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comments+xml" PartName="/xl/comments/comment1.xml"/>
  <Override ContentType="application/vnd.openxmlformats-officedocument.spreadsheetml.worksheet+xml" PartName="/xl/worksheets/sheet5.xml"/>
  <Override ContentType="application/vnd.openxmlformats-officedocument.spreadsheetml.comments+xml" PartName="/xl/comments/comment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500" visibility="visible" windowHeight="15840" windowWidth="29040" xWindow="-120" yWindow="-120"/>
  </bookViews>
  <sheets>
    <sheet name="Formato" sheetId="1" state="visible" r:id="rId1"/>
    <sheet name="Fotos" sheetId="2" state="visible" r:id="rId2"/>
    <sheet name="RAA-RNA (3)" sheetId="3" state="visible" r:id="rId3"/>
    <sheet name="mercado" sheetId="4" state="visible" r:id="rId4"/>
    <sheet name="LOTE Y CONSTRUCCION" sheetId="5" state="visible" r:id="rId5"/>
  </sheets>
  <externalReferences>
    <externalReference r:id="rId6"/>
    <externalReference r:id="rId7"/>
  </externalReferences>
  <definedNames>
    <definedName name="ciudad">[1]PORTADA!$BL$89:$BL$1196</definedName>
    <definedName localSheetId="1" name="Estado">[2]Listas!$L$3:$L$5</definedName>
    <definedName localSheetId="2" name="Estado">#REF!</definedName>
    <definedName name="Estado">#REF!</definedName>
    <definedName name="OBJETO">[1]PORTADA!$B$85:$B$91</definedName>
    <definedName name="SECTOR">[1]Referencias!$B$6:$B$7</definedName>
    <definedName name="TIPO_DOCUMENTO">[1]Referencias!$B$2:$B$3</definedName>
    <definedName localSheetId="0" name="_xlnm.Print_Area">'Formato'!$A$1:$H$530</definedName>
    <definedName localSheetId="1" name="_xlnm.Print_Titles">'Fotos'!$1:$1</definedName>
    <definedName localSheetId="1" name="_xlnm.Print_Area">'Fotos'!$A$1:$I$172</definedName>
    <definedName localSheetId="2" name="_xlnm.Print_Area">'RAA-RNA (3)'!$A$1:$BK$92</definedName>
    <definedName localSheetId="3" name="_xlnm.Print_Area">'mercado'!$B$2:$M$431</definedName>
    <definedName localSheetId="4" name="_xlnm.Print_Area">'LOTE Y CONSTRUCCION'!$B$1:$M$129</definedName>
  </definedNames>
  <calcPr calcId="191029" fullCalcOnLoad="1"/>
</workbook>
</file>

<file path=xl/styles.xml><?xml version="1.0" encoding="utf-8"?>
<styleSheet xmlns="http://schemas.openxmlformats.org/spreadsheetml/2006/main">
  <numFmts count="25">
    <numFmt formatCode="_-&quot;$&quot;* #,##0_-;\-&quot;$&quot;* #,##0_-;_-&quot;$&quot;* &quot;-&quot;_-;_-@_-" numFmtId="164"/>
    <numFmt formatCode="_-* #,##0_-;\-* #,##0_-;_-* &quot;-&quot;_-;_-@_-" numFmtId="165"/>
    <numFmt formatCode="_-&quot;$&quot;* #,##0_-;\-&quot;$&quot;* #,##0_-;_-&quot;$&quot;* &quot;-&quot;??_-;_-@_-" numFmtId="166"/>
    <numFmt formatCode="_-* #,##0_-;\-* #,##0_-;_-* &quot;-&quot;??_-;_-@_-" numFmtId="167"/>
    <numFmt formatCode="_-* #,##0.000_-;\-* #,##0.000_-;_-* &quot;-&quot;??_-;_-@_-" numFmtId="168"/>
    <numFmt formatCode="_-&quot;$&quot;* #,##0.0_-;\-&quot;$&quot;* #,##0.0_-;_-&quot;$&quot;* &quot;-&quot;??_-;_-@_-" numFmtId="169"/>
    <numFmt formatCode="0.0%" numFmtId="170"/>
    <numFmt formatCode="_-* #,##0.00_-;\-* #,##0.00_-;_-* &quot;-&quot;_-;_-@_-" numFmtId="171"/>
    <numFmt formatCode="_-[$$-240A]\ * #,##0_-;\-[$$-240A]\ * #,##0_-;_-[$$-240A]\ * &quot;-&quot;??_-;_-@_-" numFmtId="172"/>
    <numFmt formatCode="&quot;$&quot;#,##0" numFmtId="173"/>
    <numFmt formatCode="#,##0.00&quot; m²&quot;" numFmtId="174"/>
    <numFmt formatCode="0&quot; años&quot;" numFmtId="175"/>
    <numFmt formatCode="0.00&quot; m2&quot;" numFmtId="176"/>
    <numFmt formatCode="&quot;$&quot;\ #,##0;[Red]\-&quot;$&quot;\ #,##0" numFmtId="177"/>
    <numFmt formatCode="&quot;$&quot;\ #,##0" numFmtId="178"/>
    <numFmt formatCode="0.000" numFmtId="179"/>
    <numFmt formatCode="dd/mm/yyyy;@" numFmtId="180"/>
    <numFmt formatCode="_ * #,##0.00_ ;_ * \-#,##0.00_ ;_ * &quot;-&quot;??_ ;_ @_ " numFmtId="181"/>
    <numFmt formatCode="[$$-240A]\ #,##0" numFmtId="182"/>
    <numFmt formatCode="[$-240A]&quot;  &quot;mmmm&quot; de &quot;yyyy;@" numFmtId="183"/>
    <numFmt formatCode="_-* #,##0.00\ _p_t_a_-;\-* #,##0.00\ _p_t_a_-;_-* &quot;-&quot;??\ _p_t_a_-;_-@_-" numFmtId="184"/>
    <numFmt formatCode="_(&quot;$&quot;\ * #,##0.00_);_(&quot;$&quot;\ * \(#,##0.00\);_(&quot;$&quot;\ * &quot;-&quot;??_);_(@_)" numFmtId="185"/>
    <numFmt formatCode="_-* #,##0.00\ &quot;Pts&quot;_-;\-* #,##0.00\ &quot;Pts&quot;_-;_-* &quot;-&quot;??\ &quot;Pts&quot;_-;_-@_-" numFmtId="186"/>
    <numFmt formatCode="_-* #,##0.00_-;\-* #,##0.00_-;_-* &quot;-&quot;??_-;_-@_-" numFmtId="187"/>
    <numFmt formatCode="_(&quot;$&quot;\ * #.##0.00_);_(&quot;$&quot;\ * \(#.##0.00\);_(&quot;$&quot;\ * &quot;-&quot;??_);_(@_)" numFmtId="188"/>
  </numFmts>
  <fonts count="63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color theme="1"/>
      <sz val="22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sz val="11"/>
      <scheme val="minor"/>
    </font>
    <font>
      <name val="Arial"/>
      <family val="2"/>
      <b val="1"/>
      <sz val="10"/>
    </font>
    <font>
      <name val="Calibri"/>
      <family val="2"/>
      <color theme="1"/>
      <sz val="8"/>
      <scheme val="minor"/>
    </font>
    <font>
      <name val="Calibri"/>
      <family val="2"/>
      <color theme="1"/>
      <sz val="18"/>
      <scheme val="minor"/>
    </font>
    <font>
      <name val="Tahoma"/>
      <family val="2"/>
      <b val="1"/>
      <color rgb="FF000000"/>
      <sz val="10"/>
    </font>
    <font>
      <name val="Tahoma"/>
      <family val="2"/>
      <color rgb="FF000000"/>
      <sz val="10"/>
    </font>
    <font>
      <name val="Calibri"/>
      <family val="2"/>
      <color theme="10"/>
      <sz val="12"/>
      <u val="single"/>
      <scheme val="minor"/>
    </font>
    <font>
      <name val="Calibri"/>
      <family val="2"/>
      <sz val="10"/>
      <scheme val="minor"/>
    </font>
    <font>
      <name val="Century Gothic"/>
      <family val="2"/>
      <b val="1"/>
      <sz val="14"/>
    </font>
    <font>
      <name val="Calibri"/>
      <family val="2"/>
      <b val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color theme="10"/>
      <sz val="10"/>
      <u val="single"/>
    </font>
    <font>
      <name val="Calibri"/>
      <family val="2"/>
      <color theme="0"/>
      <sz val="8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sz val="9"/>
      <scheme val="minor"/>
    </font>
    <font>
      <name val="Arial"/>
      <family val="2"/>
      <color theme="1"/>
      <sz val="8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theme="1"/>
      <sz val="18"/>
    </font>
    <font>
      <name val="Tahoma"/>
      <family val="2"/>
      <color indexed="81"/>
      <sz val="8"/>
    </font>
    <font>
      <name val="Tahoma"/>
      <family val="2"/>
      <color rgb="FF000000"/>
      <sz val="8"/>
    </font>
    <font>
      <name val="Tahoma"/>
      <family val="2"/>
      <b val="1"/>
      <color rgb="FF000000"/>
      <sz val="8"/>
    </font>
    <font>
      <name val="Verdana"/>
      <family val="2"/>
      <color rgb="FF000000"/>
      <sz val="11"/>
    </font>
    <font>
      <name val="Calibri"/>
      <family val="2"/>
      <color theme="0"/>
      <sz val="11"/>
      <scheme val="minor"/>
    </font>
    <font>
      <name val="Calibri"/>
      <family val="2"/>
      <b val="1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2A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</fills>
  <borders count="4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4">
    <xf borderId="0" fillId="0" fontId="23" numFmtId="0"/>
    <xf borderId="0" fillId="0" fontId="22" numFmtId="184"/>
    <xf borderId="0" fillId="0" fontId="31" numFmtId="0"/>
    <xf borderId="0" fillId="0" fontId="32" numFmtId="0"/>
    <xf borderId="0" fillId="0" fontId="31" numFmtId="165"/>
    <xf borderId="0" fillId="0" fontId="31" numFmtId="9"/>
    <xf borderId="0" fillId="0" fontId="31" numFmtId="185"/>
    <xf borderId="0" fillId="0" fontId="31" numFmtId="43"/>
    <xf borderId="0" fillId="0" fontId="31" numFmtId="164"/>
    <xf borderId="0" fillId="0" fontId="43" numFmtId="0"/>
    <xf borderId="0" fillId="0" fontId="22" numFmtId="0"/>
    <xf borderId="0" fillId="0" fontId="22" numFmtId="186"/>
    <xf borderId="0" fillId="0" fontId="22" numFmtId="0"/>
    <xf borderId="0" fillId="0" fontId="49" numFmtId="0"/>
    <xf borderId="0" fillId="0" fontId="22" numFmtId="187"/>
    <xf borderId="0" fillId="0" fontId="31" numFmtId="0"/>
    <xf borderId="0" fillId="0" fontId="31" numFmtId="9"/>
    <xf borderId="0" fillId="0" fontId="31" numFmtId="185"/>
    <xf borderId="0" fillId="0" fontId="31" numFmtId="164"/>
    <xf borderId="0" fillId="0" fontId="31" numFmtId="165"/>
    <xf borderId="0" fillId="0" fontId="31" numFmtId="43"/>
    <xf borderId="0" fillId="0" fontId="31" numFmtId="188"/>
    <xf borderId="0" fillId="15" fontId="61" numFmtId="0"/>
    <xf borderId="0" fillId="0" fontId="23" numFmtId="9"/>
  </cellStyleXfs>
  <cellXfs count="656">
    <xf borderId="0" fillId="0" fontId="0" numFmtId="0" pivotButton="0" quotePrefix="0" xfId="0"/>
    <xf borderId="0" fillId="0" fontId="25" numFmtId="0" pivotButton="0" quotePrefix="0" xfId="0"/>
    <xf borderId="1" fillId="0" fontId="25" numFmtId="0" pivotButton="0" quotePrefix="0" xfId="0"/>
    <xf borderId="2" fillId="0" fontId="25" numFmtId="0" pivotButton="0" quotePrefix="0" xfId="0"/>
    <xf borderId="3" fillId="0" fontId="25" numFmtId="0" pivotButton="0" quotePrefix="0" xfId="0"/>
    <xf borderId="7" fillId="0" fontId="25" numFmtId="0" pivotButton="0" quotePrefix="0" xfId="0"/>
    <xf borderId="8" fillId="0" fontId="25" numFmtId="0" pivotButton="0" quotePrefix="0" xfId="0"/>
    <xf borderId="4" fillId="0" fontId="25" numFmtId="0" pivotButton="0" quotePrefix="0" xfId="0"/>
    <xf borderId="5" fillId="0" fontId="25" numFmtId="0" pivotButton="0" quotePrefix="0" xfId="0"/>
    <xf borderId="6" fillId="0" fontId="25" numFmtId="0" pivotButton="0" quotePrefix="0" xfId="0"/>
    <xf borderId="0" fillId="0" fontId="31" numFmtId="0" pivotButton="0" quotePrefix="0" xfId="2"/>
    <xf borderId="0" fillId="0" fontId="26" numFmtId="0" pivotButton="0" quotePrefix="0" xfId="2"/>
    <xf applyAlignment="1" borderId="12" fillId="0" fontId="26" numFmtId="0" pivotButton="0" quotePrefix="0" xfId="2">
      <alignment horizontal="center"/>
    </xf>
    <xf borderId="12" fillId="0" fontId="26" numFmtId="0" pivotButton="0" quotePrefix="0" xfId="2"/>
    <xf borderId="12" fillId="0" fontId="31" numFmtId="0" pivotButton="0" quotePrefix="0" xfId="2"/>
    <xf borderId="12" fillId="0" fontId="33" numFmtId="3" pivotButton="0" quotePrefix="0" xfId="3"/>
    <xf borderId="12" fillId="0" fontId="31" numFmtId="3" pivotButton="0" quotePrefix="0" xfId="2"/>
    <xf borderId="12" fillId="0" fontId="31" numFmtId="164" pivotButton="0" quotePrefix="0" xfId="2"/>
    <xf borderId="0" fillId="0" fontId="32" numFmtId="0" pivotButton="0" quotePrefix="0" xfId="3"/>
    <xf borderId="0" fillId="4" fontId="31" numFmtId="0" pivotButton="0" quotePrefix="0" xfId="2"/>
    <xf borderId="0" fillId="4" fontId="34" numFmtId="0" pivotButton="0" quotePrefix="0" xfId="2"/>
    <xf borderId="12" fillId="0" fontId="31" numFmtId="14" pivotButton="0" quotePrefix="0" xfId="2"/>
    <xf borderId="12" fillId="5" fontId="26" numFmtId="0" pivotButton="0" quotePrefix="0" xfId="2"/>
    <xf borderId="12" fillId="5" fontId="31" numFmtId="3" pivotButton="0" quotePrefix="0" xfId="2"/>
    <xf borderId="0" fillId="5" fontId="31" numFmtId="0" pivotButton="0" quotePrefix="0" xfId="2"/>
    <xf borderId="9" fillId="0" fontId="31" numFmtId="0" pivotButton="0" quotePrefix="0" xfId="2"/>
    <xf applyAlignment="1" borderId="0" fillId="0" fontId="31" numFmtId="0" pivotButton="0" quotePrefix="0" xfId="2">
      <alignment horizontal="center"/>
    </xf>
    <xf borderId="1" fillId="0" fontId="32" numFmtId="0" pivotButton="0" quotePrefix="0" xfId="3"/>
    <xf borderId="2" fillId="0" fontId="31" numFmtId="0" pivotButton="0" quotePrefix="0" xfId="2"/>
    <xf borderId="3" fillId="0" fontId="31" numFmtId="0" pivotButton="0" quotePrefix="0" xfId="2"/>
    <xf borderId="7" fillId="0" fontId="32" numFmtId="0" pivotButton="0" quotePrefix="0" xfId="3"/>
    <xf borderId="8" fillId="0" fontId="31" numFmtId="0" pivotButton="0" quotePrefix="0" xfId="2"/>
    <xf borderId="4" fillId="0" fontId="32" numFmtId="0" pivotButton="0" quotePrefix="0" xfId="3"/>
    <xf borderId="5" fillId="0" fontId="31" numFmtId="0" pivotButton="0" quotePrefix="0" xfId="2"/>
    <xf borderId="6" fillId="0" fontId="31" numFmtId="0" pivotButton="0" quotePrefix="0" xfId="2"/>
    <xf borderId="0" fillId="0" fontId="31" numFmtId="3" pivotButton="0" quotePrefix="0" xfId="2"/>
    <xf applyAlignment="1" borderId="0" fillId="0" fontId="26" numFmtId="0" pivotButton="0" quotePrefix="0" xfId="2">
      <alignment wrapText="1"/>
    </xf>
    <xf borderId="13" fillId="0" fontId="31" numFmtId="0" pivotButton="0" quotePrefix="0" xfId="2"/>
    <xf applyAlignment="1" borderId="12" fillId="0" fontId="26" numFmtId="0" pivotButton="0" quotePrefix="0" xfId="2">
      <alignment vertical="center" wrapText="1"/>
    </xf>
    <xf borderId="12" fillId="0" fontId="35" numFmtId="0" pivotButton="0" quotePrefix="0" xfId="2"/>
    <xf borderId="0" fillId="4" fontId="26" numFmtId="0" pivotButton="0" quotePrefix="0" xfId="2"/>
    <xf borderId="0" fillId="4" fontId="31" numFmtId="3" pivotButton="0" quotePrefix="0" xfId="2"/>
    <xf applyAlignment="1" borderId="12" fillId="0" fontId="26" numFmtId="0" pivotButton="0" quotePrefix="0" xfId="2">
      <alignment vertical="center"/>
    </xf>
    <xf applyAlignment="1" borderId="12" fillId="0" fontId="26" numFmtId="0" pivotButton="0" quotePrefix="0" xfId="2">
      <alignment wrapText="1"/>
    </xf>
    <xf borderId="12" fillId="0" fontId="0" numFmtId="165" pivotButton="0" quotePrefix="0" xfId="4"/>
    <xf borderId="1" fillId="0" fontId="31" numFmtId="0" pivotButton="0" quotePrefix="0" xfId="2"/>
    <xf borderId="4" fillId="0" fontId="31" numFmtId="0" pivotButton="0" quotePrefix="0" xfId="2"/>
    <xf applyAlignment="1" borderId="0" fillId="0" fontId="36" numFmtId="0" pivotButton="0" quotePrefix="0" xfId="2">
      <alignment vertical="center"/>
    </xf>
    <xf borderId="0" fillId="0" fontId="36" numFmtId="0" pivotButton="0" quotePrefix="0" xfId="2"/>
    <xf applyAlignment="1" borderId="0" fillId="0" fontId="31" numFmtId="0" pivotButton="0" quotePrefix="0" xfId="2">
      <alignment horizontal="right"/>
    </xf>
    <xf applyAlignment="1" borderId="0" fillId="0" fontId="26" numFmtId="0" pivotButton="0" quotePrefix="0" xfId="2">
      <alignment horizontal="left" vertical="top" wrapText="1"/>
    </xf>
    <xf borderId="12" fillId="7" fontId="0" numFmtId="9" pivotButton="0" quotePrefix="0" xfId="5"/>
    <xf applyAlignment="1" borderId="0" fillId="0" fontId="26" numFmtId="0" pivotButton="0" quotePrefix="0" xfId="2">
      <alignment horizontal="center" vertical="center" wrapText="1"/>
    </xf>
    <xf applyAlignment="1" borderId="12" fillId="0" fontId="26" numFmtId="0" pivotButton="0" quotePrefix="0" xfId="2">
      <alignment horizontal="center" vertical="center" wrapText="1"/>
    </xf>
    <xf applyAlignment="1" borderId="12" fillId="8" fontId="26" numFmtId="0" pivotButton="0" quotePrefix="0" xfId="2">
      <alignment horizontal="center" vertical="center" wrapText="1"/>
    </xf>
    <xf applyAlignment="1" borderId="12" fillId="6" fontId="26" numFmtId="0" pivotButton="0" quotePrefix="0" xfId="2">
      <alignment horizontal="center" vertical="center" wrapText="1"/>
    </xf>
    <xf applyAlignment="1" borderId="12" fillId="9" fontId="26" numFmtId="0" pivotButton="0" quotePrefix="0" xfId="2">
      <alignment horizontal="center" vertical="center" wrapText="1"/>
    </xf>
    <xf applyAlignment="1" borderId="12" fillId="10" fontId="26" numFmtId="0" pivotButton="0" quotePrefix="0" xfId="2">
      <alignment horizontal="center" vertical="center" wrapText="1"/>
    </xf>
    <xf applyAlignment="1" borderId="12" fillId="11" fontId="26" numFmtId="0" pivotButton="0" quotePrefix="0" xfId="2">
      <alignment horizontal="center" vertical="center" wrapText="1"/>
    </xf>
    <xf applyAlignment="1" borderId="12" fillId="0" fontId="31" numFmtId="0" pivotButton="0" quotePrefix="0" xfId="2">
      <alignment horizontal="center" vertical="center"/>
    </xf>
    <xf applyAlignment="1" borderId="12" fillId="0" fontId="0" numFmtId="166" pivotButton="0" quotePrefix="0" xfId="6">
      <alignment horizontal="center" vertical="center"/>
    </xf>
    <xf applyAlignment="1" borderId="12" fillId="0" fontId="37" numFmtId="0" pivotButton="0" quotePrefix="0" xfId="2">
      <alignment horizontal="center" vertical="center"/>
    </xf>
    <xf borderId="12" fillId="0" fontId="37" numFmtId="0" pivotButton="0" quotePrefix="0" xfId="2"/>
    <xf applyAlignment="1" borderId="0" fillId="0" fontId="31" numFmtId="0" pivotButton="0" quotePrefix="0" xfId="2">
      <alignment horizontal="center" vertical="center"/>
    </xf>
    <xf applyAlignment="1" borderId="0" fillId="0" fontId="31" numFmtId="0" pivotButton="0" quotePrefix="0" xfId="2">
      <alignment horizontal="left" vertical="center"/>
    </xf>
    <xf applyAlignment="1" borderId="0" fillId="0" fontId="0" numFmtId="166" pivotButton="0" quotePrefix="0" xfId="6">
      <alignment horizontal="center" vertical="center"/>
    </xf>
    <xf borderId="12" fillId="0" fontId="0" numFmtId="9" pivotButton="0" quotePrefix="0" xfId="5"/>
    <xf borderId="12" fillId="0" fontId="0" numFmtId="166" pivotButton="0" quotePrefix="0" xfId="6"/>
    <xf borderId="12" fillId="0" fontId="0" numFmtId="167" pivotButton="0" quotePrefix="0" xfId="7"/>
    <xf borderId="12" fillId="0" fontId="0" numFmtId="164" pivotButton="0" quotePrefix="0" xfId="8"/>
    <xf applyAlignment="1" applyProtection="1" borderId="12" fillId="0" fontId="0" numFmtId="168" pivotButton="0" quotePrefix="0" xfId="7">
      <alignment horizontal="left" indent="1"/>
      <protection hidden="1" locked="1"/>
    </xf>
    <xf applyAlignment="1" applyProtection="1" borderId="12" fillId="2" fontId="30" numFmtId="0" pivotButton="0" quotePrefix="0" xfId="2">
      <alignment horizontal="left"/>
      <protection hidden="1" locked="1"/>
    </xf>
    <xf applyAlignment="1" applyProtection="1" borderId="12" fillId="2" fontId="30" numFmtId="2" pivotButton="0" quotePrefix="0" xfId="2">
      <alignment horizontal="right"/>
      <protection hidden="1" locked="1"/>
    </xf>
    <xf borderId="0" fillId="0" fontId="0" numFmtId="166" pivotButton="0" quotePrefix="0" xfId="6"/>
    <xf applyAlignment="1" borderId="12" fillId="0" fontId="31" numFmtId="2" pivotButton="0" quotePrefix="0" xfId="2">
      <alignment horizontal="right"/>
    </xf>
    <xf applyAlignment="1" applyProtection="1" borderId="12" fillId="2" fontId="38" numFmtId="0" pivotButton="0" quotePrefix="0" xfId="2">
      <alignment vertical="center"/>
      <protection hidden="1" locked="1"/>
    </xf>
    <xf applyAlignment="1" applyProtection="1" borderId="12" fillId="2" fontId="38" numFmtId="2" pivotButton="0" quotePrefix="0" xfId="2">
      <alignment horizontal="right" vertical="center"/>
      <protection hidden="1" locked="1"/>
    </xf>
    <xf borderId="0" fillId="0" fontId="0" numFmtId="169" pivotButton="0" quotePrefix="0" xfId="6"/>
    <xf applyAlignment="1" applyProtection="1" borderId="12" fillId="2" fontId="38" numFmtId="0" pivotButton="0" quotePrefix="0" xfId="2">
      <alignment horizontal="left" vertical="center"/>
      <protection hidden="1" locked="1"/>
    </xf>
    <xf borderId="0" fillId="0" fontId="31" numFmtId="166" pivotButton="0" quotePrefix="0" xfId="2"/>
    <xf applyAlignment="1" borderId="12" fillId="0" fontId="0" numFmtId="170" pivotButton="0" quotePrefix="0" xfId="5">
      <alignment horizontal="center" vertical="center"/>
    </xf>
    <xf applyProtection="1" borderId="12" fillId="2" fontId="30" numFmtId="0" pivotButton="0" quotePrefix="0" xfId="2">
      <protection hidden="1" locked="1"/>
    </xf>
    <xf applyAlignment="1" borderId="12" fillId="0" fontId="0" numFmtId="0" pivotButton="0" quotePrefix="0" xfId="5">
      <alignment horizontal="center" vertical="center"/>
    </xf>
    <xf applyAlignment="1" borderId="12" fillId="0" fontId="26" numFmtId="166" pivotButton="0" quotePrefix="0" xfId="6">
      <alignment horizontal="center" vertical="center" wrapText="1"/>
    </xf>
    <xf applyAlignment="1" borderId="12" fillId="0" fontId="26" numFmtId="171" pivotButton="0" quotePrefix="0" xfId="2">
      <alignment horizontal="center"/>
    </xf>
    <xf applyAlignment="1" borderId="12" fillId="0" fontId="26" numFmtId="166" pivotButton="0" quotePrefix="0" xfId="6">
      <alignment horizontal="center"/>
    </xf>
    <xf applyAlignment="1" borderId="0" fillId="0" fontId="31" numFmtId="0" pivotButton="0" quotePrefix="0" xfId="2">
      <alignment vertical="center"/>
    </xf>
    <xf applyAlignment="1" borderId="0" fillId="0" fontId="26" numFmtId="0" pivotButton="0" quotePrefix="0" xfId="2">
      <alignment horizontal="justify" vertical="center" wrapText="1"/>
    </xf>
    <xf applyAlignment="1" borderId="9" fillId="0" fontId="26" numFmtId="0" pivotButton="0" quotePrefix="0" xfId="2">
      <alignment horizontal="center" vertical="center" wrapText="1"/>
    </xf>
    <xf applyAlignment="1" borderId="12" fillId="0" fontId="0" numFmtId="164" pivotButton="0" quotePrefix="0" xfId="8">
      <alignment horizontal="center"/>
    </xf>
    <xf borderId="0" fillId="0" fontId="0" numFmtId="1" pivotButton="0" quotePrefix="0" xfId="4"/>
    <xf applyAlignment="1" borderId="12" fillId="0" fontId="26" numFmtId="0" pivotButton="0" quotePrefix="0" xfId="2">
      <alignment horizontal="center" vertical="center"/>
    </xf>
    <xf applyAlignment="1" borderId="12" fillId="0" fontId="26" numFmtId="164" pivotButton="0" quotePrefix="0" xfId="8">
      <alignment horizontal="center" vertical="center"/>
    </xf>
    <xf applyAlignment="1" borderId="0" fillId="0" fontId="26" numFmtId="0" pivotButton="0" quotePrefix="0" xfId="2">
      <alignment horizontal="right"/>
    </xf>
    <xf applyAlignment="1" borderId="12" fillId="0" fontId="26" numFmtId="9" pivotButton="0" quotePrefix="0" xfId="2">
      <alignment horizontal="left"/>
    </xf>
    <xf borderId="12" fillId="0" fontId="26" numFmtId="164" pivotButton="0" quotePrefix="0" xfId="8"/>
    <xf applyAlignment="1" borderId="12" fillId="0" fontId="26" numFmtId="3" pivotButton="0" quotePrefix="0" xfId="2">
      <alignment horizontal="center" vertical="center"/>
    </xf>
    <xf applyAlignment="1" borderId="0" fillId="0" fontId="39" numFmtId="0" pivotButton="0" quotePrefix="0" xfId="2">
      <alignment wrapText="1"/>
    </xf>
    <xf applyAlignment="1" borderId="12" fillId="0" fontId="26" numFmtId="14" pivotButton="0" quotePrefix="0" xfId="2">
      <alignment horizontal="center" vertical="center"/>
    </xf>
    <xf borderId="0" fillId="0" fontId="0" numFmtId="164" pivotButton="0" quotePrefix="0" xfId="8"/>
    <xf borderId="0" fillId="0" fontId="0" numFmtId="165" pivotButton="0" quotePrefix="0" xfId="4"/>
    <xf borderId="12" fillId="0" fontId="21" numFmtId="0" pivotButton="0" quotePrefix="0" xfId="2"/>
    <xf applyAlignment="1" borderId="12" fillId="0" fontId="21" numFmtId="0" pivotButton="0" quotePrefix="0" xfId="2">
      <alignment wrapText="1"/>
    </xf>
    <xf applyAlignment="1" borderId="0" fillId="0" fontId="31" numFmtId="0" pivotButton="0" quotePrefix="0" xfId="2">
      <alignment vertical="top" wrapText="1"/>
    </xf>
    <xf applyAlignment="1" borderId="12" fillId="0" fontId="21" numFmtId="0" pivotButton="0" quotePrefix="0" xfId="2">
      <alignment horizontal="center" vertical="center"/>
    </xf>
    <xf borderId="12" fillId="0" fontId="20" numFmtId="0" pivotButton="0" quotePrefix="0" xfId="2"/>
    <xf borderId="12" fillId="0" fontId="0" numFmtId="0" pivotButton="0" quotePrefix="0" xfId="0"/>
    <xf borderId="0" fillId="0" fontId="43" numFmtId="0" pivotButton="0" quotePrefix="0" xfId="9"/>
    <xf applyAlignment="1" borderId="13" fillId="0" fontId="37" numFmtId="0" pivotButton="0" quotePrefix="0" xfId="2">
      <alignment horizontal="center" vertical="center"/>
    </xf>
    <xf borderId="13" fillId="0" fontId="37" numFmtId="0" pivotButton="0" quotePrefix="0" xfId="2"/>
    <xf borderId="12" fillId="10" fontId="19" numFmtId="0" pivotButton="0" quotePrefix="0" xfId="2"/>
    <xf borderId="12" fillId="12" fontId="26" numFmtId="0" pivotButton="0" quotePrefix="0" xfId="2"/>
    <xf borderId="12" fillId="12" fontId="31" numFmtId="0" pivotButton="0" quotePrefix="0" xfId="2"/>
    <xf borderId="12" fillId="0" fontId="26" numFmtId="0" pivotButton="0" quotePrefix="0" xfId="0"/>
    <xf applyAlignment="1" borderId="0" fillId="0" fontId="26" numFmtId="0" pivotButton="0" quotePrefix="0" xfId="2">
      <alignment vertical="top"/>
    </xf>
    <xf borderId="0" fillId="10" fontId="26" numFmtId="0" pivotButton="0" quotePrefix="0" xfId="2"/>
    <xf applyAlignment="1" borderId="14" fillId="0" fontId="27" numFmtId="0" pivotButton="0" quotePrefix="0" xfId="10">
      <alignment horizontal="left" vertical="center" wrapText="1"/>
    </xf>
    <xf applyAlignment="1" borderId="14" fillId="0" fontId="27" numFmtId="0" pivotButton="0" quotePrefix="0" xfId="10">
      <alignment horizontal="justify" vertical="center" wrapText="1"/>
    </xf>
    <xf applyAlignment="1" borderId="14" fillId="0" fontId="27" numFmtId="0" pivotButton="0" quotePrefix="0" xfId="10">
      <alignment horizontal="left" vertical="center"/>
    </xf>
    <xf applyAlignment="1" borderId="14" fillId="0" fontId="44" numFmtId="0" pivotButton="0" quotePrefix="0" xfId="10">
      <alignment horizontal="justify" vertical="center" wrapText="1"/>
    </xf>
    <xf applyAlignment="1" borderId="16" fillId="0" fontId="44" numFmtId="0" pivotButton="0" quotePrefix="0" xfId="10">
      <alignment horizontal="justify" vertical="center" wrapText="1"/>
    </xf>
    <xf applyAlignment="1" borderId="0" fillId="0" fontId="44" numFmtId="0" pivotButton="0" quotePrefix="0" xfId="10">
      <alignment horizontal="justify" vertical="center" wrapText="1"/>
    </xf>
    <xf applyAlignment="1" borderId="14" fillId="0" fontId="44" numFmtId="0" pivotButton="0" quotePrefix="0" xfId="10">
      <alignment horizontal="left" vertical="center" wrapText="1"/>
    </xf>
    <xf applyAlignment="1" borderId="17" fillId="0" fontId="44" numFmtId="0" pivotButton="0" quotePrefix="0" xfId="10">
      <alignment horizontal="justify" vertical="center" wrapText="1"/>
    </xf>
    <xf applyAlignment="1" borderId="17" fillId="0" fontId="27" numFmtId="0" pivotButton="0" quotePrefix="0" xfId="10">
      <alignment horizontal="justify" vertical="center" wrapText="1"/>
    </xf>
    <xf applyAlignment="1" borderId="14" fillId="0" fontId="44" numFmtId="172" pivotButton="0" quotePrefix="0" xfId="10">
      <alignment horizontal="justify" vertical="center" wrapText="1"/>
    </xf>
    <xf applyAlignment="1" borderId="14" fillId="2" fontId="44" numFmtId="173" pivotButton="0" quotePrefix="0" xfId="11">
      <alignment vertical="center" wrapText="1"/>
    </xf>
    <xf applyAlignment="1" borderId="14" fillId="13" fontId="44" numFmtId="173" pivotButton="0" quotePrefix="0" xfId="11">
      <alignment horizontal="right" indent="1" vertical="center" wrapText="1"/>
    </xf>
    <xf applyAlignment="1" borderId="14" fillId="13" fontId="44" numFmtId="174" pivotButton="0" quotePrefix="0" xfId="10">
      <alignment horizontal="right" vertical="center" wrapText="1"/>
    </xf>
    <xf applyAlignment="1" borderId="14" fillId="0" fontId="44" numFmtId="173" pivotButton="0" quotePrefix="0" xfId="10">
      <alignment vertical="center" wrapText="1"/>
    </xf>
    <xf applyAlignment="1" borderId="14" fillId="0" fontId="44" numFmtId="174" pivotButton="0" quotePrefix="0" xfId="10">
      <alignment horizontal="right" vertical="center" wrapText="1"/>
    </xf>
    <xf applyAlignment="1" borderId="14" fillId="0" fontId="27" numFmtId="173" pivotButton="0" quotePrefix="0" xfId="10">
      <alignment vertical="center" wrapText="1"/>
    </xf>
    <xf applyAlignment="1" borderId="14" fillId="13" fontId="44" numFmtId="0" pivotButton="0" quotePrefix="0" xfId="10">
      <alignment horizontal="center" vertical="center" wrapText="1"/>
    </xf>
    <xf applyAlignment="1" borderId="14" fillId="0" fontId="44" numFmtId="0" pivotButton="0" quotePrefix="0" xfId="12">
      <alignment horizontal="justify" vertical="center" wrapText="1"/>
    </xf>
    <xf applyAlignment="1" borderId="14" fillId="0" fontId="44" numFmtId="0" pivotButton="0" quotePrefix="0" xfId="12">
      <alignment horizontal="justify" vertical="center"/>
    </xf>
    <xf applyAlignment="1" borderId="14" fillId="0" fontId="44" numFmtId="49" pivotButton="0" quotePrefix="0" xfId="10">
      <alignment horizontal="justify" vertical="center"/>
    </xf>
    <xf applyAlignment="1" borderId="14" fillId="0" fontId="47" numFmtId="0" pivotButton="0" quotePrefix="0" xfId="12">
      <alignment horizontal="justify" vertical="center"/>
    </xf>
    <xf applyAlignment="1" borderId="14" fillId="13" fontId="44" numFmtId="0" pivotButton="0" quotePrefix="0" xfId="10">
      <alignment horizontal="justify" vertical="center" wrapText="1"/>
    </xf>
    <xf applyAlignment="1" borderId="14" fillId="0" fontId="48" numFmtId="0" pivotButton="0" quotePrefix="0" xfId="10">
      <alignment horizontal="justify" vertical="center" wrapText="1"/>
    </xf>
    <xf applyAlignment="1" borderId="14" fillId="0" fontId="44" numFmtId="14" pivotButton="0" quotePrefix="0" xfId="10">
      <alignment horizontal="justify" vertical="center" wrapText="1"/>
    </xf>
    <xf applyAlignment="1" borderId="14" fillId="0" fontId="44" numFmtId="0" pivotButton="0" quotePrefix="0" xfId="10">
      <alignment vertical="center" wrapText="1"/>
    </xf>
    <xf applyAlignment="1" borderId="14" fillId="0" fontId="44" numFmtId="9" pivotButton="0" quotePrefix="0" xfId="10">
      <alignment horizontal="justify" vertical="center" wrapText="1"/>
    </xf>
    <xf applyAlignment="1" borderId="14" fillId="2" fontId="27" numFmtId="0" pivotButton="0" quotePrefix="0" xfId="10">
      <alignment horizontal="justify" vertical="center" wrapText="1"/>
    </xf>
    <xf applyAlignment="1" borderId="14" fillId="0" fontId="27" numFmtId="0" pivotButton="0" quotePrefix="0" xfId="10">
      <alignment vertical="center" wrapText="1"/>
    </xf>
    <xf applyAlignment="1" borderId="14" fillId="2" fontId="44" numFmtId="0" pivotButton="0" quotePrefix="0" xfId="10">
      <alignment horizontal="justify" vertical="center" wrapText="1"/>
    </xf>
    <xf applyAlignment="1" borderId="12" fillId="2" fontId="44" numFmtId="0" pivotButton="0" quotePrefix="0" xfId="10">
      <alignment vertical="center" wrapText="1"/>
    </xf>
    <xf applyAlignment="1" borderId="14" fillId="2" fontId="46" numFmtId="0" pivotButton="0" quotePrefix="0" xfId="10">
      <alignment horizontal="justify" vertical="center" wrapText="1"/>
    </xf>
    <xf applyAlignment="1" borderId="12" fillId="13" fontId="46" numFmtId="0" pivotButton="0" quotePrefix="0" xfId="10">
      <alignment horizontal="center" vertical="center" wrapText="1"/>
    </xf>
    <xf applyAlignment="1" borderId="0" fillId="2" fontId="46" numFmtId="0" pivotButton="0" quotePrefix="0" xfId="10">
      <alignment horizontal="justify" vertical="center" wrapText="1"/>
    </xf>
    <xf applyAlignment="1" borderId="14" fillId="0" fontId="49" numFmtId="0" pivotButton="0" quotePrefix="0" xfId="13">
      <alignment horizontal="justify" vertical="center" wrapText="1"/>
    </xf>
    <xf applyAlignment="1" borderId="14" fillId="2" fontId="44" numFmtId="0" pivotButton="0" quotePrefix="0" xfId="10">
      <alignment vertical="center" wrapText="1"/>
    </xf>
    <xf applyAlignment="1" borderId="16" fillId="0" fontId="27" numFmtId="0" pivotButton="0" quotePrefix="0" xfId="10">
      <alignment horizontal="justify" vertical="center" wrapText="1"/>
    </xf>
    <xf applyAlignment="1" borderId="16" fillId="0" fontId="27" numFmtId="14" pivotButton="0" quotePrefix="0" xfId="10">
      <alignment horizontal="justify" vertical="center" wrapText="1"/>
    </xf>
    <xf applyAlignment="1" borderId="0" fillId="2" fontId="27" numFmtId="0" pivotButton="0" quotePrefix="0" xfId="10">
      <alignment horizontal="center" vertical="center" wrapText="1"/>
    </xf>
    <xf applyAlignment="1" borderId="16" fillId="0" fontId="27" numFmtId="172" pivotButton="0" quotePrefix="0" xfId="10">
      <alignment horizontal="justify" vertical="center" wrapText="1"/>
    </xf>
    <xf applyAlignment="1" borderId="14" fillId="0" fontId="27" numFmtId="14" pivotButton="0" quotePrefix="0" xfId="10">
      <alignment horizontal="justify" vertical="center" wrapText="1"/>
    </xf>
    <xf applyAlignment="1" borderId="14" fillId="0" fontId="27" numFmtId="172" pivotButton="0" quotePrefix="0" xfId="10">
      <alignment horizontal="justify" vertical="center" wrapText="1"/>
    </xf>
    <xf applyAlignment="1" borderId="16" fillId="2" fontId="27" numFmtId="0" pivotButton="0" quotePrefix="0" xfId="10">
      <alignment horizontal="justify" vertical="center"/>
    </xf>
    <xf applyAlignment="1" borderId="16" fillId="2" fontId="27" numFmtId="172" pivotButton="0" quotePrefix="0" xfId="10">
      <alignment horizontal="justify" vertical="center"/>
    </xf>
    <xf applyAlignment="1" borderId="18" fillId="2" fontId="27" numFmtId="0" pivotButton="0" quotePrefix="0" xfId="10">
      <alignment horizontal="justify" vertical="center"/>
    </xf>
    <xf applyAlignment="1" borderId="19" fillId="2" fontId="27" numFmtId="0" pivotButton="0" quotePrefix="0" xfId="10">
      <alignment horizontal="justify" vertical="center"/>
    </xf>
    <xf applyAlignment="1" borderId="20" fillId="2" fontId="27" numFmtId="172" pivotButton="0" quotePrefix="0" xfId="10">
      <alignment horizontal="justify" vertical="center"/>
    </xf>
    <xf applyAlignment="1" borderId="21" fillId="2" fontId="27" numFmtId="0" pivotButton="0" quotePrefix="0" xfId="10">
      <alignment horizontal="justify" vertical="center"/>
    </xf>
    <xf applyAlignment="1" borderId="17" fillId="2" fontId="27" numFmtId="0" pivotButton="0" quotePrefix="0" xfId="10">
      <alignment horizontal="justify" vertical="center"/>
    </xf>
    <xf applyAlignment="1" borderId="22" fillId="2" fontId="27" numFmtId="172" pivotButton="0" quotePrefix="0" xfId="10">
      <alignment horizontal="justify" vertical="center"/>
    </xf>
    <xf applyAlignment="1" borderId="23" fillId="2" fontId="27" numFmtId="0" pivotButton="0" quotePrefix="0" xfId="10">
      <alignment horizontal="justify" vertical="center"/>
    </xf>
    <xf applyAlignment="1" borderId="14" fillId="2" fontId="27" numFmtId="0" pivotButton="0" quotePrefix="0" xfId="10">
      <alignment horizontal="justify" vertical="center"/>
    </xf>
    <xf applyAlignment="1" borderId="24" fillId="2" fontId="27" numFmtId="172" pivotButton="0" quotePrefix="0" xfId="10">
      <alignment horizontal="justify" vertical="center"/>
    </xf>
    <xf applyAlignment="1" borderId="14" fillId="2" fontId="27" numFmtId="0" pivotButton="0" quotePrefix="0" xfId="10">
      <alignment vertical="center"/>
    </xf>
    <xf applyAlignment="1" borderId="23" fillId="2" fontId="27" numFmtId="14" pivotButton="0" quotePrefix="0" xfId="10">
      <alignment vertical="center"/>
    </xf>
    <xf applyAlignment="1" borderId="14" fillId="2" fontId="27" numFmtId="14" pivotButton="0" quotePrefix="0" xfId="10">
      <alignment vertical="center"/>
    </xf>
    <xf applyAlignment="1" borderId="14" fillId="2" fontId="27" numFmtId="173" pivotButton="0" quotePrefix="0" xfId="10">
      <alignment vertical="center"/>
    </xf>
    <xf applyAlignment="1" borderId="24" fillId="2" fontId="27" numFmtId="173" pivotButton="0" quotePrefix="0" xfId="10">
      <alignment vertical="center"/>
    </xf>
    <xf applyAlignment="1" borderId="23" fillId="0" fontId="27" numFmtId="0" pivotButton="0" quotePrefix="0" xfId="10">
      <alignment horizontal="justify" vertical="center" wrapText="1"/>
    </xf>
    <xf applyAlignment="1" borderId="14" fillId="0" fontId="50" numFmtId="0" pivotButton="0" quotePrefix="0" xfId="10">
      <alignment horizontal="left" vertical="center" wrapText="1"/>
    </xf>
    <xf applyAlignment="1" borderId="23" fillId="0" fontId="27" numFmtId="0" pivotButton="0" quotePrefix="0" xfId="10">
      <alignment horizontal="left" vertical="center" wrapText="1"/>
    </xf>
    <xf applyAlignment="1" borderId="24" fillId="0" fontId="27" numFmtId="0" pivotButton="0" quotePrefix="0" xfId="10">
      <alignment horizontal="left" vertical="center" wrapText="1"/>
    </xf>
    <xf applyAlignment="1" borderId="25" fillId="0" fontId="27" numFmtId="0" pivotButton="0" quotePrefix="0" xfId="10">
      <alignment horizontal="left" vertical="center" wrapText="1"/>
    </xf>
    <xf applyAlignment="1" borderId="26" fillId="0" fontId="27" numFmtId="0" pivotButton="0" quotePrefix="0" xfId="10">
      <alignment horizontal="left" vertical="center" wrapText="1"/>
    </xf>
    <xf applyAlignment="1" borderId="27" fillId="0" fontId="27" numFmtId="0" pivotButton="0" quotePrefix="0" xfId="10">
      <alignment horizontal="left" vertical="center" wrapText="1"/>
    </xf>
    <xf applyAlignment="1" borderId="17" fillId="0" fontId="27" numFmtId="0" pivotButton="0" quotePrefix="0" xfId="10">
      <alignment horizontal="left" vertical="center" wrapText="1"/>
    </xf>
    <xf applyAlignment="1" borderId="16" fillId="0" fontId="27" numFmtId="0" pivotButton="0" quotePrefix="0" xfId="10">
      <alignment horizontal="left" vertical="center" wrapText="1"/>
    </xf>
    <xf applyAlignment="1" borderId="0" fillId="0" fontId="27" numFmtId="0" pivotButton="0" quotePrefix="0" xfId="12">
      <alignment vertical="center"/>
    </xf>
    <xf applyAlignment="1" borderId="0" fillId="0" fontId="27" numFmtId="0" pivotButton="0" quotePrefix="0" xfId="12">
      <alignment horizontal="center" vertical="center"/>
    </xf>
    <xf applyAlignment="1" borderId="0" fillId="2" fontId="27" numFmtId="0" pivotButton="0" quotePrefix="0" xfId="12">
      <alignment vertical="center"/>
    </xf>
    <xf applyAlignment="1" borderId="0" fillId="0" fontId="51" numFmtId="0" pivotButton="0" quotePrefix="0" xfId="12">
      <alignment vertical="center"/>
    </xf>
    <xf applyAlignment="1" borderId="14" fillId="2" fontId="44" numFmtId="175" pivotButton="0" quotePrefix="0" xfId="10">
      <alignment horizontal="justify" vertical="center" wrapText="1"/>
    </xf>
    <xf applyAlignment="1" borderId="14" fillId="0" fontId="44" numFmtId="176" pivotButton="0" quotePrefix="0" xfId="10">
      <alignment horizontal="justify" vertical="center" wrapText="1"/>
    </xf>
    <xf applyAlignment="1" borderId="14" fillId="13" fontId="46" numFmtId="0" pivotButton="0" quotePrefix="0" xfId="10">
      <alignment horizontal="left" vertical="center"/>
    </xf>
    <xf applyAlignment="1" borderId="14" fillId="0" fontId="44" numFmtId="0" pivotButton="0" quotePrefix="0" xfId="10">
      <alignment horizontal="left" vertical="top" wrapText="1"/>
    </xf>
    <xf applyAlignment="1" borderId="14" fillId="0" fontId="44" numFmtId="0" pivotButton="0" quotePrefix="0" xfId="10">
      <alignment horizontal="left" vertical="center"/>
    </xf>
    <xf applyAlignment="1" borderId="14" fillId="13" fontId="52" numFmtId="0" pivotButton="0" quotePrefix="0" xfId="10">
      <alignment horizontal="justify" vertical="center" wrapText="1"/>
    </xf>
    <xf applyAlignment="1" borderId="14" fillId="13" fontId="46" numFmtId="0" pivotButton="0" quotePrefix="0" xfId="10">
      <alignment horizontal="center" vertical="center" wrapText="1"/>
    </xf>
    <xf borderId="0" fillId="0" fontId="18" numFmtId="0" pivotButton="0" quotePrefix="0" xfId="2"/>
    <xf applyAlignment="1" borderId="14" fillId="0" fontId="44" numFmtId="176" pivotButton="0" quotePrefix="0" xfId="10">
      <alignment horizontal="left" vertical="center"/>
    </xf>
    <xf applyAlignment="1" borderId="14" fillId="2" fontId="44" numFmtId="0" pivotButton="0" quotePrefix="0" xfId="10">
      <alignment horizontal="left" vertical="center"/>
    </xf>
    <xf applyAlignment="1" borderId="14" fillId="13" fontId="44" numFmtId="0" pivotButton="0" quotePrefix="0" xfId="10">
      <alignment horizontal="left" vertical="center"/>
    </xf>
    <xf applyAlignment="1" borderId="14" fillId="0" fontId="27" numFmtId="0" pivotButton="0" quotePrefix="0" xfId="10">
      <alignment horizontal="left" vertical="top" wrapText="1"/>
    </xf>
    <xf borderId="0" fillId="0" fontId="48" numFmtId="0" pivotButton="0" quotePrefix="0" xfId="0"/>
    <xf applyAlignment="1" borderId="12" fillId="0" fontId="17" numFmtId="0" pivotButton="0" quotePrefix="0" xfId="2">
      <alignment horizontal="center" vertical="center"/>
    </xf>
    <xf applyAlignment="1" borderId="14" fillId="0" fontId="44" numFmtId="177" pivotButton="0" quotePrefix="0" xfId="10">
      <alignment horizontal="justify" vertical="center" wrapText="1"/>
    </xf>
    <xf applyAlignment="1" borderId="0" fillId="2" fontId="44" numFmtId="0" pivotButton="0" quotePrefix="0" xfId="10">
      <alignment horizontal="justify" vertical="center" wrapText="1"/>
    </xf>
    <xf applyAlignment="1" borderId="12" fillId="10" fontId="15" numFmtId="3" pivotButton="0" quotePrefix="0" xfId="2">
      <alignment horizontal="right"/>
    </xf>
    <xf borderId="12" fillId="5" fontId="31" numFmtId="14" pivotButton="0" quotePrefix="0" xfId="2"/>
    <xf borderId="12" fillId="0" fontId="15" numFmtId="0" pivotButton="0" quotePrefix="0" xfId="2"/>
    <xf applyAlignment="1" borderId="12" fillId="0" fontId="0" numFmtId="0" pivotButton="0" quotePrefix="0" xfId="0">
      <alignment horizontal="left"/>
    </xf>
    <xf applyAlignment="1" borderId="12" fillId="0" fontId="15" numFmtId="0" pivotButton="0" quotePrefix="0" xfId="2">
      <alignment horizontal="center" vertical="center"/>
    </xf>
    <xf applyAlignment="1" borderId="12" fillId="0" fontId="14" numFmtId="0" pivotButton="0" quotePrefix="0" xfId="2">
      <alignment horizontal="center" vertical="center"/>
    </xf>
    <xf applyAlignment="1" borderId="0" fillId="0" fontId="37" numFmtId="0" pivotButton="0" quotePrefix="0" xfId="2">
      <alignment horizontal="left" vertical="center"/>
    </xf>
    <xf borderId="12" fillId="0" fontId="13" numFmtId="0" pivotButton="0" quotePrefix="0" xfId="2"/>
    <xf applyAlignment="1" borderId="0" fillId="0" fontId="27" numFmtId="3" pivotButton="0" quotePrefix="0" xfId="12">
      <alignment vertical="center"/>
    </xf>
    <xf applyAlignment="1" borderId="14" fillId="13" fontId="44" numFmtId="0" pivotButton="0" quotePrefix="0" xfId="10">
      <alignment horizontal="left" vertical="center" wrapText="1"/>
    </xf>
    <xf applyAlignment="1" borderId="16" fillId="0" fontId="44" numFmtId="176" pivotButton="0" quotePrefix="0" xfId="10">
      <alignment horizontal="justify" vertical="center" wrapText="1"/>
    </xf>
    <xf applyAlignment="1" borderId="14" fillId="13" fontId="27" numFmtId="0" pivotButton="0" quotePrefix="0" xfId="10">
      <alignment horizontal="justify" vertical="center" wrapText="1"/>
    </xf>
    <xf borderId="12" fillId="0" fontId="12" numFmtId="0" pivotButton="0" quotePrefix="0" xfId="2"/>
    <xf borderId="12" fillId="6" fontId="0" numFmtId="0" pivotButton="0" quotePrefix="0" xfId="0"/>
    <xf applyAlignment="1" borderId="0" fillId="0" fontId="16" numFmtId="0" pivotButton="0" quotePrefix="0" xfId="2">
      <alignment wrapText="1"/>
    </xf>
    <xf borderId="0" fillId="0" fontId="16" numFmtId="0" pivotButton="0" quotePrefix="0" xfId="2"/>
    <xf applyAlignment="1" borderId="14" fillId="0" fontId="44" numFmtId="165" pivotButton="0" quotePrefix="0" xfId="10">
      <alignment vertical="center" wrapText="1"/>
    </xf>
    <xf borderId="0" fillId="0" fontId="10" numFmtId="0" pivotButton="0" quotePrefix="0" xfId="2"/>
    <xf borderId="0" fillId="0" fontId="9" numFmtId="0" pivotButton="0" quotePrefix="0" xfId="2"/>
    <xf borderId="12" fillId="0" fontId="9" numFmtId="0" pivotButton="0" quotePrefix="0" xfId="2"/>
    <xf borderId="12" fillId="2" fontId="0" numFmtId="0" pivotButton="0" quotePrefix="0" xfId="0"/>
    <xf applyAlignment="1" borderId="0" fillId="0" fontId="25" numFmtId="0" pivotButton="0" quotePrefix="0" xfId="0">
      <alignment vertical="center"/>
    </xf>
    <xf applyAlignment="1" borderId="0" fillId="0" fontId="28" numFmtId="0" pivotButton="0" quotePrefix="0" xfId="0">
      <alignment horizontal="center" vertical="center"/>
    </xf>
    <xf borderId="0" fillId="0" fontId="25" numFmtId="3" pivotButton="0" quotePrefix="0" xfId="0"/>
    <xf borderId="0" fillId="0" fontId="53" numFmtId="0" pivotButton="0" quotePrefix="0" xfId="0"/>
    <xf borderId="0" fillId="0" fontId="27" numFmtId="0" pivotButton="0" quotePrefix="0" xfId="0"/>
    <xf borderId="0" fillId="0" fontId="30" numFmtId="0" pivotButton="0" quotePrefix="0" xfId="0"/>
    <xf applyAlignment="1" borderId="12" fillId="0" fontId="31" numFmtId="0" pivotButton="0" quotePrefix="0" xfId="2">
      <alignment wrapText="1"/>
    </xf>
    <xf applyAlignment="1" borderId="12" fillId="2" fontId="44" numFmtId="0" pivotButton="0" quotePrefix="0" xfId="10">
      <alignment horizontal="left" vertical="center" wrapText="1"/>
    </xf>
    <xf borderId="0" fillId="0" fontId="8" numFmtId="0" pivotButton="0" quotePrefix="0" xfId="2"/>
    <xf applyAlignment="1" borderId="12" fillId="0" fontId="26" numFmtId="0" pivotButton="0" quotePrefix="0" xfId="2">
      <alignment horizontal="left"/>
    </xf>
    <xf applyAlignment="1" borderId="14" fillId="0" fontId="46" numFmtId="0" pivotButton="0" quotePrefix="0" xfId="10">
      <alignment horizontal="left" indent="2" vertical="center"/>
    </xf>
    <xf applyAlignment="1" borderId="28" fillId="0" fontId="44" numFmtId="0" pivotButton="0" quotePrefix="0" xfId="10">
      <alignment horizontal="justify" vertical="center" wrapText="1"/>
    </xf>
    <xf applyAlignment="1" borderId="29" fillId="0" fontId="44" numFmtId="0" pivotButton="0" quotePrefix="0" xfId="10">
      <alignment horizontal="justify" vertical="center" wrapText="1"/>
    </xf>
    <xf applyAlignment="1" borderId="30" fillId="0" fontId="44" numFmtId="0" pivotButton="0" quotePrefix="0" xfId="10">
      <alignment horizontal="justify" vertical="center" wrapText="1"/>
    </xf>
    <xf applyAlignment="1" borderId="31" fillId="0" fontId="44" numFmtId="0" pivotButton="0" quotePrefix="0" xfId="10">
      <alignment horizontal="justify" vertical="center" wrapText="1"/>
    </xf>
    <xf applyAlignment="1" borderId="32" fillId="0" fontId="44" numFmtId="0" pivotButton="0" quotePrefix="0" xfId="10">
      <alignment horizontal="justify" vertical="center" wrapText="1"/>
    </xf>
    <xf applyAlignment="1" borderId="14" fillId="13" fontId="44" numFmtId="0" pivotButton="0" quotePrefix="0" xfId="10">
      <alignment vertical="center" wrapText="1"/>
    </xf>
    <xf applyAlignment="1" borderId="14" fillId="13" fontId="44" numFmtId="173" pivotButton="0" quotePrefix="0" xfId="11">
      <alignment vertical="center" wrapText="1"/>
    </xf>
    <xf applyAlignment="1" borderId="14" fillId="0" fontId="27" numFmtId="0" pivotButton="0" quotePrefix="0" xfId="10">
      <alignment horizontal="justify" vertical="center"/>
    </xf>
    <xf applyAlignment="1" borderId="14" fillId="13" fontId="44" numFmtId="0" pivotButton="0" quotePrefix="0" xfId="10">
      <alignment horizontal="justify" vertical="center"/>
    </xf>
    <xf applyAlignment="1" borderId="17" fillId="0" fontId="44" numFmtId="3" pivotButton="0" quotePrefix="0" xfId="10">
      <alignment horizontal="justify" vertical="center" wrapText="1"/>
    </xf>
    <xf applyAlignment="1" borderId="12" fillId="0" fontId="48" numFmtId="0" pivotButton="0" quotePrefix="0" xfId="0">
      <alignment horizontal="left"/>
    </xf>
    <xf borderId="0" fillId="0" fontId="26" numFmtId="0" pivotButton="0" quotePrefix="0" xfId="15"/>
    <xf borderId="0" fillId="4" fontId="7" numFmtId="0" pivotButton="0" quotePrefix="0" xfId="15"/>
    <xf borderId="0" fillId="4" fontId="34" numFmtId="0" pivotButton="0" quotePrefix="0" xfId="15"/>
    <xf borderId="0" fillId="0" fontId="7" numFmtId="0" pivotButton="0" quotePrefix="0" xfId="15"/>
    <xf borderId="12" fillId="7" fontId="0" numFmtId="9" pivotButton="0" quotePrefix="0" xfId="16"/>
    <xf applyAlignment="1" borderId="0" fillId="0" fontId="26" numFmtId="0" pivotButton="0" quotePrefix="0" xfId="15">
      <alignment horizontal="center" vertical="center" wrapText="1"/>
    </xf>
    <xf applyAlignment="1" borderId="12" fillId="0" fontId="26" numFmtId="0" pivotButton="0" quotePrefix="0" xfId="15">
      <alignment horizontal="center" vertical="center" wrapText="1"/>
    </xf>
    <xf applyAlignment="1" borderId="12" fillId="8" fontId="26" numFmtId="0" pivotButton="0" quotePrefix="0" xfId="15">
      <alignment horizontal="center" vertical="center" wrapText="1"/>
    </xf>
    <xf applyAlignment="1" borderId="12" fillId="6" fontId="26" numFmtId="0" pivotButton="0" quotePrefix="0" xfId="15">
      <alignment horizontal="center" vertical="center" wrapText="1"/>
    </xf>
    <xf applyAlignment="1" borderId="12" fillId="9" fontId="26" numFmtId="0" pivotButton="0" quotePrefix="0" xfId="15">
      <alignment horizontal="center" vertical="center" wrapText="1"/>
    </xf>
    <xf applyAlignment="1" borderId="12" fillId="10" fontId="26" numFmtId="0" pivotButton="0" quotePrefix="0" xfId="15">
      <alignment horizontal="center" vertical="center" wrapText="1"/>
    </xf>
    <xf applyAlignment="1" borderId="12" fillId="11" fontId="26" numFmtId="0" pivotButton="0" quotePrefix="0" xfId="15">
      <alignment horizontal="center" vertical="center" wrapText="1"/>
    </xf>
    <xf applyAlignment="1" borderId="12" fillId="0" fontId="7" numFmtId="0" pivotButton="0" quotePrefix="0" xfId="15">
      <alignment horizontal="center" vertical="center"/>
    </xf>
    <xf applyAlignment="1" borderId="12" fillId="0" fontId="7" numFmtId="0" pivotButton="0" quotePrefix="0" xfId="15">
      <alignment horizontal="left" vertical="center"/>
    </xf>
    <xf applyAlignment="1" borderId="12" fillId="0" fontId="0" numFmtId="166" pivotButton="0" quotePrefix="0" xfId="17">
      <alignment horizontal="center" vertical="center"/>
    </xf>
    <xf applyAlignment="1" borderId="12" fillId="0" fontId="37" numFmtId="0" pivotButton="0" quotePrefix="0" xfId="15">
      <alignment horizontal="center" vertical="center"/>
    </xf>
    <xf borderId="12" fillId="0" fontId="37" numFmtId="0" pivotButton="0" quotePrefix="0" xfId="15"/>
    <xf borderId="0" fillId="0" fontId="0" numFmtId="0" pivotButton="0" quotePrefix="0" xfId="3"/>
    <xf applyAlignment="1" borderId="0" fillId="0" fontId="7" numFmtId="0" pivotButton="0" quotePrefix="0" xfId="15">
      <alignment horizontal="center" vertical="center"/>
    </xf>
    <xf applyAlignment="1" borderId="0" fillId="0" fontId="7" numFmtId="0" pivotButton="0" quotePrefix="0" xfId="15">
      <alignment horizontal="left" vertical="center"/>
    </xf>
    <xf applyAlignment="1" borderId="0" fillId="0" fontId="0" numFmtId="166" pivotButton="0" quotePrefix="0" xfId="17">
      <alignment horizontal="center" vertical="center"/>
    </xf>
    <xf borderId="12" fillId="4" fontId="26" numFmtId="0" pivotButton="0" quotePrefix="0" xfId="15"/>
    <xf applyAlignment="1" applyProtection="1" borderId="12" fillId="2" fontId="30" numFmtId="0" pivotButton="0" quotePrefix="0" xfId="15">
      <alignment horizontal="left"/>
      <protection hidden="1" locked="1"/>
    </xf>
    <xf applyAlignment="1" applyProtection="1" borderId="12" fillId="2" fontId="30" numFmtId="2" pivotButton="0" quotePrefix="0" xfId="15">
      <alignment horizontal="right"/>
      <protection hidden="1" locked="1"/>
    </xf>
    <xf borderId="12" fillId="0" fontId="0" numFmtId="9" pivotButton="0" quotePrefix="0" xfId="16"/>
    <xf borderId="12" fillId="0" fontId="0" numFmtId="164" pivotButton="0" quotePrefix="0" xfId="18"/>
    <xf borderId="12" fillId="0" fontId="0" numFmtId="165" pivotButton="0" quotePrefix="0" xfId="19"/>
    <xf applyAlignment="1" applyProtection="1" borderId="12" fillId="0" fontId="0" numFmtId="168" pivotButton="0" quotePrefix="0" xfId="20">
      <alignment horizontal="left" indent="1"/>
      <protection hidden="1" locked="1"/>
    </xf>
    <xf borderId="12" fillId="0" fontId="0" numFmtId="167" pivotButton="0" quotePrefix="0" xfId="20"/>
    <xf borderId="12" fillId="0" fontId="0" numFmtId="166" pivotButton="0" quotePrefix="0" xfId="17"/>
    <xf applyAlignment="1" borderId="12" fillId="0" fontId="7" numFmtId="2" pivotButton="0" quotePrefix="0" xfId="15">
      <alignment horizontal="right"/>
    </xf>
    <xf applyAlignment="1" applyProtection="1" borderId="12" fillId="2" fontId="38" numFmtId="0" pivotButton="0" quotePrefix="0" xfId="15">
      <alignment vertical="center"/>
      <protection hidden="1" locked="1"/>
    </xf>
    <xf applyAlignment="1" applyProtection="1" borderId="12" fillId="2" fontId="38" numFmtId="2" pivotButton="0" quotePrefix="0" xfId="15">
      <alignment horizontal="right" vertical="center"/>
      <protection hidden="1" locked="1"/>
    </xf>
    <xf applyAlignment="1" applyProtection="1" borderId="12" fillId="2" fontId="38" numFmtId="0" pivotButton="0" quotePrefix="0" xfId="15">
      <alignment horizontal="left" vertical="center"/>
      <protection hidden="1" locked="1"/>
    </xf>
    <xf applyProtection="1" borderId="12" fillId="2" fontId="30" numFmtId="0" pivotButton="0" quotePrefix="0" xfId="15">
      <protection hidden="1" locked="1"/>
    </xf>
    <xf borderId="0" fillId="0" fontId="54" numFmtId="0" pivotButton="0" quotePrefix="0" xfId="15"/>
    <xf borderId="0" fillId="0" fontId="55" numFmtId="0" pivotButton="0" quotePrefix="0" xfId="15"/>
    <xf applyAlignment="1" borderId="12" fillId="0" fontId="54" numFmtId="0" pivotButton="0" quotePrefix="0" xfId="15">
      <alignment horizontal="center" vertical="center" wrapText="1"/>
    </xf>
    <xf applyAlignment="1" borderId="12" fillId="2" fontId="55" numFmtId="0" pivotButton="0" quotePrefix="0" xfId="15">
      <alignment horizontal="center" vertical="center"/>
    </xf>
    <xf applyAlignment="1" borderId="12" fillId="11" fontId="55" numFmtId="0" pivotButton="0" quotePrefix="0" xfId="15">
      <alignment horizontal="center"/>
    </xf>
    <xf applyAlignment="1" borderId="12" fillId="11" fontId="55" numFmtId="0" pivotButton="0" quotePrefix="0" xfId="15">
      <alignment horizontal="center" vertical="center"/>
    </xf>
    <xf applyAlignment="1" borderId="12" fillId="0" fontId="55" numFmtId="10" pivotButton="0" quotePrefix="0" xfId="15">
      <alignment horizontal="center" vertical="center"/>
    </xf>
    <xf applyAlignment="1" applyProtection="1" borderId="12" fillId="0" fontId="55" numFmtId="10" pivotButton="0" quotePrefix="0" xfId="15">
      <alignment horizontal="center" vertical="center"/>
      <protection hidden="1" locked="1"/>
    </xf>
    <xf borderId="12" fillId="11" fontId="55" numFmtId="3" pivotButton="0" quotePrefix="0" xfId="15"/>
    <xf applyAlignment="1" borderId="12" fillId="0" fontId="55" numFmtId="173" pivotButton="0" quotePrefix="0" xfId="15">
      <alignment horizontal="center" vertical="center"/>
    </xf>
    <xf applyAlignment="1" borderId="12" fillId="0" fontId="55" numFmtId="178" pivotButton="0" quotePrefix="0" xfId="15">
      <alignment horizontal="center" vertical="center"/>
    </xf>
    <xf applyAlignment="1" borderId="0" fillId="0" fontId="55" numFmtId="0" pivotButton="0" quotePrefix="0" xfId="15">
      <alignment horizontal="center" vertical="center"/>
    </xf>
    <xf applyAlignment="1" borderId="0" fillId="0" fontId="55" numFmtId="0" pivotButton="0" quotePrefix="0" xfId="15">
      <alignment horizontal="left" vertical="center"/>
    </xf>
    <xf applyAlignment="1" borderId="0" fillId="0" fontId="55" numFmtId="166" pivotButton="0" quotePrefix="0" xfId="17">
      <alignment horizontal="center" vertical="center"/>
    </xf>
    <xf borderId="0" fillId="0" fontId="55" numFmtId="164" pivotButton="0" quotePrefix="0" xfId="18"/>
    <xf borderId="0" fillId="0" fontId="55" numFmtId="164" pivotButton="0" quotePrefix="0" xfId="15"/>
    <xf borderId="12" fillId="0" fontId="55" numFmtId="166" pivotButton="0" quotePrefix="0" xfId="17"/>
    <xf borderId="12" fillId="0" fontId="55" numFmtId="167" pivotButton="0" quotePrefix="0" xfId="20"/>
    <xf borderId="0" fillId="0" fontId="55" numFmtId="0" pivotButton="0" quotePrefix="0" xfId="3"/>
    <xf borderId="12" fillId="0" fontId="54" numFmtId="0" pivotButton="0" quotePrefix="0" xfId="15"/>
    <xf applyAlignment="1" borderId="12" fillId="0" fontId="54" numFmtId="166" pivotButton="0" quotePrefix="0" xfId="17">
      <alignment horizontal="center" vertical="center"/>
    </xf>
    <xf borderId="0" fillId="0" fontId="55" numFmtId="166" pivotButton="0" quotePrefix="0" xfId="17"/>
    <xf borderId="12" fillId="0" fontId="55" numFmtId="0" pivotButton="0" quotePrefix="0" xfId="15"/>
    <xf applyAlignment="1" borderId="12" fillId="0" fontId="55" numFmtId="166" pivotButton="0" quotePrefix="0" xfId="17">
      <alignment horizontal="center" vertical="center"/>
    </xf>
    <xf applyAlignment="1" borderId="12" fillId="0" fontId="55" numFmtId="166" pivotButton="0" quotePrefix="0" xfId="15">
      <alignment horizontal="center" vertical="center"/>
    </xf>
    <xf borderId="0" fillId="0" fontId="55" numFmtId="166" pivotButton="0" quotePrefix="0" xfId="15"/>
    <xf applyAlignment="1" borderId="12" fillId="0" fontId="55" numFmtId="170" pivotButton="0" quotePrefix="0" xfId="16">
      <alignment horizontal="center" vertical="center"/>
    </xf>
    <xf applyAlignment="1" borderId="12" fillId="0" fontId="55" numFmtId="0" pivotButton="0" quotePrefix="0" xfId="16">
      <alignment horizontal="center" vertical="center"/>
    </xf>
    <xf applyAlignment="1" borderId="12" fillId="11" fontId="55" numFmtId="1" pivotButton="0" quotePrefix="0" xfId="17">
      <alignment horizontal="center"/>
    </xf>
    <xf applyAlignment="1" borderId="12" fillId="4" fontId="55" numFmtId="10" pivotButton="0" quotePrefix="0" xfId="15">
      <alignment horizontal="center" vertical="center"/>
    </xf>
    <xf applyAlignment="1" applyProtection="1" borderId="12" fillId="4" fontId="55" numFmtId="10" pivotButton="0" quotePrefix="0" xfId="15">
      <alignment horizontal="center" vertical="center"/>
      <protection hidden="1" locked="1"/>
    </xf>
    <xf applyAlignment="1" borderId="12" fillId="4" fontId="55" numFmtId="173" pivotButton="0" quotePrefix="0" xfId="15">
      <alignment horizontal="center" vertical="center"/>
    </xf>
    <xf applyAlignment="1" borderId="12" fillId="4" fontId="55" numFmtId="178" pivotButton="0" quotePrefix="0" xfId="15">
      <alignment horizontal="center" vertical="center"/>
    </xf>
    <xf applyAlignment="1" borderId="0" fillId="0" fontId="54" numFmtId="0" pivotButton="0" quotePrefix="0" xfId="15">
      <alignment horizontal="justify" vertical="center" wrapText="1"/>
    </xf>
    <xf applyAlignment="1" borderId="0" fillId="0" fontId="54" numFmtId="0" pivotButton="0" quotePrefix="0" xfId="15">
      <alignment horizontal="center" vertical="center" wrapText="1"/>
    </xf>
    <xf applyAlignment="1" borderId="9" fillId="0" fontId="54" numFmtId="0" pivotButton="0" quotePrefix="0" xfId="15">
      <alignment horizontal="center" vertical="center" wrapText="1"/>
    </xf>
    <xf borderId="0" fillId="0" fontId="55" numFmtId="1" pivotButton="0" quotePrefix="0" xfId="19"/>
    <xf applyAlignment="1" borderId="12" fillId="0" fontId="55" numFmtId="0" pivotButton="0" quotePrefix="0" xfId="15">
      <alignment horizontal="center"/>
    </xf>
    <xf applyAlignment="1" borderId="12" fillId="0" fontId="55" numFmtId="171" pivotButton="0" quotePrefix="0" xfId="19">
      <alignment horizontal="center"/>
    </xf>
    <xf applyAlignment="1" borderId="12" fillId="0" fontId="55" numFmtId="164" pivotButton="0" quotePrefix="0" xfId="18">
      <alignment horizontal="center"/>
    </xf>
    <xf borderId="12" fillId="0" fontId="55" numFmtId="10" pivotButton="0" quotePrefix="0" xfId="16"/>
    <xf borderId="12" fillId="0" fontId="55" numFmtId="164" pivotButton="0" quotePrefix="0" xfId="18"/>
    <xf borderId="11" fillId="0" fontId="55" numFmtId="164" pivotButton="0" quotePrefix="0" xfId="18"/>
    <xf applyAlignment="1" borderId="9" fillId="0" fontId="55" numFmtId="171" pivotButton="0" quotePrefix="0" xfId="19">
      <alignment horizontal="center"/>
    </xf>
    <xf applyAlignment="1" borderId="10" fillId="0" fontId="55" numFmtId="164" pivotButton="0" quotePrefix="0" xfId="18">
      <alignment horizontal="center"/>
    </xf>
    <xf borderId="11" fillId="0" fontId="55" numFmtId="166" pivotButton="0" quotePrefix="0" xfId="17"/>
    <xf borderId="9" fillId="0" fontId="55" numFmtId="166" pivotButton="0" quotePrefix="0" xfId="15"/>
    <xf borderId="10" fillId="0" fontId="55" numFmtId="166" pivotButton="0" quotePrefix="0" xfId="15"/>
    <xf borderId="11" fillId="0" fontId="55" numFmtId="166" pivotButton="0" quotePrefix="0" xfId="15"/>
    <xf applyAlignment="1" borderId="12" fillId="0" fontId="54" numFmtId="0" pivotButton="0" quotePrefix="0" xfId="15">
      <alignment horizontal="center" vertical="center"/>
    </xf>
    <xf borderId="9" fillId="0" fontId="54" numFmtId="0" pivotButton="0" quotePrefix="0" xfId="15"/>
    <xf applyAlignment="1" borderId="0" fillId="0" fontId="54" numFmtId="0" pivotButton="0" quotePrefix="0" xfId="15">
      <alignment horizontal="right"/>
    </xf>
    <xf borderId="0" fillId="0" fontId="0" numFmtId="165" pivotButton="0" quotePrefix="0" xfId="19"/>
    <xf applyAlignment="1" borderId="24" fillId="0" fontId="27" numFmtId="174" pivotButton="0" quotePrefix="0" xfId="10">
      <alignment horizontal="justify" vertical="center" wrapText="1"/>
    </xf>
    <xf applyAlignment="1" borderId="14" fillId="0" fontId="27" numFmtId="174" pivotButton="0" quotePrefix="0" xfId="10">
      <alignment horizontal="justify" vertical="center" wrapText="1"/>
    </xf>
    <xf borderId="12" fillId="0" fontId="7" numFmtId="179" pivotButton="0" quotePrefix="0" xfId="15"/>
    <xf applyAlignment="1" borderId="12" fillId="0" fontId="15" numFmtId="3" pivotButton="0" quotePrefix="0" xfId="2">
      <alignment horizontal="right"/>
    </xf>
    <xf applyAlignment="1" borderId="12" fillId="0" fontId="12" numFmtId="0" pivotButton="0" quotePrefix="0" xfId="2">
      <alignment wrapText="1"/>
    </xf>
    <xf borderId="10" fillId="0" fontId="26" numFmtId="166" pivotButton="0" quotePrefix="0" xfId="2"/>
    <xf borderId="12" fillId="4" fontId="26" numFmtId="171" pivotButton="0" quotePrefix="0" xfId="15"/>
    <xf applyAlignment="1" borderId="14" fillId="2" fontId="44" numFmtId="14" pivotButton="0" quotePrefix="0" xfId="10">
      <alignment horizontal="left" vertical="center"/>
    </xf>
    <xf applyAlignment="1" borderId="14" fillId="2" fontId="44" numFmtId="1" pivotButton="0" quotePrefix="0" xfId="10">
      <alignment horizontal="left" vertical="center"/>
    </xf>
    <xf applyAlignment="1" borderId="17" fillId="0" fontId="44" numFmtId="3" pivotButton="0" quotePrefix="0" xfId="10">
      <alignment horizontal="left" vertical="center"/>
    </xf>
    <xf applyAlignment="1" borderId="17" fillId="0" fontId="27" numFmtId="0" pivotButton="0" quotePrefix="0" xfId="10">
      <alignment horizontal="left" vertical="center"/>
    </xf>
    <xf applyAlignment="1" borderId="14" fillId="0" fontId="44" numFmtId="1" pivotButton="0" quotePrefix="0" xfId="10">
      <alignment horizontal="left" vertical="center"/>
    </xf>
    <xf applyAlignment="1" borderId="0" fillId="0" fontId="48" numFmtId="0" pivotButton="0" quotePrefix="0" xfId="0">
      <alignment horizontal="left"/>
    </xf>
    <xf applyAlignment="1" borderId="14" fillId="2" fontId="44" numFmtId="175" pivotButton="0" quotePrefix="0" xfId="10">
      <alignment horizontal="left" vertical="center" wrapText="1"/>
    </xf>
    <xf applyAlignment="1" borderId="14" fillId="2" fontId="44" numFmtId="175" pivotButton="0" quotePrefix="0" xfId="10">
      <alignment horizontal="left" vertical="center"/>
    </xf>
    <xf borderId="12" fillId="0" fontId="11" numFmtId="0" pivotButton="0" quotePrefix="0" xfId="2"/>
    <xf borderId="0" fillId="0" fontId="26" numFmtId="0" pivotButton="0" quotePrefix="0" xfId="12"/>
    <xf borderId="0" fillId="0" fontId="22" numFmtId="0" pivotButton="0" quotePrefix="0" xfId="12"/>
    <xf borderId="9" fillId="0" fontId="22" numFmtId="0" pivotButton="0" quotePrefix="0" xfId="12"/>
    <xf borderId="11" fillId="0" fontId="22" numFmtId="0" pivotButton="0" quotePrefix="0" xfId="12"/>
    <xf borderId="12" fillId="0" fontId="22" numFmtId="0" pivotButton="0" quotePrefix="0" xfId="12"/>
    <xf applyAlignment="1" borderId="12" fillId="4" fontId="7" numFmtId="0" pivotButton="0" quotePrefix="0" xfId="15">
      <alignment horizontal="center" vertical="center"/>
    </xf>
    <xf applyAlignment="1" borderId="12" fillId="4" fontId="55" numFmtId="0" pivotButton="0" quotePrefix="0" xfId="15">
      <alignment horizontal="center"/>
    </xf>
    <xf applyAlignment="1" borderId="12" fillId="4" fontId="55" numFmtId="171" pivotButton="0" quotePrefix="0" xfId="19">
      <alignment horizontal="center"/>
    </xf>
    <xf borderId="12" fillId="0" fontId="6" numFmtId="3" pivotButton="0" quotePrefix="0" xfId="2"/>
    <xf borderId="12" fillId="0" fontId="6" numFmtId="0" pivotButton="0" quotePrefix="0" xfId="2"/>
    <xf borderId="0" fillId="4" fontId="22" numFmtId="0" pivotButton="0" quotePrefix="0" xfId="12"/>
    <xf borderId="0" fillId="0" fontId="6" numFmtId="0" pivotButton="0" quotePrefix="0" xfId="2"/>
    <xf applyAlignment="1" borderId="12" fillId="2" fontId="31" numFmtId="0" pivotButton="0" quotePrefix="0" xfId="2">
      <alignment horizontal="left" vertical="center"/>
    </xf>
    <xf applyAlignment="1" borderId="12" fillId="2" fontId="0" numFmtId="171" pivotButton="0" quotePrefix="0" xfId="4">
      <alignment horizontal="center"/>
    </xf>
    <xf applyAlignment="1" borderId="12" fillId="2" fontId="0" numFmtId="164" pivotButton="0" quotePrefix="0" xfId="8">
      <alignment horizontal="center"/>
    </xf>
    <xf borderId="0" fillId="0" fontId="5" numFmtId="0" pivotButton="0" quotePrefix="0" xfId="2"/>
    <xf borderId="0" fillId="0" fontId="31" numFmtId="2" pivotButton="0" quotePrefix="0" xfId="2"/>
    <xf borderId="0" fillId="0" fontId="31" numFmtId="1" pivotButton="0" quotePrefix="0" xfId="2"/>
    <xf borderId="12" fillId="0" fontId="5" numFmtId="0" pivotButton="0" quotePrefix="0" xfId="2"/>
    <xf borderId="7" fillId="0" fontId="31" numFmtId="0" pivotButton="0" quotePrefix="0" xfId="2"/>
    <xf borderId="12" fillId="0" fontId="5" numFmtId="3" pivotButton="0" quotePrefix="0" xfId="2"/>
    <xf borderId="12" fillId="5" fontId="5" numFmtId="3" pivotButton="0" quotePrefix="0" xfId="2"/>
    <xf borderId="12" fillId="0" fontId="60" numFmtId="0" pivotButton="0" quotePrefix="0" xfId="0"/>
    <xf applyAlignment="1" borderId="12" fillId="0" fontId="5" numFmtId="0" pivotButton="0" quotePrefix="0" xfId="2">
      <alignment wrapText="1"/>
    </xf>
    <xf applyAlignment="1" borderId="12" fillId="0" fontId="5" numFmtId="9" pivotButton="0" quotePrefix="0" xfId="2">
      <alignment wrapText="1"/>
    </xf>
    <xf applyAlignment="1" borderId="34" fillId="0" fontId="44" numFmtId="0" pivotButton="0" quotePrefix="0" xfId="10">
      <alignment horizontal="justify" vertical="center" wrapText="1"/>
    </xf>
    <xf applyAlignment="1" borderId="33" fillId="0" fontId="44" numFmtId="0" pivotButton="0" quotePrefix="0" xfId="10">
      <alignment horizontal="justify" vertical="center" wrapText="1"/>
    </xf>
    <xf applyAlignment="1" borderId="0" fillId="0" fontId="44" numFmtId="0" pivotButton="0" quotePrefix="0" xfId="10">
      <alignment horizontal="left" vertical="center" wrapText="1"/>
    </xf>
    <xf borderId="12" fillId="4" fontId="5" numFmtId="3" pivotButton="0" quotePrefix="0" xfId="2"/>
    <xf applyAlignment="1" borderId="12" fillId="6" fontId="26" numFmtId="0" pivotButton="0" quotePrefix="0" xfId="2">
      <alignment vertical="center" wrapText="1"/>
    </xf>
    <xf borderId="12" fillId="0" fontId="4" numFmtId="3" pivotButton="0" quotePrefix="0" xfId="2"/>
    <xf applyAlignment="1" borderId="12" fillId="4" fontId="26" numFmtId="0" pivotButton="0" quotePrefix="0" xfId="2">
      <alignment horizontal="center" vertical="center" wrapText="1"/>
    </xf>
    <xf borderId="12" fillId="0" fontId="3" numFmtId="0" pivotButton="0" quotePrefix="0" xfId="2"/>
    <xf applyAlignment="1" borderId="12" fillId="4" fontId="31" numFmtId="0" pivotButton="0" quotePrefix="0" xfId="2">
      <alignment horizontal="left" vertical="center"/>
    </xf>
    <xf applyAlignment="1" borderId="12" fillId="4" fontId="0" numFmtId="171" pivotButton="0" quotePrefix="0" xfId="4">
      <alignment horizontal="center"/>
    </xf>
    <xf applyAlignment="1" borderId="10" fillId="4" fontId="0" numFmtId="164" pivotButton="0" quotePrefix="0" xfId="8">
      <alignment horizontal="center"/>
    </xf>
    <xf applyAlignment="1" borderId="12" fillId="4" fontId="0" numFmtId="164" pivotButton="0" quotePrefix="0" xfId="8">
      <alignment horizontal="center"/>
    </xf>
    <xf borderId="11" fillId="4" fontId="26" numFmtId="166" pivotButton="0" quotePrefix="0" xfId="2"/>
    <xf borderId="0" fillId="0" fontId="2" numFmtId="0" pivotButton="0" quotePrefix="0" xfId="2"/>
    <xf borderId="12" fillId="0" fontId="2" numFmtId="0" pivotButton="0" quotePrefix="0" xfId="2"/>
    <xf borderId="12" fillId="0" fontId="2" numFmtId="3" pivotButton="0" quotePrefix="0" xfId="2"/>
    <xf borderId="12" fillId="0" fontId="2" numFmtId="180" pivotButton="0" quotePrefix="0" xfId="2"/>
    <xf borderId="12" fillId="0" fontId="2" numFmtId="166" pivotButton="0" quotePrefix="0" xfId="2"/>
    <xf borderId="12" fillId="0" fontId="2" numFmtId="164" pivotButton="0" quotePrefix="0" xfId="2"/>
    <xf borderId="12" fillId="15" fontId="61" numFmtId="0" pivotButton="0" quotePrefix="0" xfId="22"/>
    <xf applyAlignment="1" borderId="12" fillId="15" fontId="61" numFmtId="0" pivotButton="0" quotePrefix="0" xfId="22">
      <alignment horizontal="left" vertical="center"/>
    </xf>
    <xf borderId="12" fillId="15" fontId="61" numFmtId="3" pivotButton="0" quotePrefix="0" xfId="22"/>
    <xf applyAlignment="1" borderId="12" fillId="15" fontId="61" numFmtId="0" pivotButton="0" quotePrefix="0" xfId="22">
      <alignment horizontal="left"/>
    </xf>
    <xf applyAlignment="1" borderId="12" fillId="15" fontId="61" numFmtId="0" pivotButton="0" quotePrefix="0" xfId="22">
      <alignment horizontal="right"/>
    </xf>
    <xf applyAlignment="1" borderId="12" fillId="15" fontId="61" numFmtId="0" pivotButton="0" quotePrefix="0" xfId="22">
      <alignment horizontal="center" vertical="center"/>
    </xf>
    <xf applyAlignment="1" borderId="12" fillId="15" fontId="61" numFmtId="166" pivotButton="0" quotePrefix="0" xfId="22">
      <alignment horizontal="center" vertical="center"/>
    </xf>
    <xf applyAlignment="1" borderId="12" fillId="15" fontId="61" numFmtId="164" pivotButton="0" quotePrefix="0" xfId="22">
      <alignment horizontal="center" vertical="center"/>
    </xf>
    <xf borderId="12" fillId="15" fontId="61" numFmtId="181" pivotButton="0" quotePrefix="0" xfId="22"/>
    <xf borderId="12" fillId="15" fontId="61" numFmtId="167" pivotButton="0" quotePrefix="0" xfId="22"/>
    <xf borderId="0" fillId="15" fontId="61" numFmtId="0" pivotButton="0" quotePrefix="0" xfId="22"/>
    <xf applyAlignment="1" borderId="12" fillId="0" fontId="44" numFmtId="0" pivotButton="0" quotePrefix="0" xfId="10">
      <alignment horizontal="justify" vertical="center" wrapText="1"/>
    </xf>
    <xf applyAlignment="1" borderId="12" fillId="0" fontId="52" numFmtId="182" pivotButton="0" quotePrefix="0" xfId="10">
      <alignment horizontal="justify" vertical="center" wrapText="1"/>
    </xf>
    <xf applyAlignment="1" borderId="12" fillId="0" fontId="44" numFmtId="9" pivotButton="0" quotePrefix="0" xfId="23">
      <alignment horizontal="justify" vertical="center" wrapText="1"/>
    </xf>
    <xf applyAlignment="1" borderId="12" fillId="0" fontId="44" numFmtId="2" pivotButton="0" quotePrefix="0" xfId="10">
      <alignment horizontal="justify" vertical="center" wrapText="1"/>
    </xf>
    <xf applyAlignment="1" borderId="12" fillId="0" fontId="27" numFmtId="9" pivotButton="0" quotePrefix="0" xfId="23">
      <alignment horizontal="left" vertical="center" wrapText="1"/>
    </xf>
    <xf applyAlignment="1" borderId="12" fillId="15" fontId="61" numFmtId="0" pivotButton="0" quotePrefix="0" xfId="22">
      <alignment horizontal="left" vertical="top"/>
    </xf>
    <xf applyAlignment="1" borderId="12" fillId="0" fontId="1" numFmtId="166" pivotButton="0" quotePrefix="0" xfId="2">
      <alignment horizontal="center" vertical="center"/>
    </xf>
    <xf applyAlignment="1" borderId="12" fillId="0" fontId="37" numFmtId="0" pivotButton="0" quotePrefix="0" xfId="2">
      <alignment horizontal="left" vertical="center"/>
    </xf>
    <xf applyAlignment="1" borderId="14" fillId="0" fontId="46" numFmtId="0" pivotButton="0" quotePrefix="0" xfId="10">
      <alignment horizontal="left" vertical="top"/>
    </xf>
    <xf applyAlignment="1" borderId="12" fillId="0" fontId="46" numFmtId="0" pivotButton="0" quotePrefix="0" xfId="10">
      <alignment horizontal="justify" vertical="center" wrapText="1"/>
    </xf>
    <xf applyAlignment="1" borderId="12" fillId="0" fontId="62" numFmtId="0" pivotButton="0" quotePrefix="0" xfId="2">
      <alignment horizontal="left" vertical="center" wrapText="1"/>
    </xf>
    <xf borderId="12" fillId="0" fontId="1" numFmtId="0" pivotButton="0" quotePrefix="0" xfId="2"/>
    <xf applyAlignment="1" borderId="14" fillId="13" fontId="46" numFmtId="0" pivotButton="0" quotePrefix="0" xfId="10">
      <alignment horizontal="justify" vertical="center" wrapText="1"/>
    </xf>
    <xf applyAlignment="1" borderId="14" fillId="0" fontId="48" numFmtId="0" pivotButton="0" quotePrefix="0" xfId="10">
      <alignment horizontal="justify" vertical="center" wrapText="1"/>
    </xf>
    <xf applyAlignment="1" borderId="14" fillId="0" fontId="44" numFmtId="0" pivotButton="0" quotePrefix="0" xfId="10">
      <alignment horizontal="justify" vertical="center" wrapText="1"/>
    </xf>
    <xf applyAlignment="1" borderId="14" fillId="13" fontId="44" numFmtId="0" pivotButton="0" quotePrefix="0" xfId="10">
      <alignment horizontal="left" vertical="center" wrapText="1"/>
    </xf>
    <xf applyAlignment="1" borderId="16" fillId="4" fontId="45" numFmtId="0" pivotButton="0" quotePrefix="0" xfId="10">
      <alignment horizontal="center" vertical="center" wrapText="1"/>
    </xf>
    <xf applyAlignment="1" borderId="14" fillId="2" fontId="44" numFmtId="0" pivotButton="0" quotePrefix="0" xfId="10">
      <alignment horizontal="center" vertical="center" wrapText="1"/>
    </xf>
    <xf applyAlignment="1" borderId="14" fillId="0" fontId="44" numFmtId="176" pivotButton="0" quotePrefix="0" xfId="10">
      <alignment horizontal="left" vertical="top"/>
    </xf>
    <xf applyAlignment="1" borderId="14" fillId="2" fontId="44" numFmtId="175" pivotButton="0" quotePrefix="0" xfId="10">
      <alignment horizontal="left" vertical="top"/>
    </xf>
    <xf applyAlignment="1" borderId="14" fillId="0" fontId="44" numFmtId="0" pivotButton="0" quotePrefix="0" xfId="10">
      <alignment horizontal="center" vertical="center" wrapText="1"/>
    </xf>
    <xf applyAlignment="1" borderId="14" fillId="13" fontId="44" numFmtId="0" pivotButton="0" quotePrefix="0" xfId="10">
      <alignment horizontal="justify" vertical="center" wrapText="1"/>
    </xf>
    <xf applyAlignment="1" borderId="14" fillId="2" fontId="44" numFmtId="1" pivotButton="0" quotePrefix="0" xfId="10">
      <alignment horizontal="left" vertical="center"/>
    </xf>
    <xf applyAlignment="1" borderId="14" fillId="4" fontId="46" numFmtId="0" pivotButton="0" quotePrefix="0" xfId="10">
      <alignment horizontal="center" vertical="center" wrapText="1"/>
    </xf>
    <xf applyAlignment="1" borderId="14" fillId="0" fontId="44" numFmtId="0" pivotButton="0" quotePrefix="0" xfId="10">
      <alignment horizontal="left" vertical="top"/>
    </xf>
    <xf applyAlignment="1" borderId="14" fillId="2" fontId="44" numFmtId="0" pivotButton="0" quotePrefix="0" xfId="10">
      <alignment horizontal="left" vertical="top"/>
    </xf>
    <xf applyAlignment="1" borderId="14" fillId="0" fontId="44" numFmtId="0" pivotButton="0" quotePrefix="0" xfId="10">
      <alignment horizontal="left" vertical="center" wrapText="1"/>
    </xf>
    <xf applyAlignment="1" borderId="14" fillId="0" fontId="44" numFmtId="17" pivotButton="0" quotePrefix="0" xfId="10">
      <alignment horizontal="justify" vertical="center" wrapText="1"/>
    </xf>
    <xf applyAlignment="1" borderId="14" fillId="2" fontId="44" numFmtId="0" pivotButton="0" quotePrefix="0" xfId="10">
      <alignment horizontal="justify" vertical="center" wrapText="1"/>
    </xf>
    <xf applyAlignment="1" borderId="14" fillId="0" fontId="44" numFmtId="14" pivotButton="0" quotePrefix="0" xfId="10">
      <alignment horizontal="justify" vertical="center" wrapText="1"/>
    </xf>
    <xf applyAlignment="1" borderId="9" fillId="2" fontId="44" numFmtId="0" pivotButton="0" quotePrefix="0" xfId="10">
      <alignment horizontal="left" vertical="center" wrapText="1"/>
    </xf>
    <xf applyAlignment="1" borderId="11" fillId="2" fontId="44" numFmtId="0" pivotButton="0" quotePrefix="0" xfId="10">
      <alignment horizontal="left" vertical="center" wrapText="1"/>
    </xf>
    <xf applyAlignment="1" borderId="15" fillId="0" fontId="27" numFmtId="0" pivotButton="0" quotePrefix="0" xfId="10">
      <alignment horizontal="justify" vertical="center" wrapText="1"/>
    </xf>
    <xf applyAlignment="1" borderId="0" fillId="0" fontId="44" numFmtId="0" pivotButton="0" quotePrefix="0" xfId="10">
      <alignment horizontal="justify" vertical="center" wrapText="1"/>
    </xf>
    <xf applyAlignment="1" borderId="14" fillId="0" fontId="44" numFmtId="0" pivotButton="0" quotePrefix="0" xfId="10">
      <alignment horizontal="justify" vertical="top" wrapText="1"/>
    </xf>
    <xf applyAlignment="1" borderId="14" fillId="0" fontId="44" numFmtId="0" pivotButton="0" quotePrefix="0" xfId="10">
      <alignment horizontal="left" vertical="top" wrapText="1"/>
    </xf>
    <xf applyAlignment="1" borderId="14" fillId="0" fontId="52" numFmtId="0" pivotButton="0" quotePrefix="0" xfId="10">
      <alignment horizontal="justify" vertical="center" wrapText="1"/>
    </xf>
    <xf applyAlignment="1" borderId="14" fillId="0" fontId="44" numFmtId="0" pivotButton="0" quotePrefix="0" xfId="10">
      <alignment horizontal="left" vertical="center"/>
    </xf>
    <xf applyAlignment="1" borderId="14" fillId="0" fontId="44" numFmtId="3" pivotButton="0" quotePrefix="0" xfId="10">
      <alignment horizontal="left" vertical="center"/>
    </xf>
    <xf applyAlignment="1" borderId="14" fillId="2" fontId="44" numFmtId="3" pivotButton="0" quotePrefix="0" xfId="10">
      <alignment horizontal="left" vertical="center"/>
    </xf>
    <xf applyAlignment="1" borderId="14" fillId="2" fontId="44" numFmtId="0" pivotButton="0" quotePrefix="0" xfId="10">
      <alignment horizontal="left" vertical="center"/>
    </xf>
    <xf applyAlignment="1" borderId="14" fillId="13" fontId="48" numFmtId="0" pivotButton="0" quotePrefix="0" xfId="0">
      <alignment horizontal="left"/>
    </xf>
    <xf applyAlignment="1" borderId="14" fillId="13" fontId="46" numFmtId="0" pivotButton="0" quotePrefix="0" xfId="10">
      <alignment horizontal="left" vertical="center"/>
    </xf>
    <xf applyAlignment="1" borderId="14" fillId="0" fontId="44" numFmtId="3" pivotButton="0" quotePrefix="0" xfId="14">
      <alignment horizontal="left" vertical="center"/>
    </xf>
    <xf applyAlignment="1" borderId="17" fillId="0" fontId="44" numFmtId="0" pivotButton="0" quotePrefix="0" xfId="10">
      <alignment horizontal="justify" vertical="top" wrapText="1"/>
    </xf>
    <xf applyAlignment="1" borderId="12" fillId="13" fontId="46" numFmtId="0" pivotButton="0" quotePrefix="0" xfId="10">
      <alignment horizontal="center" vertical="center" wrapText="1"/>
    </xf>
    <xf applyAlignment="1" borderId="14" fillId="0" fontId="44" numFmtId="14" pivotButton="0" quotePrefix="0" xfId="10">
      <alignment horizontal="center" vertical="center" wrapText="1"/>
    </xf>
    <xf applyAlignment="1" borderId="0" fillId="0" fontId="44" numFmtId="0" pivotButton="0" quotePrefix="0" xfId="10">
      <alignment horizontal="left" vertical="center" wrapText="1"/>
    </xf>
    <xf applyAlignment="1" borderId="17" fillId="13" fontId="46" numFmtId="0" pivotButton="0" quotePrefix="0" xfId="10">
      <alignment horizontal="justify" vertical="center" wrapText="1"/>
    </xf>
    <xf applyAlignment="1" borderId="14" fillId="0" fontId="44" numFmtId="14" pivotButton="0" quotePrefix="0" xfId="10">
      <alignment horizontal="left" vertical="center"/>
    </xf>
    <xf applyAlignment="1" borderId="17" fillId="2" fontId="27" numFmtId="0" pivotButton="0" quotePrefix="0" xfId="10">
      <alignment horizontal="center" vertical="center" wrapText="1"/>
    </xf>
    <xf applyAlignment="1" borderId="12" fillId="0" fontId="44" numFmtId="0" pivotButton="0" quotePrefix="0" xfId="10">
      <alignment horizontal="center" vertical="center" wrapText="1"/>
    </xf>
    <xf applyAlignment="1" borderId="36" fillId="0" fontId="46" numFmtId="0" pivotButton="0" quotePrefix="0" xfId="10">
      <alignment horizontal="center" vertical="center" wrapText="1"/>
    </xf>
    <xf applyAlignment="1" borderId="38" fillId="0" fontId="46" numFmtId="0" pivotButton="0" quotePrefix="0" xfId="10">
      <alignment horizontal="center" vertical="center" wrapText="1"/>
    </xf>
    <xf applyAlignment="1" borderId="35" fillId="0" fontId="46" numFmtId="0" pivotButton="0" quotePrefix="0" xfId="10">
      <alignment horizontal="center" vertical="center" wrapText="1"/>
    </xf>
    <xf applyAlignment="1" borderId="39" fillId="0" fontId="46" numFmtId="0" pivotButton="0" quotePrefix="0" xfId="10">
      <alignment horizontal="center" vertical="center" wrapText="1"/>
    </xf>
    <xf applyAlignment="1" borderId="43" fillId="0" fontId="46" numFmtId="0" pivotButton="0" quotePrefix="0" xfId="10">
      <alignment horizontal="center" vertical="center" wrapText="1"/>
    </xf>
    <xf applyAlignment="1" borderId="44" fillId="0" fontId="46" numFmtId="0" pivotButton="0" quotePrefix="0" xfId="10">
      <alignment horizontal="center" vertical="center" wrapText="1"/>
    </xf>
    <xf applyAlignment="1" borderId="43" fillId="0" fontId="46" numFmtId="0" pivotButton="0" quotePrefix="0" xfId="10">
      <alignment horizontal="center" vertical="top" wrapText="1"/>
    </xf>
    <xf applyAlignment="1" borderId="44" fillId="0" fontId="46" numFmtId="0" pivotButton="0" quotePrefix="0" xfId="10">
      <alignment horizontal="center" vertical="top" wrapText="1"/>
    </xf>
    <xf applyAlignment="1" borderId="14" fillId="14" fontId="44" numFmtId="174" pivotButton="0" quotePrefix="0" xfId="10">
      <alignment horizontal="center" vertical="center" wrapText="1"/>
    </xf>
    <xf applyAlignment="1" borderId="14" fillId="0" fontId="44" numFmtId="172" pivotButton="0" quotePrefix="0" xfId="10">
      <alignment horizontal="justify" vertical="center" wrapText="1"/>
    </xf>
    <xf applyAlignment="1" borderId="14" fillId="4" fontId="45" numFmtId="0" pivotButton="0" quotePrefix="0" xfId="10">
      <alignment horizontal="center" vertical="center" wrapText="1"/>
    </xf>
    <xf applyAlignment="1" borderId="14" fillId="13" fontId="46" numFmtId="0" pivotButton="0" quotePrefix="0" xfId="10">
      <alignment horizontal="center" vertical="center" wrapText="1"/>
    </xf>
    <xf applyAlignment="1" borderId="14" fillId="13" fontId="46" numFmtId="0" pivotButton="0" quotePrefix="0" xfId="10">
      <alignment horizontal="left" vertical="center" wrapText="1"/>
    </xf>
    <xf applyAlignment="1" borderId="9" fillId="13" fontId="46" numFmtId="0" pivotButton="0" quotePrefix="0" xfId="10">
      <alignment horizontal="center" vertical="center" wrapText="1"/>
    </xf>
    <xf applyAlignment="1" borderId="11" fillId="13" fontId="46" numFmtId="0" pivotButton="0" quotePrefix="0" xfId="10">
      <alignment horizontal="center" vertical="center" wrapText="1"/>
    </xf>
    <xf applyAlignment="1" borderId="14" fillId="2" fontId="44" numFmtId="0" pivotButton="0" quotePrefix="0" xfId="10">
      <alignment horizontal="left" vertical="center" wrapText="1"/>
    </xf>
    <xf applyAlignment="1" borderId="9" fillId="0" fontId="44" numFmtId="0" pivotButton="0" quotePrefix="0" xfId="10">
      <alignment horizontal="center" vertical="center" wrapText="1"/>
    </xf>
    <xf applyAlignment="1" borderId="11" fillId="0" fontId="44" numFmtId="0" pivotButton="0" quotePrefix="0" xfId="10">
      <alignment horizontal="center" vertical="center" wrapText="1"/>
    </xf>
    <xf applyAlignment="1" borderId="0" fillId="0" fontId="27" numFmtId="0" pivotButton="0" quotePrefix="0" xfId="12">
      <alignment horizontal="center" vertical="center"/>
    </xf>
    <xf applyAlignment="1" borderId="0" fillId="13" fontId="27" numFmtId="0" pivotButton="0" quotePrefix="0" xfId="12">
      <alignment horizontal="center" vertical="center"/>
    </xf>
    <xf applyAlignment="1" borderId="14" fillId="4" fontId="45" numFmtId="0" pivotButton="0" quotePrefix="0" xfId="12">
      <alignment horizontal="center" vertical="center" wrapText="1"/>
    </xf>
    <xf applyAlignment="1" borderId="0" fillId="0" fontId="28" numFmtId="0" pivotButton="0" quotePrefix="0" xfId="0">
      <alignment horizontal="center" vertical="center"/>
    </xf>
    <xf applyAlignment="1" borderId="9" fillId="3" fontId="24" numFmtId="0" pivotButton="0" quotePrefix="0" xfId="0">
      <alignment horizontal="center" vertical="center"/>
    </xf>
    <xf applyAlignment="1" borderId="10" fillId="3" fontId="24" numFmtId="0" pivotButton="0" quotePrefix="0" xfId="0">
      <alignment horizontal="center" vertical="center"/>
    </xf>
    <xf applyAlignment="1" borderId="11" fillId="3" fontId="24" numFmtId="0" pivotButton="0" quotePrefix="0" xfId="0">
      <alignment horizontal="center" vertical="center"/>
    </xf>
    <xf applyAlignment="1" borderId="36" fillId="0" fontId="44" numFmtId="0" pivotButton="0" quotePrefix="0" xfId="10">
      <alignment horizontal="center" vertical="center" wrapText="1"/>
    </xf>
    <xf applyAlignment="1" borderId="37" fillId="0" fontId="44" numFmtId="0" pivotButton="0" quotePrefix="0" xfId="10">
      <alignment horizontal="center" vertical="center" wrapText="1"/>
    </xf>
    <xf applyAlignment="1" borderId="38" fillId="0" fontId="44" numFmtId="0" pivotButton="0" quotePrefix="0" xfId="10">
      <alignment horizontal="center" vertical="center" wrapText="1"/>
    </xf>
    <xf applyAlignment="1" borderId="35" fillId="0" fontId="44" numFmtId="0" pivotButton="0" quotePrefix="0" xfId="10">
      <alignment horizontal="center" vertical="center" wrapText="1"/>
    </xf>
    <xf applyAlignment="1" borderId="0" fillId="0" fontId="44" numFmtId="0" pivotButton="0" quotePrefix="0" xfId="10">
      <alignment horizontal="center" vertical="center" wrapText="1"/>
    </xf>
    <xf applyAlignment="1" borderId="39" fillId="0" fontId="44" numFmtId="0" pivotButton="0" quotePrefix="0" xfId="10">
      <alignment horizontal="center" vertical="center" wrapText="1"/>
    </xf>
    <xf applyAlignment="1" borderId="40" fillId="0" fontId="44" numFmtId="0" pivotButton="0" quotePrefix="0" xfId="10">
      <alignment horizontal="center" vertical="center" wrapText="1"/>
    </xf>
    <xf applyAlignment="1" borderId="41" fillId="0" fontId="44" numFmtId="0" pivotButton="0" quotePrefix="0" xfId="10">
      <alignment horizontal="center" vertical="center" wrapText="1"/>
    </xf>
    <xf applyAlignment="1" borderId="42" fillId="0" fontId="44" numFmtId="0" pivotButton="0" quotePrefix="0" xfId="10">
      <alignment horizontal="center" vertical="center" wrapText="1"/>
    </xf>
    <xf applyAlignment="1" borderId="12" fillId="0" fontId="12" numFmtId="183" pivotButton="0" quotePrefix="0" xfId="2">
      <alignment horizontal="center"/>
    </xf>
    <xf applyAlignment="1" borderId="9" fillId="0" fontId="40" numFmtId="0" pivotButton="0" quotePrefix="0" xfId="2">
      <alignment horizontal="center" wrapText="1"/>
    </xf>
    <xf applyAlignment="1" borderId="10" fillId="0" fontId="40" numFmtId="0" pivotButton="0" quotePrefix="0" xfId="2">
      <alignment horizontal="center" wrapText="1"/>
    </xf>
    <xf applyAlignment="1" borderId="11" fillId="0" fontId="40" numFmtId="0" pivotButton="0" quotePrefix="0" xfId="2">
      <alignment horizontal="center" wrapText="1"/>
    </xf>
    <xf applyAlignment="1" borderId="9" fillId="4" fontId="26" numFmtId="0" pivotButton="0" quotePrefix="0" xfId="2">
      <alignment horizontal="center" vertical="top" wrapText="1"/>
    </xf>
    <xf applyAlignment="1" borderId="10" fillId="4" fontId="26" numFmtId="0" pivotButton="0" quotePrefix="0" xfId="2">
      <alignment horizontal="center" vertical="top" wrapText="1"/>
    </xf>
    <xf applyAlignment="1" borderId="11" fillId="4" fontId="26" numFmtId="0" pivotButton="0" quotePrefix="0" xfId="2">
      <alignment horizontal="center" vertical="top" wrapText="1"/>
    </xf>
    <xf applyAlignment="1" borderId="9" fillId="4" fontId="26" numFmtId="177" pivotButton="0" quotePrefix="0" xfId="2">
      <alignment horizontal="center"/>
    </xf>
    <xf applyAlignment="1" borderId="10" fillId="4" fontId="26" numFmtId="177" pivotButton="0" quotePrefix="0" xfId="2">
      <alignment horizontal="center"/>
    </xf>
    <xf applyAlignment="1" borderId="11" fillId="4" fontId="26" numFmtId="177" pivotButton="0" quotePrefix="0" xfId="2">
      <alignment horizontal="center"/>
    </xf>
    <xf applyAlignment="1" borderId="33" fillId="13" fontId="46" numFmtId="0" pivotButton="0" quotePrefix="0" xfId="10">
      <alignment horizontal="center" vertical="center" wrapText="1"/>
    </xf>
    <xf applyAlignment="1" borderId="16" fillId="13" fontId="46" numFmtId="0" pivotButton="0" quotePrefix="0" xfId="10">
      <alignment horizontal="center" vertical="center" wrapText="1"/>
    </xf>
    <xf applyAlignment="1" borderId="12" fillId="0" fontId="0" numFmtId="0" pivotButton="0" quotePrefix="0" xfId="2">
      <alignment horizontal="left" vertical="top" wrapText="1"/>
    </xf>
    <xf applyAlignment="1" borderId="12" fillId="0" fontId="5" numFmtId="0" pivotButton="0" quotePrefix="0" xfId="2">
      <alignment horizontal="left" vertical="top" wrapText="1"/>
    </xf>
    <xf applyAlignment="1" borderId="12" fillId="0" fontId="9" numFmtId="0" pivotButton="0" quotePrefix="0" xfId="2">
      <alignment horizontal="left" vertical="top" wrapText="1"/>
    </xf>
    <xf applyAlignment="1" borderId="12" fillId="4" fontId="0" numFmtId="0" pivotButton="0" quotePrefix="0" xfId="2">
      <alignment horizontal="left" vertical="top" wrapText="1"/>
    </xf>
    <xf applyAlignment="1" borderId="1" fillId="4" fontId="0" numFmtId="0" pivotButton="0" quotePrefix="0" xfId="0">
      <alignment horizontal="left" vertical="top" wrapText="1"/>
    </xf>
    <xf applyAlignment="1" borderId="2" fillId="4" fontId="0" numFmtId="0" pivotButton="0" quotePrefix="0" xfId="0">
      <alignment horizontal="left" vertical="top" wrapText="1"/>
    </xf>
    <xf applyAlignment="1" borderId="3" fillId="4" fontId="0" numFmtId="0" pivotButton="0" quotePrefix="0" xfId="0">
      <alignment horizontal="left" vertical="top" wrapText="1"/>
    </xf>
    <xf applyAlignment="1" borderId="7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 wrapText="1"/>
    </xf>
    <xf applyAlignment="1" borderId="8" fillId="4" fontId="0" numFmtId="0" pivotButton="0" quotePrefix="0" xfId="0">
      <alignment horizontal="left" vertical="top" wrapText="1"/>
    </xf>
    <xf applyAlignment="1" borderId="4" fillId="4" fontId="0" numFmtId="0" pivotButton="0" quotePrefix="0" xfId="0">
      <alignment horizontal="left" vertical="top" wrapText="1"/>
    </xf>
    <xf applyAlignment="1" borderId="5" fillId="4" fontId="0" numFmtId="0" pivotButton="0" quotePrefix="0" xfId="0">
      <alignment horizontal="left" vertical="top" wrapText="1"/>
    </xf>
    <xf applyAlignment="1" borderId="6" fillId="4" fontId="0" numFmtId="0" pivotButton="0" quotePrefix="0" xfId="0">
      <alignment horizontal="left" vertical="top" wrapText="1"/>
    </xf>
    <xf applyAlignment="1" borderId="12" fillId="0" fontId="23" numFmtId="0" pivotButton="0" quotePrefix="0" xfId="2">
      <alignment horizontal="left" vertical="center" wrapText="1"/>
    </xf>
    <xf applyAlignment="1" borderId="12" fillId="0" fontId="6" numFmtId="0" pivotButton="0" quotePrefix="0" xfId="2">
      <alignment horizontal="left" vertical="top" wrapText="1"/>
    </xf>
    <xf applyAlignment="1" borderId="12" fillId="0" fontId="31" numFmtId="0" pivotButton="0" quotePrefix="0" xfId="2">
      <alignment horizontal="left" vertical="top" wrapText="1"/>
    </xf>
    <xf applyAlignment="1" borderId="12" fillId="0" fontId="21" numFmtId="0" pivotButton="0" quotePrefix="0" xfId="2">
      <alignment horizontal="left" vertical="top" wrapText="1"/>
    </xf>
    <xf applyAlignment="1" borderId="12" fillId="0" fontId="20" numFmtId="0" pivotButton="0" quotePrefix="0" xfId="2">
      <alignment horizontal="left" vertical="top" wrapText="1"/>
    </xf>
    <xf applyAlignment="1" borderId="12" fillId="0" fontId="15" numFmtId="3" pivotButton="0" quotePrefix="0" xfId="2">
      <alignment horizontal="center"/>
    </xf>
    <xf applyAlignment="1" borderId="12" fillId="0" fontId="31" numFmtId="3" pivotButton="0" quotePrefix="0" xfId="2">
      <alignment horizontal="center"/>
    </xf>
    <xf applyAlignment="1" borderId="12" fillId="0" fontId="32" numFmtId="0" pivotButton="0" quotePrefix="0" xfId="3">
      <alignment horizontal="center"/>
    </xf>
    <xf applyAlignment="1" borderId="12" fillId="0" fontId="16" numFmtId="0" pivotButton="0" quotePrefix="0" xfId="3">
      <alignment horizontal="center"/>
    </xf>
    <xf applyAlignment="1" borderId="9" fillId="0" fontId="54" numFmtId="166" pivotButton="0" quotePrefix="0" xfId="15">
      <alignment horizontal="center" wrapText="1"/>
    </xf>
    <xf applyAlignment="1" borderId="10" fillId="0" fontId="54" numFmtId="166" pivotButton="0" quotePrefix="0" xfId="15">
      <alignment horizontal="center" wrapText="1"/>
    </xf>
    <xf applyAlignment="1" borderId="11" fillId="0" fontId="54" numFmtId="166" pivotButton="0" quotePrefix="0" xfId="15">
      <alignment horizontal="center" wrapText="1"/>
    </xf>
    <xf applyAlignment="1" borderId="9" fillId="0" fontId="56" numFmtId="0" pivotButton="0" quotePrefix="0" xfId="15">
      <alignment horizontal="center" wrapText="1"/>
    </xf>
    <xf applyAlignment="1" borderId="10" fillId="0" fontId="56" numFmtId="0" pivotButton="0" quotePrefix="0" xfId="15">
      <alignment horizontal="center" wrapText="1"/>
    </xf>
    <xf applyAlignment="1" borderId="11" fillId="0" fontId="56" numFmtId="0" pivotButton="0" quotePrefix="0" xfId="15">
      <alignment horizontal="center" wrapText="1"/>
    </xf>
    <xf borderId="16" fillId="0" fontId="0" numFmtId="0" pivotButton="0" quotePrefix="0" xfId="0"/>
    <xf applyAlignment="1" borderId="24" fillId="0" fontId="27" numFmtId="174" pivotButton="0" quotePrefix="0" xfId="10">
      <alignment horizontal="justify" vertical="center" wrapText="1"/>
    </xf>
    <xf applyAlignment="1" borderId="14" fillId="0" fontId="27" numFmtId="174" pivotButton="0" quotePrefix="0" xfId="10">
      <alignment horizontal="justify" vertical="center" wrapText="1"/>
    </xf>
    <xf applyAlignment="1" borderId="24" fillId="2" fontId="27" numFmtId="173" pivotButton="0" quotePrefix="0" xfId="10">
      <alignment vertical="center"/>
    </xf>
    <xf applyAlignment="1" borderId="14" fillId="2" fontId="27" numFmtId="173" pivotButton="0" quotePrefix="0" xfId="10">
      <alignment vertical="center"/>
    </xf>
    <xf applyAlignment="1" borderId="24" fillId="2" fontId="27" numFmtId="172" pivotButton="0" quotePrefix="0" xfId="10">
      <alignment horizontal="justify" vertical="center"/>
    </xf>
    <xf applyAlignment="1" borderId="22" fillId="2" fontId="27" numFmtId="172" pivotButton="0" quotePrefix="0" xfId="10">
      <alignment horizontal="justify" vertical="center"/>
    </xf>
    <xf applyAlignment="1" borderId="20" fillId="2" fontId="27" numFmtId="172" pivotButton="0" quotePrefix="0" xfId="10">
      <alignment horizontal="justify" vertical="center"/>
    </xf>
    <xf applyAlignment="1" borderId="16" fillId="2" fontId="27" numFmtId="172" pivotButton="0" quotePrefix="0" xfId="10">
      <alignment horizontal="justify" vertical="center"/>
    </xf>
    <xf applyAlignment="1" borderId="14" fillId="0" fontId="27" numFmtId="172" pivotButton="0" quotePrefix="0" xfId="10">
      <alignment horizontal="justify" vertical="center" wrapText="1"/>
    </xf>
    <xf borderId="14" fillId="0" fontId="0" numFmtId="0" pivotButton="0" quotePrefix="0" xfId="0"/>
    <xf borderId="17" fillId="0" fontId="0" numFmtId="0" pivotButton="0" quotePrefix="0" xfId="0"/>
    <xf applyAlignment="1" borderId="16" fillId="0" fontId="27" numFmtId="172" pivotButton="0" quotePrefix="0" xfId="10">
      <alignment horizontal="justify" vertical="center" wrapText="1"/>
    </xf>
    <xf borderId="11" fillId="0" fontId="0" numFmtId="0" pivotButton="0" quotePrefix="0" xfId="0"/>
    <xf applyAlignment="1" borderId="16" fillId="0" fontId="44" numFmtId="176" pivotButton="0" quotePrefix="0" xfId="10">
      <alignment horizontal="justify" vertical="center" wrapText="1"/>
    </xf>
    <xf applyAlignment="1" borderId="14" fillId="0" fontId="44" numFmtId="176" pivotButton="0" quotePrefix="0" xfId="10">
      <alignment horizontal="justify" vertical="center" wrapText="1"/>
    </xf>
    <xf applyAlignment="1" borderId="14" fillId="0" fontId="44" numFmtId="176" pivotButton="0" quotePrefix="0" xfId="10">
      <alignment horizontal="left" vertical="center"/>
    </xf>
    <xf applyAlignment="1" borderId="14" fillId="2" fontId="44" numFmtId="175" pivotButton="0" quotePrefix="0" xfId="10">
      <alignment horizontal="left" vertical="top"/>
    </xf>
    <xf applyAlignment="1" borderId="14" fillId="0" fontId="44" numFmtId="176" pivotButton="0" quotePrefix="0" xfId="10">
      <alignment horizontal="left" vertical="top"/>
    </xf>
    <xf applyAlignment="1" borderId="14" fillId="2" fontId="44" numFmtId="175" pivotButton="0" quotePrefix="0" xfId="10">
      <alignment horizontal="justify" vertical="center" wrapText="1"/>
    </xf>
    <xf applyAlignment="1" borderId="14" fillId="2" fontId="44" numFmtId="175" pivotButton="0" quotePrefix="0" xfId="10">
      <alignment horizontal="left" vertical="center"/>
    </xf>
    <xf applyAlignment="1" borderId="14" fillId="2" fontId="44" numFmtId="175" pivotButton="0" quotePrefix="0" xfId="10">
      <alignment horizontal="left" vertical="center" wrapText="1"/>
    </xf>
    <xf borderId="38" fillId="0" fontId="0" numFmtId="0" pivotButton="0" quotePrefix="0" xfId="0"/>
    <xf borderId="35" fillId="0" fontId="0" numFmtId="0" pivotButton="0" quotePrefix="0" xfId="0"/>
    <xf borderId="39" fillId="0" fontId="0" numFmtId="0" pivotButton="0" quotePrefix="0" xfId="0"/>
    <xf borderId="44" fillId="0" fontId="0" numFmtId="0" pivotButton="0" quotePrefix="0" xfId="0"/>
    <xf applyAlignment="1" borderId="12" fillId="0" fontId="52" numFmtId="182" pivotButton="0" quotePrefix="0" xfId="10">
      <alignment horizontal="justify" vertical="center" wrapText="1"/>
    </xf>
    <xf applyAlignment="1" borderId="14" fillId="0" fontId="44" numFmtId="174" pivotButton="0" quotePrefix="0" xfId="10">
      <alignment horizontal="right" vertical="center" wrapText="1"/>
    </xf>
    <xf applyAlignment="1" borderId="14" fillId="0" fontId="44" numFmtId="173" pivotButton="0" quotePrefix="0" xfId="10">
      <alignment vertical="center" wrapText="1"/>
    </xf>
    <xf applyAlignment="1" borderId="14" fillId="0" fontId="27" numFmtId="173" pivotButton="0" quotePrefix="0" xfId="10">
      <alignment vertical="center" wrapText="1"/>
    </xf>
    <xf applyAlignment="1" borderId="14" fillId="14" fontId="44" numFmtId="174" pivotButton="0" quotePrefix="0" xfId="10">
      <alignment horizontal="center" vertical="center" wrapText="1"/>
    </xf>
    <xf applyAlignment="1" borderId="14" fillId="13" fontId="44" numFmtId="174" pivotButton="0" quotePrefix="0" xfId="10">
      <alignment horizontal="right" vertical="center" wrapText="1"/>
    </xf>
    <xf applyAlignment="1" borderId="14" fillId="13" fontId="44" numFmtId="173" pivotButton="0" quotePrefix="0" xfId="11">
      <alignment horizontal="right" indent="1" vertical="center" wrapText="1"/>
    </xf>
    <xf applyAlignment="1" borderId="14" fillId="13" fontId="44" numFmtId="173" pivotButton="0" quotePrefix="0" xfId="11">
      <alignment vertical="center" wrapText="1"/>
    </xf>
    <xf applyAlignment="1" borderId="14" fillId="2" fontId="44" numFmtId="173" pivotButton="0" quotePrefix="0" xfId="11">
      <alignment vertical="center" wrapText="1"/>
    </xf>
    <xf applyAlignment="1" borderId="14" fillId="0" fontId="44" numFmtId="177" pivotButton="0" quotePrefix="0" xfId="10">
      <alignment horizontal="justify" vertical="center" wrapText="1"/>
    </xf>
    <xf applyAlignment="1" borderId="14" fillId="0" fontId="44" numFmtId="172" pivotButton="0" quotePrefix="0" xfId="10">
      <alignment horizontal="justify" vertical="center" wrapText="1"/>
    </xf>
    <xf borderId="15" fillId="0" fontId="0" numFmtId="0" pivotButton="0" quotePrefix="0" xfId="0"/>
    <xf applyAlignment="1" borderId="12" fillId="3" fontId="24" numFmtId="0" pivotButton="0" quotePrefix="0" xfId="0">
      <alignment horizontal="center" vertical="center"/>
    </xf>
    <xf borderId="10" fillId="0" fontId="0" numFmtId="0" pivotButton="0" quotePrefix="0" xfId="0"/>
    <xf borderId="12" fillId="0" fontId="2" numFmtId="180" pivotButton="0" quotePrefix="0" xfId="2"/>
    <xf borderId="12" fillId="0" fontId="2" numFmtId="166" pivotButton="0" quotePrefix="0" xfId="2"/>
    <xf borderId="12" fillId="0" fontId="2" numFmtId="164" pivotButton="0" quotePrefix="0" xfId="2"/>
    <xf borderId="12" fillId="15" fontId="61" numFmtId="181" pivotButton="0" quotePrefix="0" xfId="22"/>
    <xf borderId="2" fillId="0" fontId="0" numFmtId="0" pivotButton="0" quotePrefix="0" xfId="0"/>
    <xf borderId="3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applyAlignment="1" borderId="12" fillId="4" fontId="0" numFmtId="0" pivotButton="0" quotePrefix="0" xfId="0">
      <alignment horizontal="left" vertical="top" wrapText="1"/>
    </xf>
    <xf applyAlignment="1" borderId="12" fillId="15" fontId="61" numFmtId="166" pivotButton="0" quotePrefix="0" xfId="22">
      <alignment horizontal="center" vertical="center"/>
    </xf>
    <xf applyAlignment="1" borderId="12" fillId="0" fontId="0" numFmtId="166" pivotButton="0" quotePrefix="0" xfId="6">
      <alignment horizontal="center" vertical="center"/>
    </xf>
    <xf applyAlignment="1" borderId="12" fillId="15" fontId="61" numFmtId="164" pivotButton="0" quotePrefix="0" xfId="22">
      <alignment horizontal="center" vertical="center"/>
    </xf>
    <xf applyAlignment="1" borderId="0" fillId="0" fontId="0" numFmtId="166" pivotButton="0" quotePrefix="0" xfId="6">
      <alignment horizontal="center" vertical="center"/>
    </xf>
    <xf borderId="12" fillId="0" fontId="0" numFmtId="166" pivotButton="0" quotePrefix="0" xfId="6"/>
    <xf borderId="12" fillId="15" fontId="61" numFmtId="167" pivotButton="0" quotePrefix="0" xfId="22"/>
    <xf borderId="12" fillId="0" fontId="0" numFmtId="164" pivotButton="0" quotePrefix="0" xfId="8"/>
    <xf applyAlignment="1" applyProtection="1" borderId="12" fillId="0" fontId="0" numFmtId="168" pivotButton="0" quotePrefix="0" xfId="7">
      <alignment horizontal="left" indent="1"/>
      <protection hidden="1" locked="1"/>
    </xf>
    <xf borderId="12" fillId="0" fontId="0" numFmtId="167" pivotButton="0" quotePrefix="0" xfId="7"/>
    <xf borderId="0" fillId="0" fontId="0" numFmtId="166" pivotButton="0" quotePrefix="0" xfId="6"/>
    <xf borderId="0" fillId="0" fontId="0" numFmtId="169" pivotButton="0" quotePrefix="0" xfId="6"/>
    <xf applyAlignment="1" borderId="12" fillId="0" fontId="1" numFmtId="166" pivotButton="0" quotePrefix="0" xfId="2">
      <alignment horizontal="center" vertical="center"/>
    </xf>
    <xf borderId="0" fillId="0" fontId="31" numFmtId="166" pivotButton="0" quotePrefix="0" xfId="2"/>
    <xf applyAlignment="1" borderId="12" fillId="0" fontId="0" numFmtId="170" pivotButton="0" quotePrefix="0" xfId="5">
      <alignment horizontal="center" vertical="center"/>
    </xf>
    <xf applyAlignment="1" borderId="12" fillId="0" fontId="26" numFmtId="166" pivotButton="0" quotePrefix="0" xfId="6">
      <alignment horizontal="center" vertical="center" wrapText="1"/>
    </xf>
    <xf applyAlignment="1" borderId="12" fillId="0" fontId="26" numFmtId="171" pivotButton="0" quotePrefix="0" xfId="2">
      <alignment horizontal="center"/>
    </xf>
    <xf applyAlignment="1" borderId="12" fillId="0" fontId="26" numFmtId="166" pivotButton="0" quotePrefix="0" xfId="6">
      <alignment horizontal="center"/>
    </xf>
    <xf applyAlignment="1" borderId="12" fillId="2" fontId="0" numFmtId="171" pivotButton="0" quotePrefix="0" xfId="4">
      <alignment horizontal="center"/>
    </xf>
    <xf applyAlignment="1" borderId="12" fillId="2" fontId="0" numFmtId="164" pivotButton="0" quotePrefix="0" xfId="8">
      <alignment horizontal="center"/>
    </xf>
    <xf applyAlignment="1" borderId="12" fillId="0" fontId="0" numFmtId="164" pivotButton="0" quotePrefix="0" xfId="8">
      <alignment horizontal="center"/>
    </xf>
    <xf applyAlignment="1" borderId="12" fillId="4" fontId="0" numFmtId="171" pivotButton="0" quotePrefix="0" xfId="4">
      <alignment horizontal="center"/>
    </xf>
    <xf applyAlignment="1" borderId="10" fillId="4" fontId="0" numFmtId="164" pivotButton="0" quotePrefix="0" xfId="8">
      <alignment horizontal="center"/>
    </xf>
    <xf applyAlignment="1" borderId="12" fillId="4" fontId="0" numFmtId="164" pivotButton="0" quotePrefix="0" xfId="8">
      <alignment horizontal="center"/>
    </xf>
    <xf borderId="10" fillId="0" fontId="26" numFmtId="166" pivotButton="0" quotePrefix="0" xfId="2"/>
    <xf borderId="11" fillId="4" fontId="26" numFmtId="166" pivotButton="0" quotePrefix="0" xfId="2"/>
    <xf applyAlignment="1" borderId="12" fillId="4" fontId="26" numFmtId="177" pivotButton="0" quotePrefix="0" xfId="2">
      <alignment horizontal="center"/>
    </xf>
    <xf applyAlignment="1" borderId="12" fillId="0" fontId="26" numFmtId="164" pivotButton="0" quotePrefix="0" xfId="8">
      <alignment horizontal="center" vertical="center"/>
    </xf>
    <xf applyAlignment="1" borderId="12" fillId="4" fontId="26" numFmtId="0" pivotButton="0" quotePrefix="0" xfId="2">
      <alignment horizontal="center" vertical="top" wrapText="1"/>
    </xf>
    <xf borderId="12" fillId="0" fontId="26" numFmtId="164" pivotButton="0" quotePrefix="0" xfId="8"/>
    <xf applyAlignment="1" borderId="12" fillId="0" fontId="40" numFmtId="0" pivotButton="0" quotePrefix="0" xfId="2">
      <alignment horizontal="center" wrapText="1"/>
    </xf>
    <xf borderId="12" fillId="0" fontId="31" numFmtId="164" pivotButton="0" quotePrefix="0" xfId="2"/>
    <xf borderId="0" fillId="0" fontId="0" numFmtId="164" pivotButton="0" quotePrefix="0" xfId="8"/>
    <xf applyAlignment="1" borderId="12" fillId="0" fontId="12" numFmtId="183" pivotButton="0" quotePrefix="0" xfId="2">
      <alignment horizontal="center"/>
    </xf>
    <xf applyAlignment="1" borderId="46" fillId="0" fontId="44" numFmtId="0" pivotButton="0" quotePrefix="0" xfId="10">
      <alignment horizontal="center" vertical="center" wrapText="1"/>
    </xf>
    <xf borderId="37" fillId="0" fontId="0" numFmtId="0" pivotButton="0" quotePrefix="0" xfId="0"/>
    <xf borderId="40" fillId="0" fontId="0" numFmtId="0" pivotButton="0" quotePrefix="0" xfId="0"/>
    <xf borderId="41" fillId="0" fontId="0" numFmtId="0" pivotButton="0" quotePrefix="0" xfId="0"/>
    <xf borderId="42" fillId="0" fontId="0" numFmtId="0" pivotButton="0" quotePrefix="0" xfId="0"/>
    <xf applyAlignment="1" borderId="12" fillId="0" fontId="0" numFmtId="166" pivotButton="0" quotePrefix="0" xfId="17">
      <alignment horizontal="center" vertical="center"/>
    </xf>
    <xf applyAlignment="1" borderId="0" fillId="0" fontId="0" numFmtId="166" pivotButton="0" quotePrefix="0" xfId="17">
      <alignment horizontal="center" vertical="center"/>
    </xf>
    <xf borderId="12" fillId="4" fontId="26" numFmtId="171" pivotButton="0" quotePrefix="0" xfId="15"/>
    <xf borderId="12" fillId="0" fontId="0" numFmtId="164" pivotButton="0" quotePrefix="0" xfId="18"/>
    <xf borderId="12" fillId="0" fontId="7" numFmtId="179" pivotButton="0" quotePrefix="0" xfId="15"/>
    <xf applyAlignment="1" applyProtection="1" borderId="12" fillId="0" fontId="0" numFmtId="168" pivotButton="0" quotePrefix="0" xfId="20">
      <alignment horizontal="left" indent="1"/>
      <protection hidden="1" locked="1"/>
    </xf>
    <xf borderId="12" fillId="0" fontId="0" numFmtId="167" pivotButton="0" quotePrefix="0" xfId="20"/>
    <xf borderId="12" fillId="0" fontId="0" numFmtId="166" pivotButton="0" quotePrefix="0" xfId="17"/>
    <xf applyAlignment="1" borderId="12" fillId="0" fontId="55" numFmtId="173" pivotButton="0" quotePrefix="0" xfId="15">
      <alignment horizontal="center" vertical="center"/>
    </xf>
    <xf applyAlignment="1" borderId="12" fillId="0" fontId="55" numFmtId="178" pivotButton="0" quotePrefix="0" xfId="15">
      <alignment horizontal="center" vertical="center"/>
    </xf>
    <xf applyAlignment="1" borderId="0" fillId="0" fontId="55" numFmtId="166" pivotButton="0" quotePrefix="0" xfId="17">
      <alignment horizontal="center" vertical="center"/>
    </xf>
    <xf borderId="0" fillId="0" fontId="55" numFmtId="164" pivotButton="0" quotePrefix="0" xfId="18"/>
    <xf borderId="0" fillId="0" fontId="55" numFmtId="164" pivotButton="0" quotePrefix="0" xfId="15"/>
    <xf borderId="12" fillId="0" fontId="55" numFmtId="166" pivotButton="0" quotePrefix="0" xfId="17"/>
    <xf borderId="12" fillId="0" fontId="55" numFmtId="167" pivotButton="0" quotePrefix="0" xfId="20"/>
    <xf applyAlignment="1" borderId="12" fillId="0" fontId="54" numFmtId="166" pivotButton="0" quotePrefix="0" xfId="17">
      <alignment horizontal="center" vertical="center"/>
    </xf>
    <xf borderId="0" fillId="0" fontId="55" numFmtId="166" pivotButton="0" quotePrefix="0" xfId="17"/>
    <xf applyAlignment="1" borderId="12" fillId="0" fontId="55" numFmtId="166" pivotButton="0" quotePrefix="0" xfId="17">
      <alignment horizontal="center" vertical="center"/>
    </xf>
    <xf applyAlignment="1" borderId="12" fillId="0" fontId="55" numFmtId="166" pivotButton="0" quotePrefix="0" xfId="15">
      <alignment horizontal="center" vertical="center"/>
    </xf>
    <xf borderId="0" fillId="0" fontId="55" numFmtId="166" pivotButton="0" quotePrefix="0" xfId="15"/>
    <xf applyAlignment="1" borderId="12" fillId="0" fontId="55" numFmtId="170" pivotButton="0" quotePrefix="0" xfId="16">
      <alignment horizontal="center" vertical="center"/>
    </xf>
    <xf applyAlignment="1" borderId="12" fillId="4" fontId="55" numFmtId="173" pivotButton="0" quotePrefix="0" xfId="15">
      <alignment horizontal="center" vertical="center"/>
    </xf>
    <xf applyAlignment="1" borderId="12" fillId="4" fontId="55" numFmtId="178" pivotButton="0" quotePrefix="0" xfId="15">
      <alignment horizontal="center" vertical="center"/>
    </xf>
    <xf applyAlignment="1" borderId="12" fillId="4" fontId="55" numFmtId="171" pivotButton="0" quotePrefix="0" xfId="19">
      <alignment horizontal="center"/>
    </xf>
    <xf applyAlignment="1" borderId="12" fillId="0" fontId="55" numFmtId="164" pivotButton="0" quotePrefix="0" xfId="18">
      <alignment horizontal="center"/>
    </xf>
    <xf applyAlignment="1" borderId="12" fillId="0" fontId="55" numFmtId="171" pivotButton="0" quotePrefix="0" xfId="19">
      <alignment horizontal="center"/>
    </xf>
    <xf borderId="12" fillId="0" fontId="55" numFmtId="164" pivotButton="0" quotePrefix="0" xfId="18"/>
    <xf borderId="11" fillId="0" fontId="55" numFmtId="164" pivotButton="0" quotePrefix="0" xfId="18"/>
    <xf applyAlignment="1" borderId="9" fillId="0" fontId="55" numFmtId="171" pivotButton="0" quotePrefix="0" xfId="19">
      <alignment horizontal="center"/>
    </xf>
    <xf applyAlignment="1" borderId="10" fillId="0" fontId="55" numFmtId="164" pivotButton="0" quotePrefix="0" xfId="18">
      <alignment horizontal="center"/>
    </xf>
    <xf borderId="11" fillId="0" fontId="55" numFmtId="166" pivotButton="0" quotePrefix="0" xfId="17"/>
    <xf borderId="9" fillId="0" fontId="55" numFmtId="166" pivotButton="0" quotePrefix="0" xfId="15"/>
    <xf borderId="10" fillId="0" fontId="55" numFmtId="166" pivotButton="0" quotePrefix="0" xfId="15"/>
    <xf borderId="11" fillId="0" fontId="55" numFmtId="166" pivotButton="0" quotePrefix="0" xfId="15"/>
    <xf applyAlignment="1" borderId="12" fillId="0" fontId="54" numFmtId="166" pivotButton="0" quotePrefix="0" xfId="15">
      <alignment horizontal="center" wrapText="1"/>
    </xf>
    <xf applyAlignment="1" borderId="12" fillId="0" fontId="56" numFmtId="0" pivotButton="0" quotePrefix="0" xfId="15">
      <alignment horizontal="center" wrapText="1"/>
    </xf>
  </cellXfs>
  <cellStyles count="24">
    <cellStyle builtinId="0" name="Normal" xfId="0"/>
    <cellStyle name="Millares 2" xfId="1"/>
    <cellStyle name="Normal 2" xfId="2"/>
    <cellStyle name="Hipervínculo 2" xfId="3"/>
    <cellStyle name="Millares [0] 2" xfId="4"/>
    <cellStyle name="Porcentaje 2" xfId="5"/>
    <cellStyle name="Moneda 2" xfId="6"/>
    <cellStyle name="Millares 3" xfId="7"/>
    <cellStyle name="Moneda [0] 2" xfId="8"/>
    <cellStyle builtinId="8" name="Hyperlink" xfId="9"/>
    <cellStyle name="Normal 3" xfId="10"/>
    <cellStyle name="Moneda 3" xfId="11"/>
    <cellStyle name="Normal 2 2" xfId="12"/>
    <cellStyle name="Hipervínculo 3" xfId="13"/>
    <cellStyle name="Millares 4" xfId="14"/>
    <cellStyle name="Normal 4" xfId="15"/>
    <cellStyle name="Porcentaje 3" xfId="16"/>
    <cellStyle name="Moneda 4" xfId="17"/>
    <cellStyle name="Moneda [0] 3" xfId="18"/>
    <cellStyle name="Millares [0] 3" xfId="19"/>
    <cellStyle name="Millares 5" xfId="20"/>
    <cellStyle name="Moneda 2 2" xfId="21"/>
    <cellStyle builtinId="49" name="Accent6" xfId="22"/>
    <cellStyle builtinId="5" name="Percent" xfId="23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7" defaultTableStyle="TableStyleMedium9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externalLinks/externalLink1.xml" Type="http://schemas.openxmlformats.org/officeDocument/2006/relationships/externalLink" /><Relationship Id="rId7" Target="/xl/externalLinks/externalLink2.xml" Type="http://schemas.openxmlformats.org/officeDocument/2006/relationships/externalLink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Esteban Gonzalez Calad</author>
  </authors>
  <commentList>
    <comment authorId="0" ref="G359" shapeId="0">
      <text>
        <t xml:space="preserve">Esteban Gonzalez Calad:
+ SI LAS REMODELACIONES ESTAN EN LAS MUESTRAS Y SE DEBEN RESTAR
- SI EL REMODELADO ES EL OBJETO DE AVALUO Y SE DEBE SUMAR A LA MUESTRA
SI USA ESTE NO USAR EL FACTOR DE ACABADOS
</t>
      </text>
    </comment>
    <comment authorId="0" ref="H359" shapeId="0">
      <text>
        <t xml:space="preserve">Esteban Gonzalez Calad:
SI USA ESTE NO USAR EL VALOR DE REMODELACIONES
</t>
      </text>
    </comment>
  </commentList>
</comments>
</file>

<file path=xl/comments/comment2.xml><?xml version="1.0" encoding="utf-8"?>
<comments xmlns="http://schemas.openxmlformats.org/spreadsheetml/2006/main">
  <authors>
    <author>Esteban Gonzalez Calad</author>
    <author>itenjo</author>
    <author>dlaverde</author>
  </authors>
  <commentList>
    <comment authorId="0" ref="D24" shapeId="0">
      <text>
        <t xml:space="preserve">Esteban Gonzalez Calad:
+ SI LAS REMODELACIONES ESTAN EN LAS MUESTRAS Y SE DEBEN RESTAR
- SI EL REMODELADO ES EL OBJETO DE AVALUO Y SE DEBE SUMAR A LA MUESTRA
SI USA ESTE NO USAR EL FACTOR DE ACABADOS
</t>
      </text>
    </comment>
    <comment authorId="0" ref="E24" shapeId="0">
      <text>
        <t xml:space="preserve">Esteban Gonzalez Calad:
SI USA ESTE NO USAR EL VALOR DE REMODELACIONES
</t>
      </text>
    </comment>
    <comment authorId="1" ref="D37" shapeId="0">
      <text>
        <t xml:space="preserve">
PARA INMUEBLES CON SISTEMA CONSTRUCTIVO MUROS DE CARGA LA VIDA ÚTIL SERA DE 70 AÑOS.
Y PARA LOS QUE TENGAN ESTRUCTURA EN CONCRETO, METÁLICA O MAMPOSTERÍA ESTRUCTURAL LA VIDA ÚTIL SERA DE 100 AÑOS.</t>
      </text>
    </comment>
    <comment authorId="2" ref="G37" shapeId="0">
      <text>
        <t xml:space="preserve">Esta columna tiene cálculo automático (NO MODIFICAR)
</t>
      </text>
    </comment>
    <comment authorId="1" ref="H37" shapeId="0">
      <text>
        <t>itenjo:
VALOR DE CONSTRUCCIÓN A NUEVO, DICHO VALOR SE TIENE QUE SUSTENTAR DE REVISTAS ESPECIALIZADAS O PRESUPUESTOS DE OBRA.</t>
      </text>
    </comment>
    <comment authorId="1" ref="D78" shapeId="0">
      <text>
        <t xml:space="preserve">
PARA INMUEBLES CON SISTEMA CONSTRUCTIVO MUROS DE CARGA LA VIDA ÚTIL SERA DE 70 AÑOS.
Y PARA LOS QUE TENGAN ESTRUCTURA EN CONCRETO, METÁLICA O MAMPOSTERÍA ESTRUCTURAL LA VIDA ÚTIL SERA DE 100 AÑOS.</t>
      </text>
    </comment>
    <comment authorId="2" ref="G78" shapeId="0">
      <text>
        <t xml:space="preserve">Esta columna tiene cálculo automático (NO MODIFICAR)
</t>
      </text>
    </comment>
    <comment authorId="1" ref="H78" shapeId="0">
      <text>
        <t>itenjo:
VALOR DE CONSTRUCCIÓN A NUEVO, DICHO VALOR SE TIENE QUE SUSTENTAR DE REVISTAS ESPECIALIZADAS O PRESUPUESTOS DE OBRA.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jpeg" Type="http://schemas.openxmlformats.org/officeDocument/2006/relationships/image" /><Relationship Id="rId3" Target="/xl/media/image3.jpeg" Type="http://schemas.openxmlformats.org/officeDocument/2006/relationships/image" /><Relationship Id="rId4" Target="/xl/media/image4.jpeg" Type="http://schemas.openxmlformats.org/officeDocument/2006/relationships/image" /><Relationship Id="rId5" Target="/xl/media/image5.jpeg" Type="http://schemas.openxmlformats.org/officeDocument/2006/relationships/image" /><Relationship Id="rId6" Target="/xl/media/image6.jpeg" Type="http://schemas.openxmlformats.org/officeDocument/2006/relationships/image" /><Relationship Id="rId7" Target="/xl/media/image7.jpeg" Type="http://schemas.openxmlformats.org/officeDocument/2006/relationships/image" /><Relationship Id="rId8" Target="/xl/media/image8.jpeg" Type="http://schemas.openxmlformats.org/officeDocument/2006/relationships/image" /><Relationship Id="rId9" Target="/xl/media/image9.jpeg" Type="http://schemas.openxmlformats.org/officeDocument/2006/relationships/image" /><Relationship Id="rId10" Target="/xl/media/image10.jpeg" Type="http://schemas.openxmlformats.org/officeDocument/2006/relationships/image" /><Relationship Id="rId11" Target="/xl/media/image11.jpeg" Type="http://schemas.openxmlformats.org/officeDocument/2006/relationships/image" /><Relationship Id="rId12" Target="/xl/media/image12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13.png" Type="http://schemas.openxmlformats.org/officeDocument/2006/relationships/image" /><Relationship Id="rId2" Target="/xl/media/image14.png" Type="http://schemas.openxmlformats.org/officeDocument/2006/relationships/image" /><Relationship Id="rId3" Target="/xl/media/image15.png" Type="http://schemas.openxmlformats.org/officeDocument/2006/relationships/image" /><Relationship Id="rId4" Target="/xl/media/image16.png" Type="http://schemas.openxmlformats.org/officeDocument/2006/relationships/image" /><Relationship Id="rId5" Target="/xl/media/image17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940288</colOff>
      <row>0</row>
      <rowOff>134327</rowOff>
    </from>
    <to>
      <col>7</col>
      <colOff>825883</colOff>
      <row>4</row>
      <rowOff>106377</rowOff>
    </to>
    <pic>
      <nvPicPr>
        <cNvPr id="4" name="Picture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655288" y="134327"/>
          <a:ext cx="838095" cy="863492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0</colOff>
      <row>319</row>
      <rowOff>0</rowOff>
    </from>
    <ext cx="3826808" cy="2151529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319</row>
      <rowOff>0</rowOff>
    </from>
    <ext cx="3826808" cy="2151529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333</row>
      <rowOff>0</rowOff>
    </from>
    <ext cx="3826808" cy="2151529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333</row>
      <rowOff>0</rowOff>
    </from>
    <ext cx="3826808" cy="2151529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346</row>
      <rowOff>0</rowOff>
    </from>
    <ext cx="3826808" cy="2151529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346</row>
      <rowOff>0</rowOff>
    </from>
    <ext cx="3826808" cy="2151529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359</row>
      <rowOff>0</rowOff>
    </from>
    <ext cx="3826808" cy="2151529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374</row>
      <rowOff>0</rowOff>
    </from>
    <ext cx="3826808" cy="2151529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374</row>
      <rowOff>0</rowOff>
    </from>
    <ext cx="3826808" cy="2151529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387</row>
      <rowOff>0</rowOff>
    </from>
    <ext cx="3826808" cy="2151529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74</row>
      <rowOff>0</rowOff>
    </from>
    <ext cx="5334000" cy="3429000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88901</colOff>
      <row>1</row>
      <rowOff>140154</rowOff>
    </from>
    <to>
      <col>27</col>
      <colOff>35792</colOff>
      <row>7</row>
      <rowOff>190854</rowOff>
    </to>
    <pic>
      <nvPicPr>
        <cNvPr id="2" name="Imagen 1"/>
        <cNvPicPr>
          <a:picLocks noChangeAspect="1"/>
        </cNvPicPr>
      </nvPicPr>
      <blipFill>
        <a:blip cstate="email" r:embed="rId1"/>
        <a:stretch>
          <a:fillRect/>
        </a:stretch>
      </blipFill>
      <spPr>
        <a:xfrm>
          <a:off x="88901" y="353514"/>
          <a:ext cx="6020031" cy="13308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30</col>
      <colOff>152400</colOff>
      <row>42</row>
      <rowOff>45720</rowOff>
    </from>
    <to>
      <col>59</col>
      <colOff>88901</colOff>
      <row>81</row>
      <rowOff>88670</rowOff>
    </to>
    <pic>
      <nvPicPr>
        <cNvPr descr="Imagen que contiene captura de pantalla, texto&#10;&#10;Descripción generada automáticamente" id="3" name="Imagen 2"/>
        <cNvPicPr/>
      </nvPicPr>
      <blipFill>
        <a:blip r:embed="rId2"/>
        <a:stretch>
          <a:fillRect/>
        </a:stretch>
      </blipFill>
      <spPr>
        <a:xfrm>
          <a:off x="6842760" y="8138160"/>
          <a:ext cx="5902961" cy="768581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103909</colOff>
      <row>12</row>
      <rowOff>77931</rowOff>
    </from>
    <to>
      <col>24</col>
      <colOff>158632</colOff>
      <row>52</row>
      <rowOff>84725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03909" y="2150571"/>
          <a:ext cx="5510643" cy="787825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103911</colOff>
      <row>53</row>
      <rowOff>155865</rowOff>
    </from>
    <to>
      <col>24</col>
      <colOff>53872</colOff>
      <row>89</row>
      <rowOff>180829</rowOff>
    </to>
    <pic>
      <nvPicPr>
        <cNvPr id="5" name="Imagen 4"/>
        <cNvPicPr>
          <a:picLocks noChangeAspect="1"/>
        </cNvPicPr>
      </nvPicPr>
      <blipFill rotWithShape="1">
        <a:blip r:embed="rId4"/>
        <a:srcRect b="-5134" l="-793" r="793" t="13691"/>
        <a:stretch>
          <a:fillRect/>
        </a:stretch>
      </blipFill>
      <spPr>
        <a:xfrm>
          <a:off x="103911" y="10313325"/>
          <a:ext cx="5405881" cy="730968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35</col>
      <colOff>95250</colOff>
      <row>14</row>
      <rowOff>72229</rowOff>
    </from>
    <to>
      <col>58</col>
      <colOff>111014</colOff>
      <row>40</row>
      <rowOff>10251</rowOff>
    </to>
    <pic>
      <nvPicPr>
        <cNvPr id="6" name="Imagen 5"/>
        <cNvPicPr>
          <a:picLocks noChangeAspect="1"/>
        </cNvPicPr>
      </nvPicPr>
      <blipFill rotWithShape="1">
        <a:blip r:embed="rId5"/>
        <a:srcRect t="20277"/>
        <a:stretch>
          <a:fillRect/>
        </a:stretch>
      </blipFill>
      <spPr>
        <a:xfrm>
          <a:off x="7814310" y="2571589"/>
          <a:ext cx="4747784" cy="5485382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https://eafit-my.sharepoint.com/Users/estebangonzalez/Desktop/EXCEL_TINSA_01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file:///C:\Users\Alejandro%20Uribe\Desktop\Formato%20corto%202016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ORTADA"/>
      <sheetName val="DESARROLLO 1"/>
      <sheetName val="DESARROLLO 2"/>
      <sheetName val="LT"/>
      <sheetName val="PH"/>
      <sheetName val="VALOR"/>
      <sheetName val="PLANOS"/>
      <sheetName val="FOTOS 1 "/>
      <sheetName val="FOTOS 2"/>
      <sheetName val="ANEXOS"/>
      <sheetName val="Referencias"/>
      <sheetName val="FUA"/>
    </sheetNames>
    <sheetDataSet>
      <sheetData sheetId="0">
        <row r="85">
          <cell r="B85" t="str">
            <v>Originación</v>
          </cell>
        </row>
        <row r="86">
          <cell r="B86" t="str">
            <v>Actualización</v>
          </cell>
        </row>
        <row r="87">
          <cell r="B87" t="str">
            <v>Reconsideración</v>
          </cell>
        </row>
        <row r="88">
          <cell r="B88" t="str">
            <v>Remate</v>
          </cell>
        </row>
        <row r="89">
          <cell r="B89" t="str">
            <v>Dación en pago</v>
          </cell>
          <cell r="BL89" t="str">
            <v>ABEJORRAL</v>
          </cell>
        </row>
        <row r="90">
          <cell r="B90" t="str">
            <v>Desafectación</v>
          </cell>
          <cell r="BL90" t="str">
            <v>ABREGO</v>
          </cell>
        </row>
        <row r="91">
          <cell r="B91" t="str">
            <v>Normalización</v>
          </cell>
          <cell r="BL91" t="str">
            <v>ABRIAQUÍ</v>
          </cell>
        </row>
        <row r="92">
          <cell r="BL92" t="str">
            <v>ACACÍAS</v>
          </cell>
        </row>
        <row r="93">
          <cell r="BL93" t="str">
            <v>ACANDÍ</v>
          </cell>
        </row>
        <row r="94">
          <cell r="BL94" t="str">
            <v>ACEVEDO</v>
          </cell>
        </row>
        <row r="95">
          <cell r="BL95" t="str">
            <v>ACHÍ</v>
          </cell>
        </row>
        <row r="96">
          <cell r="BL96" t="str">
            <v>AGRADO</v>
          </cell>
        </row>
        <row r="97">
          <cell r="BL97" t="str">
            <v>AGUA DE DIOS</v>
          </cell>
        </row>
        <row r="98">
          <cell r="BL98" t="str">
            <v>AGUACHICA</v>
          </cell>
        </row>
        <row r="99">
          <cell r="BL99" t="str">
            <v>AGUADA</v>
          </cell>
        </row>
        <row r="100">
          <cell r="BL100" t="str">
            <v>AGUADAS</v>
          </cell>
        </row>
        <row r="101">
          <cell r="BL101" t="str">
            <v>AGUAZUL</v>
          </cell>
        </row>
        <row r="102">
          <cell r="BL102" t="str">
            <v>AGUSTÍN CODAZZI</v>
          </cell>
        </row>
        <row r="103">
          <cell r="BL103" t="str">
            <v>AIPE</v>
          </cell>
        </row>
        <row r="104">
          <cell r="BL104" t="str">
            <v>ALBÁN</v>
          </cell>
        </row>
        <row r="105">
          <cell r="BL105" t="str">
            <v>ALBÁN 1</v>
          </cell>
        </row>
        <row r="106">
          <cell r="BL106" t="str">
            <v>ALBANIA</v>
          </cell>
        </row>
        <row r="107">
          <cell r="BL107" t="str">
            <v>ALBANIA 1</v>
          </cell>
        </row>
        <row r="108">
          <cell r="BL108" t="str">
            <v>ALBANIA 2</v>
          </cell>
        </row>
        <row r="109">
          <cell r="BL109" t="str">
            <v>ALCALÁ</v>
          </cell>
        </row>
        <row r="110">
          <cell r="BL110" t="str">
            <v>ALDANA</v>
          </cell>
        </row>
        <row r="111">
          <cell r="BL111" t="str">
            <v>ALEJANDRÍA</v>
          </cell>
        </row>
        <row r="112">
          <cell r="BL112" t="str">
            <v>ALGARROBO</v>
          </cell>
        </row>
        <row r="113">
          <cell r="BL113" t="str">
            <v>ALGECIRAS</v>
          </cell>
        </row>
        <row r="114">
          <cell r="BL114" t="str">
            <v>ALMAGUER</v>
          </cell>
        </row>
        <row r="115">
          <cell r="BL115" t="str">
            <v>ALMEIDA</v>
          </cell>
        </row>
        <row r="116">
          <cell r="BL116" t="str">
            <v>ALPUJARRA</v>
          </cell>
        </row>
        <row r="117">
          <cell r="BL117" t="str">
            <v>ALTAMIRA</v>
          </cell>
        </row>
        <row r="118">
          <cell r="BL118" t="str">
            <v>ALTO BAUDO</v>
          </cell>
        </row>
        <row r="119">
          <cell r="BL119" t="str">
            <v>ALTOS DEL ROSARIO</v>
          </cell>
        </row>
        <row r="120">
          <cell r="BL120" t="str">
            <v>ALVARADO</v>
          </cell>
        </row>
        <row r="121">
          <cell r="BL121" t="str">
            <v>AMAGÁ</v>
          </cell>
        </row>
        <row r="122">
          <cell r="BL122" t="str">
            <v>AMALFI</v>
          </cell>
        </row>
        <row r="123">
          <cell r="BL123" t="str">
            <v>AMBALEMA</v>
          </cell>
        </row>
        <row r="124">
          <cell r="BL124" t="str">
            <v>ANAPOIMA</v>
          </cell>
        </row>
        <row r="125">
          <cell r="BL125" t="str">
            <v>ANCUYÁ</v>
          </cell>
        </row>
        <row r="126">
          <cell r="BL126" t="str">
            <v>ANDALUCÍA</v>
          </cell>
        </row>
        <row r="127">
          <cell r="BL127" t="str">
            <v>ANDES</v>
          </cell>
        </row>
        <row r="128">
          <cell r="BL128" t="str">
            <v>ANGELÓPOLIS</v>
          </cell>
        </row>
        <row r="129">
          <cell r="BL129" t="str">
            <v>ANGOSTURA</v>
          </cell>
        </row>
        <row r="130">
          <cell r="BL130" t="str">
            <v>ANOLAIMA</v>
          </cell>
        </row>
        <row r="131">
          <cell r="BL131" t="str">
            <v>ANORÍ</v>
          </cell>
        </row>
        <row r="132">
          <cell r="BL132" t="str">
            <v>ANSERMA</v>
          </cell>
        </row>
        <row r="133">
          <cell r="BL133" t="str">
            <v>ANSERMANUEVO</v>
          </cell>
        </row>
        <row r="134">
          <cell r="BL134" t="str">
            <v>ANZA</v>
          </cell>
        </row>
        <row r="135">
          <cell r="BL135" t="str">
            <v>ANZOÁTEGUI</v>
          </cell>
        </row>
        <row r="136">
          <cell r="BL136" t="str">
            <v>APARTADÓ</v>
          </cell>
        </row>
        <row r="137">
          <cell r="BL137" t="str">
            <v>APÍA</v>
          </cell>
        </row>
        <row r="138">
          <cell r="BL138" t="str">
            <v>APULO</v>
          </cell>
        </row>
        <row r="139">
          <cell r="BL139" t="str">
            <v>AQUITANIA</v>
          </cell>
        </row>
        <row r="140">
          <cell r="BL140" t="str">
            <v>ARACATACA</v>
          </cell>
        </row>
        <row r="141">
          <cell r="BL141" t="str">
            <v>ARANZAZU</v>
          </cell>
        </row>
        <row r="142">
          <cell r="BL142" t="str">
            <v>ARATOCA</v>
          </cell>
        </row>
        <row r="143">
          <cell r="BL143" t="str">
            <v>ARAUCA</v>
          </cell>
        </row>
        <row r="144">
          <cell r="BL144" t="str">
            <v>ARAUQUITA</v>
          </cell>
        </row>
        <row r="145">
          <cell r="BL145" t="str">
            <v>ARBELÁEZ</v>
          </cell>
        </row>
        <row r="146">
          <cell r="BL146" t="str">
            <v>ARBOLEDA</v>
          </cell>
        </row>
        <row r="147">
          <cell r="BL147" t="str">
            <v>ARBOLEDAS</v>
          </cell>
        </row>
        <row r="148">
          <cell r="BL148" t="str">
            <v>ARBOLETES</v>
          </cell>
        </row>
        <row r="149">
          <cell r="BL149" t="str">
            <v>ARCABUCO</v>
          </cell>
        </row>
        <row r="150">
          <cell r="BL150" t="str">
            <v>ARENAL</v>
          </cell>
        </row>
        <row r="151">
          <cell r="BL151" t="str">
            <v>ARGELIA</v>
          </cell>
        </row>
        <row r="152">
          <cell r="BL152" t="str">
            <v>ARGELIA 1</v>
          </cell>
        </row>
        <row r="153">
          <cell r="BL153" t="str">
            <v>ARGELIA 2</v>
          </cell>
        </row>
        <row r="154">
          <cell r="BL154" t="str">
            <v>ARIGUANÍ</v>
          </cell>
        </row>
        <row r="155">
          <cell r="BL155" t="str">
            <v>ARJONA</v>
          </cell>
        </row>
        <row r="156">
          <cell r="BL156" t="str">
            <v>ARMENIA</v>
          </cell>
        </row>
        <row r="157">
          <cell r="BL157" t="str">
            <v>BALBOA 2</v>
          </cell>
        </row>
        <row r="158">
          <cell r="BL158" t="str">
            <v>BARANOA</v>
          </cell>
        </row>
        <row r="159">
          <cell r="BL159" t="str">
            <v>BARAYA</v>
          </cell>
        </row>
        <row r="160">
          <cell r="BL160" t="str">
            <v>BARBACOAS</v>
          </cell>
        </row>
        <row r="161">
          <cell r="BL161" t="str">
            <v>BARBOSA 1</v>
          </cell>
        </row>
        <row r="162">
          <cell r="BL162" t="str">
            <v>BARBOSA</v>
          </cell>
        </row>
        <row r="163">
          <cell r="BL163" t="str">
            <v>BARICHARA</v>
          </cell>
        </row>
        <row r="164">
          <cell r="BL164" t="str">
            <v>BARRANCA DE UPÍA</v>
          </cell>
        </row>
        <row r="165">
          <cell r="BL165" t="str">
            <v>BARRANCABERMEJA</v>
          </cell>
        </row>
        <row r="166">
          <cell r="BL166" t="str">
            <v>BARRANCAS</v>
          </cell>
        </row>
        <row r="167">
          <cell r="BL167" t="str">
            <v>BARRANCO DE LOBA</v>
          </cell>
        </row>
        <row r="168">
          <cell r="BL168" t="str">
            <v>BARRANCO MINAS</v>
          </cell>
        </row>
        <row r="169">
          <cell r="BL169" t="str">
            <v>BARRANQUILLA</v>
          </cell>
        </row>
        <row r="170">
          <cell r="BL170" t="str">
            <v>BECERRIL</v>
          </cell>
        </row>
        <row r="171">
          <cell r="BL171" t="str">
            <v>BELALCÁZAR</v>
          </cell>
        </row>
        <row r="172">
          <cell r="BL172" t="str">
            <v>BELÉN</v>
          </cell>
        </row>
        <row r="173">
          <cell r="BL173" t="str">
            <v>BELÉN 1</v>
          </cell>
        </row>
        <row r="174">
          <cell r="BL174" t="str">
            <v>BELÉN DE BAJIRÁ</v>
          </cell>
        </row>
        <row r="175">
          <cell r="BL175" t="str">
            <v>BELÉN DE LOS ANDAQUIES</v>
          </cell>
        </row>
        <row r="176">
          <cell r="BL176" t="str">
            <v>BELÉN DE UMBRÍA</v>
          </cell>
        </row>
        <row r="177">
          <cell r="BL177" t="str">
            <v>BELLO</v>
          </cell>
        </row>
        <row r="178">
          <cell r="BL178" t="str">
            <v>BELMIRA</v>
          </cell>
        </row>
        <row r="179">
          <cell r="BL179" t="str">
            <v>BELTRÁN</v>
          </cell>
        </row>
        <row r="180">
          <cell r="BL180" t="str">
            <v>BERBEO</v>
          </cell>
        </row>
        <row r="181">
          <cell r="BL181" t="str">
            <v>BETANIA</v>
          </cell>
        </row>
        <row r="182">
          <cell r="BL182" t="str">
            <v>BETÉITIVA</v>
          </cell>
        </row>
        <row r="183">
          <cell r="BL183" t="str">
            <v>BETULIA</v>
          </cell>
        </row>
        <row r="184">
          <cell r="BL184" t="str">
            <v>BETULIA 1</v>
          </cell>
        </row>
        <row r="185">
          <cell r="BL185" t="str">
            <v>BITUIMA</v>
          </cell>
        </row>
        <row r="186">
          <cell r="BL186" t="str">
            <v>BOAVITA</v>
          </cell>
        </row>
        <row r="187">
          <cell r="BL187" t="str">
            <v>BOCHALEMA</v>
          </cell>
        </row>
        <row r="188">
          <cell r="BL188" t="str">
            <v>BOGOTÁ</v>
          </cell>
        </row>
        <row r="189">
          <cell r="BL189" t="str">
            <v>BOJACÁ</v>
          </cell>
        </row>
        <row r="190">
          <cell r="BL190" t="str">
            <v>BOJAYA</v>
          </cell>
        </row>
        <row r="191">
          <cell r="BL191" t="str">
            <v>BOLÍVAR</v>
          </cell>
        </row>
        <row r="192">
          <cell r="BL192" t="str">
            <v>BOLÍVAR 1</v>
          </cell>
        </row>
        <row r="193">
          <cell r="BL193" t="str">
            <v>BOLÍVAR 2</v>
          </cell>
        </row>
        <row r="194">
          <cell r="BL194" t="str">
            <v>BOSCONIA</v>
          </cell>
        </row>
        <row r="195">
          <cell r="BL195" t="str">
            <v>BOYACÁ</v>
          </cell>
        </row>
        <row r="196">
          <cell r="BL196" t="str">
            <v>BRICEÑO 1</v>
          </cell>
        </row>
        <row r="197">
          <cell r="BL197" t="str">
            <v>BRICEÑO</v>
          </cell>
        </row>
        <row r="198">
          <cell r="BL198" t="str">
            <v>BUCARAMANGA</v>
          </cell>
        </row>
        <row r="199">
          <cell r="BL199" t="str">
            <v>BUCARASICA</v>
          </cell>
        </row>
        <row r="200">
          <cell r="BL200" t="str">
            <v>BUENAVENTURA</v>
          </cell>
        </row>
        <row r="201">
          <cell r="BL201" t="str">
            <v>BUENAVISTA</v>
          </cell>
        </row>
        <row r="202">
          <cell r="BL202" t="str">
            <v>BUENAVISTA 1</v>
          </cell>
        </row>
        <row r="203">
          <cell r="BL203" t="str">
            <v>BUENAVISTA 2</v>
          </cell>
        </row>
        <row r="204">
          <cell r="BL204" t="str">
            <v>BUENAVISTA</v>
          </cell>
        </row>
        <row r="205">
          <cell r="BL205" t="str">
            <v>BUENOS AIRES</v>
          </cell>
        </row>
        <row r="206">
          <cell r="BL206" t="str">
            <v>BUESACO</v>
          </cell>
        </row>
        <row r="207">
          <cell r="BL207" t="str">
            <v>BUGALAGRANDE</v>
          </cell>
        </row>
        <row r="208">
          <cell r="BL208" t="str">
            <v>BURITICÁ</v>
          </cell>
        </row>
        <row r="209">
          <cell r="BL209" t="str">
            <v>BUSBANZÁ</v>
          </cell>
        </row>
        <row r="210">
          <cell r="BL210" t="str">
            <v>CABRERA</v>
          </cell>
        </row>
        <row r="211">
          <cell r="BL211" t="str">
            <v>CABRERA 1</v>
          </cell>
        </row>
        <row r="212">
          <cell r="BL212" t="str">
            <v>CABUYARO</v>
          </cell>
        </row>
        <row r="213">
          <cell r="BL213" t="str">
            <v>CACAHUAL</v>
          </cell>
        </row>
        <row r="214">
          <cell r="BL214" t="str">
            <v>CÁCERES</v>
          </cell>
        </row>
        <row r="215">
          <cell r="BL215" t="str">
            <v>CACHIPAY</v>
          </cell>
        </row>
        <row r="216">
          <cell r="BL216" t="str">
            <v>CACHIRÁ</v>
          </cell>
        </row>
        <row r="217">
          <cell r="BL217" t="str">
            <v>CÁCOTA</v>
          </cell>
        </row>
        <row r="218">
          <cell r="BL218" t="str">
            <v>CAICEDO</v>
          </cell>
        </row>
        <row r="219">
          <cell r="BL219" t="str">
            <v>CAICEDONIA</v>
          </cell>
        </row>
        <row r="220">
          <cell r="BL220" t="str">
            <v>CAIMITO</v>
          </cell>
        </row>
        <row r="221">
          <cell r="BL221" t="str">
            <v>CAJAMARCA</v>
          </cell>
        </row>
        <row r="222">
          <cell r="BL222" t="str">
            <v>CAJIBÍO</v>
          </cell>
        </row>
        <row r="223">
          <cell r="BL223" t="str">
            <v>CAJICÁ</v>
          </cell>
        </row>
        <row r="224">
          <cell r="BL224" t="str">
            <v>CALAMAR</v>
          </cell>
        </row>
        <row r="225">
          <cell r="BL225" t="str">
            <v>CALAMAR 1</v>
          </cell>
        </row>
        <row r="226">
          <cell r="BL226" t="str">
            <v>CALARCA</v>
          </cell>
        </row>
        <row r="227">
          <cell r="BL227" t="str">
            <v>CALDAS</v>
          </cell>
        </row>
        <row r="228">
          <cell r="BL228" t="str">
            <v>CALDAS 1</v>
          </cell>
        </row>
        <row r="229">
          <cell r="BL229" t="str">
            <v>CALDONO</v>
          </cell>
        </row>
        <row r="230">
          <cell r="BL230" t="str">
            <v>CALI</v>
          </cell>
        </row>
        <row r="231">
          <cell r="BL231" t="str">
            <v>CALIFORNIA</v>
          </cell>
        </row>
        <row r="232">
          <cell r="BL232" t="str">
            <v>CALIMA</v>
          </cell>
        </row>
        <row r="233">
          <cell r="BL233" t="str">
            <v>CALOTO</v>
          </cell>
        </row>
        <row r="234">
          <cell r="BL234" t="str">
            <v>CAMPAMENTO</v>
          </cell>
        </row>
        <row r="235">
          <cell r="BL235" t="str">
            <v>CAMPO DE LA CRUZ</v>
          </cell>
        </row>
        <row r="236">
          <cell r="BL236" t="str">
            <v>CAMPOALEGRE</v>
          </cell>
        </row>
        <row r="237">
          <cell r="BL237" t="str">
            <v>CAMPOHERMOSO</v>
          </cell>
        </row>
        <row r="238">
          <cell r="BL238" t="str">
            <v>CANALETE</v>
          </cell>
        </row>
        <row r="239">
          <cell r="BL239" t="str">
            <v>CANDELARIA 1</v>
          </cell>
        </row>
        <row r="240">
          <cell r="BL240" t="str">
            <v>CANDELARIA</v>
          </cell>
        </row>
        <row r="241">
          <cell r="BL241" t="str">
            <v>CANTAGALLO</v>
          </cell>
        </row>
        <row r="242">
          <cell r="BL242" t="str">
            <v>CAÑASGORDAS</v>
          </cell>
        </row>
        <row r="243">
          <cell r="BL243" t="str">
            <v>CAPARRAPÍ</v>
          </cell>
        </row>
        <row r="244">
          <cell r="BL244" t="str">
            <v>CAPITANEJO</v>
          </cell>
        </row>
        <row r="245">
          <cell r="BL245" t="str">
            <v>CAQUEZA</v>
          </cell>
        </row>
        <row r="246">
          <cell r="BL246" t="str">
            <v>CARACOLÍ</v>
          </cell>
        </row>
        <row r="247">
          <cell r="BL247" t="str">
            <v>CARAMANTA</v>
          </cell>
        </row>
        <row r="248">
          <cell r="BL248" t="str">
            <v>CARCASÍ</v>
          </cell>
        </row>
        <row r="249">
          <cell r="BL249" t="str">
            <v>CAREPA</v>
          </cell>
        </row>
        <row r="250">
          <cell r="BL250" t="str">
            <v>CARMEN DE APICALÁ</v>
          </cell>
        </row>
        <row r="251">
          <cell r="BL251" t="str">
            <v>CARMEN DE CARUPA</v>
          </cell>
        </row>
        <row r="252">
          <cell r="BL252" t="str">
            <v>CARMEN DEL DARIEN</v>
          </cell>
        </row>
        <row r="253">
          <cell r="BL253" t="str">
            <v>CAROLINA</v>
          </cell>
        </row>
        <row r="254">
          <cell r="BL254" t="str">
            <v>CARTAGENA</v>
          </cell>
        </row>
        <row r="255">
          <cell r="BL255" t="str">
            <v>CARTAGENA DEL CHAIRÁ</v>
          </cell>
        </row>
        <row r="256">
          <cell r="BL256" t="str">
            <v>CARTAGO</v>
          </cell>
        </row>
        <row r="257">
          <cell r="BL257" t="str">
            <v>CARURU</v>
          </cell>
        </row>
        <row r="258">
          <cell r="BL258" t="str">
            <v>CASABIANCA</v>
          </cell>
        </row>
        <row r="259">
          <cell r="BL259" t="str">
            <v>CASTILLA LA NUEVA</v>
          </cell>
        </row>
        <row r="260">
          <cell r="BL260" t="str">
            <v>CAUCASIA</v>
          </cell>
        </row>
        <row r="261">
          <cell r="BL261" t="str">
            <v>CEPITÁ</v>
          </cell>
        </row>
        <row r="262">
          <cell r="BL262" t="str">
            <v>CERETÉ</v>
          </cell>
        </row>
        <row r="263">
          <cell r="BL263" t="str">
            <v>CERINZA</v>
          </cell>
        </row>
        <row r="264">
          <cell r="BL264" t="str">
            <v>CERRITO</v>
          </cell>
        </row>
        <row r="265">
          <cell r="BL265" t="str">
            <v>CERRO SAN ANTONIO</v>
          </cell>
        </row>
        <row r="266">
          <cell r="BL266" t="str">
            <v>CÉRTEGUI</v>
          </cell>
        </row>
        <row r="267">
          <cell r="BL267" t="str">
            <v>CHACHAGÜÍ</v>
          </cell>
        </row>
        <row r="268">
          <cell r="BL268" t="str">
            <v>CHAGUANÍ</v>
          </cell>
        </row>
        <row r="269">
          <cell r="BL269" t="str">
            <v>CHALÁN</v>
          </cell>
        </row>
        <row r="270">
          <cell r="BL270" t="str">
            <v>CHAMEZA</v>
          </cell>
        </row>
        <row r="271">
          <cell r="BL271" t="str">
            <v>CHAPARRAL</v>
          </cell>
        </row>
        <row r="272">
          <cell r="BL272" t="str">
            <v>CHARALÁ</v>
          </cell>
        </row>
        <row r="273">
          <cell r="BL273" t="str">
            <v>CHARTA</v>
          </cell>
        </row>
        <row r="274">
          <cell r="BL274" t="str">
            <v>CHÍA</v>
          </cell>
        </row>
        <row r="275">
          <cell r="BL275" t="str">
            <v>CHIBOLO</v>
          </cell>
        </row>
        <row r="276">
          <cell r="BL276" t="str">
            <v>CHIGORODÓ</v>
          </cell>
        </row>
        <row r="277">
          <cell r="BL277" t="str">
            <v>CHIMA</v>
          </cell>
        </row>
        <row r="278">
          <cell r="BL278" t="str">
            <v>CHIMÁ</v>
          </cell>
        </row>
        <row r="279">
          <cell r="BL279" t="str">
            <v>CHIMICHAGUA</v>
          </cell>
        </row>
        <row r="280">
          <cell r="BL280" t="str">
            <v>CHINÁCOTA</v>
          </cell>
        </row>
        <row r="281">
          <cell r="BL281" t="str">
            <v>CHINAVITA</v>
          </cell>
        </row>
        <row r="282">
          <cell r="BL282" t="str">
            <v>CHINCHINÁ</v>
          </cell>
        </row>
        <row r="283">
          <cell r="BL283" t="str">
            <v>CHINÚ</v>
          </cell>
        </row>
        <row r="284">
          <cell r="BL284" t="str">
            <v>CHIPAQUE</v>
          </cell>
        </row>
        <row r="285">
          <cell r="BL285" t="str">
            <v>CHIPATÁ</v>
          </cell>
        </row>
        <row r="286">
          <cell r="BL286" t="str">
            <v>CHIQUINQUIRÁ</v>
          </cell>
        </row>
        <row r="287">
          <cell r="BL287" t="str">
            <v>CHÍQUIZA</v>
          </cell>
        </row>
        <row r="288">
          <cell r="BL288" t="str">
            <v>CHIRIGUANÁ</v>
          </cell>
        </row>
        <row r="289">
          <cell r="BL289" t="str">
            <v>CHISCAS</v>
          </cell>
        </row>
        <row r="290">
          <cell r="BL290" t="str">
            <v>CHITA</v>
          </cell>
        </row>
        <row r="291">
          <cell r="BL291" t="str">
            <v>CHITAGÁ</v>
          </cell>
        </row>
        <row r="292">
          <cell r="BL292" t="str">
            <v>CHITARAQUE</v>
          </cell>
        </row>
        <row r="293">
          <cell r="BL293" t="str">
            <v>CHIVATÁ</v>
          </cell>
        </row>
        <row r="294">
          <cell r="BL294" t="str">
            <v>CHIVOR</v>
          </cell>
        </row>
        <row r="295">
          <cell r="BL295" t="str">
            <v>CHOACHÍ</v>
          </cell>
        </row>
        <row r="296">
          <cell r="BL296" t="str">
            <v>CHOCONTÁ</v>
          </cell>
        </row>
        <row r="297">
          <cell r="BL297" t="str">
            <v>CICUCO</v>
          </cell>
        </row>
        <row r="298">
          <cell r="BL298" t="str">
            <v>CIENAGA</v>
          </cell>
        </row>
        <row r="299">
          <cell r="BL299" t="str">
            <v>CIÉNAGA DE ORO</v>
          </cell>
        </row>
        <row r="300">
          <cell r="BL300" t="str">
            <v>CIÉNEGA</v>
          </cell>
        </row>
        <row r="301">
          <cell r="BL301" t="str">
            <v>CIMITARRA</v>
          </cell>
        </row>
        <row r="302">
          <cell r="BL302" t="str">
            <v>CIRCASIA</v>
          </cell>
        </row>
        <row r="303">
          <cell r="BL303" t="str">
            <v>CISNEROS</v>
          </cell>
        </row>
        <row r="304">
          <cell r="BL304" t="str">
            <v>CIUDAD BOLÍVAR</v>
          </cell>
        </row>
        <row r="305">
          <cell r="BL305" t="str">
            <v>CLEMENCIA</v>
          </cell>
        </row>
        <row r="306">
          <cell r="BL306" t="str">
            <v>COCORNÁ</v>
          </cell>
        </row>
        <row r="307">
          <cell r="BL307" t="str">
            <v>COELLO</v>
          </cell>
        </row>
        <row r="308">
          <cell r="BL308" t="str">
            <v>COGUA</v>
          </cell>
        </row>
        <row r="309">
          <cell r="BL309" t="str">
            <v>COLOMBIA</v>
          </cell>
        </row>
        <row r="310">
          <cell r="BL310" t="str">
            <v>COLÓN</v>
          </cell>
        </row>
        <row r="311">
          <cell r="BL311" t="str">
            <v>COLON</v>
          </cell>
        </row>
        <row r="312">
          <cell r="BL312" t="str">
            <v>COLOSO</v>
          </cell>
        </row>
        <row r="313">
          <cell r="BL313" t="str">
            <v>CÓMBITA</v>
          </cell>
        </row>
        <row r="314">
          <cell r="BL314" t="str">
            <v>CONCEPCIÓN</v>
          </cell>
        </row>
        <row r="315">
          <cell r="BL315" t="str">
            <v>CONCEPCION</v>
          </cell>
        </row>
        <row r="316">
          <cell r="BL316" t="str">
            <v>CONCORDIA</v>
          </cell>
        </row>
        <row r="317">
          <cell r="BL317" t="str">
            <v>CONCORDIA.</v>
          </cell>
        </row>
        <row r="318">
          <cell r="BL318" t="str">
            <v>CONDOTO</v>
          </cell>
        </row>
        <row r="319">
          <cell r="BL319" t="str">
            <v>CONFINES</v>
          </cell>
        </row>
        <row r="320">
          <cell r="BL320" t="str">
            <v>CONSACA</v>
          </cell>
        </row>
        <row r="321">
          <cell r="BL321" t="str">
            <v>CONTADERO</v>
          </cell>
        </row>
        <row r="322">
          <cell r="BL322" t="str">
            <v>CONTRATACIÓN</v>
          </cell>
        </row>
        <row r="323">
          <cell r="BL323" t="str">
            <v>CONVENCIÓN</v>
          </cell>
        </row>
        <row r="324">
          <cell r="BL324" t="str">
            <v>COPACABANA</v>
          </cell>
        </row>
        <row r="325">
          <cell r="BL325" t="str">
            <v>COPER</v>
          </cell>
        </row>
        <row r="326">
          <cell r="BL326" t="str">
            <v>CÓRDOBA</v>
          </cell>
        </row>
        <row r="327">
          <cell r="BL327" t="str">
            <v>CÓRDOBA</v>
          </cell>
        </row>
        <row r="328">
          <cell r="BL328" t="str">
            <v>CÓRDOBA.</v>
          </cell>
        </row>
        <row r="329">
          <cell r="BL329" t="str">
            <v>CORINTO</v>
          </cell>
        </row>
        <row r="330">
          <cell r="BL330" t="str">
            <v>COROMORO</v>
          </cell>
        </row>
        <row r="331">
          <cell r="BL331" t="str">
            <v>COROZAL</v>
          </cell>
        </row>
        <row r="332">
          <cell r="BL332" t="str">
            <v>CORRALES</v>
          </cell>
        </row>
        <row r="333">
          <cell r="BL333" t="str">
            <v>COTA</v>
          </cell>
        </row>
        <row r="334">
          <cell r="BL334" t="str">
            <v>COTORRA</v>
          </cell>
        </row>
        <row r="335">
          <cell r="BL335" t="str">
            <v>COVARACHÍA</v>
          </cell>
        </row>
        <row r="336">
          <cell r="BL336" t="str">
            <v>COVEÑAS</v>
          </cell>
        </row>
        <row r="337">
          <cell r="BL337" t="str">
            <v>COYAIMA</v>
          </cell>
        </row>
        <row r="338">
          <cell r="BL338" t="str">
            <v>CRAVO NORTE</v>
          </cell>
        </row>
        <row r="339">
          <cell r="BL339" t="str">
            <v>CUASPUD</v>
          </cell>
        </row>
        <row r="340">
          <cell r="BL340" t="str">
            <v>CUBARÁ</v>
          </cell>
        </row>
        <row r="341">
          <cell r="BL341" t="str">
            <v>CUBARRAL</v>
          </cell>
        </row>
        <row r="342">
          <cell r="BL342" t="str">
            <v>CUCAITA</v>
          </cell>
        </row>
        <row r="343">
          <cell r="BL343" t="str">
            <v>CUCUNUBÁ</v>
          </cell>
        </row>
        <row r="344">
          <cell r="BL344" t="str">
            <v>CÚCUTA</v>
          </cell>
        </row>
        <row r="345">
          <cell r="BL345" t="str">
            <v>CUCUTILLA</v>
          </cell>
        </row>
        <row r="346">
          <cell r="BL346" t="str">
            <v>CUÍTIVA</v>
          </cell>
        </row>
        <row r="347">
          <cell r="BL347" t="str">
            <v>CUMARAL</v>
          </cell>
        </row>
        <row r="348">
          <cell r="BL348" t="str">
            <v>CUMARIBO</v>
          </cell>
        </row>
        <row r="349">
          <cell r="BL349" t="str">
            <v>CUMBAL</v>
          </cell>
        </row>
        <row r="350">
          <cell r="BL350" t="str">
            <v>CUMBITARA</v>
          </cell>
        </row>
        <row r="351">
          <cell r="BL351" t="str">
            <v>CUNDAY</v>
          </cell>
        </row>
        <row r="352">
          <cell r="BL352" t="str">
            <v>CURILLO</v>
          </cell>
        </row>
        <row r="353">
          <cell r="BL353" t="str">
            <v>CURITÍ</v>
          </cell>
        </row>
        <row r="354">
          <cell r="BL354" t="str">
            <v>CURUMANÍ</v>
          </cell>
        </row>
        <row r="355">
          <cell r="BL355" t="str">
            <v>DABEIBA</v>
          </cell>
        </row>
        <row r="356">
          <cell r="BL356" t="str">
            <v>DAGUA</v>
          </cell>
        </row>
        <row r="357">
          <cell r="BL357" t="str">
            <v>DIBULLA</v>
          </cell>
        </row>
        <row r="358">
          <cell r="BL358" t="str">
            <v>DISTRACCIÓN</v>
          </cell>
        </row>
        <row r="359">
          <cell r="BL359" t="str">
            <v>DOLORES</v>
          </cell>
        </row>
        <row r="360">
          <cell r="BL360" t="str">
            <v>DON MATÍAS</v>
          </cell>
        </row>
        <row r="361">
          <cell r="BL361" t="str">
            <v>DOSQUEBRADAS</v>
          </cell>
        </row>
        <row r="362">
          <cell r="BL362" t="str">
            <v>DUITAMA</v>
          </cell>
        </row>
        <row r="363">
          <cell r="BL363" t="str">
            <v>DURANIA</v>
          </cell>
        </row>
        <row r="364">
          <cell r="BL364" t="str">
            <v>EBÉJICO</v>
          </cell>
        </row>
        <row r="365">
          <cell r="BL365" t="str">
            <v>EL ÁGUILA</v>
          </cell>
        </row>
        <row r="366">
          <cell r="BL366" t="str">
            <v>EL BAGRE</v>
          </cell>
        </row>
        <row r="367">
          <cell r="BL367" t="str">
            <v>EL BANCO</v>
          </cell>
        </row>
        <row r="368">
          <cell r="BL368" t="str">
            <v>EL CAIRO</v>
          </cell>
        </row>
        <row r="369">
          <cell r="BL369" t="str">
            <v>EL CALVARIO</v>
          </cell>
        </row>
        <row r="370">
          <cell r="BL370" t="str">
            <v>EL CANTÓN DEL SAN PABLO</v>
          </cell>
        </row>
        <row r="371">
          <cell r="BL371" t="str">
            <v>EL CARMEN</v>
          </cell>
        </row>
        <row r="372">
          <cell r="BL372" t="str">
            <v>EL CARMEN DE ATRATO</v>
          </cell>
        </row>
        <row r="373">
          <cell r="BL373" t="str">
            <v>EL CARMEN DE BOLÍVAR</v>
          </cell>
        </row>
        <row r="374">
          <cell r="BL374" t="str">
            <v>EL CARMEN DE CHUCURÍ</v>
          </cell>
        </row>
        <row r="375">
          <cell r="BL375" t="str">
            <v>EL CARMEN DE VIBORAL</v>
          </cell>
        </row>
        <row r="376">
          <cell r="BL376" t="str">
            <v>EL CASTILLO</v>
          </cell>
        </row>
        <row r="377">
          <cell r="BL377" t="str">
            <v>EL CERRITO</v>
          </cell>
        </row>
        <row r="378">
          <cell r="BL378" t="str">
            <v>EL CHARCO</v>
          </cell>
        </row>
        <row r="379">
          <cell r="BL379" t="str">
            <v>EL COCUY</v>
          </cell>
        </row>
        <row r="380">
          <cell r="BL380" t="str">
            <v>EL COLEGIO</v>
          </cell>
        </row>
        <row r="381">
          <cell r="BL381" t="str">
            <v>EL COPEY</v>
          </cell>
        </row>
        <row r="382">
          <cell r="BL382" t="str">
            <v>EL DONCELLO</v>
          </cell>
        </row>
        <row r="383">
          <cell r="BL383" t="str">
            <v>EL DORADO</v>
          </cell>
        </row>
        <row r="384">
          <cell r="BL384" t="str">
            <v>EL DOVIO</v>
          </cell>
        </row>
        <row r="385">
          <cell r="BL385" t="str">
            <v>EL ENCANTO</v>
          </cell>
        </row>
        <row r="386">
          <cell r="BL386" t="str">
            <v>EL ESPINO</v>
          </cell>
        </row>
        <row r="387">
          <cell r="BL387" t="str">
            <v>EL GUACAMAYO</v>
          </cell>
        </row>
        <row r="388">
          <cell r="BL388" t="str">
            <v>EL GUAMO</v>
          </cell>
        </row>
        <row r="389">
          <cell r="BL389" t="str">
            <v>EL LITORAL DEL SAN JUAN</v>
          </cell>
        </row>
        <row r="390">
          <cell r="BL390" t="str">
            <v>EL MOLINO</v>
          </cell>
        </row>
        <row r="391">
          <cell r="BL391" t="str">
            <v>EL PASO</v>
          </cell>
        </row>
        <row r="392">
          <cell r="BL392" t="str">
            <v>EL PAUJIL</v>
          </cell>
        </row>
        <row r="393">
          <cell r="BL393" t="str">
            <v>EL PEÑOL</v>
          </cell>
        </row>
        <row r="394">
          <cell r="BL394" t="str">
            <v>EL PEÑON</v>
          </cell>
        </row>
        <row r="395">
          <cell r="BL395" t="str">
            <v>EL PEÑÓN.</v>
          </cell>
        </row>
        <row r="396">
          <cell r="BL396" t="str">
            <v>EL PEÑON.</v>
          </cell>
        </row>
        <row r="397">
          <cell r="BL397" t="str">
            <v>EL PIÑON</v>
          </cell>
        </row>
        <row r="398">
          <cell r="BL398" t="str">
            <v>EL PLAYÓN</v>
          </cell>
        </row>
        <row r="399">
          <cell r="BL399" t="str">
            <v>EL RETÉN</v>
          </cell>
        </row>
        <row r="400">
          <cell r="BL400" t="str">
            <v>EL RETORNO</v>
          </cell>
        </row>
        <row r="401">
          <cell r="BL401" t="str">
            <v>EL ROBLE</v>
          </cell>
        </row>
        <row r="402">
          <cell r="BL402" t="str">
            <v>EL ROSAL</v>
          </cell>
        </row>
        <row r="403">
          <cell r="BL403" t="str">
            <v>EL ROSARIO</v>
          </cell>
        </row>
        <row r="404">
          <cell r="BL404" t="str">
            <v>EL SANTUARIO</v>
          </cell>
        </row>
        <row r="405">
          <cell r="BL405" t="str">
            <v>EL TABLÓN DE GÓMEZ</v>
          </cell>
        </row>
        <row r="406">
          <cell r="BL406" t="str">
            <v>EL TAMBO</v>
          </cell>
        </row>
        <row r="407">
          <cell r="BL407" t="str">
            <v>EL TAMBO.</v>
          </cell>
        </row>
        <row r="408">
          <cell r="BL408" t="str">
            <v>EL TARRA</v>
          </cell>
        </row>
        <row r="409">
          <cell r="BL409" t="str">
            <v>EL ZULIA</v>
          </cell>
        </row>
        <row r="410">
          <cell r="BL410" t="str">
            <v>ELÍAS</v>
          </cell>
        </row>
        <row r="411">
          <cell r="BL411" t="str">
            <v>ENCINO</v>
          </cell>
        </row>
        <row r="412">
          <cell r="BL412" t="str">
            <v>ENCISO</v>
          </cell>
        </row>
        <row r="413">
          <cell r="BL413" t="str">
            <v>ENTRERRIOS</v>
          </cell>
        </row>
        <row r="414">
          <cell r="BL414" t="str">
            <v>ENVIGADO</v>
          </cell>
        </row>
        <row r="415">
          <cell r="BL415" t="str">
            <v>ESPINAL</v>
          </cell>
        </row>
        <row r="416">
          <cell r="BL416" t="str">
            <v>FACATATIVÁ</v>
          </cell>
        </row>
        <row r="417">
          <cell r="BL417" t="str">
            <v>FALAN</v>
          </cell>
        </row>
        <row r="418">
          <cell r="BL418" t="str">
            <v>FILADELFIA</v>
          </cell>
        </row>
        <row r="419">
          <cell r="BL419" t="str">
            <v>FILANDIA</v>
          </cell>
        </row>
        <row r="420">
          <cell r="BL420" t="str">
            <v>FIRAVITOBA</v>
          </cell>
        </row>
        <row r="421">
          <cell r="BL421" t="str">
            <v>FLANDES</v>
          </cell>
        </row>
        <row r="422">
          <cell r="BL422" t="str">
            <v>FLORENCIA</v>
          </cell>
        </row>
        <row r="423">
          <cell r="BL423" t="str">
            <v>FLORENCIA.</v>
          </cell>
        </row>
        <row r="424">
          <cell r="BL424" t="str">
            <v>FLORESTA</v>
          </cell>
        </row>
        <row r="425">
          <cell r="BL425" t="str">
            <v>FLORIÁN</v>
          </cell>
        </row>
        <row r="426">
          <cell r="BL426" t="str">
            <v>FLORIDA</v>
          </cell>
        </row>
        <row r="427">
          <cell r="BL427" t="str">
            <v>FLORIDABLANCA</v>
          </cell>
        </row>
        <row r="428">
          <cell r="BL428" t="str">
            <v>FOMEQUE</v>
          </cell>
        </row>
        <row r="429">
          <cell r="BL429" t="str">
            <v>FONSECA</v>
          </cell>
        </row>
        <row r="430">
          <cell r="BL430" t="str">
            <v>FORTUL</v>
          </cell>
        </row>
        <row r="431">
          <cell r="BL431" t="str">
            <v>FOSCA</v>
          </cell>
        </row>
        <row r="432">
          <cell r="BL432" t="str">
            <v>FRANCISCO PIZARRO</v>
          </cell>
        </row>
        <row r="433">
          <cell r="BL433" t="str">
            <v>FREDONIA</v>
          </cell>
        </row>
        <row r="434">
          <cell r="BL434" t="str">
            <v>FRESNO</v>
          </cell>
        </row>
        <row r="435">
          <cell r="BL435" t="str">
            <v>FRONTINO</v>
          </cell>
        </row>
        <row r="436">
          <cell r="BL436" t="str">
            <v>FUENTE DE ORO</v>
          </cell>
        </row>
        <row r="437">
          <cell r="BL437" t="str">
            <v>FUNDACIÓN</v>
          </cell>
        </row>
        <row r="438">
          <cell r="BL438" t="str">
            <v>FUNES</v>
          </cell>
        </row>
        <row r="439">
          <cell r="BL439" t="str">
            <v>FUNZA</v>
          </cell>
        </row>
        <row r="440">
          <cell r="BL440" t="str">
            <v>FÚQUENE</v>
          </cell>
        </row>
        <row r="441">
          <cell r="BL441" t="str">
            <v>FUSAGASUGÁ</v>
          </cell>
        </row>
        <row r="442">
          <cell r="BL442" t="str">
            <v>GACHALA</v>
          </cell>
        </row>
        <row r="443">
          <cell r="BL443" t="str">
            <v>GACHANCIPÁ</v>
          </cell>
        </row>
        <row r="444">
          <cell r="BL444" t="str">
            <v>GACHANTIVÁ</v>
          </cell>
        </row>
        <row r="445">
          <cell r="BL445" t="str">
            <v>GACHETÁ</v>
          </cell>
        </row>
        <row r="446">
          <cell r="BL446" t="str">
            <v>GALÁN</v>
          </cell>
        </row>
        <row r="447">
          <cell r="BL447" t="str">
            <v>GALAPA</v>
          </cell>
        </row>
        <row r="448">
          <cell r="BL448" t="str">
            <v>GALERAS</v>
          </cell>
        </row>
        <row r="449">
          <cell r="BL449" t="str">
            <v>GAMA</v>
          </cell>
        </row>
        <row r="450">
          <cell r="BL450" t="str">
            <v>GAMARRA</v>
          </cell>
        </row>
        <row r="451">
          <cell r="BL451" t="str">
            <v>GAMBITA</v>
          </cell>
        </row>
        <row r="452">
          <cell r="BL452" t="str">
            <v>GAMEZA</v>
          </cell>
        </row>
        <row r="453">
          <cell r="BL453" t="str">
            <v>GARAGOA</v>
          </cell>
        </row>
        <row r="454">
          <cell r="BL454" t="str">
            <v>GARZÓN</v>
          </cell>
        </row>
        <row r="455">
          <cell r="BL455" t="str">
            <v>GÉNOVA</v>
          </cell>
        </row>
        <row r="456">
          <cell r="BL456" t="str">
            <v>GIGANTE</v>
          </cell>
        </row>
        <row r="457">
          <cell r="BL457" t="str">
            <v>GINEBRA</v>
          </cell>
        </row>
        <row r="458">
          <cell r="BL458" t="str">
            <v>GIRALDO</v>
          </cell>
        </row>
        <row r="459">
          <cell r="BL459" t="str">
            <v>GIRARDOT</v>
          </cell>
        </row>
        <row r="460">
          <cell r="BL460" t="str">
            <v>GIRARDOTA</v>
          </cell>
        </row>
        <row r="461">
          <cell r="BL461" t="str">
            <v>GIRÓN</v>
          </cell>
        </row>
        <row r="462">
          <cell r="BL462" t="str">
            <v>GÓMEZ PLATA</v>
          </cell>
        </row>
        <row r="463">
          <cell r="BL463" t="str">
            <v>GONZÁLEZ</v>
          </cell>
        </row>
        <row r="464">
          <cell r="BL464" t="str">
            <v>GRAMALOTE</v>
          </cell>
        </row>
        <row r="465">
          <cell r="BL465" t="str">
            <v>GRANADA</v>
          </cell>
        </row>
        <row r="466">
          <cell r="BL466" t="str">
            <v>GRANADA</v>
          </cell>
        </row>
        <row r="467">
          <cell r="BL467" t="str">
            <v>GRANADA</v>
          </cell>
        </row>
        <row r="468">
          <cell r="BL468" t="str">
            <v>GUACA</v>
          </cell>
        </row>
        <row r="469">
          <cell r="BL469" t="str">
            <v>GUACAMAYAS</v>
          </cell>
        </row>
        <row r="470">
          <cell r="BL470" t="str">
            <v>GUACARÍ</v>
          </cell>
        </row>
        <row r="471">
          <cell r="BL471" t="str">
            <v>GUACHETÁ</v>
          </cell>
        </row>
        <row r="472">
          <cell r="BL472" t="str">
            <v>GUACHUCAL</v>
          </cell>
        </row>
        <row r="473">
          <cell r="BL473" t="str">
            <v>GUADALAJARA DE BUGA</v>
          </cell>
        </row>
        <row r="474">
          <cell r="BL474" t="str">
            <v>GUADALUPE.</v>
          </cell>
        </row>
        <row r="475">
          <cell r="BL475" t="str">
            <v>.GUADALUPE</v>
          </cell>
        </row>
        <row r="476">
          <cell r="BL476" t="str">
            <v>.GUADALUPE.</v>
          </cell>
        </row>
        <row r="477">
          <cell r="BL477" t="str">
            <v>GUADUAS</v>
          </cell>
        </row>
        <row r="478">
          <cell r="BL478" t="str">
            <v>GUAITARILLA</v>
          </cell>
        </row>
        <row r="479">
          <cell r="BL479" t="str">
            <v>GUALMATÁN</v>
          </cell>
        </row>
        <row r="480">
          <cell r="BL480" t="str">
            <v>GUAMAL</v>
          </cell>
        </row>
        <row r="481">
          <cell r="BL481" t="str">
            <v>GUAMAL.</v>
          </cell>
        </row>
        <row r="482">
          <cell r="BL482" t="str">
            <v>GUAMO</v>
          </cell>
        </row>
        <row r="483">
          <cell r="BL483" t="str">
            <v>GUAPI</v>
          </cell>
        </row>
        <row r="484">
          <cell r="BL484" t="str">
            <v>GUAPOTÁ</v>
          </cell>
        </row>
        <row r="485">
          <cell r="BL485" t="str">
            <v>GUARANDA</v>
          </cell>
        </row>
        <row r="486">
          <cell r="BL486" t="str">
            <v>GUARNE</v>
          </cell>
        </row>
        <row r="487">
          <cell r="BL487" t="str">
            <v>GUASCA</v>
          </cell>
        </row>
        <row r="488">
          <cell r="BL488" t="str">
            <v>GUATAPE</v>
          </cell>
        </row>
        <row r="489">
          <cell r="BL489" t="str">
            <v>GUATAQUÍ</v>
          </cell>
        </row>
        <row r="490">
          <cell r="BL490" t="str">
            <v>GUATAVITA</v>
          </cell>
        </row>
        <row r="491">
          <cell r="BL491" t="str">
            <v>GUATEQUE</v>
          </cell>
        </row>
        <row r="492">
          <cell r="BL492" t="str">
            <v>GUÁTICA</v>
          </cell>
        </row>
        <row r="493">
          <cell r="BL493" t="str">
            <v>GUAVATÁ</v>
          </cell>
        </row>
        <row r="494">
          <cell r="BL494" t="str">
            <v>GUAYABAL DE SIQUIMA</v>
          </cell>
        </row>
        <row r="495">
          <cell r="BL495" t="str">
            <v>GUAYABETAL</v>
          </cell>
        </row>
        <row r="496">
          <cell r="BL496" t="str">
            <v>GUAYATÁ</v>
          </cell>
        </row>
        <row r="497">
          <cell r="BL497" t="str">
            <v>GÜEPSA</v>
          </cell>
        </row>
        <row r="498">
          <cell r="BL498" t="str">
            <v>GÜICÁN</v>
          </cell>
        </row>
        <row r="499">
          <cell r="BL499" t="str">
            <v>GUTIÉRREZ</v>
          </cell>
        </row>
        <row r="500">
          <cell r="BL500" t="str">
            <v>HACARÍ</v>
          </cell>
        </row>
        <row r="501">
          <cell r="BL501" t="str">
            <v>HATILLO DE LOBA</v>
          </cell>
        </row>
        <row r="502">
          <cell r="BL502" t="str">
            <v>HATO</v>
          </cell>
        </row>
        <row r="503">
          <cell r="BL503" t="str">
            <v>HATO COROZAL</v>
          </cell>
        </row>
        <row r="504">
          <cell r="BL504" t="str">
            <v>HATONUEVO</v>
          </cell>
        </row>
        <row r="505">
          <cell r="BL505" t="str">
            <v>HELICONIA</v>
          </cell>
        </row>
        <row r="506">
          <cell r="BL506" t="str">
            <v>HERRÁN</v>
          </cell>
        </row>
        <row r="507">
          <cell r="BL507" t="str">
            <v>HERVEO</v>
          </cell>
        </row>
        <row r="508">
          <cell r="BL508" t="str">
            <v>HISPANIA</v>
          </cell>
        </row>
        <row r="509">
          <cell r="BL509" t="str">
            <v>HOBO</v>
          </cell>
        </row>
        <row r="510">
          <cell r="BL510" t="str">
            <v>HONDA</v>
          </cell>
        </row>
        <row r="511">
          <cell r="BL511" t="str">
            <v>IBAGUÉ</v>
          </cell>
        </row>
        <row r="512">
          <cell r="BL512" t="str">
            <v>ICONONZO</v>
          </cell>
        </row>
        <row r="513">
          <cell r="BL513" t="str">
            <v>ILES</v>
          </cell>
        </row>
        <row r="514">
          <cell r="BL514" t="str">
            <v>IMUÉS</v>
          </cell>
        </row>
        <row r="515">
          <cell r="BL515" t="str">
            <v>INÍRIDA</v>
          </cell>
        </row>
        <row r="516">
          <cell r="BL516" t="str">
            <v>INZÁ</v>
          </cell>
        </row>
        <row r="517">
          <cell r="BL517" t="str">
            <v>IPIALES</v>
          </cell>
        </row>
        <row r="518">
          <cell r="BL518" t="str">
            <v>IQUIRA</v>
          </cell>
        </row>
        <row r="519">
          <cell r="BL519" t="str">
            <v>ISNOS</v>
          </cell>
        </row>
        <row r="520">
          <cell r="BL520" t="str">
            <v>ISTMINA</v>
          </cell>
        </row>
        <row r="521">
          <cell r="BL521" t="str">
            <v>ITAGUI</v>
          </cell>
        </row>
        <row r="522">
          <cell r="BL522" t="str">
            <v>ITUANGO</v>
          </cell>
        </row>
        <row r="523">
          <cell r="BL523" t="str">
            <v>IZA</v>
          </cell>
        </row>
        <row r="524">
          <cell r="BL524" t="str">
            <v>JAMBALÓ</v>
          </cell>
        </row>
        <row r="525">
          <cell r="BL525" t="str">
            <v>JAMUNDÍ</v>
          </cell>
        </row>
        <row r="526">
          <cell r="BL526" t="str">
            <v>JARDÍN</v>
          </cell>
        </row>
        <row r="527">
          <cell r="BL527" t="str">
            <v>JENESANO</v>
          </cell>
        </row>
        <row r="528">
          <cell r="BL528" t="str">
            <v>JERICÓ</v>
          </cell>
        </row>
        <row r="529">
          <cell r="BL529" t="str">
            <v>JERICO</v>
          </cell>
        </row>
        <row r="530">
          <cell r="BL530" t="str">
            <v>JERUSALÉN</v>
          </cell>
        </row>
        <row r="531">
          <cell r="BL531" t="str">
            <v>JESÚS MARÍA</v>
          </cell>
        </row>
        <row r="532">
          <cell r="BL532" t="str">
            <v>JORDÁN</v>
          </cell>
        </row>
        <row r="533">
          <cell r="BL533" t="str">
            <v>JUAN DE ACOSTA</v>
          </cell>
        </row>
        <row r="534">
          <cell r="BL534" t="str">
            <v>JUNÍN</v>
          </cell>
        </row>
        <row r="535">
          <cell r="BL535" t="str">
            <v>JURADÓ</v>
          </cell>
        </row>
        <row r="536">
          <cell r="BL536" t="str">
            <v>LA APARTADA</v>
          </cell>
        </row>
        <row r="537">
          <cell r="BL537" t="str">
            <v>LA ARGENTINA</v>
          </cell>
        </row>
        <row r="538">
          <cell r="BL538" t="str">
            <v>LA BELLEZA</v>
          </cell>
        </row>
        <row r="539">
          <cell r="BL539" t="str">
            <v>LA CALERA</v>
          </cell>
        </row>
        <row r="540">
          <cell r="BL540" t="str">
            <v>LA CAPILLA</v>
          </cell>
        </row>
        <row r="541">
          <cell r="BL541" t="str">
            <v>LA CEJA</v>
          </cell>
        </row>
        <row r="542">
          <cell r="BL542" t="str">
            <v>LA CELIA</v>
          </cell>
        </row>
        <row r="543">
          <cell r="BL543" t="str">
            <v>LA CHORRERA</v>
          </cell>
        </row>
        <row r="544">
          <cell r="BL544" t="str">
            <v>LA CRUZ</v>
          </cell>
        </row>
        <row r="545">
          <cell r="BL545" t="str">
            <v>LA CUMBRE</v>
          </cell>
        </row>
        <row r="546">
          <cell r="BL546" t="str">
            <v>LA DORADA</v>
          </cell>
        </row>
        <row r="547">
          <cell r="BL547" t="str">
            <v>LA ESPERANZA</v>
          </cell>
        </row>
        <row r="548">
          <cell r="BL548" t="str">
            <v>LA ESTRELLA</v>
          </cell>
        </row>
        <row r="549">
          <cell r="BL549" t="str">
            <v>LA FLORIDA</v>
          </cell>
        </row>
        <row r="550">
          <cell r="BL550" t="str">
            <v>LA GLORIA</v>
          </cell>
        </row>
        <row r="551">
          <cell r="BL551" t="str">
            <v>LA GUADALUPE</v>
          </cell>
        </row>
        <row r="552">
          <cell r="BL552" t="str">
            <v>LA JAGUA DE IBIRICO</v>
          </cell>
        </row>
        <row r="553">
          <cell r="BL553" t="str">
            <v>LA JAGUA DEL PILAR</v>
          </cell>
        </row>
        <row r="554">
          <cell r="BL554" t="str">
            <v>LA LLANADA</v>
          </cell>
        </row>
        <row r="555">
          <cell r="BL555" t="str">
            <v>LA MACARENA</v>
          </cell>
        </row>
        <row r="556">
          <cell r="BL556" t="str">
            <v>LA MERCED</v>
          </cell>
        </row>
        <row r="557">
          <cell r="BL557" t="str">
            <v>LA MESA</v>
          </cell>
        </row>
        <row r="558">
          <cell r="BL558" t="str">
            <v>LA MONTAÑITA</v>
          </cell>
        </row>
        <row r="559">
          <cell r="BL559" t="str">
            <v>LA PALMA</v>
          </cell>
        </row>
        <row r="560">
          <cell r="BL560" t="str">
            <v>LA PAZ</v>
          </cell>
        </row>
        <row r="561">
          <cell r="BL561" t="str">
            <v>LA PAZ.</v>
          </cell>
        </row>
        <row r="562">
          <cell r="BL562" t="str">
            <v>LA PEDRERA</v>
          </cell>
        </row>
        <row r="563">
          <cell r="BL563" t="str">
            <v>LA PEÑA</v>
          </cell>
        </row>
        <row r="564">
          <cell r="BL564" t="str">
            <v>LA PINTADA</v>
          </cell>
        </row>
        <row r="565">
          <cell r="BL565" t="str">
            <v>LA PLATA</v>
          </cell>
        </row>
        <row r="566">
          <cell r="BL566" t="str">
            <v>LA PLAYA</v>
          </cell>
        </row>
        <row r="567">
          <cell r="BL567" t="str">
            <v>LA PRIMAVERA</v>
          </cell>
        </row>
        <row r="568">
          <cell r="BL568" t="str">
            <v>LA SALINA</v>
          </cell>
        </row>
        <row r="569">
          <cell r="BL569" t="str">
            <v>LA SIERRA</v>
          </cell>
        </row>
        <row r="570">
          <cell r="BL570" t="str">
            <v>LA TEBAIDA</v>
          </cell>
        </row>
        <row r="571">
          <cell r="BL571" t="str">
            <v>LA TOLA</v>
          </cell>
        </row>
        <row r="572">
          <cell r="BL572" t="str">
            <v>LA UNIÓN</v>
          </cell>
        </row>
        <row r="573">
          <cell r="BL573" t="str">
            <v>LA UNION</v>
          </cell>
        </row>
        <row r="574">
          <cell r="BL574" t="str">
            <v>LA UNIÓN.</v>
          </cell>
        </row>
        <row r="575">
          <cell r="BL575" t="str">
            <v>LA UNIÓN.</v>
          </cell>
        </row>
        <row r="576">
          <cell r="BL576" t="str">
            <v>LA UVITA</v>
          </cell>
        </row>
        <row r="577">
          <cell r="BL577" t="str">
            <v>LA VEGA</v>
          </cell>
        </row>
        <row r="578">
          <cell r="BL578" t="str">
            <v>LA VEGA.</v>
          </cell>
        </row>
        <row r="579">
          <cell r="BL579" t="str">
            <v>LA VICTORIA</v>
          </cell>
        </row>
        <row r="580">
          <cell r="BL580" t="str">
            <v>LA VICTORIA.</v>
          </cell>
        </row>
        <row r="581">
          <cell r="BL581" t="str">
            <v>.LA VICTORIA</v>
          </cell>
        </row>
        <row r="582">
          <cell r="BL582" t="str">
            <v>LA VIRGINIA</v>
          </cell>
        </row>
        <row r="583">
          <cell r="BL583" t="str">
            <v>LABATECA</v>
          </cell>
        </row>
        <row r="584">
          <cell r="BL584" t="str">
            <v>LABRANZAGRANDE</v>
          </cell>
        </row>
        <row r="585">
          <cell r="BL585" t="str">
            <v>LANDÁZURI</v>
          </cell>
        </row>
        <row r="586">
          <cell r="BL586" t="str">
            <v>LEBRÍJA</v>
          </cell>
        </row>
        <row r="587">
          <cell r="BL587" t="str">
            <v>LEGUÍZAMO</v>
          </cell>
        </row>
        <row r="588">
          <cell r="BL588" t="str">
            <v>LEIVA</v>
          </cell>
        </row>
        <row r="589">
          <cell r="BL589" t="str">
            <v>LEJANÍAS</v>
          </cell>
        </row>
        <row r="590">
          <cell r="BL590" t="str">
            <v>LENGUAZAQUE</v>
          </cell>
        </row>
        <row r="591">
          <cell r="BL591" t="str">
            <v>LÉRIDA</v>
          </cell>
        </row>
        <row r="592">
          <cell r="BL592" t="str">
            <v>LETICIA</v>
          </cell>
        </row>
        <row r="593">
          <cell r="BL593" t="str">
            <v>LÍBANO</v>
          </cell>
        </row>
        <row r="594">
          <cell r="BL594" t="str">
            <v>LIBORINA</v>
          </cell>
        </row>
        <row r="595">
          <cell r="BL595" t="str">
            <v>LINARES</v>
          </cell>
        </row>
        <row r="596">
          <cell r="BL596" t="str">
            <v>LLORÓ</v>
          </cell>
        </row>
        <row r="597">
          <cell r="BL597" t="str">
            <v>LÓPEZ</v>
          </cell>
        </row>
        <row r="598">
          <cell r="BL598" t="str">
            <v>LORICA</v>
          </cell>
        </row>
        <row r="599">
          <cell r="BL599" t="str">
            <v>LOS ANDES</v>
          </cell>
        </row>
        <row r="600">
          <cell r="BL600" t="str">
            <v>LOS CÓRDOBAS</v>
          </cell>
        </row>
        <row r="601">
          <cell r="BL601" t="str">
            <v>LOS PALMITOS</v>
          </cell>
        </row>
        <row r="602">
          <cell r="BL602" t="str">
            <v>LOS PATIOS</v>
          </cell>
        </row>
        <row r="603">
          <cell r="BL603" t="str">
            <v>LOS SANTOS</v>
          </cell>
        </row>
        <row r="604">
          <cell r="BL604" t="str">
            <v>LOURDES</v>
          </cell>
        </row>
        <row r="605">
          <cell r="BL605" t="str">
            <v>LURUACO</v>
          </cell>
        </row>
        <row r="606">
          <cell r="BL606" t="str">
            <v>MACANAL</v>
          </cell>
        </row>
        <row r="607">
          <cell r="BL607" t="str">
            <v>MACARAVITA</v>
          </cell>
        </row>
        <row r="608">
          <cell r="BL608" t="str">
            <v>MACEO</v>
          </cell>
        </row>
        <row r="609">
          <cell r="BL609" t="str">
            <v>MACHETA</v>
          </cell>
        </row>
        <row r="610">
          <cell r="BL610" t="str">
            <v>MADRID</v>
          </cell>
        </row>
        <row r="611">
          <cell r="BL611" t="str">
            <v>MAGANGUÉ</v>
          </cell>
        </row>
        <row r="612">
          <cell r="BL612" t="str">
            <v>MAGÜI</v>
          </cell>
        </row>
        <row r="613">
          <cell r="BL613" t="str">
            <v>MAHATES</v>
          </cell>
        </row>
        <row r="614">
          <cell r="BL614" t="str">
            <v>MAICAO</v>
          </cell>
        </row>
        <row r="615">
          <cell r="BL615" t="str">
            <v>MAJAGUAL</v>
          </cell>
        </row>
        <row r="616">
          <cell r="BL616" t="str">
            <v>MÁLAGA</v>
          </cell>
        </row>
        <row r="617">
          <cell r="BL617" t="str">
            <v>MALAMBO</v>
          </cell>
        </row>
        <row r="618">
          <cell r="BL618" t="str">
            <v>MALLAMA</v>
          </cell>
        </row>
        <row r="619">
          <cell r="BL619" t="str">
            <v>MANATÍ</v>
          </cell>
        </row>
        <row r="620">
          <cell r="BL620" t="str">
            <v>MANAURE.</v>
          </cell>
        </row>
        <row r="621">
          <cell r="BL621" t="str">
            <v>MANAURE</v>
          </cell>
        </row>
        <row r="622">
          <cell r="BL622" t="str">
            <v>MANÍ</v>
          </cell>
        </row>
        <row r="623">
          <cell r="BL623" t="str">
            <v>MANIZALES</v>
          </cell>
        </row>
        <row r="624">
          <cell r="BL624" t="str">
            <v>MANTA</v>
          </cell>
        </row>
        <row r="625">
          <cell r="BL625" t="str">
            <v>MANZANARES</v>
          </cell>
        </row>
        <row r="626">
          <cell r="BL626" t="str">
            <v>MAPIRIPÁN</v>
          </cell>
        </row>
        <row r="627">
          <cell r="BL627" t="str">
            <v>MAPIRIPANA</v>
          </cell>
        </row>
        <row r="628">
          <cell r="BL628" t="str">
            <v>MARGARITA</v>
          </cell>
        </row>
        <row r="629">
          <cell r="BL629" t="str">
            <v>MARÍA LA BAJA</v>
          </cell>
        </row>
        <row r="630">
          <cell r="BL630" t="str">
            <v>MARINILLA</v>
          </cell>
        </row>
        <row r="631">
          <cell r="BL631" t="str">
            <v>MARIPÍ</v>
          </cell>
        </row>
        <row r="632">
          <cell r="BL632" t="str">
            <v>MARIQUITA</v>
          </cell>
        </row>
        <row r="633">
          <cell r="BL633" t="str">
            <v>MARMATO</v>
          </cell>
        </row>
        <row r="634">
          <cell r="BL634" t="str">
            <v>MARQUETALIA</v>
          </cell>
        </row>
        <row r="635">
          <cell r="BL635" t="str">
            <v>MARSELLA</v>
          </cell>
        </row>
        <row r="636">
          <cell r="BL636" t="str">
            <v>MARULANDA</v>
          </cell>
        </row>
        <row r="637">
          <cell r="BL637" t="str">
            <v>MATANZA</v>
          </cell>
        </row>
        <row r="638">
          <cell r="BL638" t="str">
            <v>MEDELLÍN</v>
          </cell>
        </row>
        <row r="639">
          <cell r="BL639" t="str">
            <v>MEDINA</v>
          </cell>
        </row>
        <row r="640">
          <cell r="BL640" t="str">
            <v>MEDIO ATRATO</v>
          </cell>
        </row>
        <row r="641">
          <cell r="BL641" t="str">
            <v>MEDIO BAUDÓ</v>
          </cell>
        </row>
        <row r="642">
          <cell r="BL642" t="str">
            <v>MEDIO SAN JUAN</v>
          </cell>
        </row>
        <row r="643">
          <cell r="BL643" t="str">
            <v>MELGAR</v>
          </cell>
        </row>
        <row r="644">
          <cell r="BL644" t="str">
            <v>MERCADERES</v>
          </cell>
        </row>
        <row r="645">
          <cell r="BL645" t="str">
            <v>MESETAS</v>
          </cell>
        </row>
        <row r="646">
          <cell r="BL646" t="str">
            <v>MILÁN</v>
          </cell>
        </row>
        <row r="647">
          <cell r="BL647" t="str">
            <v>MIRAFLORES</v>
          </cell>
        </row>
        <row r="648">
          <cell r="BL648" t="str">
            <v>MIRAFLORES</v>
          </cell>
        </row>
        <row r="649">
          <cell r="BL649" t="str">
            <v>MIRANDA</v>
          </cell>
        </row>
        <row r="650">
          <cell r="BL650" t="str">
            <v>MIRITI - PARANÁ</v>
          </cell>
        </row>
        <row r="651">
          <cell r="BL651" t="str">
            <v>MISTRATÓ</v>
          </cell>
        </row>
        <row r="652">
          <cell r="BL652" t="str">
            <v>MITÚ</v>
          </cell>
        </row>
        <row r="653">
          <cell r="BL653" t="str">
            <v>MOCOA</v>
          </cell>
        </row>
        <row r="654">
          <cell r="BL654" t="str">
            <v>MOGOTES</v>
          </cell>
        </row>
        <row r="655">
          <cell r="BL655" t="str">
            <v>MOLAGAVITA</v>
          </cell>
        </row>
        <row r="656">
          <cell r="BL656" t="str">
            <v>MOMIL</v>
          </cell>
        </row>
        <row r="657">
          <cell r="BL657" t="str">
            <v>MOMPÓS</v>
          </cell>
        </row>
        <row r="658">
          <cell r="BL658" t="str">
            <v>MONGUA</v>
          </cell>
        </row>
        <row r="659">
          <cell r="BL659" t="str">
            <v>MONGUÍ</v>
          </cell>
        </row>
        <row r="660">
          <cell r="BL660" t="str">
            <v>MONIQUIRÁ</v>
          </cell>
        </row>
        <row r="661">
          <cell r="BL661" t="str">
            <v>MONTEBELLO</v>
          </cell>
        </row>
        <row r="662">
          <cell r="BL662" t="str">
            <v>MONTECRISTO</v>
          </cell>
        </row>
        <row r="663">
          <cell r="BL663" t="str">
            <v>MONTELÍBANO</v>
          </cell>
        </row>
        <row r="664">
          <cell r="BL664" t="str">
            <v>MONTENEGRO</v>
          </cell>
        </row>
        <row r="665">
          <cell r="BL665" t="str">
            <v>MONTERÍA</v>
          </cell>
        </row>
        <row r="666">
          <cell r="BL666" t="str">
            <v>MONTERREY</v>
          </cell>
        </row>
        <row r="667">
          <cell r="BL667" t="str">
            <v>MOÑITOS</v>
          </cell>
        </row>
        <row r="668">
          <cell r="BL668" t="str">
            <v>MORALES</v>
          </cell>
        </row>
        <row r="669">
          <cell r="BL669" t="str">
            <v>MORALES</v>
          </cell>
        </row>
        <row r="670">
          <cell r="BL670" t="str">
            <v>MORELIA</v>
          </cell>
        </row>
        <row r="671">
          <cell r="BL671" t="str">
            <v>MORICHAL</v>
          </cell>
        </row>
        <row r="672">
          <cell r="BL672" t="str">
            <v>MORROA</v>
          </cell>
        </row>
        <row r="673">
          <cell r="BL673" t="str">
            <v>MOSQUERA</v>
          </cell>
        </row>
        <row r="674">
          <cell r="BL674" t="str">
            <v>MOSQUERA.</v>
          </cell>
        </row>
        <row r="675">
          <cell r="BL675" t="str">
            <v>MOTAVITA</v>
          </cell>
        </row>
        <row r="676">
          <cell r="BL676" t="str">
            <v>MURILLO</v>
          </cell>
        </row>
        <row r="677">
          <cell r="BL677" t="str">
            <v>MURINDÓ</v>
          </cell>
        </row>
        <row r="678">
          <cell r="BL678" t="str">
            <v>MUTATÁ</v>
          </cell>
        </row>
        <row r="679">
          <cell r="BL679" t="str">
            <v>MUTISCUA</v>
          </cell>
        </row>
        <row r="680">
          <cell r="BL680" t="str">
            <v>MUZO</v>
          </cell>
        </row>
        <row r="681">
          <cell r="BL681" t="str">
            <v>.NARIÑO</v>
          </cell>
        </row>
        <row r="682">
          <cell r="BL682" t="str">
            <v>NARIÑO.</v>
          </cell>
        </row>
        <row r="683">
          <cell r="BL683" t="str">
            <v>NARIÑO</v>
          </cell>
        </row>
        <row r="684">
          <cell r="BL684" t="str">
            <v>NÁTAGA</v>
          </cell>
        </row>
        <row r="685">
          <cell r="BL685" t="str">
            <v>NATAGAIMA</v>
          </cell>
        </row>
        <row r="686">
          <cell r="BL686" t="str">
            <v>NECHÍ</v>
          </cell>
        </row>
        <row r="687">
          <cell r="BL687" t="str">
            <v>NECOCLÍ</v>
          </cell>
        </row>
        <row r="688">
          <cell r="BL688" t="str">
            <v>NEIRA</v>
          </cell>
        </row>
        <row r="689">
          <cell r="BL689" t="str">
            <v>NEIVA</v>
          </cell>
        </row>
        <row r="690">
          <cell r="BL690" t="str">
            <v>NEMOCÓN</v>
          </cell>
        </row>
        <row r="691">
          <cell r="BL691" t="str">
            <v>NILO</v>
          </cell>
        </row>
        <row r="692">
          <cell r="BL692" t="str">
            <v>NIMAIMA</v>
          </cell>
        </row>
        <row r="693">
          <cell r="BL693" t="str">
            <v>NOBSA</v>
          </cell>
        </row>
        <row r="694">
          <cell r="BL694" t="str">
            <v>NOCAIMA</v>
          </cell>
        </row>
        <row r="695">
          <cell r="BL695" t="str">
            <v>NORCASIA</v>
          </cell>
        </row>
        <row r="696">
          <cell r="BL696" t="str">
            <v>NÓVITA</v>
          </cell>
        </row>
        <row r="697">
          <cell r="BL697" t="str">
            <v>NUEVA GRANADA</v>
          </cell>
        </row>
        <row r="698">
          <cell r="BL698" t="str">
            <v>NUEVO COLÓN</v>
          </cell>
        </row>
        <row r="699">
          <cell r="BL699" t="str">
            <v>NUNCHÍA</v>
          </cell>
        </row>
        <row r="700">
          <cell r="BL700" t="str">
            <v>NUQUÍ</v>
          </cell>
        </row>
        <row r="701">
          <cell r="BL701" t="str">
            <v>OBANDO</v>
          </cell>
        </row>
        <row r="702">
          <cell r="BL702" t="str">
            <v>OCAMONTE</v>
          </cell>
        </row>
        <row r="703">
          <cell r="BL703" t="str">
            <v>OCAÑA</v>
          </cell>
        </row>
        <row r="704">
          <cell r="BL704" t="str">
            <v>OIBA</v>
          </cell>
        </row>
        <row r="705">
          <cell r="BL705" t="str">
            <v>OICATÁ</v>
          </cell>
        </row>
        <row r="706">
          <cell r="BL706" t="str">
            <v>OLAYA</v>
          </cell>
        </row>
        <row r="707">
          <cell r="BL707" t="str">
            <v>OLAYA HERRERA</v>
          </cell>
        </row>
        <row r="708">
          <cell r="BL708" t="str">
            <v>ONZAGA</v>
          </cell>
        </row>
        <row r="709">
          <cell r="BL709" t="str">
            <v>OPORAPA</v>
          </cell>
        </row>
        <row r="710">
          <cell r="BL710" t="str">
            <v>ORITO</v>
          </cell>
        </row>
        <row r="711">
          <cell r="BL711" t="str">
            <v>OROCUÉ</v>
          </cell>
        </row>
        <row r="712">
          <cell r="BL712" t="str">
            <v>ORTEGA</v>
          </cell>
        </row>
        <row r="713">
          <cell r="BL713" t="str">
            <v>OSPINA</v>
          </cell>
        </row>
        <row r="714">
          <cell r="BL714" t="str">
            <v>OTANCHE</v>
          </cell>
        </row>
        <row r="715">
          <cell r="BL715" t="str">
            <v>OVEJAS</v>
          </cell>
        </row>
        <row r="716">
          <cell r="BL716" t="str">
            <v>PACHAVITA</v>
          </cell>
        </row>
        <row r="717">
          <cell r="BL717" t="str">
            <v>PACHO</v>
          </cell>
        </row>
        <row r="718">
          <cell r="BL718" t="str">
            <v>PACOA</v>
          </cell>
        </row>
        <row r="719">
          <cell r="BL719" t="str">
            <v>PÁCORA</v>
          </cell>
        </row>
        <row r="720">
          <cell r="BL720" t="str">
            <v>PADILLA</v>
          </cell>
        </row>
        <row r="721">
          <cell r="BL721" t="str">
            <v>PAEZ</v>
          </cell>
        </row>
        <row r="722">
          <cell r="BL722" t="str">
            <v>PÁEZ</v>
          </cell>
        </row>
        <row r="723">
          <cell r="BL723" t="str">
            <v>PAICOL</v>
          </cell>
        </row>
        <row r="724">
          <cell r="BL724" t="str">
            <v>PAILITAS</v>
          </cell>
        </row>
        <row r="725">
          <cell r="BL725" t="str">
            <v>PAIME</v>
          </cell>
        </row>
        <row r="726">
          <cell r="BL726" t="str">
            <v>PAIPA</v>
          </cell>
        </row>
        <row r="727">
          <cell r="BL727" t="str">
            <v>PAJARITO</v>
          </cell>
        </row>
        <row r="728">
          <cell r="BL728" t="str">
            <v>PALERMO</v>
          </cell>
        </row>
        <row r="729">
          <cell r="BL729" t="str">
            <v>PALESTINA</v>
          </cell>
        </row>
        <row r="730">
          <cell r="BL730" t="str">
            <v>PALESTINA</v>
          </cell>
        </row>
        <row r="731">
          <cell r="BL731" t="str">
            <v>PALMAR</v>
          </cell>
        </row>
        <row r="732">
          <cell r="BL732" t="str">
            <v>PALMAR DE VARELA</v>
          </cell>
        </row>
        <row r="733">
          <cell r="BL733" t="str">
            <v>PALMAS DEL SOCORRO</v>
          </cell>
        </row>
        <row r="734">
          <cell r="BL734" t="str">
            <v>PALMIRA</v>
          </cell>
        </row>
        <row r="735">
          <cell r="BL735" t="str">
            <v>PALMITO</v>
          </cell>
        </row>
        <row r="736">
          <cell r="BL736" t="str">
            <v>PALOCABILDO</v>
          </cell>
        </row>
        <row r="737">
          <cell r="BL737" t="str">
            <v>PAMPLONA</v>
          </cell>
        </row>
        <row r="738">
          <cell r="BL738" t="str">
            <v>PAMPLONITA</v>
          </cell>
        </row>
        <row r="739">
          <cell r="BL739" t="str">
            <v>PANA PANA</v>
          </cell>
        </row>
        <row r="740">
          <cell r="BL740" t="str">
            <v>PANDI</v>
          </cell>
        </row>
        <row r="741">
          <cell r="BL741" t="str">
            <v>PANQUEBA</v>
          </cell>
        </row>
        <row r="742">
          <cell r="BL742" t="str">
            <v>PAPUNAUA</v>
          </cell>
        </row>
        <row r="743">
          <cell r="BL743" t="str">
            <v>PÁRAMO</v>
          </cell>
        </row>
        <row r="744">
          <cell r="BL744" t="str">
            <v>PARATEBUENO</v>
          </cell>
        </row>
        <row r="745">
          <cell r="BL745" t="str">
            <v>PASCA</v>
          </cell>
        </row>
        <row r="746">
          <cell r="BL746" t="str">
            <v>PASTO</v>
          </cell>
        </row>
        <row r="747">
          <cell r="BL747" t="str">
            <v>PATÍA</v>
          </cell>
        </row>
        <row r="748">
          <cell r="BL748" t="str">
            <v>PAUNA</v>
          </cell>
        </row>
        <row r="749">
          <cell r="BL749" t="str">
            <v>PAYA</v>
          </cell>
        </row>
        <row r="750">
          <cell r="BL750" t="str">
            <v>PAZ DE ARIPORO</v>
          </cell>
        </row>
        <row r="751">
          <cell r="BL751" t="str">
            <v>PAZ DE RÍO</v>
          </cell>
        </row>
        <row r="752">
          <cell r="BL752" t="str">
            <v>PEDRAZA</v>
          </cell>
        </row>
        <row r="753">
          <cell r="BL753" t="str">
            <v>PELAYA</v>
          </cell>
        </row>
        <row r="754">
          <cell r="BL754" t="str">
            <v>PENSILVANIA</v>
          </cell>
        </row>
        <row r="755">
          <cell r="BL755" t="str">
            <v>PEÑOL</v>
          </cell>
        </row>
        <row r="756">
          <cell r="BL756" t="str">
            <v>PEQUE</v>
          </cell>
        </row>
        <row r="757">
          <cell r="BL757" t="str">
            <v>PEREIRA</v>
          </cell>
        </row>
        <row r="758">
          <cell r="BL758" t="str">
            <v>PESCA</v>
          </cell>
        </row>
        <row r="759">
          <cell r="BL759" t="str">
            <v>PIAMONTE</v>
          </cell>
        </row>
        <row r="760">
          <cell r="BL760" t="str">
            <v>PIEDECUESTA</v>
          </cell>
        </row>
        <row r="761">
          <cell r="BL761" t="str">
            <v>PIEDRAS</v>
          </cell>
        </row>
        <row r="762">
          <cell r="BL762" t="str">
            <v>PIENDAMÓ</v>
          </cell>
        </row>
        <row r="763">
          <cell r="BL763" t="str">
            <v>PIJAO</v>
          </cell>
        </row>
        <row r="764">
          <cell r="BL764" t="str">
            <v>PIJIÑO DEL CARMEN</v>
          </cell>
        </row>
        <row r="765">
          <cell r="BL765" t="str">
            <v>PINCHOTE</v>
          </cell>
        </row>
        <row r="766">
          <cell r="BL766" t="str">
            <v>PINILLOS</v>
          </cell>
        </row>
        <row r="767">
          <cell r="BL767" t="str">
            <v>PIOJÓ</v>
          </cell>
        </row>
        <row r="768">
          <cell r="BL768" t="str">
            <v>PISBA</v>
          </cell>
        </row>
        <row r="769">
          <cell r="BL769" t="str">
            <v>PITAL</v>
          </cell>
        </row>
        <row r="770">
          <cell r="BL770" t="str">
            <v>PITALITO</v>
          </cell>
        </row>
        <row r="771">
          <cell r="BL771" t="str">
            <v>PIVIJAY</v>
          </cell>
        </row>
        <row r="772">
          <cell r="BL772" t="str">
            <v>PLANADAS</v>
          </cell>
        </row>
        <row r="773">
          <cell r="BL773" t="str">
            <v>PLANETA RICA</v>
          </cell>
        </row>
        <row r="774">
          <cell r="BL774" t="str">
            <v>PLATO</v>
          </cell>
        </row>
        <row r="775">
          <cell r="BL775" t="str">
            <v>POLICARPA</v>
          </cell>
        </row>
        <row r="776">
          <cell r="BL776" t="str">
            <v>POLONUEVO</v>
          </cell>
        </row>
        <row r="777">
          <cell r="BL777" t="str">
            <v>PONEDERA</v>
          </cell>
        </row>
        <row r="778">
          <cell r="BL778" t="str">
            <v>POPAYÁN</v>
          </cell>
        </row>
        <row r="779">
          <cell r="BL779" t="str">
            <v>PORE</v>
          </cell>
        </row>
        <row r="780">
          <cell r="BL780" t="str">
            <v>POTOSÍ</v>
          </cell>
        </row>
        <row r="781">
          <cell r="BL781" t="str">
            <v>PRADERA</v>
          </cell>
        </row>
        <row r="782">
          <cell r="BL782" t="str">
            <v>PRADO</v>
          </cell>
        </row>
        <row r="783">
          <cell r="BL783" t="str">
            <v>PROVIDENCIA</v>
          </cell>
        </row>
        <row r="784">
          <cell r="BL784" t="str">
            <v>PROVIDENCIA.</v>
          </cell>
        </row>
        <row r="785">
          <cell r="BL785" t="str">
            <v>PUEBLO BELLO</v>
          </cell>
        </row>
        <row r="786">
          <cell r="BL786" t="str">
            <v>PUEBLO NUEVO</v>
          </cell>
        </row>
        <row r="787">
          <cell r="BL787" t="str">
            <v>PUEBLO RICO</v>
          </cell>
        </row>
        <row r="788">
          <cell r="BL788" t="str">
            <v>PUEBLORRICO</v>
          </cell>
        </row>
        <row r="789">
          <cell r="BL789" t="str">
            <v>PUEBLOVIEJO</v>
          </cell>
        </row>
        <row r="790">
          <cell r="BL790" t="str">
            <v>PUENTE NACIONAL</v>
          </cell>
        </row>
        <row r="791">
          <cell r="BL791" t="str">
            <v>PUERRES</v>
          </cell>
        </row>
        <row r="792">
          <cell r="BL792" t="str">
            <v>PUERTO ALEGRÍA</v>
          </cell>
        </row>
        <row r="793">
          <cell r="BL793" t="str">
            <v>PUERTO ARICA</v>
          </cell>
        </row>
        <row r="794">
          <cell r="BL794" t="str">
            <v>PUERTO ASÍS</v>
          </cell>
        </row>
        <row r="795">
          <cell r="BL795" t="str">
            <v>PUERTO BERRÍO</v>
          </cell>
        </row>
        <row r="796">
          <cell r="BL796" t="str">
            <v>PUERTO BOYACÁ</v>
          </cell>
        </row>
        <row r="797">
          <cell r="BL797" t="str">
            <v>PUERTO CAICEDO</v>
          </cell>
        </row>
        <row r="798">
          <cell r="BL798" t="str">
            <v>PUERTO CARREÑO</v>
          </cell>
        </row>
        <row r="799">
          <cell r="BL799" t="str">
            <v>PUERTO COLOMBIA</v>
          </cell>
        </row>
        <row r="800">
          <cell r="BL800" t="str">
            <v>PUERTO COLOMBIA.</v>
          </cell>
        </row>
        <row r="801">
          <cell r="BL801" t="str">
            <v>PUERTO CONCORDIA</v>
          </cell>
        </row>
        <row r="802">
          <cell r="BL802" t="str">
            <v>PUERTO ESCONDIDO</v>
          </cell>
        </row>
        <row r="803">
          <cell r="BL803" t="str">
            <v>PUERTO GAITÁN</v>
          </cell>
        </row>
        <row r="804">
          <cell r="BL804" t="str">
            <v>PUERTO GUZMÁN</v>
          </cell>
        </row>
        <row r="805">
          <cell r="BL805" t="str">
            <v>PUERTO LIBERTADOR</v>
          </cell>
        </row>
        <row r="806">
          <cell r="BL806" t="str">
            <v>PUERTO LLERAS</v>
          </cell>
        </row>
        <row r="807">
          <cell r="BL807" t="str">
            <v>PUERTO LÓPEZ</v>
          </cell>
        </row>
        <row r="808">
          <cell r="BL808" t="str">
            <v>PUERTO NARE</v>
          </cell>
        </row>
        <row r="809">
          <cell r="BL809" t="str">
            <v>PUERTO NARIÑO</v>
          </cell>
        </row>
        <row r="810">
          <cell r="BL810" t="str">
            <v>PUERTO PARRA</v>
          </cell>
        </row>
        <row r="811">
          <cell r="BL811" t="str">
            <v>PUERTO RICO</v>
          </cell>
        </row>
        <row r="812">
          <cell r="BL812" t="str">
            <v>PUERTO RICO</v>
          </cell>
        </row>
        <row r="813">
          <cell r="BL813" t="str">
            <v>PUERTO RONDÓN</v>
          </cell>
        </row>
        <row r="814">
          <cell r="BL814" t="str">
            <v>PUERTO SALGAR</v>
          </cell>
        </row>
        <row r="815">
          <cell r="BL815" t="str">
            <v>PUERTO SANTANDER</v>
          </cell>
        </row>
        <row r="816">
          <cell r="BL816" t="str">
            <v>PUERTO SANTANDER.</v>
          </cell>
        </row>
        <row r="817">
          <cell r="BL817" t="str">
            <v>PUERTO TEJADA</v>
          </cell>
        </row>
        <row r="818">
          <cell r="BL818" t="str">
            <v>PUERTO TRIUNFO</v>
          </cell>
        </row>
        <row r="819">
          <cell r="BL819" t="str">
            <v>PUERTO WILCHES</v>
          </cell>
        </row>
        <row r="820">
          <cell r="BL820" t="str">
            <v>PULÍ</v>
          </cell>
        </row>
        <row r="821">
          <cell r="BL821" t="str">
            <v>PUPIALES</v>
          </cell>
        </row>
        <row r="822">
          <cell r="BL822" t="str">
            <v>PURACÉ</v>
          </cell>
        </row>
        <row r="823">
          <cell r="BL823" t="str">
            <v>PURIFICACIÓN</v>
          </cell>
        </row>
        <row r="824">
          <cell r="BL824" t="str">
            <v>PURÍSIMA</v>
          </cell>
        </row>
        <row r="825">
          <cell r="BL825" t="str">
            <v>QUEBRADANEGRA</v>
          </cell>
        </row>
        <row r="826">
          <cell r="BL826" t="str">
            <v>QUETAME</v>
          </cell>
        </row>
        <row r="827">
          <cell r="BL827" t="str">
            <v>QUIBDÓ</v>
          </cell>
        </row>
        <row r="828">
          <cell r="BL828" t="str">
            <v>QUIMBAYA</v>
          </cell>
        </row>
        <row r="829">
          <cell r="BL829" t="str">
            <v>QUINCHÍA</v>
          </cell>
        </row>
        <row r="830">
          <cell r="BL830" t="str">
            <v>QUÍPAMA</v>
          </cell>
        </row>
        <row r="831">
          <cell r="BL831" t="str">
            <v>QUIPILE</v>
          </cell>
        </row>
        <row r="832">
          <cell r="BL832" t="str">
            <v>RAGONVALIA</v>
          </cell>
        </row>
        <row r="833">
          <cell r="BL833" t="str">
            <v>RAMIRIQUÍ</v>
          </cell>
        </row>
        <row r="834">
          <cell r="BL834" t="str">
            <v>RÁQUIRA</v>
          </cell>
        </row>
        <row r="835">
          <cell r="BL835" t="str">
            <v>RECETOR</v>
          </cell>
        </row>
        <row r="836">
          <cell r="BL836" t="str">
            <v>REGIDOR</v>
          </cell>
        </row>
        <row r="837">
          <cell r="BL837" t="str">
            <v>REMEDIOS</v>
          </cell>
        </row>
        <row r="838">
          <cell r="BL838" t="str">
            <v>REMOLINO</v>
          </cell>
        </row>
        <row r="839">
          <cell r="BL839" t="str">
            <v>REPELÓN</v>
          </cell>
        </row>
        <row r="840">
          <cell r="BL840" t="str">
            <v>RESTREPO</v>
          </cell>
        </row>
        <row r="841">
          <cell r="BL841" t="str">
            <v>RESTREPO.</v>
          </cell>
        </row>
        <row r="842">
          <cell r="BL842" t="str">
            <v>RETIRO</v>
          </cell>
        </row>
        <row r="843">
          <cell r="BL843" t="str">
            <v>RICAURTE</v>
          </cell>
        </row>
        <row r="844">
          <cell r="BL844" t="str">
            <v>RICAURTE</v>
          </cell>
        </row>
        <row r="845">
          <cell r="BL845" t="str">
            <v>RÍO DE ORO</v>
          </cell>
        </row>
        <row r="846">
          <cell r="BL846" t="str">
            <v>RÍO IRO</v>
          </cell>
        </row>
        <row r="847">
          <cell r="BL847" t="str">
            <v>RÍO QUITO</v>
          </cell>
        </row>
        <row r="848">
          <cell r="BL848" t="str">
            <v>RÍO VIEJO</v>
          </cell>
        </row>
        <row r="849">
          <cell r="BL849" t="str">
            <v>RIOBLANCO</v>
          </cell>
        </row>
        <row r="850">
          <cell r="BL850" t="str">
            <v>RIOFRÍO</v>
          </cell>
        </row>
        <row r="851">
          <cell r="BL851" t="str">
            <v>RIOHACHA</v>
          </cell>
        </row>
        <row r="852">
          <cell r="BL852" t="str">
            <v>RIONEGRO</v>
          </cell>
        </row>
        <row r="853">
          <cell r="BL853" t="str">
            <v>RIONEGRO.</v>
          </cell>
        </row>
        <row r="854">
          <cell r="BL854" t="str">
            <v>RIOSUCIO.</v>
          </cell>
        </row>
        <row r="855">
          <cell r="BL855" t="str">
            <v>RIOSUCIO</v>
          </cell>
        </row>
        <row r="856">
          <cell r="BL856" t="str">
            <v>RISARALDA</v>
          </cell>
        </row>
        <row r="857">
          <cell r="BL857" t="str">
            <v>RIVERA</v>
          </cell>
        </row>
        <row r="858">
          <cell r="BL858" t="str">
            <v>ROBERTO PAYÁN</v>
          </cell>
        </row>
        <row r="859">
          <cell r="BL859" t="str">
            <v>ROLDANILLO</v>
          </cell>
        </row>
        <row r="860">
          <cell r="BL860" t="str">
            <v>RONCESVALLES</v>
          </cell>
        </row>
        <row r="861">
          <cell r="BL861" t="str">
            <v>RONDÓN</v>
          </cell>
        </row>
        <row r="862">
          <cell r="BL862" t="str">
            <v>ROSAS</v>
          </cell>
        </row>
        <row r="863">
          <cell r="BL863" t="str">
            <v>ROVIRA</v>
          </cell>
        </row>
        <row r="864">
          <cell r="BL864" t="str">
            <v>SABANA DE TORRES</v>
          </cell>
        </row>
        <row r="865">
          <cell r="BL865" t="str">
            <v>SABANAGRANDE</v>
          </cell>
        </row>
        <row r="866">
          <cell r="BL866" t="str">
            <v>SABANALARGA</v>
          </cell>
        </row>
        <row r="867">
          <cell r="BL867" t="str">
            <v>SABANALARGA.</v>
          </cell>
        </row>
        <row r="868">
          <cell r="BL868" t="str">
            <v>.SABANALARGA</v>
          </cell>
        </row>
        <row r="869">
          <cell r="BL869" t="str">
            <v>SABANAS DE SAN ANGEL</v>
          </cell>
        </row>
        <row r="870">
          <cell r="BL870" t="str">
            <v>SABANETA</v>
          </cell>
        </row>
        <row r="871">
          <cell r="BL871" t="str">
            <v>SABOYÁ</v>
          </cell>
        </row>
        <row r="872">
          <cell r="BL872" t="str">
            <v>SÁCAMA</v>
          </cell>
        </row>
        <row r="873">
          <cell r="BL873" t="str">
            <v>SÁCHICA</v>
          </cell>
        </row>
        <row r="874">
          <cell r="BL874" t="str">
            <v>SAHAGÚN</v>
          </cell>
        </row>
        <row r="875">
          <cell r="BL875" t="str">
            <v>SALADOBLANCO</v>
          </cell>
        </row>
        <row r="876">
          <cell r="BL876" t="str">
            <v>SALAMINA</v>
          </cell>
        </row>
        <row r="877">
          <cell r="BL877" t="str">
            <v>SALAMINA</v>
          </cell>
        </row>
        <row r="878">
          <cell r="BL878" t="str">
            <v>SALAZAR</v>
          </cell>
        </row>
        <row r="879">
          <cell r="BL879" t="str">
            <v>SALDAÑA</v>
          </cell>
        </row>
        <row r="880">
          <cell r="BL880" t="str">
            <v>SALENTO</v>
          </cell>
        </row>
        <row r="881">
          <cell r="BL881" t="str">
            <v>SALGAR</v>
          </cell>
        </row>
        <row r="882">
          <cell r="BL882" t="str">
            <v>SAMACÁ</v>
          </cell>
        </row>
        <row r="883">
          <cell r="BL883" t="str">
            <v>SAMANÁ</v>
          </cell>
        </row>
        <row r="884">
          <cell r="BL884" t="str">
            <v>SAMANIEGO</v>
          </cell>
        </row>
        <row r="885">
          <cell r="BL885" t="str">
            <v>SAMPUÉS</v>
          </cell>
        </row>
        <row r="886">
          <cell r="BL886" t="str">
            <v>SAN AGUSTÍN</v>
          </cell>
        </row>
        <row r="887">
          <cell r="BL887" t="str">
            <v>SAN ALBERTO</v>
          </cell>
        </row>
        <row r="888">
          <cell r="BL888" t="str">
            <v>SAN ANDRES</v>
          </cell>
        </row>
        <row r="889">
          <cell r="BL889" t="str">
            <v>SAN ANDRÉS</v>
          </cell>
        </row>
        <row r="890">
          <cell r="BL890" t="str">
            <v>SAN ANDRÉS.</v>
          </cell>
        </row>
        <row r="891">
          <cell r="BL891" t="str">
            <v>SAN ANDRÉS SOTAVENTO</v>
          </cell>
        </row>
        <row r="892">
          <cell r="BL892" t="str">
            <v>SAN ANTERO</v>
          </cell>
        </row>
        <row r="893">
          <cell r="BL893" t="str">
            <v>SAN ANTONIO</v>
          </cell>
        </row>
        <row r="894">
          <cell r="BL894" t="str">
            <v>SAN ANTONIO DEL TEQUENDAMA</v>
          </cell>
        </row>
        <row r="895">
          <cell r="BL895" t="str">
            <v>SAN BENITO</v>
          </cell>
        </row>
        <row r="896">
          <cell r="BL896" t="str">
            <v>SAN BENITO ABAD</v>
          </cell>
        </row>
        <row r="897">
          <cell r="BL897" t="str">
            <v>SAN BERNARDO</v>
          </cell>
        </row>
        <row r="898">
          <cell r="BL898" t="str">
            <v>SAN BERNARDO.</v>
          </cell>
        </row>
        <row r="899">
          <cell r="BL899" t="str">
            <v>SAN BERNARDO DEL VIENTO</v>
          </cell>
        </row>
        <row r="900">
          <cell r="BL900" t="str">
            <v>SAN CALIXTO</v>
          </cell>
        </row>
        <row r="901">
          <cell r="BL901" t="str">
            <v>SAN CARLOS</v>
          </cell>
        </row>
        <row r="902">
          <cell r="BL902" t="str">
            <v>SAN CARLOS.</v>
          </cell>
        </row>
        <row r="903">
          <cell r="BL903" t="str">
            <v>SAN CARLOS DE GUAROA</v>
          </cell>
        </row>
        <row r="904">
          <cell r="BL904" t="str">
            <v>SAN CAYETANO</v>
          </cell>
        </row>
        <row r="905">
          <cell r="BL905" t="str">
            <v>SAN CAYETANO.</v>
          </cell>
        </row>
        <row r="906">
          <cell r="BL906" t="str">
            <v>SAN CRISTÓBAL</v>
          </cell>
        </row>
        <row r="907">
          <cell r="BL907" t="str">
            <v>SAN DIEGO</v>
          </cell>
        </row>
        <row r="908">
          <cell r="BL908" t="str">
            <v>SAN EDUARDO</v>
          </cell>
        </row>
        <row r="909">
          <cell r="BL909" t="str">
            <v>SAN ESTANISLAO</v>
          </cell>
        </row>
        <row r="910">
          <cell r="BL910" t="str">
            <v>SAN FELIPE</v>
          </cell>
        </row>
        <row r="911">
          <cell r="BL911" t="str">
            <v>SAN FERNANDO</v>
          </cell>
        </row>
        <row r="912">
          <cell r="BL912" t="str">
            <v>SAN FRANCISCO.</v>
          </cell>
        </row>
        <row r="913">
          <cell r="BL913" t="str">
            <v>.SAN FRANCISCO.</v>
          </cell>
        </row>
        <row r="914">
          <cell r="BL914" t="str">
            <v>.SAN FRANCISCO</v>
          </cell>
        </row>
        <row r="915">
          <cell r="BL915" t="str">
            <v>SAN GIL</v>
          </cell>
        </row>
        <row r="916">
          <cell r="BL916" t="str">
            <v>SAN JACINTO</v>
          </cell>
        </row>
        <row r="917">
          <cell r="BL917" t="str">
            <v>SAN JACINTO DEL CAUCA</v>
          </cell>
        </row>
        <row r="918">
          <cell r="BL918" t="str">
            <v>SAN JERÓNIMO</v>
          </cell>
        </row>
        <row r="919">
          <cell r="BL919" t="str">
            <v>SAN JOAQUÍN</v>
          </cell>
        </row>
        <row r="920">
          <cell r="BL920" t="str">
            <v>SAN JOSÉ</v>
          </cell>
        </row>
        <row r="921">
          <cell r="BL921" t="str">
            <v>SAN JOSÉ DE LA MONTAÑA</v>
          </cell>
        </row>
        <row r="922">
          <cell r="BL922" t="str">
            <v>SAN JOSÉ DE MIRANDA</v>
          </cell>
        </row>
        <row r="923">
          <cell r="BL923" t="str">
            <v>SAN JOSÉ DE PARE</v>
          </cell>
        </row>
        <row r="924">
          <cell r="BL924" t="str">
            <v>SAN JOSÉ DEL FRAGUA</v>
          </cell>
        </row>
        <row r="925">
          <cell r="BL925" t="str">
            <v>SAN JOSÉ DEL GUAVIARE</v>
          </cell>
        </row>
        <row r="926">
          <cell r="BL926" t="str">
            <v>SAN JOSÉ DEL PALMAR</v>
          </cell>
        </row>
        <row r="927">
          <cell r="BL927" t="str">
            <v>SAN JUAN DE ARAMA</v>
          </cell>
        </row>
        <row r="928">
          <cell r="BL928" t="str">
            <v>SAN JUAN DE BETULIA</v>
          </cell>
        </row>
        <row r="929">
          <cell r="BL929" t="str">
            <v>SAN JUAN DE RÍO SECO</v>
          </cell>
        </row>
        <row r="930">
          <cell r="BL930" t="str">
            <v>SAN JUAN DE URABÁ</v>
          </cell>
        </row>
        <row r="931">
          <cell r="BL931" t="str">
            <v>SAN JUAN DEL CESAR</v>
          </cell>
        </row>
        <row r="932">
          <cell r="BL932" t="str">
            <v>SAN JUAN NEPOMUCENO</v>
          </cell>
        </row>
        <row r="933">
          <cell r="BL933" t="str">
            <v>SAN JUANITO</v>
          </cell>
        </row>
        <row r="934">
          <cell r="BL934" t="str">
            <v>SAN LORENZO</v>
          </cell>
        </row>
        <row r="935">
          <cell r="BL935" t="str">
            <v>SAN LUIS</v>
          </cell>
        </row>
        <row r="936">
          <cell r="BL936" t="str">
            <v>SAN LUIS.</v>
          </cell>
        </row>
        <row r="937">
          <cell r="BL937" t="str">
            <v>SAN LUIS DE GACENO</v>
          </cell>
        </row>
        <row r="938">
          <cell r="BL938" t="str">
            <v>SAN LUIS DE PALENQUE</v>
          </cell>
        </row>
        <row r="939">
          <cell r="BL939" t="str">
            <v>SAN MARCOS</v>
          </cell>
        </row>
        <row r="940">
          <cell r="BL940" t="str">
            <v>SAN MARTÍN</v>
          </cell>
        </row>
        <row r="941">
          <cell r="BL941" t="str">
            <v>SAN MARTIN</v>
          </cell>
        </row>
        <row r="942">
          <cell r="BL942" t="str">
            <v>SAN MARTÍN DE LOBA</v>
          </cell>
        </row>
        <row r="943">
          <cell r="BL943" t="str">
            <v>SAN MATEO</v>
          </cell>
        </row>
        <row r="944">
          <cell r="BL944" t="str">
            <v>SAN MIGUEL</v>
          </cell>
        </row>
        <row r="945">
          <cell r="BL945" t="str">
            <v>SAN MIGUEL.</v>
          </cell>
        </row>
        <row r="946">
          <cell r="BL946" t="str">
            <v>SAN MIGUEL DE SEMA</v>
          </cell>
        </row>
        <row r="947">
          <cell r="BL947" t="str">
            <v>SAN ONOFRE</v>
          </cell>
        </row>
        <row r="948">
          <cell r="BL948" t="str">
            <v>SAN PABLO</v>
          </cell>
        </row>
        <row r="949">
          <cell r="BL949" t="str">
            <v>SAN PABLO.</v>
          </cell>
        </row>
        <row r="950">
          <cell r="BL950" t="str">
            <v>SAN PABLO DE BORBUR</v>
          </cell>
        </row>
        <row r="951">
          <cell r="BL951" t="str">
            <v>SAN PEDRO</v>
          </cell>
        </row>
        <row r="952">
          <cell r="BL952" t="str">
            <v>SAN PEDRO.</v>
          </cell>
        </row>
        <row r="953">
          <cell r="BL953" t="str">
            <v>.SAN PEDRO.</v>
          </cell>
        </row>
        <row r="954">
          <cell r="BL954" t="str">
            <v>SAN PEDRO DE CARTAGO</v>
          </cell>
        </row>
        <row r="955">
          <cell r="BL955" t="str">
            <v>SAN PEDRO DE URABA</v>
          </cell>
        </row>
        <row r="956">
          <cell r="BL956" t="str">
            <v>SAN PELAYO</v>
          </cell>
        </row>
        <row r="957">
          <cell r="BL957" t="str">
            <v>SAN RAFAEL</v>
          </cell>
        </row>
        <row r="958">
          <cell r="BL958" t="str">
            <v>SAN ROQUE</v>
          </cell>
        </row>
        <row r="959">
          <cell r="BL959" t="str">
            <v>SAN SEBASTIÁN</v>
          </cell>
        </row>
        <row r="960">
          <cell r="BL960" t="str">
            <v>SAN SEBASTIÁN DE BUENAVISTA</v>
          </cell>
        </row>
        <row r="961">
          <cell r="BL961" t="str">
            <v>SAN VICENTE</v>
          </cell>
        </row>
        <row r="962">
          <cell r="BL962" t="str">
            <v>SAN VICENTE DE CHUCURÍ</v>
          </cell>
        </row>
        <row r="963">
          <cell r="BL963" t="str">
            <v>SAN VICENTE DEL CAGUÁN</v>
          </cell>
        </row>
        <row r="964">
          <cell r="BL964" t="str">
            <v>SAN ZENÓN</v>
          </cell>
        </row>
        <row r="965">
          <cell r="BL965" t="str">
            <v>SANDONÁ</v>
          </cell>
        </row>
        <row r="966">
          <cell r="BL966" t="str">
            <v>SANTA ANA</v>
          </cell>
        </row>
        <row r="967">
          <cell r="BL967" t="str">
            <v>SANTA BARBARA</v>
          </cell>
        </row>
        <row r="968">
          <cell r="BL968" t="str">
            <v>SANTA BÁRBARA</v>
          </cell>
        </row>
        <row r="969">
          <cell r="BL969" t="str">
            <v>SANTA BÁRBARA.</v>
          </cell>
        </row>
        <row r="970">
          <cell r="BL970" t="str">
            <v>SANTA BÁRBARA DE PINTO</v>
          </cell>
        </row>
        <row r="971">
          <cell r="BL971" t="str">
            <v>SANTA CATALINA</v>
          </cell>
        </row>
        <row r="972">
          <cell r="BL972" t="str">
            <v>SANTA HELENA DEL OPÓN</v>
          </cell>
        </row>
        <row r="973">
          <cell r="BL973" t="str">
            <v>SANTA ISABEL</v>
          </cell>
        </row>
        <row r="974">
          <cell r="BL974" t="str">
            <v>SANTA LUCÍA</v>
          </cell>
        </row>
        <row r="975">
          <cell r="BL975" t="str">
            <v>SANTA MARIA</v>
          </cell>
        </row>
        <row r="976">
          <cell r="BL976" t="str">
            <v>SANTA MARÍA</v>
          </cell>
        </row>
        <row r="977">
          <cell r="BL977" t="str">
            <v>SANTA MARTA</v>
          </cell>
        </row>
        <row r="978">
          <cell r="BL978" t="str">
            <v>SANTA ROSA</v>
          </cell>
        </row>
        <row r="979">
          <cell r="BL979" t="str">
            <v>SANTA ROSA.</v>
          </cell>
        </row>
        <row r="980">
          <cell r="BL980" t="str">
            <v>SANTA ROSA DE CABAL</v>
          </cell>
        </row>
        <row r="981">
          <cell r="BL981" t="str">
            <v>SANTA ROSA DE OSOS</v>
          </cell>
        </row>
        <row r="982">
          <cell r="BL982" t="str">
            <v>SANTA ROSA DE VITERBO</v>
          </cell>
        </row>
        <row r="983">
          <cell r="BL983" t="str">
            <v>SANTA ROSA DEL SUR</v>
          </cell>
        </row>
        <row r="984">
          <cell r="BL984" t="str">
            <v>SANTA ROSALÍA</v>
          </cell>
        </row>
        <row r="985">
          <cell r="BL985" t="str">
            <v>SANTA SOFÍA</v>
          </cell>
        </row>
        <row r="986">
          <cell r="BL986" t="str">
            <v>SANTACRUZ</v>
          </cell>
        </row>
        <row r="987">
          <cell r="BL987" t="str">
            <v>SANTAFÉ DE ANTIOQUIA</v>
          </cell>
        </row>
        <row r="988">
          <cell r="BL988" t="str">
            <v>SANTANA</v>
          </cell>
        </row>
        <row r="989">
          <cell r="BL989" t="str">
            <v>SANTANDER DE QUILICHAO</v>
          </cell>
        </row>
        <row r="990">
          <cell r="BL990" t="str">
            <v>SANTIAGO</v>
          </cell>
        </row>
        <row r="991">
          <cell r="BL991" t="str">
            <v>SANTIAGO.</v>
          </cell>
        </row>
        <row r="992">
          <cell r="BL992" t="str">
            <v>SANTIAGO DE TOLÚ</v>
          </cell>
        </row>
        <row r="993">
          <cell r="BL993" t="str">
            <v>SANTO DOMINGO</v>
          </cell>
        </row>
        <row r="994">
          <cell r="BL994" t="str">
            <v>SANTO TOMÁS</v>
          </cell>
        </row>
        <row r="995">
          <cell r="BL995" t="str">
            <v>SANTUARIO</v>
          </cell>
        </row>
        <row r="996">
          <cell r="BL996" t="str">
            <v>SAPUYES</v>
          </cell>
        </row>
        <row r="997">
          <cell r="BL997" t="str">
            <v>SARAVENA</v>
          </cell>
        </row>
        <row r="998">
          <cell r="BL998" t="str">
            <v>SARDINATA</v>
          </cell>
        </row>
        <row r="999">
          <cell r="BL999" t="str">
            <v>SASAIMA</v>
          </cell>
        </row>
        <row r="1000">
          <cell r="BL1000" t="str">
            <v>SATIVANORTE</v>
          </cell>
        </row>
        <row r="1001">
          <cell r="BL1001" t="str">
            <v>SATIVASUR</v>
          </cell>
        </row>
        <row r="1002">
          <cell r="BL1002" t="str">
            <v>SEGOVIA</v>
          </cell>
        </row>
        <row r="1003">
          <cell r="BL1003" t="str">
            <v>SESQUILÉ</v>
          </cell>
        </row>
        <row r="1004">
          <cell r="BL1004" t="str">
            <v>SEVILLA</v>
          </cell>
        </row>
        <row r="1005">
          <cell r="BL1005" t="str">
            <v>SIACHOQUE</v>
          </cell>
        </row>
        <row r="1006">
          <cell r="BL1006" t="str">
            <v>SIBATÉ</v>
          </cell>
        </row>
        <row r="1007">
          <cell r="BL1007" t="str">
            <v>SIBUNDOY</v>
          </cell>
        </row>
        <row r="1008">
          <cell r="BL1008" t="str">
            <v>SILOS</v>
          </cell>
        </row>
        <row r="1009">
          <cell r="BL1009" t="str">
            <v>SILVANIA</v>
          </cell>
        </row>
        <row r="1010">
          <cell r="BL1010" t="str">
            <v>SILVIA</v>
          </cell>
        </row>
        <row r="1011">
          <cell r="BL1011" t="str">
            <v>SIMACOTA</v>
          </cell>
        </row>
        <row r="1012">
          <cell r="BL1012" t="str">
            <v>SIMIJACA</v>
          </cell>
        </row>
        <row r="1013">
          <cell r="BL1013" t="str">
            <v>SIMITÍ</v>
          </cell>
        </row>
        <row r="1014">
          <cell r="BL1014" t="str">
            <v>SINCÉ</v>
          </cell>
        </row>
        <row r="1015">
          <cell r="BL1015" t="str">
            <v>SINCELEJO</v>
          </cell>
        </row>
        <row r="1016">
          <cell r="BL1016" t="str">
            <v>SIPÍ</v>
          </cell>
        </row>
        <row r="1017">
          <cell r="BL1017" t="str">
            <v>SITIONUEVO</v>
          </cell>
        </row>
        <row r="1018">
          <cell r="BL1018" t="str">
            <v>SOACHA</v>
          </cell>
        </row>
        <row r="1019">
          <cell r="BL1019" t="str">
            <v>SOATÁ</v>
          </cell>
        </row>
        <row r="1020">
          <cell r="BL1020" t="str">
            <v>SOCHA</v>
          </cell>
        </row>
        <row r="1021">
          <cell r="BL1021" t="str">
            <v>SOCORRO</v>
          </cell>
        </row>
        <row r="1022">
          <cell r="BL1022" t="str">
            <v>SOCOTÁ</v>
          </cell>
        </row>
        <row r="1023">
          <cell r="BL1023" t="str">
            <v>SOGAMOSO</v>
          </cell>
        </row>
        <row r="1024">
          <cell r="BL1024" t="str">
            <v>SOLANO</v>
          </cell>
        </row>
        <row r="1025">
          <cell r="BL1025" t="str">
            <v>SOLEDAD</v>
          </cell>
        </row>
        <row r="1026">
          <cell r="BL1026" t="str">
            <v>SOLITA</v>
          </cell>
        </row>
        <row r="1027">
          <cell r="BL1027" t="str">
            <v>SOMONDOCO</v>
          </cell>
        </row>
        <row r="1028">
          <cell r="BL1028" t="str">
            <v>SONSON</v>
          </cell>
        </row>
        <row r="1029">
          <cell r="BL1029" t="str">
            <v>SOPETRÁN</v>
          </cell>
        </row>
        <row r="1030">
          <cell r="BL1030" t="str">
            <v>SOPLAVIENTO</v>
          </cell>
        </row>
        <row r="1031">
          <cell r="BL1031" t="str">
            <v>SOPÓ</v>
          </cell>
        </row>
        <row r="1032">
          <cell r="BL1032" t="str">
            <v>SORA</v>
          </cell>
        </row>
        <row r="1033">
          <cell r="BL1033" t="str">
            <v>SORACÁ</v>
          </cell>
        </row>
        <row r="1034">
          <cell r="BL1034" t="str">
            <v>SOTAQUIRÁ</v>
          </cell>
        </row>
        <row r="1035">
          <cell r="BL1035" t="str">
            <v>SOTARA</v>
          </cell>
        </row>
        <row r="1036">
          <cell r="BL1036" t="str">
            <v>SUAITA</v>
          </cell>
        </row>
        <row r="1037">
          <cell r="BL1037" t="str">
            <v>SUAN</v>
          </cell>
        </row>
        <row r="1038">
          <cell r="BL1038" t="str">
            <v>SUÁREZ</v>
          </cell>
        </row>
        <row r="1039">
          <cell r="BL1039" t="str">
            <v>SUAREZ</v>
          </cell>
        </row>
        <row r="1040">
          <cell r="BL1040" t="str">
            <v>SUAZA</v>
          </cell>
        </row>
        <row r="1041">
          <cell r="BL1041" t="str">
            <v>SUBACHOQUE</v>
          </cell>
        </row>
        <row r="1042">
          <cell r="BL1042" t="str">
            <v>SUCRE.</v>
          </cell>
        </row>
        <row r="1043">
          <cell r="BL1043" t="str">
            <v>SUCRE</v>
          </cell>
        </row>
        <row r="1044">
          <cell r="BL1044" t="str">
            <v>.SUCRE</v>
          </cell>
        </row>
        <row r="1045">
          <cell r="BL1045" t="str">
            <v>SUESCA</v>
          </cell>
        </row>
        <row r="1046">
          <cell r="BL1046" t="str">
            <v>SUPATÁ</v>
          </cell>
        </row>
        <row r="1047">
          <cell r="BL1047" t="str">
            <v>SUPÍA</v>
          </cell>
        </row>
        <row r="1048">
          <cell r="BL1048" t="str">
            <v>SURATÁ</v>
          </cell>
        </row>
        <row r="1049">
          <cell r="BL1049" t="str">
            <v>SUSA</v>
          </cell>
        </row>
        <row r="1050">
          <cell r="BL1050" t="str">
            <v>SUSACÓN</v>
          </cell>
        </row>
        <row r="1051">
          <cell r="BL1051" t="str">
            <v>SUTAMARCHÁN</v>
          </cell>
        </row>
        <row r="1052">
          <cell r="BL1052" t="str">
            <v>SUTATAUSA</v>
          </cell>
        </row>
        <row r="1053">
          <cell r="BL1053" t="str">
            <v>SUTATENZA</v>
          </cell>
        </row>
        <row r="1054">
          <cell r="BL1054" t="str">
            <v>TABIO</v>
          </cell>
        </row>
        <row r="1055">
          <cell r="BL1055" t="str">
            <v>TADÓ</v>
          </cell>
        </row>
        <row r="1056">
          <cell r="BL1056" t="str">
            <v>TALAIGUA NUEVO</v>
          </cell>
        </row>
        <row r="1057">
          <cell r="BL1057" t="str">
            <v>TAMALAMEQUE</v>
          </cell>
        </row>
        <row r="1058">
          <cell r="BL1058" t="str">
            <v>TÁMARA</v>
          </cell>
        </row>
        <row r="1059">
          <cell r="BL1059" t="str">
            <v>TAME</v>
          </cell>
        </row>
        <row r="1060">
          <cell r="BL1060" t="str">
            <v>TÁMESIS</v>
          </cell>
        </row>
        <row r="1061">
          <cell r="BL1061" t="str">
            <v>TAMINANGO</v>
          </cell>
        </row>
        <row r="1062">
          <cell r="BL1062" t="str">
            <v>TANGUA</v>
          </cell>
        </row>
        <row r="1063">
          <cell r="BL1063" t="str">
            <v>TARAIRA</v>
          </cell>
        </row>
        <row r="1064">
          <cell r="BL1064" t="str">
            <v>TARAPACÁ</v>
          </cell>
        </row>
        <row r="1065">
          <cell r="BL1065" t="str">
            <v>TARAZÁ</v>
          </cell>
        </row>
        <row r="1066">
          <cell r="BL1066" t="str">
            <v>TARQUI</v>
          </cell>
        </row>
        <row r="1067">
          <cell r="BL1067" t="str">
            <v>TARSO</v>
          </cell>
        </row>
        <row r="1068">
          <cell r="BL1068" t="str">
            <v>TASCO</v>
          </cell>
        </row>
        <row r="1069">
          <cell r="BL1069" t="str">
            <v>TAURAMENA</v>
          </cell>
        </row>
        <row r="1070">
          <cell r="BL1070" t="str">
            <v>TAUSA</v>
          </cell>
        </row>
        <row r="1071">
          <cell r="BL1071" t="str">
            <v>TELLO</v>
          </cell>
        </row>
        <row r="1072">
          <cell r="BL1072" t="str">
            <v>TENA</v>
          </cell>
        </row>
        <row r="1073">
          <cell r="BL1073" t="str">
            <v>TENERIFE</v>
          </cell>
        </row>
        <row r="1074">
          <cell r="BL1074" t="str">
            <v>TENJO</v>
          </cell>
        </row>
        <row r="1075">
          <cell r="BL1075" t="str">
            <v>TENZA</v>
          </cell>
        </row>
        <row r="1076">
          <cell r="BL1076" t="str">
            <v>TEORAMA</v>
          </cell>
        </row>
        <row r="1077">
          <cell r="BL1077" t="str">
            <v>TERUEL</v>
          </cell>
        </row>
        <row r="1078">
          <cell r="BL1078" t="str">
            <v>TESALIA</v>
          </cell>
        </row>
        <row r="1079">
          <cell r="BL1079" t="str">
            <v>TIBACUY</v>
          </cell>
        </row>
        <row r="1080">
          <cell r="BL1080" t="str">
            <v>TIBANÁ</v>
          </cell>
        </row>
        <row r="1081">
          <cell r="BL1081" t="str">
            <v>TIBASOSA</v>
          </cell>
        </row>
        <row r="1082">
          <cell r="BL1082" t="str">
            <v>TIBIRITA</v>
          </cell>
        </row>
        <row r="1083">
          <cell r="BL1083" t="str">
            <v>TIBÚ</v>
          </cell>
        </row>
        <row r="1084">
          <cell r="BL1084" t="str">
            <v>TIERRALTA</v>
          </cell>
        </row>
        <row r="1085">
          <cell r="BL1085" t="str">
            <v>TIMANÁ</v>
          </cell>
        </row>
        <row r="1086">
          <cell r="BL1086" t="str">
            <v>TIMBÍO</v>
          </cell>
        </row>
        <row r="1087">
          <cell r="BL1087" t="str">
            <v>TIMBIQUÍ</v>
          </cell>
        </row>
        <row r="1088">
          <cell r="BL1088" t="str">
            <v>TINJACÁ</v>
          </cell>
        </row>
        <row r="1089">
          <cell r="BL1089" t="str">
            <v>TIPACOQUE</v>
          </cell>
        </row>
        <row r="1090">
          <cell r="BL1090" t="str">
            <v>TIQUISIO</v>
          </cell>
        </row>
        <row r="1091">
          <cell r="BL1091" t="str">
            <v>TITIRIBÍ</v>
          </cell>
        </row>
        <row r="1092">
          <cell r="BL1092" t="str">
            <v>TOCA</v>
          </cell>
        </row>
        <row r="1093">
          <cell r="BL1093" t="str">
            <v>TOCAIMA</v>
          </cell>
        </row>
        <row r="1094">
          <cell r="BL1094" t="str">
            <v>TOCANCIPÁ</v>
          </cell>
        </row>
        <row r="1095">
          <cell r="BL1095" t="str">
            <v>TOGÜÍ</v>
          </cell>
        </row>
        <row r="1096">
          <cell r="BL1096" t="str">
            <v>TOLEDO</v>
          </cell>
        </row>
        <row r="1097">
          <cell r="BL1097" t="str">
            <v>TOLEDO.</v>
          </cell>
        </row>
        <row r="1098">
          <cell r="BL1098" t="str">
            <v>TOLÚ VIEJO</v>
          </cell>
        </row>
        <row r="1099">
          <cell r="BL1099" t="str">
            <v>TONA</v>
          </cell>
        </row>
        <row r="1100">
          <cell r="BL1100" t="str">
            <v>TÓPAGA</v>
          </cell>
        </row>
        <row r="1101">
          <cell r="BL1101" t="str">
            <v>TOPAIPÍ</v>
          </cell>
        </row>
        <row r="1102">
          <cell r="BL1102" t="str">
            <v>TORIBIO</v>
          </cell>
        </row>
        <row r="1103">
          <cell r="BL1103" t="str">
            <v>TORO</v>
          </cell>
        </row>
        <row r="1104">
          <cell r="BL1104" t="str">
            <v>TOTA</v>
          </cell>
        </row>
        <row r="1105">
          <cell r="BL1105" t="str">
            <v>TOTORÓ</v>
          </cell>
        </row>
        <row r="1106">
          <cell r="BL1106" t="str">
            <v>TRINIDAD</v>
          </cell>
        </row>
        <row r="1107">
          <cell r="BL1107" t="str">
            <v>TRUJILLO</v>
          </cell>
        </row>
        <row r="1108">
          <cell r="BL1108" t="str">
            <v>TUBARÁ</v>
          </cell>
        </row>
        <row r="1109">
          <cell r="BL1109" t="str">
            <v>TULUÁ</v>
          </cell>
        </row>
        <row r="1110">
          <cell r="BL1110" t="str">
            <v>TUMACO</v>
          </cell>
        </row>
        <row r="1111">
          <cell r="BL1111" t="str">
            <v>TUNJA</v>
          </cell>
        </row>
        <row r="1112">
          <cell r="BL1112" t="str">
            <v>TUNUNGUÁ</v>
          </cell>
        </row>
        <row r="1113">
          <cell r="BL1113" t="str">
            <v>TÚQUERRES</v>
          </cell>
        </row>
        <row r="1114">
          <cell r="BL1114" t="str">
            <v>TURBACO</v>
          </cell>
        </row>
        <row r="1115">
          <cell r="BL1115" t="str">
            <v>TURBANÁ</v>
          </cell>
        </row>
        <row r="1116">
          <cell r="BL1116" t="str">
            <v>TURBO</v>
          </cell>
        </row>
        <row r="1117">
          <cell r="BL1117" t="str">
            <v>TURMEQUÉ</v>
          </cell>
        </row>
        <row r="1118">
          <cell r="BL1118" t="str">
            <v>TUTA</v>
          </cell>
        </row>
        <row r="1119">
          <cell r="BL1119" t="str">
            <v>TUTAZÁ</v>
          </cell>
        </row>
        <row r="1120">
          <cell r="BL1120" t="str">
            <v>UBALÁ</v>
          </cell>
        </row>
        <row r="1121">
          <cell r="BL1121" t="str">
            <v>UBAQUE</v>
          </cell>
        </row>
        <row r="1122">
          <cell r="BL1122" t="str">
            <v>ULLOA</v>
          </cell>
        </row>
        <row r="1123">
          <cell r="BL1123" t="str">
            <v>UMBITA</v>
          </cell>
        </row>
        <row r="1124">
          <cell r="BL1124" t="str">
            <v>UNE</v>
          </cell>
        </row>
        <row r="1125">
          <cell r="BL1125" t="str">
            <v>UNGUÍA</v>
          </cell>
        </row>
        <row r="1126">
          <cell r="BL1126" t="str">
            <v>UNIÓN PANAMERICANA</v>
          </cell>
        </row>
        <row r="1127">
          <cell r="BL1127" t="str">
            <v>URAMITA</v>
          </cell>
        </row>
        <row r="1128">
          <cell r="BL1128" t="str">
            <v>URIBE</v>
          </cell>
        </row>
        <row r="1129">
          <cell r="BL1129" t="str">
            <v>URIBIA</v>
          </cell>
        </row>
        <row r="1130">
          <cell r="BL1130" t="str">
            <v>URRAO</v>
          </cell>
        </row>
        <row r="1131">
          <cell r="BL1131" t="str">
            <v>URUMITA</v>
          </cell>
        </row>
        <row r="1132">
          <cell r="BL1132" t="str">
            <v>USIACURÍ</v>
          </cell>
        </row>
        <row r="1133">
          <cell r="BL1133" t="str">
            <v>ÚTICA</v>
          </cell>
        </row>
        <row r="1134">
          <cell r="BL1134" t="str">
            <v>VALDIVIA</v>
          </cell>
        </row>
        <row r="1135">
          <cell r="BL1135" t="str">
            <v>VALENCIA</v>
          </cell>
        </row>
        <row r="1136">
          <cell r="BL1136" t="str">
            <v>VALLE DE SAN JOSÉ</v>
          </cell>
        </row>
        <row r="1137">
          <cell r="BL1137" t="str">
            <v>VALLE DE SAN JUAN</v>
          </cell>
        </row>
        <row r="1138">
          <cell r="BL1138" t="str">
            <v>VALLE DEL GUAMUEZ</v>
          </cell>
        </row>
        <row r="1139">
          <cell r="BL1139" t="str">
            <v>VALLEDUPAR</v>
          </cell>
        </row>
        <row r="1140">
          <cell r="BL1140" t="str">
            <v>VALPARAÍSO</v>
          </cell>
        </row>
        <row r="1141">
          <cell r="BL1141" t="str">
            <v>VALPARAÍSO</v>
          </cell>
        </row>
        <row r="1142">
          <cell r="BL1142" t="str">
            <v>VEGACHÍ</v>
          </cell>
        </row>
        <row r="1143">
          <cell r="BL1143" t="str">
            <v>VÉLEZ</v>
          </cell>
        </row>
        <row r="1144">
          <cell r="BL1144" t="str">
            <v>VENADILLO</v>
          </cell>
        </row>
        <row r="1145">
          <cell r="BL1145" t="str">
            <v>VENECIA</v>
          </cell>
        </row>
        <row r="1146">
          <cell r="BL1146" t="str">
            <v>VENECIA.</v>
          </cell>
        </row>
        <row r="1147">
          <cell r="BL1147" t="str">
            <v>VENTAQUEMADA</v>
          </cell>
        </row>
        <row r="1148">
          <cell r="BL1148" t="str">
            <v>VERGARA</v>
          </cell>
        </row>
        <row r="1149">
          <cell r="BL1149" t="str">
            <v>VERSALLES</v>
          </cell>
        </row>
        <row r="1150">
          <cell r="BL1150" t="str">
            <v>VETAS</v>
          </cell>
        </row>
        <row r="1151">
          <cell r="BL1151" t="str">
            <v>VIANÍ</v>
          </cell>
        </row>
        <row r="1152">
          <cell r="BL1152" t="str">
            <v>VICTORIA</v>
          </cell>
        </row>
        <row r="1153">
          <cell r="BL1153" t="str">
            <v>VIGÍA DEL FUERTE</v>
          </cell>
        </row>
        <row r="1154">
          <cell r="BL1154" t="str">
            <v>VIJES</v>
          </cell>
        </row>
        <row r="1155">
          <cell r="BL1155" t="str">
            <v>VILLA CARO</v>
          </cell>
        </row>
        <row r="1156">
          <cell r="BL1156" t="str">
            <v>VILLA DE LEYVA</v>
          </cell>
        </row>
        <row r="1157">
          <cell r="BL1157" t="str">
            <v>VILLA DE SAN DIEGO DE UBATE</v>
          </cell>
        </row>
        <row r="1158">
          <cell r="BL1158" t="str">
            <v>VILLA DEL ROSARIO</v>
          </cell>
        </row>
        <row r="1159">
          <cell r="BL1159" t="str">
            <v>VILLA RICA</v>
          </cell>
        </row>
        <row r="1160">
          <cell r="BL1160" t="str">
            <v>VILLAGARZÓN</v>
          </cell>
        </row>
        <row r="1161">
          <cell r="BL1161" t="str">
            <v>VILLAGÓMEZ</v>
          </cell>
        </row>
        <row r="1162">
          <cell r="BL1162" t="str">
            <v>VILLAHERMOSA</v>
          </cell>
        </row>
        <row r="1163">
          <cell r="BL1163" t="str">
            <v>VILLAMARÍA</v>
          </cell>
        </row>
        <row r="1164">
          <cell r="BL1164" t="str">
            <v>VILLANUEVA</v>
          </cell>
        </row>
        <row r="1165">
          <cell r="BL1165" t="str">
            <v>VILLANUEVA.</v>
          </cell>
        </row>
        <row r="1166">
          <cell r="BL1166" t="str">
            <v>.VILLANUEVA</v>
          </cell>
        </row>
        <row r="1167">
          <cell r="BL1167" t="str">
            <v>.VILLANUEVA.</v>
          </cell>
        </row>
        <row r="1168">
          <cell r="BL1168" t="str">
            <v>VILLAPINZÓN</v>
          </cell>
        </row>
        <row r="1169">
          <cell r="BL1169" t="str">
            <v>VILLARRICA</v>
          </cell>
        </row>
        <row r="1170">
          <cell r="BL1170" t="str">
            <v>VILLAVICENCIO</v>
          </cell>
        </row>
        <row r="1171">
          <cell r="BL1171" t="str">
            <v>VILLAVIEJA</v>
          </cell>
        </row>
        <row r="1172">
          <cell r="BL1172" t="str">
            <v>VILLETA</v>
          </cell>
        </row>
        <row r="1173">
          <cell r="BL1173" t="str">
            <v>VIOTÁ</v>
          </cell>
        </row>
        <row r="1174">
          <cell r="BL1174" t="str">
            <v>VIRACACHÁ</v>
          </cell>
        </row>
        <row r="1175">
          <cell r="BL1175" t="str">
            <v>VISTAHERMOSA</v>
          </cell>
        </row>
        <row r="1176">
          <cell r="BL1176" t="str">
            <v>VITERBO</v>
          </cell>
        </row>
        <row r="1177">
          <cell r="BL1177" t="str">
            <v>YACOPÍ</v>
          </cell>
        </row>
        <row r="1178">
          <cell r="BL1178" t="str">
            <v>YACUANQUER</v>
          </cell>
        </row>
        <row r="1179">
          <cell r="BL1179" t="str">
            <v>YAGUARÁ</v>
          </cell>
        </row>
        <row r="1180">
          <cell r="BL1180" t="str">
            <v>YALÍ</v>
          </cell>
        </row>
        <row r="1181">
          <cell r="BL1181" t="str">
            <v>YARUMAL</v>
          </cell>
        </row>
        <row r="1182">
          <cell r="BL1182" t="str">
            <v>YAVARATÉ</v>
          </cell>
        </row>
        <row r="1183">
          <cell r="BL1183" t="str">
            <v>YOLOMBÓ</v>
          </cell>
        </row>
        <row r="1184">
          <cell r="BL1184" t="str">
            <v>YONDÓ</v>
          </cell>
        </row>
        <row r="1185">
          <cell r="BL1185" t="str">
            <v>YOPAL</v>
          </cell>
        </row>
        <row r="1186">
          <cell r="BL1186" t="str">
            <v>YOTOCO</v>
          </cell>
        </row>
        <row r="1187">
          <cell r="BL1187" t="str">
            <v>YUMBO</v>
          </cell>
        </row>
        <row r="1188">
          <cell r="BL1188" t="str">
            <v>ZAMBRANO</v>
          </cell>
        </row>
        <row r="1189">
          <cell r="BL1189" t="str">
            <v>ZAPATOCA</v>
          </cell>
        </row>
        <row r="1190">
          <cell r="BL1190" t="str">
            <v>ZAPAYÁN</v>
          </cell>
        </row>
        <row r="1191">
          <cell r="BL1191" t="str">
            <v>ZARAGOZA</v>
          </cell>
        </row>
        <row r="1192">
          <cell r="BL1192" t="str">
            <v>ZARZAL</v>
          </cell>
        </row>
        <row r="1193">
          <cell r="BL1193" t="str">
            <v>ZETAQUIRA</v>
          </cell>
        </row>
        <row r="1194">
          <cell r="BL1194" t="str">
            <v>ZIPACÓN</v>
          </cell>
        </row>
        <row r="1195">
          <cell r="BL1195" t="str">
            <v>ZIPAQUIRÁ</v>
          </cell>
        </row>
        <row r="1196">
          <cell r="BL1196" t="str">
            <v>ZONA BANANERA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sheetId="10">
        <row r="2">
          <cell r="B2" t="str">
            <v>C.C.</v>
          </cell>
        </row>
        <row r="3">
          <cell r="B3" t="str">
            <v>NIT</v>
          </cell>
        </row>
        <row r="6">
          <cell r="B6" t="str">
            <v>URBANO</v>
          </cell>
        </row>
        <row r="7">
          <cell r="B7" t="str">
            <v>RURAL</v>
          </cell>
        </row>
      </sheetData>
      <sheetData refreshError="1" sheetId="1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Instruccciones"/>
      <sheetName val="Informe"/>
      <sheetName val="Estudio de Mercado "/>
      <sheetName val="Costos de Reposición"/>
      <sheetName val="Capitalización Directa"/>
      <sheetName val="Anexo 2 Leasing Bancolombia"/>
      <sheetName val="Fitto y Corvini"/>
      <sheetName val="Listas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sheetId="7">
        <row r="3">
          <cell r="L3" t="str">
            <v>Contrato &gt;1 año</v>
          </cell>
        </row>
        <row r="4">
          <cell r="L4" t="str">
            <v>Contrato &lt;1 año</v>
          </cell>
        </row>
        <row r="5">
          <cell r="L5" t="str">
            <v>Vacante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30"/>
  <sheetViews>
    <sheetView showGridLines="0" tabSelected="1" view="pageBreakPreview" workbookViewId="0" zoomScale="130" zoomScaleNormal="78" zoomScalePageLayoutView="115" zoomScaleSheetLayoutView="130">
      <selection activeCell="C311" sqref="C311:H311"/>
    </sheetView>
  </sheetViews>
  <sheetFormatPr baseColWidth="8" defaultColWidth="8.25" defaultRowHeight="11.25"/>
  <cols>
    <col customWidth="1" max="8" min="1" style="116" width="12.5"/>
    <col customWidth="1" max="10" min="9" style="116" width="9"/>
    <col customWidth="1" max="16384" min="11" style="116" width="8.25"/>
  </cols>
  <sheetData>
    <row customFormat="1" customHeight="1" ht="28.5" r="1" s="181">
      <c r="A1" s="420" t="inlineStr">
        <is>
          <t>INFORME DE AVALÚO</t>
        </is>
      </c>
      <c r="B1" s="530" t="n"/>
      <c r="C1" s="530" t="n"/>
      <c r="D1" s="530" t="n"/>
      <c r="E1" s="530" t="n"/>
      <c r="F1" s="530" t="n"/>
      <c r="G1" s="530" t="n"/>
      <c r="H1" s="530" t="n"/>
    </row>
    <row customHeight="1" ht="13.9" r="2"/>
    <row customHeight="1" ht="14.25" r="3">
      <c r="B3" s="180" t="n"/>
      <c r="C3" s="180" t="n"/>
      <c r="D3" s="180" t="n"/>
      <c r="E3" s="180" t="n"/>
      <c r="F3" s="180" t="n"/>
      <c r="G3" s="180" t="n"/>
    </row>
    <row customHeight="1" ht="13.9" r="4"/>
    <row customHeight="1" ht="14.25" r="5"/>
    <row customHeight="1" ht="14.25" r="6">
      <c r="B6" s="179" t="n"/>
      <c r="C6" s="178" t="n"/>
      <c r="D6" s="178" t="n"/>
      <c r="E6" s="178" t="n"/>
      <c r="F6" s="178" t="n"/>
      <c r="G6" s="177" t="n"/>
      <c r="I6" s="174" t="inlineStr">
        <is>
          <t>Urbano</t>
        </is>
      </c>
    </row>
    <row customHeight="1" ht="14.25" r="7">
      <c r="B7" s="176" t="n"/>
      <c r="G7" s="175" t="n"/>
      <c r="H7" s="143" t="n"/>
      <c r="I7" s="174" t="inlineStr">
        <is>
          <t>Rural</t>
        </is>
      </c>
    </row>
    <row customHeight="1" ht="13.9" r="8">
      <c r="A8" s="142" t="n"/>
      <c r="B8" s="176" t="n"/>
      <c r="G8" s="175" t="n"/>
      <c r="H8" s="117" t="n"/>
    </row>
    <row customHeight="1" ht="12.6" r="9">
      <c r="A9" s="142" t="n"/>
      <c r="B9" s="176" t="n"/>
      <c r="G9" s="175" t="n"/>
      <c r="H9" s="117" t="n"/>
    </row>
    <row customHeight="1" ht="12.6" r="10">
      <c r="A10" s="117" t="n"/>
      <c r="B10" s="531" t="n"/>
      <c r="C10" s="532" t="n"/>
      <c r="D10" s="532" t="n"/>
      <c r="E10" s="117" t="n"/>
      <c r="F10" s="117" t="n"/>
      <c r="G10" s="173" t="n"/>
      <c r="H10" s="117" t="n"/>
    </row>
    <row customHeight="1" ht="12.6" r="11">
      <c r="A11" s="117" t="n"/>
      <c r="B11" s="533" t="n"/>
      <c r="C11" s="534" t="n"/>
      <c r="D11" s="534" t="n"/>
      <c r="E11" s="166" t="n"/>
      <c r="F11" s="170" t="n"/>
      <c r="G11" s="169" t="n"/>
      <c r="H11" s="117" t="n"/>
    </row>
    <row customHeight="1" ht="12.6" r="12">
      <c r="A12" s="117" t="n"/>
      <c r="B12" s="535" t="n"/>
      <c r="C12" s="168" t="n"/>
      <c r="D12" s="168" t="n"/>
      <c r="E12" s="166" t="n"/>
      <c r="F12" s="166" t="n"/>
      <c r="G12" s="165" t="n"/>
      <c r="H12" s="117" t="n"/>
    </row>
    <row customHeight="1" ht="13.9" r="13">
      <c r="A13" s="117" t="n"/>
      <c r="B13" s="535" t="n"/>
      <c r="C13" s="166" t="n"/>
      <c r="D13" s="166" t="n"/>
      <c r="E13" s="166" t="n"/>
      <c r="F13" s="166" t="n"/>
      <c r="G13" s="165" t="n"/>
      <c r="H13" s="117" t="n"/>
    </row>
    <row customHeight="1" ht="13.9" r="14">
      <c r="A14" s="117" t="n"/>
      <c r="B14" s="535" t="n"/>
      <c r="C14" s="166" t="inlineStr">
        <is>
          <t>FACHADA</t>
        </is>
      </c>
      <c r="D14" s="166" t="n"/>
      <c r="E14" s="166" t="n"/>
      <c r="F14" s="166" t="n"/>
      <c r="G14" s="165" t="n"/>
      <c r="H14" s="117" t="n"/>
    </row>
    <row customHeight="1" ht="13.9" r="15">
      <c r="A15" s="117" t="n"/>
      <c r="B15" s="535" t="n"/>
      <c r="C15" s="166" t="n"/>
      <c r="D15" s="166" t="n"/>
      <c r="E15" s="166" t="n"/>
      <c r="F15" s="166" t="n"/>
      <c r="G15" s="165" t="n"/>
      <c r="H15" s="117" t="n"/>
    </row>
    <row customHeight="1" ht="13.9" r="16">
      <c r="A16" s="117" t="n"/>
      <c r="B16" s="535" t="n"/>
      <c r="C16" s="166" t="n"/>
      <c r="D16" s="166" t="n"/>
      <c r="E16" s="166" t="n"/>
      <c r="F16" s="166" t="n"/>
      <c r="G16" s="165" t="n"/>
      <c r="H16" s="117" t="n"/>
    </row>
    <row customHeight="1" ht="13.9" r="17">
      <c r="A17" s="117" t="n"/>
      <c r="B17" s="535" t="n"/>
      <c r="C17" s="166" t="n"/>
      <c r="D17" s="166" t="n"/>
      <c r="E17" s="166" t="n"/>
      <c r="F17" s="166" t="n"/>
      <c r="G17" s="165" t="n"/>
      <c r="H17" s="117" t="n"/>
    </row>
    <row customHeight="1" ht="13.9" r="18">
      <c r="A18" s="117" t="n"/>
      <c r="B18" s="535" t="n"/>
      <c r="C18" s="166" t="n"/>
      <c r="D18" s="166" t="n"/>
      <c r="E18" s="166" t="n"/>
      <c r="F18" s="166" t="n"/>
      <c r="G18" s="165" t="n"/>
      <c r="H18" s="117" t="n"/>
    </row>
    <row customHeight="1" ht="13.9" r="19">
      <c r="A19" s="117" t="n"/>
      <c r="B19" s="535" t="n"/>
      <c r="C19" s="166" t="n"/>
      <c r="D19" s="166" t="n"/>
      <c r="E19" s="166" t="n"/>
      <c r="F19" s="166" t="n"/>
      <c r="G19" s="165" t="n"/>
      <c r="H19" s="117" t="n"/>
    </row>
    <row customHeight="1" ht="13.9" r="20">
      <c r="A20" s="117" t="n"/>
      <c r="B20" s="535" t="n"/>
      <c r="C20" s="166" t="n"/>
      <c r="D20" s="166" t="n"/>
      <c r="E20" s="166" t="n"/>
      <c r="F20" s="166" t="n"/>
      <c r="G20" s="165" t="n"/>
      <c r="H20" s="117" t="n"/>
    </row>
    <row customHeight="1" ht="13.9" r="21">
      <c r="A21" s="117" t="n"/>
      <c r="B21" s="535" t="n"/>
      <c r="C21" s="166" t="n"/>
      <c r="D21" s="166" t="n"/>
      <c r="E21" s="166" t="n"/>
      <c r="F21" s="166" t="n"/>
      <c r="G21" s="165" t="n"/>
      <c r="H21" s="117" t="n"/>
    </row>
    <row customHeight="1" ht="13.9" r="22">
      <c r="A22" s="117" t="n"/>
      <c r="B22" s="535" t="n"/>
      <c r="C22" s="166" t="n"/>
      <c r="D22" s="166" t="n"/>
      <c r="E22" s="166" t="n"/>
      <c r="F22" s="166" t="n"/>
      <c r="G22" s="165" t="n"/>
      <c r="H22" s="117" t="n"/>
    </row>
    <row customHeight="1" ht="13.9" r="23">
      <c r="A23" s="117" t="n"/>
      <c r="B23" s="535" t="n"/>
      <c r="C23" s="166" t="n"/>
      <c r="D23" s="166" t="n"/>
      <c r="E23" s="166" t="n"/>
      <c r="F23" s="166" t="n"/>
      <c r="G23" s="165" t="n"/>
      <c r="H23" s="117" t="n"/>
    </row>
    <row customHeight="1" ht="13.9" r="24">
      <c r="A24" s="117" t="n"/>
      <c r="B24" s="536" t="n"/>
      <c r="C24" s="163" t="n"/>
      <c r="D24" s="163" t="n"/>
      <c r="E24" s="163" t="n"/>
      <c r="F24" s="163" t="n"/>
      <c r="G24" s="162" t="n"/>
      <c r="H24" s="117" t="n"/>
    </row>
    <row customHeight="1" ht="13.9" r="25">
      <c r="A25" s="117" t="n"/>
      <c r="B25" s="536" t="n"/>
      <c r="C25" s="163" t="n"/>
      <c r="D25" s="163" t="n"/>
      <c r="E25" s="163" t="n"/>
      <c r="F25" s="163" t="n"/>
      <c r="G25" s="162" t="n"/>
      <c r="H25" s="117" t="n"/>
    </row>
    <row customHeight="1" ht="13.9" r="26">
      <c r="A26" s="117" t="n"/>
      <c r="B26" s="536" t="n"/>
      <c r="C26" s="163" t="n"/>
      <c r="D26" s="163" t="n"/>
      <c r="E26" s="163" t="n"/>
      <c r="F26" s="163" t="n"/>
      <c r="G26" s="162" t="n"/>
      <c r="H26" s="117" t="n"/>
    </row>
    <row customHeight="1" ht="13.9" r="27">
      <c r="A27" s="117" t="n"/>
      <c r="B27" s="537" t="n"/>
      <c r="C27" s="160" t="n"/>
      <c r="D27" s="160" t="n"/>
      <c r="E27" s="160" t="n"/>
      <c r="F27" s="160" t="n"/>
      <c r="G27" s="159" t="n"/>
      <c r="H27" s="117" t="n"/>
    </row>
    <row customHeight="1" ht="13.9" r="28">
      <c r="A28" s="117" t="n"/>
      <c r="H28" s="117" t="n"/>
    </row>
    <row customHeight="1" ht="13.9" r="29">
      <c r="A29" s="117" t="n"/>
      <c r="H29" s="117" t="n"/>
    </row>
    <row customHeight="1" ht="13.9" r="30">
      <c r="A30" s="117" t="n"/>
      <c r="H30" s="117" t="n"/>
    </row>
    <row customHeight="1" ht="13.9" r="31">
      <c r="A31" s="117" t="n"/>
      <c r="H31" s="117" t="n"/>
    </row>
    <row customHeight="1" ht="13.9" r="32">
      <c r="A32" s="117" t="n"/>
      <c r="H32" s="117" t="n"/>
    </row>
    <row customHeight="1" ht="13.9" r="33">
      <c r="A33" s="117" t="n"/>
      <c r="H33" s="117" t="n"/>
    </row>
    <row customHeight="1" ht="13.9" r="34">
      <c r="A34" s="117" t="n"/>
      <c r="B34" s="538" t="n"/>
      <c r="C34" s="157" t="n"/>
      <c r="D34" s="157" t="n"/>
      <c r="E34" s="157" t="n"/>
      <c r="F34" s="157" t="n"/>
      <c r="G34" s="157" t="n"/>
      <c r="H34" s="117" t="n"/>
    </row>
    <row customHeight="1" ht="13.9" r="35">
      <c r="A35" s="117" t="n"/>
      <c r="B35" s="538" t="n"/>
      <c r="C35" s="157" t="n"/>
      <c r="D35" s="157" t="n"/>
      <c r="E35" s="157" t="n"/>
      <c r="F35" s="157" t="n"/>
      <c r="G35" s="157" t="n"/>
      <c r="H35" s="117" t="n"/>
    </row>
    <row customHeight="1" ht="13.9" r="36">
      <c r="A36" s="117" t="n"/>
      <c r="B36" s="538" t="n"/>
      <c r="C36" s="157" t="n"/>
      <c r="D36" s="157" t="n"/>
      <c r="E36" s="157" t="n"/>
      <c r="F36" s="157" t="n"/>
      <c r="G36" s="157" t="n"/>
      <c r="H36" s="117" t="n"/>
      <c r="K36" s="116" t="inlineStr">
        <is>
          <t>1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</t>
        </is>
      </c>
    </row>
    <row customHeight="1" ht="13.9" r="37">
      <c r="A37" s="117" t="n"/>
      <c r="B37" s="538" t="n"/>
      <c r="C37" s="157" t="n"/>
      <c r="D37" s="157" t="n"/>
      <c r="E37" s="157" t="n"/>
      <c r="F37" s="157" t="n"/>
      <c r="G37" s="157" t="n"/>
      <c r="H37" s="117" t="n"/>
    </row>
    <row customHeight="1" ht="13.9" r="38">
      <c r="A38" s="117" t="n"/>
      <c r="B38" s="538" t="n"/>
      <c r="C38" s="157" t="n"/>
      <c r="D38" s="157" t="n"/>
      <c r="E38" s="157" t="n"/>
      <c r="F38" s="157" t="n"/>
      <c r="G38" s="157" t="n"/>
      <c r="H38" s="117" t="n"/>
    </row>
    <row customHeight="1" ht="13.9" r="39">
      <c r="A39" s="117" t="n"/>
      <c r="B39" s="538" t="n"/>
      <c r="C39" s="157" t="n"/>
      <c r="D39" s="157" t="n"/>
      <c r="E39" s="157" t="n"/>
      <c r="F39" s="157" t="n"/>
      <c r="G39" s="157" t="n"/>
      <c r="H39" s="117" t="n"/>
    </row>
    <row customHeight="1" ht="13.9" r="40">
      <c r="A40" s="117" t="n"/>
      <c r="B40" s="539" t="n"/>
      <c r="C40" s="425" t="inlineStr">
        <is>
          <t>Solicitante</t>
        </is>
      </c>
      <c r="D40" s="540" t="n"/>
      <c r="E40" s="441">
        <f>mercado!C44</f>
        <v/>
      </c>
      <c r="F40" s="540" t="n"/>
      <c r="G40" s="540" t="n"/>
      <c r="H40" s="117" t="n"/>
    </row>
    <row customHeight="1" ht="13.9" r="41">
      <c r="A41" s="117" t="n"/>
      <c r="B41" s="539" t="n"/>
      <c r="C41" s="419" t="inlineStr">
        <is>
          <t>Identificacion solicitante</t>
        </is>
      </c>
      <c r="D41" s="540" t="n"/>
      <c r="E41" s="441">
        <f>mercado!C45</f>
        <v/>
      </c>
      <c r="F41" s="540" t="n"/>
      <c r="G41" s="540" t="n"/>
      <c r="H41" s="117" t="n"/>
    </row>
    <row customHeight="1" ht="13.9" r="42">
      <c r="A42" s="117" t="n"/>
      <c r="B42" s="539" t="n"/>
      <c r="C42" s="425" t="inlineStr">
        <is>
          <t>Sector</t>
        </is>
      </c>
      <c r="D42" s="540" t="n"/>
      <c r="E42" s="441">
        <f>+mercado!C56</f>
        <v/>
      </c>
      <c r="F42" s="540" t="n"/>
      <c r="G42" s="540" t="n"/>
      <c r="H42" s="117" t="n"/>
    </row>
    <row customHeight="1" ht="13.9" r="43">
      <c r="A43" s="117" t="n"/>
      <c r="B43" s="539" t="n"/>
      <c r="C43" s="425" t="inlineStr">
        <is>
          <t>Dirección</t>
        </is>
      </c>
      <c r="D43" s="540" t="n"/>
      <c r="E43" s="441">
        <f>mercado!C57</f>
        <v/>
      </c>
      <c r="F43" s="540" t="n"/>
      <c r="G43" s="540" t="n"/>
      <c r="H43" s="117" t="n"/>
    </row>
    <row customHeight="1" ht="13.9" r="44">
      <c r="A44" s="117" t="n"/>
      <c r="B44" s="539" t="n"/>
      <c r="C44" s="425" t="inlineStr">
        <is>
          <t>Urbanización</t>
        </is>
      </c>
      <c r="D44" s="540" t="n"/>
      <c r="E44" s="441">
        <f>mercado!C58</f>
        <v/>
      </c>
      <c r="F44" s="540" t="n"/>
      <c r="G44" s="441" t="n"/>
      <c r="H44" s="117" t="n"/>
    </row>
    <row customHeight="1" ht="13.9" r="45">
      <c r="A45" s="117" t="n"/>
      <c r="B45" s="539" t="n"/>
      <c r="C45" s="425" t="inlineStr">
        <is>
          <t>Barrio</t>
        </is>
      </c>
      <c r="D45" s="540" t="n"/>
      <c r="E45" s="441">
        <f>mercado!C59</f>
        <v/>
      </c>
      <c r="F45" s="540" t="n"/>
      <c r="G45" s="441" t="n"/>
      <c r="H45" s="117" t="n"/>
    </row>
    <row customHeight="1" ht="13.9" r="46">
      <c r="A46" s="117" t="n"/>
      <c r="B46" s="539" t="n"/>
      <c r="C46" s="419" t="inlineStr">
        <is>
          <t>Municipio</t>
        </is>
      </c>
      <c r="D46" s="540" t="n"/>
      <c r="E46" s="441">
        <f>mercado!C60</f>
        <v/>
      </c>
      <c r="F46" s="540" t="n"/>
      <c r="G46" s="540" t="n"/>
      <c r="H46" s="117" t="n"/>
    </row>
    <row customHeight="1" ht="13.9" r="47">
      <c r="A47" s="117" t="n"/>
      <c r="B47" s="539" t="n"/>
      <c r="C47" s="419" t="inlineStr">
        <is>
          <t>Departamento</t>
        </is>
      </c>
      <c r="D47" s="540" t="n"/>
      <c r="E47" s="441">
        <f>mercado!C61</f>
        <v/>
      </c>
      <c r="F47" s="540" t="n"/>
      <c r="G47" s="540" t="n"/>
      <c r="H47" s="117" t="n"/>
    </row>
    <row customHeight="1" ht="13.9" r="48">
      <c r="A48" s="117" t="n"/>
      <c r="B48" s="539" t="n"/>
      <c r="C48" s="419" t="inlineStr">
        <is>
          <t>Perito</t>
        </is>
      </c>
      <c r="D48" s="540" t="n"/>
      <c r="E48" s="441">
        <f>mercado!C10</f>
        <v/>
      </c>
      <c r="F48" s="540" t="n"/>
      <c r="G48" s="540" t="n"/>
      <c r="H48" s="117" t="n"/>
    </row>
    <row customHeight="1" ht="13.9" r="49">
      <c r="A49" s="117" t="n"/>
      <c r="B49" s="539" t="n"/>
      <c r="C49" s="419" t="inlineStr">
        <is>
          <t>RAA</t>
        </is>
      </c>
      <c r="D49" s="419" t="n"/>
      <c r="E49" s="441">
        <f>mercado!C11</f>
        <v/>
      </c>
      <c r="F49" s="540" t="n"/>
      <c r="G49" s="540" t="n"/>
      <c r="H49" s="117" t="n"/>
    </row>
    <row customHeight="1" ht="13.9" r="50">
      <c r="A50" s="117" t="n"/>
      <c r="B50" s="539" t="n"/>
      <c r="C50" s="425" t="inlineStr">
        <is>
          <t>Fecha del avalúo</t>
        </is>
      </c>
      <c r="D50" s="540" t="n"/>
      <c r="E50" s="453">
        <f>mercado!C14</f>
        <v/>
      </c>
      <c r="F50" s="540" t="n"/>
      <c r="G50" s="441" t="n"/>
      <c r="H50" s="117" t="n"/>
    </row>
    <row customHeight="1" ht="13.9" r="51">
      <c r="A51" s="117" t="n"/>
      <c r="B51" s="539" t="n"/>
      <c r="C51" s="454" t="n"/>
      <c r="D51" s="541" t="n"/>
      <c r="E51" s="541" t="n"/>
      <c r="F51" s="155" t="n"/>
      <c r="G51" s="117" t="n"/>
      <c r="H51" s="117" t="n"/>
    </row>
    <row customHeight="1" ht="13.9" r="52">
      <c r="A52" s="151" t="n"/>
      <c r="B52" s="542" t="n"/>
      <c r="C52" s="153" t="n"/>
      <c r="D52" s="153" t="n"/>
      <c r="E52" s="153" t="n"/>
      <c r="F52" s="152" t="n"/>
      <c r="G52" s="151" t="n"/>
      <c r="H52" s="151" t="n"/>
    </row>
    <row customHeight="1" ht="7.15" r="53">
      <c r="A53" s="151" t="n"/>
      <c r="B53" s="542" t="n"/>
      <c r="C53" s="153" t="n"/>
      <c r="D53" s="153" t="n"/>
      <c r="E53" s="153" t="n"/>
      <c r="F53" s="152" t="n"/>
      <c r="G53" s="151" t="n"/>
      <c r="H53" s="151" t="n"/>
    </row>
    <row customHeight="1" hidden="1" ht="13.9" r="54">
      <c r="A54" s="151" t="n"/>
      <c r="B54" s="542" t="n"/>
      <c r="C54" s="153" t="n"/>
      <c r="D54" s="153" t="n"/>
      <c r="E54" s="153" t="n"/>
      <c r="F54" s="152" t="n"/>
      <c r="G54" s="151" t="n"/>
      <c r="H54" s="151" t="n"/>
    </row>
    <row customHeight="1" hidden="1" ht="13.9" r="55">
      <c r="A55" s="151" t="n"/>
      <c r="B55" s="542" t="n"/>
      <c r="C55" s="153" t="n"/>
      <c r="D55" s="153" t="n"/>
      <c r="E55" s="153" t="n"/>
      <c r="F55" s="152" t="n"/>
      <c r="G55" s="151" t="n"/>
      <c r="H55" s="151" t="n"/>
    </row>
    <row customHeight="1" ht="13.9" r="56">
      <c r="A56" s="151" t="n"/>
      <c r="B56" s="542" t="n"/>
      <c r="C56" s="153" t="n"/>
      <c r="D56" s="153" t="n"/>
      <c r="E56" s="153" t="n"/>
      <c r="F56" s="152" t="n"/>
      <c r="G56" s="151" t="n"/>
      <c r="H56" s="151" t="n"/>
    </row>
    <row customHeight="1" ht="28.5" r="57">
      <c r="A57" s="420" t="inlineStr">
        <is>
          <t>1 - Información General</t>
        </is>
      </c>
      <c r="B57" s="530" t="n"/>
      <c r="C57" s="530" t="n"/>
      <c r="D57" s="530" t="n"/>
      <c r="E57" s="530" t="n"/>
      <c r="F57" s="530" t="n"/>
      <c r="G57" s="530" t="n"/>
      <c r="H57" s="530" t="n"/>
    </row>
    <row customHeight="1" ht="14.25" r="58">
      <c r="A58" s="117" t="n"/>
      <c r="B58" s="117" t="n"/>
      <c r="C58" s="117" t="n"/>
      <c r="D58" s="117" t="n"/>
      <c r="E58" s="117" t="n"/>
      <c r="F58" s="117" t="n"/>
      <c r="G58" s="117" t="n"/>
      <c r="H58" s="117" t="n"/>
    </row>
    <row customHeight="1" ht="14.25" r="59">
      <c r="A59" s="446" t="inlineStr">
        <is>
          <t>Información del Solicitante</t>
        </is>
      </c>
      <c r="B59" s="540" t="n"/>
      <c r="C59" s="540" t="n"/>
      <c r="D59" s="540" t="n"/>
      <c r="E59" s="425" t="n"/>
      <c r="F59" s="425" t="n"/>
      <c r="G59" s="425" t="n"/>
      <c r="H59" s="425" t="n"/>
    </row>
    <row customHeight="1" ht="14.25" r="60">
      <c r="A60" s="425" t="inlineStr">
        <is>
          <t>Nombre</t>
        </is>
      </c>
      <c r="B60" s="540" t="n"/>
      <c r="C60" s="441">
        <f>mercado!C44</f>
        <v/>
      </c>
      <c r="D60" s="540" t="n"/>
      <c r="E60" s="540" t="n"/>
      <c r="F60" s="540" t="n"/>
      <c r="G60" s="540" t="n"/>
      <c r="H60" s="540" t="n"/>
    </row>
    <row customHeight="1" ht="10.15" r="61">
      <c r="A61" s="425" t="inlineStr">
        <is>
          <t>Teléfono</t>
        </is>
      </c>
      <c r="B61" s="540" t="n"/>
      <c r="C61" s="441">
        <f>mercado!C46</f>
        <v/>
      </c>
      <c r="D61" s="540" t="n"/>
      <c r="E61" s="540" t="n"/>
      <c r="F61" s="540" t="n"/>
      <c r="G61" s="540" t="n"/>
      <c r="H61" s="540" t="n"/>
    </row>
    <row customHeight="1" ht="14.45" r="62">
      <c r="A62" s="425" t="inlineStr">
        <is>
          <t>Email</t>
        </is>
      </c>
      <c r="B62" s="540" t="n"/>
      <c r="C62" s="441">
        <f>mercado!C48</f>
        <v/>
      </c>
      <c r="D62" s="540" t="n"/>
      <c r="E62" s="540" t="n"/>
      <c r="F62" s="540" t="n"/>
      <c r="G62" s="540" t="n"/>
      <c r="H62" s="540" t="n"/>
    </row>
    <row customHeight="1" ht="14.25" r="63">
      <c r="A63" s="425" t="inlineStr">
        <is>
          <t>C.C / NIT</t>
        </is>
      </c>
      <c r="B63" s="540" t="n"/>
      <c r="C63" s="447">
        <f>mercado!C45</f>
        <v/>
      </c>
      <c r="D63" s="540" t="n"/>
      <c r="E63" s="540" t="n"/>
      <c r="F63" s="540" t="n"/>
      <c r="G63" s="540" t="n"/>
      <c r="H63" s="540" t="n"/>
    </row>
    <row customHeight="1" ht="14.25" r="64">
      <c r="A64" s="425" t="inlineStr">
        <is>
          <t>Entidad Solicitante</t>
        </is>
      </c>
      <c r="B64" s="540" t="n"/>
      <c r="C64" s="442">
        <f>mercado!C50</f>
        <v/>
      </c>
      <c r="D64" s="540" t="n"/>
      <c r="E64" s="540" t="n"/>
      <c r="F64" s="540" t="n"/>
      <c r="G64" s="540" t="n"/>
      <c r="H64" s="540" t="n"/>
    </row>
    <row customHeight="1" ht="14.25" r="65">
      <c r="A65" s="425" t="inlineStr">
        <is>
          <t>Proposito del Avalúo</t>
        </is>
      </c>
      <c r="B65" s="540" t="n"/>
      <c r="C65" s="442">
        <f>mercado!C51</f>
        <v/>
      </c>
      <c r="D65" s="540" t="n"/>
      <c r="E65" s="540" t="n"/>
      <c r="F65" s="540" t="n"/>
      <c r="G65" s="540" t="n"/>
      <c r="H65" s="540" t="n"/>
    </row>
    <row customHeight="1" ht="14.25" r="66">
      <c r="A66" s="446" t="inlineStr">
        <is>
          <t>Información del Avalúo</t>
        </is>
      </c>
      <c r="B66" s="540" t="n"/>
      <c r="C66" s="540" t="n"/>
      <c r="D66" s="540" t="n"/>
      <c r="E66" s="425" t="n"/>
      <c r="F66" s="425" t="n"/>
      <c r="G66" s="425" t="n"/>
      <c r="H66" s="425" t="n"/>
    </row>
    <row customHeight="1" ht="19.15" r="67">
      <c r="A67" s="425" t="inlineStr">
        <is>
          <t>Tipo de Avalúo</t>
        </is>
      </c>
      <c r="B67" s="540" t="n"/>
      <c r="C67" s="443">
        <f>mercado!C52</f>
        <v/>
      </c>
      <c r="D67" s="540" t="n"/>
      <c r="E67" s="418" t="n"/>
      <c r="F67" s="418" t="n"/>
      <c r="G67" s="418" t="n"/>
      <c r="H67" s="418" t="n"/>
    </row>
    <row customHeight="1" ht="14.25" r="68">
      <c r="A68" s="425" t="inlineStr">
        <is>
          <t>Fecha de Avalúo</t>
        </is>
      </c>
      <c r="B68" s="540" t="n"/>
      <c r="C68" s="340">
        <f>mercado!C14</f>
        <v/>
      </c>
      <c r="D68" s="444" t="n"/>
      <c r="E68" s="418" t="n"/>
      <c r="F68" s="418" t="n"/>
      <c r="G68" s="418" t="n"/>
      <c r="H68" s="418" t="n"/>
    </row>
    <row customHeight="1" ht="14.25" r="69">
      <c r="A69" s="425" t="inlineStr">
        <is>
          <t>Avalúador encargado</t>
        </is>
      </c>
      <c r="B69" s="540" t="n"/>
      <c r="C69" s="443">
        <f>+E48</f>
        <v/>
      </c>
      <c r="D69" s="540" t="n"/>
      <c r="E69" s="418" t="n"/>
      <c r="F69" s="418" t="n"/>
      <c r="G69" s="418" t="n"/>
      <c r="H69" s="418" t="n"/>
    </row>
    <row customHeight="1" ht="14.25" r="70">
      <c r="A70" s="425" t="inlineStr">
        <is>
          <t>RAA</t>
        </is>
      </c>
      <c r="B70" s="540" t="n"/>
      <c r="C70" s="426">
        <f>+E49</f>
        <v/>
      </c>
      <c r="D70" s="444" t="n"/>
      <c r="E70" s="418" t="n"/>
      <c r="F70" s="418" t="n"/>
      <c r="G70" s="418" t="n"/>
      <c r="H70" s="418" t="n"/>
    </row>
    <row customHeight="1" ht="14.25" r="71">
      <c r="C71" s="432" t="n"/>
      <c r="D71" s="432" t="n"/>
      <c r="E71" s="418" t="n"/>
      <c r="F71" s="418" t="n"/>
      <c r="G71" s="418" t="n"/>
      <c r="H71" s="418" t="n"/>
    </row>
    <row customHeight="1" ht="14.25" r="72">
      <c r="A72" s="150" t="n"/>
      <c r="B72" s="150" t="n"/>
      <c r="C72" s="432" t="n"/>
      <c r="D72" s="432" t="n"/>
      <c r="E72" s="418" t="n"/>
      <c r="F72" s="418" t="n"/>
      <c r="G72" s="418" t="n"/>
      <c r="H72" s="418" t="n"/>
    </row>
    <row customHeight="1" ht="10.15" r="73">
      <c r="A73" s="446" t="inlineStr">
        <is>
          <t>Mapa de ubicación en sitio</t>
        </is>
      </c>
      <c r="B73" s="540" t="n"/>
      <c r="C73" s="540" t="n"/>
      <c r="D73" s="540" t="n"/>
      <c r="E73" s="425" t="n"/>
      <c r="F73" s="425" t="n"/>
      <c r="G73" s="425" t="n"/>
      <c r="H73" s="425" t="n"/>
    </row>
    <row customHeight="1" hidden="1" ht="13.9" r="74">
      <c r="A74" s="149" t="n"/>
      <c r="B74" s="149" t="n"/>
      <c r="C74" s="418" t="n"/>
      <c r="D74" s="418" t="n"/>
      <c r="E74" s="418" t="n"/>
      <c r="F74" s="418" t="n"/>
      <c r="G74" s="418" t="n"/>
      <c r="H74" s="418" t="n"/>
    </row>
    <row customHeight="1" ht="13.9" r="75">
      <c r="A75" s="149" t="n"/>
      <c r="B75" s="149" t="n"/>
      <c r="C75" s="418" t="n"/>
      <c r="D75" s="418" t="n"/>
      <c r="E75" s="418" t="n"/>
      <c r="F75" s="418" t="n"/>
      <c r="G75" s="418" t="n"/>
      <c r="H75" s="418" t="n"/>
    </row>
    <row customHeight="1" ht="13.9" r="76">
      <c r="A76" s="149" t="n"/>
      <c r="B76" s="149" t="n"/>
      <c r="C76" s="441" t="inlineStr">
        <is>
          <t xml:space="preserve">foto de google maps </t>
        </is>
      </c>
      <c r="D76" s="418" t="n"/>
      <c r="E76" s="418" t="n"/>
      <c r="F76" s="418" t="n"/>
      <c r="G76" s="418" t="n"/>
      <c r="H76" s="418" t="n"/>
    </row>
    <row customHeight="1" ht="13.9" r="77">
      <c r="A77" s="149" t="n"/>
      <c r="B77" s="149" t="n"/>
      <c r="C77" s="418" t="inlineStr">
        <is>
          <t>o</t>
        </is>
      </c>
      <c r="D77" s="418" t="n"/>
      <c r="E77" s="418" t="n"/>
      <c r="F77" s="418" t="n"/>
      <c r="G77" s="418" t="n"/>
      <c r="H77" s="418" t="n"/>
    </row>
    <row customHeight="1" ht="13.9" r="78">
      <c r="A78" s="149" t="n"/>
      <c r="B78" s="149" t="n"/>
      <c r="D78" s="418" t="n"/>
      <c r="E78" s="418" t="n"/>
      <c r="F78" s="418" t="n"/>
      <c r="G78" s="418" t="n"/>
      <c r="H78" s="418" t="n"/>
    </row>
    <row customHeight="1" ht="13.9" r="79">
      <c r="A79" s="149" t="n"/>
      <c r="B79" s="149" t="n"/>
      <c r="C79" s="418" t="inlineStr">
        <is>
          <t>google earth</t>
        </is>
      </c>
      <c r="D79" s="418" t="n"/>
      <c r="E79" s="418" t="n"/>
      <c r="F79" s="418" t="n"/>
      <c r="G79" s="418" t="n"/>
      <c r="H79" s="418" t="n"/>
    </row>
    <row customHeight="1" ht="13.9" r="80">
      <c r="A80" s="149" t="n"/>
      <c r="B80" s="149" t="n"/>
      <c r="C80" s="418" t="n"/>
      <c r="D80" s="418" t="n"/>
      <c r="E80" s="418" t="n"/>
      <c r="F80" s="418" t="n"/>
      <c r="G80" s="418" t="n"/>
      <c r="H80" s="418" t="n"/>
    </row>
    <row customHeight="1" ht="13.9" r="81">
      <c r="A81" s="149" t="n"/>
      <c r="B81" s="149" t="n"/>
      <c r="C81" s="418" t="n"/>
      <c r="D81" s="418" t="n"/>
      <c r="E81" s="418" t="n"/>
      <c r="F81" s="418" t="n"/>
      <c r="G81" s="418" t="n"/>
      <c r="H81" s="418" t="n"/>
    </row>
    <row customHeight="1" ht="13.9" r="82">
      <c r="A82" s="149" t="n"/>
      <c r="B82" s="149" t="n"/>
      <c r="C82" s="418" t="n"/>
      <c r="D82" s="418" t="n"/>
      <c r="E82" s="418" t="n"/>
      <c r="F82" s="418" t="n"/>
      <c r="G82" s="418" t="n"/>
      <c r="H82" s="418" t="n"/>
    </row>
    <row customHeight="1" ht="13.9" r="83">
      <c r="A83" s="149" t="n"/>
      <c r="B83" s="149" t="n"/>
      <c r="C83" s="418" t="n"/>
      <c r="D83" s="418" t="n"/>
      <c r="E83" s="418" t="n"/>
      <c r="F83" s="418" t="n"/>
      <c r="G83" s="418" t="n"/>
      <c r="H83" s="418" t="n"/>
    </row>
    <row customHeight="1" ht="13.9" r="84">
      <c r="A84" s="149" t="n"/>
      <c r="B84" s="149" t="n"/>
      <c r="C84" s="418" t="n"/>
      <c r="D84" s="418" t="n"/>
      <c r="E84" s="418" t="n"/>
      <c r="F84" s="418" t="n"/>
      <c r="G84" s="418" t="n"/>
      <c r="H84" s="418" t="n"/>
    </row>
    <row customHeight="1" ht="13.9" r="85">
      <c r="A85" s="149" t="n"/>
      <c r="B85" s="149" t="n"/>
      <c r="D85" s="418" t="n"/>
      <c r="E85" s="418" t="n"/>
      <c r="F85" s="418" t="n"/>
      <c r="G85" s="418" t="n"/>
      <c r="H85" s="418" t="n"/>
    </row>
    <row customHeight="1" ht="13.9" r="86">
      <c r="A86" s="149" t="n"/>
      <c r="B86" s="149" t="n"/>
      <c r="D86" s="418" t="n"/>
      <c r="E86" s="418" t="n"/>
      <c r="F86" s="418" t="n"/>
      <c r="G86" s="418" t="n"/>
      <c r="H86" s="418" t="n"/>
    </row>
    <row customHeight="1" ht="13.9" r="87">
      <c r="A87" s="149" t="n"/>
      <c r="B87" s="149" t="n"/>
      <c r="C87" s="418" t="n"/>
      <c r="D87" s="418" t="n"/>
      <c r="E87" s="418" t="n"/>
      <c r="F87" s="418" t="n"/>
      <c r="G87" s="418" t="n"/>
      <c r="H87" s="418" t="n"/>
    </row>
    <row customHeight="1" ht="13.9" r="88">
      <c r="A88" s="149" t="n"/>
      <c r="B88" s="149" t="n"/>
      <c r="C88" s="418" t="n"/>
      <c r="D88" s="418" t="n"/>
      <c r="E88" s="418" t="n"/>
      <c r="F88" s="418" t="n"/>
      <c r="G88" s="418" t="n"/>
      <c r="H88" s="418" t="n"/>
    </row>
    <row customHeight="1" ht="13.9" r="89">
      <c r="A89" s="149" t="n"/>
      <c r="B89" s="149" t="n"/>
      <c r="C89" s="418" t="n"/>
      <c r="D89" s="418" t="n"/>
      <c r="E89" s="418" t="n"/>
      <c r="F89" s="418" t="n"/>
      <c r="G89" s="418" t="n"/>
      <c r="H89" s="418" t="n"/>
    </row>
    <row customHeight="1" ht="13.9" r="90">
      <c r="A90" s="149" t="n"/>
      <c r="B90" s="149" t="n"/>
      <c r="C90" s="418" t="n"/>
      <c r="D90" s="418" t="n"/>
      <c r="E90" s="418" t="n"/>
      <c r="F90" s="418" t="n"/>
      <c r="G90" s="418" t="n"/>
      <c r="H90" s="418" t="n"/>
    </row>
    <row customHeight="1" ht="13.9" r="91">
      <c r="A91" s="149" t="n"/>
      <c r="B91" s="149" t="n"/>
      <c r="C91" s="418" t="n"/>
      <c r="D91" s="418" t="n"/>
      <c r="E91" s="418" t="n"/>
      <c r="F91" s="418" t="n"/>
      <c r="G91" s="418" t="n"/>
      <c r="H91" s="418" t="n"/>
    </row>
    <row customHeight="1" ht="12.75" r="92">
      <c r="A92" s="149" t="n"/>
      <c r="B92" s="149" t="n"/>
      <c r="C92" s="418" t="n"/>
      <c r="D92" s="418" t="n"/>
      <c r="E92" s="418" t="n"/>
      <c r="F92" s="418" t="n"/>
      <c r="G92" s="418" t="n"/>
      <c r="H92" s="418" t="n"/>
    </row>
    <row customHeight="1" ht="12.75" r="93">
      <c r="A93" s="149" t="n"/>
      <c r="B93" s="149" t="n"/>
      <c r="C93" s="418" t="n"/>
      <c r="D93" s="418" t="n"/>
      <c r="E93" s="418" t="n"/>
      <c r="F93" s="418" t="n"/>
      <c r="G93" s="418" t="n"/>
      <c r="H93" s="418" t="n"/>
    </row>
    <row customHeight="1" ht="12.75" r="94">
      <c r="A94" s="149" t="n"/>
      <c r="B94" s="149" t="n"/>
      <c r="C94" s="418" t="n"/>
      <c r="D94" s="418" t="n"/>
      <c r="E94" s="418" t="n"/>
      <c r="F94" s="418" t="n"/>
      <c r="G94" s="418" t="n"/>
      <c r="H94" s="418" t="n"/>
    </row>
    <row customHeight="1" ht="12.75" r="95">
      <c r="A95" s="149" t="n"/>
      <c r="B95" s="149" t="n"/>
      <c r="C95" s="418" t="n"/>
      <c r="D95" s="418" t="n"/>
      <c r="E95" s="418" t="n"/>
      <c r="F95" s="418" t="n"/>
      <c r="G95" s="418" t="n"/>
      <c r="H95" s="418" t="n"/>
    </row>
    <row customHeight="1" ht="14.25" r="96">
      <c r="A96" s="446" t="inlineStr">
        <is>
          <t>Supuestos para el avalúo</t>
        </is>
      </c>
      <c r="B96" s="540" t="n"/>
      <c r="C96" s="540" t="n"/>
      <c r="D96" s="540" t="n"/>
      <c r="E96" s="540" t="n"/>
      <c r="F96" s="540" t="n"/>
      <c r="G96" s="540" t="n"/>
      <c r="H96" s="540" t="n"/>
    </row>
    <row customHeight="1" ht="13.9" r="97">
      <c r="A97" s="448" t="inlineStr">
        <is>
          <t xml:space="preserve">Se presume que los datos de áreas del lote  suministrados en los documentos son las correctas.
</t>
        </is>
      </c>
      <c r="B97" s="541" t="n"/>
      <c r="C97" s="541" t="n"/>
      <c r="D97" s="541" t="n"/>
      <c r="E97" s="541" t="n"/>
      <c r="F97" s="541" t="n"/>
      <c r="G97" s="541" t="n"/>
      <c r="H97" s="541" t="n"/>
    </row>
    <row customHeight="1" ht="13.9" r="98">
      <c r="A98" s="437" t="inlineStr">
        <is>
          <t>Se deja constancia que no se efectuó estudio jurídico sobre la titularidad de los inmuebles.</t>
        </is>
      </c>
    </row>
    <row customHeight="1" ht="13.9" r="99"/>
    <row customHeight="1" ht="29.25" r="100">
      <c r="A100" s="420" t="inlineStr">
        <is>
          <t>2 - Inmueble</t>
        </is>
      </c>
      <c r="B100" s="530" t="n"/>
      <c r="C100" s="530" t="n"/>
      <c r="D100" s="530" t="n"/>
      <c r="E100" s="530" t="n"/>
      <c r="F100" s="530" t="n"/>
      <c r="G100" s="530" t="n"/>
      <c r="H100" s="530" t="n"/>
    </row>
    <row customHeight="1" ht="14.25" r="101">
      <c r="A101" s="117" t="n"/>
      <c r="B101" s="117" t="n"/>
      <c r="C101" s="117" t="n"/>
      <c r="D101" s="117" t="n"/>
      <c r="E101" s="117" t="n"/>
      <c r="F101" s="117" t="n"/>
      <c r="G101" s="117" t="n"/>
      <c r="H101" s="117" t="n"/>
    </row>
    <row customHeight="1" ht="14.25" r="102">
      <c r="A102" s="446" t="inlineStr">
        <is>
          <t>Información básica de la propiedad</t>
        </is>
      </c>
      <c r="B102" s="540" t="n"/>
      <c r="C102" s="540" t="n"/>
      <c r="D102" s="540" t="n"/>
      <c r="E102" s="425" t="n"/>
      <c r="F102" s="425" t="n"/>
      <c r="G102" s="425" t="n"/>
      <c r="H102" s="425" t="n"/>
    </row>
    <row customHeight="1" ht="14.25" r="103">
      <c r="A103" s="425" t="inlineStr">
        <is>
          <t>Coordenadas</t>
        </is>
      </c>
      <c r="B103" s="540" t="n"/>
      <c r="C103" s="441">
        <f>mercado!C54</f>
        <v/>
      </c>
      <c r="D103" s="540" t="n"/>
      <c r="E103" s="540" t="n"/>
      <c r="F103" s="540" t="n"/>
      <c r="G103" s="540" t="n"/>
      <c r="H103" s="540" t="n"/>
    </row>
    <row customHeight="1" ht="14.25" r="104">
      <c r="A104" s="425" t="inlineStr">
        <is>
          <t>Tipo de Inmueble</t>
        </is>
      </c>
      <c r="B104" s="540" t="n"/>
      <c r="C104" s="442">
        <f>mercado!C120</f>
        <v/>
      </c>
      <c r="D104" s="540" t="n"/>
      <c r="E104" s="540" t="n"/>
      <c r="F104" s="540" t="n"/>
      <c r="G104" s="540" t="n"/>
      <c r="H104" s="540" t="n"/>
    </row>
    <row customHeight="1" ht="14.25" r="105">
      <c r="A105" s="425" t="inlineStr">
        <is>
          <t>Clase</t>
        </is>
      </c>
      <c r="B105" s="540" t="n"/>
      <c r="C105" s="442">
        <f>mercado!C121</f>
        <v/>
      </c>
      <c r="D105" s="540" t="n"/>
      <c r="E105" s="540" t="n"/>
      <c r="F105" s="540" t="n"/>
      <c r="G105" s="540" t="n"/>
      <c r="H105" s="540" t="n"/>
    </row>
    <row customHeight="1" ht="14.25" r="106">
      <c r="A106" s="425" t="inlineStr">
        <is>
          <t xml:space="preserve">Ubicación </t>
        </is>
      </c>
      <c r="B106" s="540" t="n"/>
      <c r="C106" s="442">
        <f>mercado!C122</f>
        <v/>
      </c>
      <c r="D106" s="540" t="n"/>
      <c r="E106" s="540" t="n"/>
      <c r="F106" s="540" t="n"/>
      <c r="G106" s="540" t="n"/>
      <c r="H106" s="540" t="n"/>
    </row>
    <row customHeight="1" ht="14.25" r="107">
      <c r="A107" s="425" t="inlineStr">
        <is>
          <t>Uso</t>
        </is>
      </c>
      <c r="B107" s="540" t="n"/>
      <c r="C107" s="441">
        <f>mercado!F120</f>
        <v/>
      </c>
      <c r="D107" s="540" t="n"/>
      <c r="E107" s="540" t="n"/>
      <c r="F107" s="540" t="n"/>
      <c r="G107" s="540" t="n"/>
      <c r="H107" s="540" t="n"/>
    </row>
    <row customHeight="1" ht="14.25" r="108">
      <c r="A108" s="425" t="inlineStr">
        <is>
          <t>Categoría</t>
        </is>
      </c>
      <c r="B108" s="540" t="n"/>
      <c r="C108" s="441">
        <f>mercado!F121</f>
        <v/>
      </c>
      <c r="D108" s="540" t="n"/>
      <c r="E108" s="540" t="n"/>
      <c r="F108" s="540" t="n"/>
      <c r="G108" s="540" t="n"/>
      <c r="H108" s="540" t="n"/>
    </row>
    <row customHeight="1" ht="14.25" r="109">
      <c r="A109" s="425" t="inlineStr">
        <is>
          <t>Construido para uso actual</t>
        </is>
      </c>
      <c r="B109" s="540" t="n"/>
      <c r="C109" s="441">
        <f>mercado!F122</f>
        <v/>
      </c>
      <c r="D109" s="540" t="n"/>
      <c r="E109" s="540" t="n"/>
      <c r="F109" s="540" t="n"/>
      <c r="G109" s="540" t="n"/>
      <c r="H109" s="540" t="n"/>
    </row>
    <row customHeight="1" ht="14.25" r="110">
      <c r="A110" s="425" t="inlineStr">
        <is>
          <t>Estrato</t>
        </is>
      </c>
      <c r="B110" s="540" t="n"/>
      <c r="C110" s="441">
        <f>mercado!C104</f>
        <v/>
      </c>
      <c r="D110" s="540" t="n"/>
      <c r="E110" s="540" t="n"/>
      <c r="F110" s="540" t="n"/>
      <c r="G110" s="540" t="n"/>
      <c r="H110" s="540" t="n"/>
    </row>
    <row customHeight="1" ht="14.25" r="111">
      <c r="A111" s="425" t="inlineStr">
        <is>
          <t>Ocupante</t>
        </is>
      </c>
      <c r="B111" s="540" t="n"/>
      <c r="C111" s="442">
        <f>mercado!C62</f>
        <v/>
      </c>
      <c r="D111" s="540" t="n"/>
      <c r="E111" s="540" t="n"/>
      <c r="F111" s="540" t="n"/>
      <c r="G111" s="540" t="n"/>
      <c r="H111" s="540" t="n"/>
    </row>
    <row customHeight="1" ht="13.9" r="112">
      <c r="A112" s="425" t="inlineStr">
        <is>
          <t>Valor administración</t>
        </is>
      </c>
      <c r="B112" s="540" t="n"/>
      <c r="C112" s="442">
        <f>mercado!C68</f>
        <v/>
      </c>
      <c r="D112" s="540" t="n"/>
      <c r="E112" s="540" t="n"/>
      <c r="F112" s="540" t="n"/>
      <c r="G112" s="540" t="n"/>
      <c r="H112" s="540" t="n"/>
    </row>
    <row customHeight="1" ht="14.25" r="113">
      <c r="A113" s="425" t="inlineStr">
        <is>
          <t>Valor Predial</t>
        </is>
      </c>
      <c r="B113" s="540" t="n"/>
      <c r="C113" s="342">
        <f>mercado!C69</f>
        <v/>
      </c>
      <c r="D113" s="343" t="n"/>
      <c r="E113" s="343" t="n"/>
      <c r="F113" s="343" t="n"/>
      <c r="G113" s="343" t="n"/>
      <c r="H113" s="118" t="n"/>
    </row>
    <row customHeight="1" ht="11.45" r="114">
      <c r="A114" s="418" t="n"/>
      <c r="B114" s="123" t="n"/>
      <c r="C114" s="243" t="n"/>
      <c r="D114" s="124" t="n"/>
      <c r="E114" s="124" t="n"/>
      <c r="F114" s="124" t="n"/>
      <c r="G114" s="124" t="n"/>
      <c r="H114" s="117" t="n"/>
    </row>
    <row customHeight="1" hidden="1" ht="13.9" r="115">
      <c r="A115" s="117" t="n"/>
      <c r="B115" s="124" t="n"/>
      <c r="C115" s="124" t="n"/>
      <c r="D115" s="124" t="n"/>
      <c r="E115" s="124" t="n"/>
      <c r="F115" s="124" t="n"/>
      <c r="G115" s="124" t="n"/>
      <c r="H115" s="117" t="n"/>
    </row>
    <row customHeight="1" ht="14.25" r="116">
      <c r="A116" s="416" t="inlineStr">
        <is>
          <t>Cuadro de Áreas</t>
        </is>
      </c>
      <c r="B116" s="540" t="n"/>
      <c r="C116" s="540" t="n"/>
      <c r="D116" s="540" t="n"/>
      <c r="E116" s="540" t="n"/>
      <c r="F116" s="540" t="n"/>
      <c r="G116" s="540" t="n"/>
      <c r="H116" s="540" t="n"/>
    </row>
    <row customHeight="1" ht="14.25" r="117">
      <c r="A117" s="146" t="n"/>
      <c r="B117" s="148" t="n"/>
      <c r="C117" s="148" t="n"/>
      <c r="D117" s="148" t="n"/>
      <c r="E117" s="148" t="n"/>
      <c r="F117" s="148" t="n"/>
      <c r="G117" s="148" t="n"/>
      <c r="H117" s="146" t="n"/>
    </row>
    <row customHeight="1" ht="14.25" r="118">
      <c r="A118" s="146" t="n"/>
      <c r="B118" s="449" t="inlineStr">
        <is>
          <t>Inmueble</t>
        </is>
      </c>
      <c r="C118" s="543" t="n"/>
      <c r="D118" s="449" t="inlineStr">
        <is>
          <t>Mat. Inmo</t>
        </is>
      </c>
      <c r="E118" s="449" t="inlineStr">
        <is>
          <t>Área</t>
        </is>
      </c>
      <c r="F118" s="449" t="inlineStr">
        <is>
          <t>Fuente de Información</t>
        </is>
      </c>
      <c r="G118" s="543" t="n"/>
      <c r="H118" s="146" t="n"/>
    </row>
    <row customHeight="1" ht="13.15" r="119">
      <c r="A119" s="432" t="n"/>
      <c r="B119" s="230">
        <f>mercado!C132</f>
        <v/>
      </c>
      <c r="C119" s="543" t="n"/>
      <c r="D119" s="230">
        <f>mercado!G132</f>
        <v/>
      </c>
      <c r="E119" s="145">
        <f>mercado!F132</f>
        <v/>
      </c>
      <c r="F119" s="230">
        <f>+mercado!H132</f>
        <v/>
      </c>
      <c r="G119" s="543" t="n"/>
      <c r="H119" s="432" t="n"/>
    </row>
    <row customHeight="1" ht="13.15" r="120">
      <c r="A120" s="432" t="n"/>
      <c r="B120" s="230">
        <f>mercado!#REF!</f>
        <v/>
      </c>
      <c r="C120" s="543" t="n"/>
      <c r="D120" s="230">
        <f>mercado!$G$133</f>
        <v/>
      </c>
      <c r="E120" s="145">
        <f>mercado!F134</f>
        <v/>
      </c>
      <c r="F120" s="230">
        <f>+mercado!H133</f>
        <v/>
      </c>
      <c r="G120" s="543" t="n"/>
      <c r="H120" s="432" t="n"/>
    </row>
    <row customHeight="1" ht="13.15" r="121">
      <c r="A121" s="432" t="n"/>
      <c r="B121" s="230">
        <f>mercado!C135</f>
        <v/>
      </c>
      <c r="C121" s="543" t="n"/>
      <c r="D121" s="244">
        <f>mercado!$G$134</f>
        <v/>
      </c>
      <c r="E121" s="145">
        <f>mercado!F135</f>
        <v/>
      </c>
      <c r="F121" s="230">
        <f>+mercado!H134</f>
        <v/>
      </c>
      <c r="G121" s="543" t="n"/>
      <c r="H121" s="432" t="n"/>
    </row>
    <row customHeight="1" ht="13.15" r="122">
      <c r="A122" s="432" t="n"/>
      <c r="B122" s="230">
        <f>mercado!C136</f>
        <v/>
      </c>
      <c r="C122" s="543" t="n"/>
      <c r="D122" s="244">
        <f>mercado!$G$134</f>
        <v/>
      </c>
      <c r="E122" s="145">
        <f>mercado!F136</f>
        <v/>
      </c>
      <c r="F122" s="230">
        <f>+mercado!H135</f>
        <v/>
      </c>
      <c r="G122" s="543" t="n"/>
      <c r="H122" s="432" t="n"/>
    </row>
    <row customHeight="1" ht="13.15" r="123">
      <c r="A123" s="432" t="n"/>
      <c r="B123" s="230">
        <f>mercado!C134</f>
        <v/>
      </c>
      <c r="C123" s="543" t="n"/>
      <c r="D123" s="244">
        <f>mercado!G137</f>
        <v/>
      </c>
      <c r="E123" s="145">
        <f>mercado!F137</f>
        <v/>
      </c>
      <c r="F123" s="230" t="n"/>
      <c r="G123" s="543" t="n"/>
      <c r="H123" s="432" t="n"/>
    </row>
    <row customHeight="1" ht="14.25" r="124">
      <c r="A124" s="418" t="n"/>
      <c r="B124" s="544" t="n"/>
      <c r="C124" s="544" t="n"/>
      <c r="D124" s="120" t="n"/>
      <c r="E124" s="120" t="n"/>
      <c r="F124" s="120" t="n"/>
      <c r="G124" s="120" t="n"/>
      <c r="H124" s="418" t="n"/>
    </row>
    <row customHeight="1" ht="14.25" r="125">
      <c r="A125" s="416" t="inlineStr">
        <is>
          <t>Dependencias</t>
        </is>
      </c>
      <c r="B125" s="540" t="n"/>
      <c r="C125" s="540" t="n"/>
      <c r="D125" s="540" t="n"/>
      <c r="E125" s="540" t="n"/>
      <c r="F125" s="540" t="n"/>
      <c r="G125" s="540" t="n"/>
      <c r="H125" s="540" t="n"/>
    </row>
    <row customHeight="1" ht="14.25" r="126">
      <c r="A126" s="425" t="inlineStr">
        <is>
          <t>Sala</t>
        </is>
      </c>
      <c r="B126" s="418">
        <f>mercado!C177</f>
        <v/>
      </c>
      <c r="C126" s="425" t="inlineStr">
        <is>
          <t>Habitaciones</t>
        </is>
      </c>
      <c r="D126" s="418">
        <f>mercado!C181</f>
        <v/>
      </c>
      <c r="E126" s="191" t="inlineStr">
        <is>
          <t>Alcoba servicio</t>
        </is>
      </c>
      <c r="F126" s="418">
        <f>mercado!C185</f>
        <v/>
      </c>
      <c r="G126" s="425" t="inlineStr">
        <is>
          <t>Terraza</t>
        </is>
      </c>
      <c r="H126" s="418">
        <f>mercado!C189</f>
        <v/>
      </c>
    </row>
    <row customHeight="1" ht="14.25" r="127">
      <c r="A127" s="425" t="inlineStr">
        <is>
          <t>Comedor</t>
        </is>
      </c>
      <c r="B127" s="418">
        <f>mercado!C178</f>
        <v/>
      </c>
      <c r="C127" s="213" t="inlineStr">
        <is>
          <t>Baños privados</t>
        </is>
      </c>
      <c r="D127" s="418">
        <f>mercado!C182</f>
        <v/>
      </c>
      <c r="E127" s="425" t="inlineStr">
        <is>
          <t>Baño Servicio</t>
        </is>
      </c>
      <c r="F127" s="418">
        <f>mercado!C186</f>
        <v/>
      </c>
      <c r="G127" s="191" t="inlineStr">
        <is>
          <t>Cuarto Hobbies</t>
        </is>
      </c>
      <c r="H127" s="418">
        <f>mercado!$C$192</f>
        <v/>
      </c>
    </row>
    <row customHeight="1" ht="10.9" r="128">
      <c r="A128" s="425" t="inlineStr">
        <is>
          <t>Estudio</t>
        </is>
      </c>
      <c r="B128" s="418">
        <f>mercado!C179</f>
        <v/>
      </c>
      <c r="C128" s="425" t="inlineStr">
        <is>
          <t>Baños social</t>
        </is>
      </c>
      <c r="D128" s="418">
        <f>mercado!C183</f>
        <v/>
      </c>
      <c r="E128" s="425" t="inlineStr">
        <is>
          <t>Jardin</t>
        </is>
      </c>
      <c r="F128" s="418">
        <f>mercado!C187</f>
        <v/>
      </c>
      <c r="G128" s="425" t="inlineStr">
        <is>
          <t>Cuarto útil</t>
        </is>
      </c>
      <c r="H128" s="418">
        <f>mercado!$C$191</f>
        <v/>
      </c>
    </row>
    <row customHeight="1" ht="10.9" r="129">
      <c r="A129" s="425" t="inlineStr">
        <is>
          <t>Estar</t>
        </is>
      </c>
      <c r="B129" s="418">
        <f>mercado!C180</f>
        <v/>
      </c>
      <c r="C129" s="425" t="inlineStr">
        <is>
          <t>Cocina</t>
        </is>
      </c>
      <c r="D129" s="418">
        <f>mercado!C184</f>
        <v/>
      </c>
      <c r="E129" s="425" t="inlineStr">
        <is>
          <t>Balcón</t>
        </is>
      </c>
      <c r="F129" s="418">
        <f>mercado!C188</f>
        <v/>
      </c>
      <c r="G129" s="425" t="inlineStr">
        <is>
          <t>Garajes</t>
        </is>
      </c>
      <c r="H129" s="418">
        <f>mercado!C190</f>
        <v/>
      </c>
    </row>
    <row customHeight="1" ht="14.25" r="130">
      <c r="B130" s="418" t="n"/>
      <c r="D130" s="418" t="n"/>
      <c r="F130" s="418" t="n"/>
      <c r="G130" s="418" t="n"/>
      <c r="H130" s="418" t="n"/>
    </row>
    <row customHeight="1" ht="14.25" r="131">
      <c r="A131" s="425" t="inlineStr">
        <is>
          <t>Iluminación</t>
        </is>
      </c>
      <c r="B131" s="418">
        <f>mercado!C194</f>
        <v/>
      </c>
      <c r="D131" s="418" t="n"/>
      <c r="F131" s="418" t="n"/>
      <c r="G131" s="418" t="n"/>
      <c r="H131" s="418" t="n"/>
    </row>
    <row customHeight="1" ht="14.25" r="132">
      <c r="A132" s="425" t="inlineStr">
        <is>
          <t>Ventilación</t>
        </is>
      </c>
      <c r="B132" s="418">
        <f>mercado!C195</f>
        <v/>
      </c>
      <c r="D132" s="418" t="n"/>
      <c r="F132" s="418" t="n"/>
      <c r="G132" s="418" t="n"/>
      <c r="H132" s="418" t="n"/>
    </row>
    <row customHeight="1" ht="14.25" r="133">
      <c r="B133" s="418" t="n"/>
      <c r="D133" s="418" t="n"/>
      <c r="F133" s="418" t="n"/>
      <c r="G133" s="418" t="n"/>
      <c r="H133" s="418" t="n"/>
    </row>
    <row customHeight="1" ht="14.25" r="134">
      <c r="A134" s="416" t="inlineStr">
        <is>
          <t>Materiales y acabados</t>
        </is>
      </c>
      <c r="B134" s="540" t="n"/>
      <c r="C134" s="540" t="n"/>
      <c r="D134" s="540" t="n"/>
      <c r="E134" s="540" t="n"/>
      <c r="F134" s="540" t="n"/>
      <c r="G134" s="540" t="n"/>
      <c r="H134" s="540" t="n"/>
    </row>
    <row customHeight="1" ht="14.25" r="135">
      <c r="A135" s="467" t="inlineStr">
        <is>
          <t>Tipo</t>
        </is>
      </c>
      <c r="B135" s="467" t="inlineStr">
        <is>
          <t xml:space="preserve">Estado </t>
        </is>
      </c>
      <c r="C135" s="540" t="n"/>
      <c r="D135" s="467" t="inlineStr">
        <is>
          <t>Calidad</t>
        </is>
      </c>
      <c r="E135" s="540" t="n"/>
      <c r="F135" s="467" t="inlineStr">
        <is>
          <t xml:space="preserve">Materiales </t>
        </is>
      </c>
      <c r="G135" s="540" t="n"/>
      <c r="H135" s="540" t="n"/>
    </row>
    <row customHeight="1" ht="14.25" r="136">
      <c r="A136" s="425" t="inlineStr">
        <is>
          <t>Pisos</t>
        </is>
      </c>
      <c r="B136" s="421">
        <f>mercado!C207</f>
        <v/>
      </c>
      <c r="C136" s="540" t="n"/>
      <c r="D136" s="421">
        <f>mercado!D207</f>
        <v/>
      </c>
      <c r="E136" s="540" t="n"/>
      <c r="F136" s="424">
        <f>mercado!E207</f>
        <v/>
      </c>
      <c r="G136" s="540" t="n"/>
      <c r="H136" s="540" t="n"/>
    </row>
    <row customHeight="1" ht="14.25" r="137">
      <c r="A137" s="425" t="inlineStr">
        <is>
          <t>Muros</t>
        </is>
      </c>
      <c r="B137" s="421">
        <f>mercado!C208</f>
        <v/>
      </c>
      <c r="C137" s="540" t="n"/>
      <c r="D137" s="421">
        <f>mercado!D208</f>
        <v/>
      </c>
      <c r="E137" s="540" t="n"/>
      <c r="F137" s="424">
        <f>mercado!E208</f>
        <v/>
      </c>
      <c r="G137" s="540" t="n"/>
      <c r="H137" s="540" t="n"/>
    </row>
    <row customHeight="1" ht="14.25" r="138">
      <c r="A138" s="425" t="inlineStr">
        <is>
          <t>techos</t>
        </is>
      </c>
      <c r="B138" s="421">
        <f>mercado!C209</f>
        <v/>
      </c>
      <c r="C138" s="540" t="n"/>
      <c r="D138" s="421">
        <f>mercado!D209</f>
        <v/>
      </c>
      <c r="E138" s="540" t="n"/>
      <c r="F138" s="424">
        <f>mercado!E210</f>
        <v/>
      </c>
      <c r="G138" s="540" t="n"/>
      <c r="H138" s="540" t="n"/>
    </row>
    <row customHeight="1" ht="14.25" r="139">
      <c r="A139" s="425" t="inlineStr">
        <is>
          <t>Ventanería</t>
        </is>
      </c>
      <c r="B139" s="421">
        <f>mercado!C210</f>
        <v/>
      </c>
      <c r="C139" s="540" t="n"/>
      <c r="D139" s="421">
        <f>mercado!D210</f>
        <v/>
      </c>
      <c r="E139" s="540" t="n"/>
      <c r="F139" s="424">
        <f>mercado!E211</f>
        <v/>
      </c>
      <c r="G139" s="540" t="n"/>
      <c r="H139" s="540" t="n"/>
    </row>
    <row customHeight="1" ht="9.6" r="140">
      <c r="A140" s="425" t="inlineStr">
        <is>
          <t>Baños</t>
        </is>
      </c>
      <c r="B140" s="421">
        <f>mercado!C211</f>
        <v/>
      </c>
      <c r="C140" s="540" t="n"/>
      <c r="D140" s="421">
        <f>mercado!D211</f>
        <v/>
      </c>
      <c r="E140" s="540" t="n"/>
      <c r="F140" s="424">
        <f>mercado!E212</f>
        <v/>
      </c>
      <c r="G140" s="540" t="n"/>
      <c r="H140" s="540" t="n"/>
    </row>
    <row customHeight="1" ht="7.9" r="141">
      <c r="A141" s="418" t="n"/>
      <c r="B141" s="545" t="n"/>
      <c r="C141" s="545" t="n"/>
      <c r="D141" s="418" t="n"/>
      <c r="E141" s="418" t="n"/>
      <c r="F141" s="418" t="n"/>
      <c r="G141" s="418" t="n"/>
      <c r="H141" s="418" t="n"/>
    </row>
    <row customHeight="1" ht="13.9" r="142">
      <c r="A142" s="416" t="inlineStr">
        <is>
          <t>Descripcion del inmueble y acabados</t>
        </is>
      </c>
      <c r="B142" s="540" t="n"/>
      <c r="C142" s="540" t="n"/>
      <c r="D142" s="540" t="n"/>
      <c r="E142" s="540" t="n"/>
      <c r="F142" s="540" t="n"/>
      <c r="G142" s="540" t="n"/>
      <c r="H142" s="540" t="n"/>
    </row>
    <row customHeight="1" ht="194.45" r="143">
      <c r="A143" s="438">
        <f>mercado!B293</f>
        <v/>
      </c>
      <c r="B143" s="540" t="n"/>
      <c r="C143" s="540" t="n"/>
      <c r="D143" s="540" t="n"/>
      <c r="E143" s="540" t="n"/>
      <c r="F143" s="540" t="n"/>
      <c r="G143" s="540" t="n"/>
      <c r="H143" s="540" t="n"/>
    </row>
    <row customHeight="1" hidden="1" ht="13.9" r="144">
      <c r="A144" s="418" t="n"/>
      <c r="B144" s="545" t="n"/>
      <c r="C144" s="545" t="n"/>
      <c r="D144" s="545" t="n"/>
      <c r="E144" s="545" t="n"/>
      <c r="F144" s="545" t="n"/>
      <c r="G144" s="545" t="n"/>
      <c r="H144" s="545" t="n"/>
    </row>
    <row customHeight="1" ht="13.9" r="145">
      <c r="A145" s="416" t="inlineStr">
        <is>
          <t>Servicios Públicos del inmueble</t>
        </is>
      </c>
      <c r="B145" s="540" t="n"/>
      <c r="C145" s="540" t="n"/>
      <c r="D145" s="540" t="n"/>
      <c r="E145" s="540" t="n"/>
      <c r="F145" s="540" t="n"/>
      <c r="G145" s="540" t="n"/>
      <c r="H145" s="540" t="n"/>
    </row>
    <row customHeight="1" ht="13.9" r="146">
      <c r="A146" s="425" t="inlineStr">
        <is>
          <t>Acueducto</t>
        </is>
      </c>
      <c r="B146" s="441">
        <f>mercado!C74</f>
        <v/>
      </c>
      <c r="C146" s="545" t="n"/>
      <c r="D146" s="545" t="n"/>
      <c r="E146" s="545" t="n"/>
      <c r="F146" s="545" t="n"/>
      <c r="G146" s="545" t="n"/>
      <c r="H146" s="545" t="n"/>
    </row>
    <row customHeight="1" ht="13.9" r="147">
      <c r="A147" s="425" t="inlineStr">
        <is>
          <t>Alcantarillado</t>
        </is>
      </c>
      <c r="B147" s="441">
        <f>mercado!C75</f>
        <v/>
      </c>
      <c r="C147" s="545" t="n"/>
      <c r="D147" s="545" t="n"/>
      <c r="E147" s="545" t="n"/>
      <c r="F147" s="545" t="n"/>
      <c r="G147" s="545" t="n"/>
      <c r="H147" s="545" t="n"/>
    </row>
    <row customHeight="1" ht="13.9" r="148">
      <c r="A148" s="425" t="inlineStr">
        <is>
          <t>Electricidad</t>
        </is>
      </c>
      <c r="B148" s="441">
        <f>mercado!C76</f>
        <v/>
      </c>
      <c r="C148" s="545" t="n"/>
      <c r="D148" s="545" t="n"/>
      <c r="E148" s="545" t="n"/>
      <c r="F148" s="545" t="n"/>
      <c r="G148" s="545" t="n"/>
      <c r="H148" s="545" t="n"/>
    </row>
    <row customHeight="1" ht="13.9" r="149">
      <c r="A149" s="425" t="inlineStr">
        <is>
          <t>Gas</t>
        </is>
      </c>
      <c r="B149" s="441">
        <f>mercado!C77</f>
        <v/>
      </c>
      <c r="C149" s="545" t="n"/>
      <c r="D149" s="545" t="n"/>
      <c r="E149" s="545" t="n"/>
      <c r="F149" s="545" t="n"/>
      <c r="G149" s="545" t="n"/>
      <c r="H149" s="545" t="n"/>
    </row>
    <row customHeight="1" ht="13.9" r="150">
      <c r="A150" s="425" t="inlineStr">
        <is>
          <t>Internet y TV</t>
        </is>
      </c>
      <c r="B150" s="441">
        <f>mercado!C78</f>
        <v/>
      </c>
      <c r="C150" s="545" t="n"/>
      <c r="D150" s="545" t="n"/>
      <c r="E150" s="545" t="n"/>
      <c r="F150" s="545" t="n"/>
      <c r="G150" s="545" t="n"/>
      <c r="H150" s="545" t="n"/>
    </row>
    <row customHeight="1" ht="13.9" r="151">
      <c r="A151" s="418" t="n"/>
      <c r="B151" s="545" t="n"/>
      <c r="C151" s="545" t="n"/>
      <c r="D151" s="545" t="n"/>
      <c r="E151" s="545" t="n"/>
      <c r="F151" s="545" t="n"/>
      <c r="G151" s="545" t="n"/>
      <c r="H151" s="545" t="n"/>
    </row>
    <row customHeight="1" ht="13.9" r="152">
      <c r="A152" s="416" t="inlineStr">
        <is>
          <t>Informacion de la construcción</t>
        </is>
      </c>
      <c r="B152" s="540" t="n"/>
      <c r="C152" s="540" t="n"/>
      <c r="D152" s="540" t="n"/>
      <c r="E152" s="540" t="n"/>
      <c r="F152" s="540" t="n"/>
      <c r="G152" s="540" t="n"/>
      <c r="H152" s="540" t="n"/>
    </row>
    <row customHeight="1" ht="14.25" r="153">
      <c r="A153" s="425" t="inlineStr">
        <is>
          <t>Año de construcción</t>
        </is>
      </c>
      <c r="B153" s="540" t="n"/>
      <c r="C153" s="426">
        <f>mercado!C157</f>
        <v/>
      </c>
      <c r="D153" s="540" t="n"/>
      <c r="E153" s="425" t="inlineStr">
        <is>
          <t>Edad de la construcción</t>
        </is>
      </c>
      <c r="F153" s="540" t="n"/>
      <c r="G153" s="344">
        <f>mercado!C158</f>
        <v/>
      </c>
      <c r="H153" s="546" t="n"/>
    </row>
    <row customHeight="1" ht="14.25" r="154">
      <c r="A154" s="425" t="inlineStr">
        <is>
          <t>Estado de conservación</t>
        </is>
      </c>
      <c r="B154" s="540" t="n"/>
      <c r="C154" s="547">
        <f>mercado!C168</f>
        <v/>
      </c>
      <c r="D154" s="540" t="n"/>
      <c r="G154" s="118" t="n"/>
      <c r="H154" s="118" t="n"/>
    </row>
    <row customHeight="1" ht="14.25" r="155">
      <c r="A155" s="425" t="inlineStr">
        <is>
          <t>Estado de Construcción</t>
        </is>
      </c>
      <c r="B155" s="540" t="n"/>
      <c r="C155" s="548">
        <f>mercado!F167</f>
        <v/>
      </c>
      <c r="D155" s="540" t="n"/>
      <c r="E155" s="545" t="n"/>
      <c r="F155" s="545" t="n"/>
      <c r="G155" s="546" t="n"/>
      <c r="H155" s="546" t="n"/>
    </row>
    <row customHeight="1" ht="14.25" r="156">
      <c r="A156" s="425" t="inlineStr">
        <is>
          <t>Remodelaciones</t>
        </is>
      </c>
      <c r="B156" s="540" t="n"/>
      <c r="C156" s="428">
        <f>mercado!$C$164</f>
        <v/>
      </c>
      <c r="D156" s="540" t="n"/>
      <c r="E156" s="545" t="n"/>
      <c r="F156" s="545" t="n"/>
      <c r="G156" s="546" t="n"/>
      <c r="H156" s="546" t="n"/>
    </row>
    <row customHeight="1" ht="14.25" r="157">
      <c r="A157" s="418" t="n"/>
      <c r="B157" s="545" t="n"/>
      <c r="C157" s="546" t="n"/>
      <c r="D157" s="546" t="n"/>
      <c r="E157" s="545" t="n"/>
      <c r="F157" s="545" t="n"/>
      <c r="G157" s="546" t="n"/>
      <c r="H157" s="546" t="n"/>
    </row>
    <row customHeight="1" ht="14.25" r="158">
      <c r="A158" s="425" t="inlineStr">
        <is>
          <t>Tipo de Estructura</t>
        </is>
      </c>
      <c r="B158" s="540" t="n"/>
      <c r="C158" s="429">
        <f>mercado!C169</f>
        <v/>
      </c>
      <c r="D158" s="540" t="n"/>
      <c r="E158" s="425" t="inlineStr">
        <is>
          <t>Daño previo</t>
        </is>
      </c>
      <c r="F158" s="540" t="n"/>
      <c r="G158" s="428">
        <f>mercado!C174</f>
        <v/>
      </c>
      <c r="H158" s="540" t="n"/>
    </row>
    <row customHeight="1" ht="14.25" r="159">
      <c r="A159" s="425" t="inlineStr">
        <is>
          <t>Material estructura</t>
        </is>
      </c>
      <c r="B159" s="540" t="n"/>
      <c r="C159" s="429">
        <f>mercado!C170</f>
        <v/>
      </c>
      <c r="D159" s="540" t="n"/>
      <c r="E159" s="425" t="inlineStr">
        <is>
          <t>Irregularidad Planta</t>
        </is>
      </c>
      <c r="F159" s="540" t="n"/>
      <c r="G159" s="428">
        <f>mercado!F170</f>
        <v/>
      </c>
      <c r="H159" s="540" t="n"/>
    </row>
    <row customHeight="1" ht="14.25" r="160">
      <c r="A160" s="425" t="inlineStr">
        <is>
          <t>Detalle Material</t>
        </is>
      </c>
      <c r="B160" s="540" t="n"/>
      <c r="C160" s="429">
        <f>mercado!F169</f>
        <v/>
      </c>
      <c r="D160" s="540" t="n"/>
      <c r="E160" s="425" t="inlineStr">
        <is>
          <t>Irregularidad Altura</t>
        </is>
      </c>
      <c r="F160" s="540" t="n"/>
      <c r="G160" s="428">
        <f>mercado!F170</f>
        <v/>
      </c>
      <c r="H160" s="540" t="n"/>
    </row>
    <row customHeight="1" ht="14.25" r="161">
      <c r="A161" s="425" t="inlineStr">
        <is>
          <t>Fachada</t>
        </is>
      </c>
      <c r="B161" s="540" t="n"/>
      <c r="C161" s="429">
        <f>mercado!C172</f>
        <v/>
      </c>
      <c r="D161" s="540" t="n"/>
      <c r="E161" s="425" t="inlineStr">
        <is>
          <t>Reparado / Repotenciado</t>
        </is>
      </c>
      <c r="F161" s="540" t="n"/>
      <c r="G161" s="428">
        <f>mercado!F173</f>
        <v/>
      </c>
      <c r="H161" s="540" t="n"/>
    </row>
    <row customHeight="1" ht="14.25" r="162">
      <c r="A162" s="425" t="inlineStr">
        <is>
          <t>Tipo de fachada</t>
        </is>
      </c>
      <c r="B162" s="540" t="n"/>
      <c r="C162" s="429">
        <f>mercado!F171</f>
        <v/>
      </c>
      <c r="D162" s="540" t="n"/>
      <c r="E162" s="425" t="inlineStr">
        <is>
          <t>Golpeteo</t>
        </is>
      </c>
      <c r="F162" s="540" t="n"/>
      <c r="G162" s="428">
        <f>mercado!F172</f>
        <v/>
      </c>
      <c r="H162" s="540" t="n"/>
    </row>
    <row customHeight="1" ht="14.25" r="163">
      <c r="A163" s="425" t="inlineStr">
        <is>
          <t>Cubierta</t>
        </is>
      </c>
      <c r="B163" s="540" t="n"/>
      <c r="C163" s="429">
        <f>mercado!C173</f>
        <v/>
      </c>
      <c r="D163" s="540" t="n"/>
      <c r="E163" s="425" t="inlineStr">
        <is>
          <t>Parapetos</t>
        </is>
      </c>
      <c r="F163" s="540" t="n"/>
      <c r="G163" s="428">
        <f>mercado!F168</f>
        <v/>
      </c>
      <c r="H163" s="540" t="n"/>
    </row>
    <row customHeight="1" ht="14.25" r="164">
      <c r="A164" s="418" t="n"/>
      <c r="B164" s="418" t="n"/>
      <c r="C164" s="418" t="n"/>
      <c r="D164" s="418" t="n"/>
      <c r="E164" s="418" t="n"/>
      <c r="F164" s="418" t="n"/>
      <c r="G164" s="418" t="n"/>
      <c r="H164" s="418" t="n"/>
    </row>
    <row customHeight="1" ht="14.25" r="165">
      <c r="A165" s="416" t="inlineStr">
        <is>
          <t>Información urbanización</t>
        </is>
      </c>
      <c r="B165" s="540" t="n"/>
      <c r="C165" s="540" t="n"/>
      <c r="D165" s="540" t="n"/>
      <c r="E165" s="540" t="n"/>
      <c r="F165" s="540" t="n"/>
      <c r="G165" s="540" t="n"/>
      <c r="H165" s="540" t="n"/>
    </row>
    <row customHeight="1" ht="14.25" r="166">
      <c r="A166" s="549" t="n"/>
      <c r="B166" s="549" t="n"/>
      <c r="C166" s="549" t="n"/>
      <c r="D166" s="549" t="n"/>
      <c r="E166" s="549" t="n"/>
      <c r="F166" s="549" t="n"/>
      <c r="G166" s="549" t="n"/>
      <c r="H166" s="549" t="n"/>
    </row>
    <row customHeight="1" ht="14.25" r="167">
      <c r="A167" s="419" t="inlineStr">
        <is>
          <t>Número de pisos</t>
        </is>
      </c>
      <c r="B167" s="540" t="n"/>
      <c r="C167" s="345">
        <f>mercado!C155</f>
        <v/>
      </c>
      <c r="D167" s="198" t="n"/>
      <c r="E167" s="445" t="inlineStr">
        <is>
          <t>Reglamento de propiedad</t>
        </is>
      </c>
      <c r="F167" s="540" t="n"/>
      <c r="G167" s="444">
        <f>mercado!C216</f>
        <v/>
      </c>
      <c r="H167" s="198" t="n"/>
    </row>
    <row customHeight="1" ht="14.25" r="168">
      <c r="A168" s="419" t="inlineStr">
        <is>
          <t xml:space="preserve">Número de aptos por piso </t>
        </is>
      </c>
      <c r="B168" s="540" t="n"/>
      <c r="C168" s="345">
        <f>mercado!C220</f>
        <v/>
      </c>
      <c r="D168" s="549" t="n"/>
      <c r="E168" s="445" t="inlineStr">
        <is>
          <t>Unidad cerrada</t>
        </is>
      </c>
      <c r="F168" s="540" t="n"/>
      <c r="G168" s="444">
        <f>mercado!C217</f>
        <v/>
      </c>
      <c r="H168" s="549" t="n"/>
    </row>
    <row customHeight="1" ht="14.25" r="169">
      <c r="A169" s="419" t="inlineStr">
        <is>
          <t>Número de sótanos</t>
        </is>
      </c>
      <c r="B169" s="540" t="n"/>
      <c r="C169" s="345">
        <f>mercado!C156</f>
        <v/>
      </c>
      <c r="D169" s="549" t="n"/>
      <c r="E169" s="419" t="inlineStr">
        <is>
          <t xml:space="preserve">Edificacion Vs Vía </t>
        </is>
      </c>
      <c r="F169" s="540" t="n"/>
      <c r="G169" s="444">
        <f>mercado!C161</f>
        <v/>
      </c>
      <c r="H169" s="549" t="n"/>
    </row>
    <row customHeight="1" ht="14.25" r="170">
      <c r="A170" s="419" t="inlineStr">
        <is>
          <t>Numero de torres</t>
        </is>
      </c>
      <c r="B170" s="540" t="n"/>
      <c r="C170" s="345">
        <f>mercado!C219</f>
        <v/>
      </c>
      <c r="D170" s="549" t="n"/>
      <c r="E170" s="445" t="inlineStr">
        <is>
          <t xml:space="preserve">Cerca de fuentes hidricas </t>
        </is>
      </c>
      <c r="F170" s="540" t="n"/>
      <c r="G170" s="444">
        <f>mercado!C160</f>
        <v/>
      </c>
      <c r="H170" s="549" t="n"/>
    </row>
    <row customHeight="1" ht="14.25" r="171">
      <c r="A171" s="419" t="inlineStr">
        <is>
          <t xml:space="preserve">Total de Unidades </t>
        </is>
      </c>
      <c r="B171" s="540" t="n"/>
      <c r="C171" s="345">
        <f>mercado!C221</f>
        <v/>
      </c>
      <c r="D171" s="549" t="n"/>
      <c r="E171" s="471" t="n"/>
      <c r="F171" s="540" t="n"/>
      <c r="G171" s="550" t="n"/>
      <c r="H171" s="549" t="n"/>
    </row>
    <row customHeight="1" ht="14.25" r="172">
      <c r="C172" s="551" t="n"/>
      <c r="D172" s="549" t="n"/>
      <c r="G172" s="550" t="n"/>
      <c r="H172" s="549" t="n"/>
    </row>
    <row customHeight="1" ht="13.9" r="173">
      <c r="A173" s="419" t="inlineStr">
        <is>
          <t xml:space="preserve">Planta Electrica </t>
        </is>
      </c>
      <c r="B173" s="540" t="n"/>
      <c r="C173" s="430">
        <f>mercado!I224</f>
        <v/>
      </c>
      <c r="D173" s="140" t="n"/>
      <c r="E173" s="419" t="inlineStr">
        <is>
          <t xml:space="preserve">Shut de basuras </t>
        </is>
      </c>
      <c r="F173" s="540" t="n"/>
      <c r="G173" s="441">
        <f>mercado!I228</f>
        <v/>
      </c>
      <c r="H173" s="140" t="n"/>
    </row>
    <row customHeight="1" ht="13.9" r="174">
      <c r="A174" s="419" t="inlineStr">
        <is>
          <t xml:space="preserve">Tanque de Agua </t>
        </is>
      </c>
      <c r="B174" s="540" t="n"/>
      <c r="C174" s="430">
        <f>mercado!I225</f>
        <v/>
      </c>
      <c r="D174" s="140" t="n"/>
      <c r="E174" s="419" t="inlineStr">
        <is>
          <t>sistema de Presion</t>
        </is>
      </c>
      <c r="F174" s="540" t="n"/>
      <c r="G174" s="441">
        <f>+mercado!I227</f>
        <v/>
      </c>
      <c r="H174" s="140" t="n"/>
    </row>
    <row customHeight="1" ht="13.9" r="175">
      <c r="A175" s="418" t="n"/>
      <c r="B175" s="545" t="n"/>
      <c r="C175" s="545" t="n"/>
      <c r="D175" s="545" t="n"/>
      <c r="E175" s="545" t="n"/>
      <c r="F175" s="545" t="n"/>
      <c r="G175" s="545" t="n"/>
      <c r="H175" s="545" t="n"/>
    </row>
    <row customHeight="1" ht="14.25" r="176">
      <c r="A176" s="416" t="inlineStr">
        <is>
          <t>Servicios comunales</t>
        </is>
      </c>
      <c r="B176" s="540" t="n"/>
      <c r="C176" s="540" t="n"/>
      <c r="D176" s="540" t="n"/>
      <c r="E176" s="540" t="n"/>
      <c r="F176" s="540" t="n"/>
      <c r="G176" s="540" t="n"/>
      <c r="H176" s="540" t="n"/>
    </row>
    <row customHeight="1" ht="14.25" r="177">
      <c r="A177" s="425" t="inlineStr">
        <is>
          <t>Portería</t>
        </is>
      </c>
      <c r="B177" s="418">
        <f>mercado!C224</f>
        <v/>
      </c>
      <c r="C177" s="425" t="inlineStr">
        <is>
          <t>Salon Social</t>
        </is>
      </c>
      <c r="D177" s="418">
        <f>mercado!C229</f>
        <v/>
      </c>
      <c r="E177" s="425" t="inlineStr">
        <is>
          <t>J. Infantiles</t>
        </is>
      </c>
      <c r="F177" s="418">
        <f>mercado!C231</f>
        <v/>
      </c>
      <c r="G177" s="425" t="inlineStr">
        <is>
          <t>Squash</t>
        </is>
      </c>
      <c r="H177" s="418">
        <f>mercado!F226</f>
        <v/>
      </c>
    </row>
    <row customHeight="1" ht="14.25" r="178">
      <c r="A178" s="425" t="inlineStr">
        <is>
          <t>Citofonía</t>
        </is>
      </c>
      <c r="B178" s="418">
        <f>mercado!C225</f>
        <v/>
      </c>
      <c r="C178" s="425" t="inlineStr">
        <is>
          <t>Salon Juegos</t>
        </is>
      </c>
      <c r="D178" s="418">
        <f>mercado!C233</f>
        <v/>
      </c>
      <c r="E178" s="425" t="inlineStr">
        <is>
          <t>Zonas Verdes</t>
        </is>
      </c>
      <c r="F178" s="418">
        <f>mercado!C232</f>
        <v/>
      </c>
      <c r="G178" s="425" t="inlineStr">
        <is>
          <t>Sendero</t>
        </is>
      </c>
      <c r="H178" s="418">
        <f>mercado!F231</f>
        <v/>
      </c>
    </row>
    <row customHeight="1" ht="14.25" r="179">
      <c r="A179" s="425" t="inlineStr">
        <is>
          <t>Parq Visitas</t>
        </is>
      </c>
      <c r="B179" s="418">
        <f>mercado!C226</f>
        <v/>
      </c>
      <c r="C179" s="425" t="inlineStr">
        <is>
          <t>Piscina</t>
        </is>
      </c>
      <c r="D179" s="418">
        <f>mercado!C230</f>
        <v/>
      </c>
      <c r="E179" s="425" t="inlineStr">
        <is>
          <t>Gimnasio</t>
        </is>
      </c>
      <c r="F179" s="418">
        <f>mercado!F225</f>
        <v/>
      </c>
      <c r="G179" s="425" t="inlineStr">
        <is>
          <t># Asensores</t>
        </is>
      </c>
      <c r="H179" s="418">
        <f>mercado!F230</f>
        <v/>
      </c>
    </row>
    <row customHeight="1" ht="21" r="180">
      <c r="A180" s="425" t="inlineStr">
        <is>
          <t>Bicicletero</t>
        </is>
      </c>
      <c r="B180" s="418">
        <f>mercado!C227</f>
        <v/>
      </c>
      <c r="C180" s="242" t="inlineStr">
        <is>
          <t>Zonas Humedas</t>
        </is>
      </c>
      <c r="D180" s="418">
        <f>mercado!F229</f>
        <v/>
      </c>
      <c r="E180" s="425" t="inlineStr">
        <is>
          <t>Cancha mult</t>
        </is>
      </c>
      <c r="F180" s="418">
        <f>mercado!F224</f>
        <v/>
      </c>
      <c r="G180" s="418" t="n"/>
      <c r="H180" s="418" t="n"/>
    </row>
    <row customHeight="1" ht="12" r="181">
      <c r="A181" s="418" t="n"/>
      <c r="B181" s="418" t="n"/>
      <c r="C181" s="241" t="n"/>
      <c r="D181" s="418" t="n"/>
      <c r="E181" s="418" t="n"/>
      <c r="F181" s="418" t="n"/>
      <c r="G181" s="418" t="n"/>
      <c r="H181" s="418" t="n"/>
    </row>
    <row customHeight="1" hidden="1" ht="13.9" r="182">
      <c r="A182" s="142" t="n"/>
      <c r="B182" s="117" t="n"/>
      <c r="C182" s="117" t="n"/>
      <c r="D182" s="117" t="n"/>
      <c r="E182" s="117" t="n"/>
      <c r="F182" s="117" t="n"/>
      <c r="G182" s="117" t="n"/>
      <c r="H182" s="117" t="n"/>
    </row>
    <row customHeight="1" ht="13.9" r="183">
      <c r="A183" s="416" t="inlineStr">
        <is>
          <t>Observaciones a la construcción y estructura</t>
        </is>
      </c>
      <c r="B183" s="540" t="n"/>
      <c r="C183" s="540" t="n"/>
      <c r="D183" s="540" t="n"/>
      <c r="E183" s="540" t="n"/>
      <c r="F183" s="540" t="n"/>
      <c r="G183" s="540" t="n"/>
      <c r="H183" s="540" t="n"/>
    </row>
    <row customHeight="1" ht="151.15" r="184">
      <c r="A184" s="439">
        <f>mercado!B300</f>
        <v/>
      </c>
      <c r="B184" s="540" t="n"/>
      <c r="C184" s="540" t="n"/>
      <c r="D184" s="540" t="n"/>
      <c r="E184" s="540" t="n"/>
      <c r="F184" s="540" t="n"/>
      <c r="G184" s="540" t="n"/>
      <c r="H184" s="540" t="n"/>
    </row>
    <row customHeight="1" ht="10.9" r="185"/>
    <row customHeight="1" hidden="1" ht="13.9" r="186"/>
    <row customHeight="1" ht="29.25" r="187">
      <c r="A187" s="466" t="inlineStr">
        <is>
          <t>3 - Aspecto Jurídico</t>
        </is>
      </c>
      <c r="B187" s="540" t="n"/>
      <c r="C187" s="540" t="n"/>
      <c r="D187" s="540" t="n"/>
      <c r="E187" s="540" t="n"/>
      <c r="F187" s="540" t="n"/>
      <c r="G187" s="540" t="n"/>
      <c r="H187" s="540" t="n"/>
    </row>
    <row customHeight="1" ht="14.25" r="188">
      <c r="A188" s="418" t="n"/>
      <c r="B188" s="418" t="n"/>
      <c r="C188" s="418" t="n"/>
      <c r="D188" s="418" t="n"/>
      <c r="E188" s="418" t="n"/>
      <c r="F188" s="418" t="n"/>
      <c r="G188" s="418" t="n"/>
      <c r="H188" s="418" t="n"/>
    </row>
    <row customHeight="1" ht="39.6" r="189">
      <c r="A189" s="425" t="inlineStr">
        <is>
          <t>Propietario</t>
        </is>
      </c>
      <c r="B189" s="418">
        <f>mercado!I121</f>
        <v/>
      </c>
      <c r="C189" s="540" t="n"/>
      <c r="D189" s="540" t="n"/>
      <c r="E189" s="425" t="inlineStr">
        <is>
          <t>NIT/CC</t>
        </is>
      </c>
      <c r="F189" s="418">
        <f>mercado!I122</f>
        <v/>
      </c>
      <c r="G189" s="425" t="inlineStr">
        <is>
          <t>Participación</t>
        </is>
      </c>
      <c r="H189" s="141">
        <f>+mercado!K121</f>
        <v/>
      </c>
    </row>
    <row customHeight="1" ht="27.75" r="190">
      <c r="A190" s="425" t="inlineStr">
        <is>
          <t>Matriculas inmobiliarias</t>
        </is>
      </c>
      <c r="B190" s="140">
        <f>mercado!G132</f>
        <v/>
      </c>
      <c r="C190" s="140">
        <f>mercado!G137</f>
        <v/>
      </c>
      <c r="D190" s="140" t="n"/>
      <c r="E190" s="140" t="n"/>
      <c r="F190" s="140" t="n"/>
      <c r="G190" s="140" t="n"/>
      <c r="H190" s="140" t="n"/>
    </row>
    <row customHeight="1" ht="14.25" r="191">
      <c r="A191" s="418" t="n"/>
      <c r="B191" s="418" t="n"/>
      <c r="C191" s="418" t="n"/>
      <c r="D191" s="418" t="n"/>
      <c r="E191" s="418" t="n"/>
      <c r="F191" s="418" t="n"/>
      <c r="G191" s="418" t="n"/>
      <c r="H191" s="418" t="n"/>
    </row>
    <row customHeight="1" ht="14.25" r="192">
      <c r="A192" s="425" t="inlineStr">
        <is>
          <t>Fecha de expedición certificado de libertad</t>
        </is>
      </c>
      <c r="B192" s="540" t="n"/>
      <c r="C192" s="540" t="n"/>
      <c r="D192" s="450">
        <f>mercado!K122</f>
        <v/>
      </c>
      <c r="E192" s="540" t="n"/>
      <c r="F192" s="418" t="n"/>
      <c r="G192" s="418" t="n"/>
      <c r="H192" s="418" t="n"/>
    </row>
    <row customHeight="1" ht="14.25" r="193">
      <c r="A193" s="418" t="n"/>
      <c r="B193" s="418" t="n"/>
      <c r="C193" s="418" t="n"/>
      <c r="D193" s="418" t="n"/>
      <c r="E193" s="418" t="n"/>
      <c r="F193" s="418" t="n"/>
      <c r="G193" s="418" t="n"/>
      <c r="H193" s="418" t="n"/>
    </row>
    <row customHeight="1" ht="14.25" r="194">
      <c r="A194" s="446" t="inlineStr">
        <is>
          <t>Escritura De Propiedad</t>
        </is>
      </c>
      <c r="B194" s="425" t="n"/>
      <c r="C194" s="425" t="n"/>
      <c r="D194" s="425" t="n"/>
      <c r="E194" s="425" t="n"/>
      <c r="F194" s="425" t="n"/>
      <c r="G194" s="425" t="n"/>
      <c r="H194" s="425" t="n"/>
    </row>
    <row customHeight="1" ht="14.25" r="195">
      <c r="A195" s="425" t="inlineStr">
        <is>
          <t>Número</t>
        </is>
      </c>
      <c r="B195" s="218">
        <f>mercado!C126</f>
        <v/>
      </c>
      <c r="C195" s="140" t="n"/>
      <c r="D195" s="140" t="n"/>
      <c r="E195" s="425" t="inlineStr">
        <is>
          <t>Notaría</t>
        </is>
      </c>
      <c r="F195" s="218">
        <f>mercado!C125</f>
        <v/>
      </c>
      <c r="G195" s="140" t="n"/>
      <c r="H195" s="140" t="n"/>
    </row>
    <row customHeight="1" ht="14.25" r="196">
      <c r="A196" s="425" t="inlineStr">
        <is>
          <t>Fecha</t>
        </is>
      </c>
      <c r="B196" s="433">
        <f>mercado!C128</f>
        <v/>
      </c>
      <c r="C196" s="540" t="n"/>
      <c r="D196" s="540" t="n"/>
      <c r="E196" s="425" t="inlineStr">
        <is>
          <t>Ciudad</t>
        </is>
      </c>
      <c r="F196" s="418">
        <f>mercado!C127</f>
        <v/>
      </c>
      <c r="G196" s="540" t="n"/>
      <c r="H196" s="540" t="n"/>
    </row>
    <row customHeight="1" ht="14.25" r="197">
      <c r="A197" s="418" t="n"/>
      <c r="B197" s="418" t="n"/>
      <c r="C197" s="418" t="n"/>
      <c r="D197" s="418" t="n"/>
      <c r="E197" s="418" t="n"/>
      <c r="F197" s="418" t="n"/>
      <c r="G197" s="418" t="n"/>
      <c r="H197" s="418" t="n"/>
    </row>
    <row customHeight="1" ht="14.25" r="198">
      <c r="A198" s="446" t="inlineStr">
        <is>
          <t>Documentos Aportados</t>
        </is>
      </c>
      <c r="B198" s="425" t="n"/>
      <c r="C198" s="425" t="n"/>
      <c r="D198" s="425" t="n"/>
      <c r="E198" s="425" t="n"/>
      <c r="F198" s="425" t="n"/>
      <c r="G198" s="425" t="n"/>
      <c r="H198" s="425" t="n"/>
    </row>
    <row customHeight="1" ht="14.25" r="199">
      <c r="A199" s="419" t="inlineStr">
        <is>
          <t>Certificado de libertad</t>
        </is>
      </c>
      <c r="B199" s="540" t="n"/>
      <c r="C199" s="430">
        <f>+mercado!C141</f>
        <v/>
      </c>
      <c r="D199" s="418" t="n"/>
      <c r="E199" s="419" t="inlineStr">
        <is>
          <t>Planos</t>
        </is>
      </c>
      <c r="F199" s="540" t="n"/>
      <c r="G199" s="418">
        <f>+mercado!F141</f>
        <v/>
      </c>
      <c r="H199" s="418" t="n"/>
    </row>
    <row customHeight="1" ht="14.25" r="200">
      <c r="A200" s="419" t="inlineStr">
        <is>
          <t>Escrituras</t>
        </is>
      </c>
      <c r="B200" s="540" t="n"/>
      <c r="C200" s="430">
        <f>+mercado!C142</f>
        <v/>
      </c>
      <c r="D200" s="418" t="n"/>
      <c r="E200" s="419" t="inlineStr">
        <is>
          <t>Impuesto Predial</t>
        </is>
      </c>
      <c r="F200" s="540" t="n"/>
      <c r="G200" s="418">
        <f>+mercado!F142</f>
        <v/>
      </c>
      <c r="H200" s="418" t="n"/>
    </row>
    <row customHeight="1" ht="14.25" r="201">
      <c r="A201" s="419" t="inlineStr">
        <is>
          <t>Ficha catastral</t>
        </is>
      </c>
      <c r="B201" s="540" t="n"/>
      <c r="C201" s="430">
        <f>+mercado!C143</f>
        <v/>
      </c>
      <c r="D201" s="418" t="n"/>
      <c r="E201" s="419" t="inlineStr">
        <is>
          <t>Factura Administración</t>
        </is>
      </c>
      <c r="F201" s="540" t="n"/>
      <c r="G201" s="418">
        <f>+mercado!F143</f>
        <v/>
      </c>
      <c r="H201" s="418" t="n"/>
    </row>
    <row customHeight="1" ht="14.25" r="202">
      <c r="A202" s="419" t="inlineStr">
        <is>
          <t>Normatividad</t>
        </is>
      </c>
      <c r="B202" s="540" t="n"/>
      <c r="C202" s="430">
        <f>+mercado!C144</f>
        <v/>
      </c>
      <c r="D202" s="418" t="n"/>
      <c r="E202" s="419" t="inlineStr">
        <is>
          <t>Factura Servicios Publicos</t>
        </is>
      </c>
      <c r="F202" s="540" t="n"/>
      <c r="G202" s="418">
        <f>+mercado!F144</f>
        <v/>
      </c>
      <c r="H202" s="418" t="n"/>
    </row>
    <row customHeight="1" ht="14.25" r="203">
      <c r="A203" s="418" t="n"/>
      <c r="B203" s="418" t="n"/>
      <c r="C203" s="418" t="n"/>
      <c r="D203" s="418" t="n"/>
      <c r="E203" s="418" t="n"/>
      <c r="F203" s="418" t="n"/>
      <c r="G203" s="418" t="n"/>
      <c r="H203" s="418" t="n"/>
    </row>
    <row customHeight="1" ht="14.25" r="204">
      <c r="A204" s="416" t="inlineStr">
        <is>
          <t>Linderos</t>
        </is>
      </c>
      <c r="B204" s="540" t="n"/>
      <c r="C204" s="540" t="n"/>
      <c r="D204" s="540" t="n"/>
      <c r="E204" s="540" t="n"/>
      <c r="F204" s="540" t="n"/>
      <c r="G204" s="540" t="n"/>
      <c r="H204" s="540" t="n"/>
    </row>
    <row customHeight="1" ht="14.25" r="205">
      <c r="A205" s="418" t="n"/>
      <c r="B205" s="418" t="n"/>
      <c r="C205" s="418" t="n"/>
      <c r="D205" s="433" t="n"/>
      <c r="E205" s="418" t="n"/>
      <c r="F205" s="418" t="n"/>
      <c r="G205" s="418" t="n"/>
      <c r="H205" s="418" t="n"/>
    </row>
    <row customHeight="1" ht="14.25" r="206">
      <c r="A206" s="418" t="n"/>
      <c r="B206" s="418" t="n"/>
      <c r="C206" s="418" t="n"/>
      <c r="D206" s="433" t="n"/>
      <c r="E206" s="418" t="n"/>
      <c r="F206" s="418" t="n"/>
      <c r="G206" s="418" t="n"/>
      <c r="H206" s="418" t="n"/>
    </row>
    <row customHeight="1" ht="14.25" r="207">
      <c r="A207" s="418" t="n"/>
      <c r="B207" s="441" t="inlineStr">
        <is>
          <t>pegar pantallazo de escritura o certificado de libertad</t>
        </is>
      </c>
      <c r="C207" s="418" t="n"/>
      <c r="D207" s="433" t="n"/>
      <c r="E207" s="418" t="n"/>
      <c r="F207" s="418" t="n"/>
      <c r="G207" s="418" t="n"/>
      <c r="H207" s="418" t="n"/>
    </row>
    <row customHeight="1" ht="14.25" r="208">
      <c r="A208" s="418" t="n"/>
      <c r="B208" s="418" t="n"/>
      <c r="C208" s="418" t="n"/>
      <c r="D208" s="433" t="n"/>
      <c r="E208" s="418" t="n"/>
      <c r="F208" s="418" t="n"/>
      <c r="G208" s="418" t="n"/>
      <c r="H208" s="418" t="n"/>
    </row>
    <row customHeight="1" ht="14.25" r="209">
      <c r="A209" s="418" t="n"/>
      <c r="B209" s="418" t="n"/>
      <c r="C209" s="418" t="n"/>
      <c r="D209" s="433" t="n"/>
      <c r="E209" s="418" t="n"/>
      <c r="F209" s="418" t="n"/>
      <c r="G209" s="418" t="n"/>
      <c r="H209" s="418" t="n"/>
    </row>
    <row customHeight="1" ht="14.25" r="210">
      <c r="A210" s="430" t="n"/>
      <c r="B210" s="430" t="n"/>
      <c r="C210" s="430" t="n"/>
      <c r="D210" s="430" t="n"/>
      <c r="E210" s="430" t="n"/>
      <c r="F210" s="430" t="n"/>
      <c r="G210" s="430" t="n"/>
      <c r="H210" s="430" t="n"/>
    </row>
    <row customHeight="1" ht="14.25" r="211">
      <c r="A211" s="417" t="n"/>
      <c r="B211" s="540" t="n"/>
      <c r="C211" s="540" t="n"/>
      <c r="D211" s="540" t="n"/>
      <c r="E211" s="540" t="n"/>
      <c r="F211" s="540" t="n"/>
      <c r="G211" s="540" t="n"/>
      <c r="H211" s="540" t="n"/>
    </row>
    <row customHeight="1" ht="14.25" r="212">
      <c r="A212" s="417" t="n"/>
      <c r="B212" s="417" t="n"/>
      <c r="C212" s="417" t="n"/>
      <c r="D212" s="417" t="n"/>
      <c r="E212" s="417" t="n"/>
      <c r="F212" s="417" t="n"/>
      <c r="G212" s="417" t="n"/>
      <c r="H212" s="417" t="n"/>
    </row>
    <row customHeight="1" ht="14.25" r="213"/>
    <row customHeight="1" ht="16.9" r="214">
      <c r="A214" s="468" t="inlineStr">
        <is>
          <t>Observaciones</t>
        </is>
      </c>
      <c r="B214" s="540" t="n"/>
      <c r="C214" s="425" t="n"/>
      <c r="D214" s="425" t="n"/>
      <c r="E214" s="425" t="n"/>
      <c r="F214" s="425" t="n"/>
      <c r="G214" s="425" t="n"/>
      <c r="H214" s="425" t="n"/>
    </row>
    <row customHeight="1" ht="16.9" r="215">
      <c r="A215" s="418" t="inlineStr">
        <is>
          <t>Se deja constancia que se trabaja con la información suministrada por el solicitante en cuanto a areas</t>
        </is>
      </c>
      <c r="B215" s="540" t="n"/>
      <c r="C215" s="540" t="n"/>
      <c r="D215" s="540" t="n"/>
      <c r="E215" s="540" t="n"/>
      <c r="F215" s="540" t="n"/>
      <c r="G215" s="540" t="n"/>
      <c r="H215" s="540" t="n"/>
    </row>
    <row customHeight="1" ht="16.9" r="216">
      <c r="A216" s="451" t="inlineStr">
        <is>
          <t>Se deja constancia que no se efectuó estudio jurídico sobre la titularidad de los inmuebles.</t>
        </is>
      </c>
    </row>
    <row customHeight="1" ht="14.25" r="217">
      <c r="A217" s="120" t="n"/>
      <c r="B217" s="120" t="n"/>
      <c r="C217" s="120" t="n"/>
      <c r="D217" s="120" t="n"/>
      <c r="E217" s="120" t="n"/>
      <c r="F217" s="120" t="n"/>
      <c r="G217" s="120" t="n"/>
      <c r="H217" s="120" t="n"/>
    </row>
    <row customHeight="1" ht="27.75" r="218">
      <c r="A218" s="420" t="inlineStr">
        <is>
          <t>4 - Sector</t>
        </is>
      </c>
      <c r="B218" s="530" t="n"/>
      <c r="C218" s="530" t="n"/>
      <c r="D218" s="530" t="n"/>
      <c r="E218" s="530" t="n"/>
      <c r="F218" s="530" t="n"/>
      <c r="G218" s="530" t="n"/>
      <c r="H218" s="530" t="n"/>
    </row>
    <row customHeight="1" ht="8.449999999999999" r="219">
      <c r="A219" s="418" t="n"/>
      <c r="B219" s="418" t="n"/>
      <c r="C219" s="418" t="n"/>
      <c r="D219" s="418" t="n"/>
      <c r="E219" s="418" t="n"/>
      <c r="F219" s="418" t="n"/>
      <c r="G219" s="418" t="n"/>
      <c r="H219" s="418" t="n"/>
    </row>
    <row customHeight="1" ht="15.6" r="220">
      <c r="A220" s="416" t="inlineStr">
        <is>
          <t xml:space="preserve">Características del sector </t>
        </is>
      </c>
      <c r="B220" s="540" t="n"/>
      <c r="C220" s="540" t="n"/>
      <c r="D220" s="540" t="n"/>
      <c r="E220" s="540" t="n"/>
      <c r="F220" s="540" t="n"/>
      <c r="G220" s="540" t="n"/>
      <c r="H220" s="540" t="n"/>
    </row>
    <row customHeight="1" ht="5.45" r="221">
      <c r="A221" s="418" t="n"/>
      <c r="B221" s="418" t="n"/>
      <c r="C221" s="418" t="n"/>
      <c r="D221" s="418" t="n"/>
      <c r="E221" s="432" t="n"/>
      <c r="F221" s="432" t="n"/>
      <c r="G221" s="418" t="n"/>
      <c r="H221" s="418" t="n"/>
    </row>
    <row customHeight="1" ht="13.9" r="222">
      <c r="A222" s="425" t="inlineStr">
        <is>
          <t xml:space="preserve">Uso Predominante </t>
        </is>
      </c>
      <c r="B222" s="540" t="n"/>
      <c r="C222" s="444" t="inlineStr">
        <is>
          <t>VIVIENDA</t>
        </is>
      </c>
      <c r="D222" s="418" t="n"/>
      <c r="E222" s="425" t="inlineStr">
        <is>
          <t>Salubridad</t>
        </is>
      </c>
      <c r="F222" s="540" t="n"/>
      <c r="G222" s="444">
        <f>mercado!C198</f>
        <v/>
      </c>
    </row>
    <row customHeight="1" ht="13.9" r="223">
      <c r="A223" s="425" t="inlineStr">
        <is>
          <t xml:space="preserve">Usos complememntarios </t>
        </is>
      </c>
      <c r="B223" s="540" t="n"/>
      <c r="C223" s="444" t="n"/>
      <c r="D223" s="418" t="n"/>
      <c r="E223" s="425" t="inlineStr">
        <is>
          <t>Calidad del aire</t>
        </is>
      </c>
      <c r="F223" s="540" t="n"/>
      <c r="G223" s="444">
        <f>mercado!C203</f>
        <v/>
      </c>
    </row>
    <row customHeight="1" ht="13.9" r="224">
      <c r="A224" s="425" t="inlineStr">
        <is>
          <t>Demanda/ Interes</t>
        </is>
      </c>
      <c r="B224" s="540" t="n"/>
      <c r="C224" s="444" t="n"/>
      <c r="D224" s="418" t="n"/>
      <c r="E224" s="425" t="inlineStr">
        <is>
          <t>Inseguridad</t>
        </is>
      </c>
      <c r="F224" s="540" t="n"/>
      <c r="G224" s="444">
        <f>mercado!C202</f>
        <v/>
      </c>
    </row>
    <row customHeight="1" ht="14.25" r="225">
      <c r="A225" s="425" t="inlineStr">
        <is>
          <t xml:space="preserve">Legalidad del barrio </t>
        </is>
      </c>
      <c r="B225" s="540" t="n"/>
      <c r="C225" s="441">
        <f>mercado!C105</f>
        <v/>
      </c>
      <c r="D225" s="418" t="n"/>
      <c r="E225" s="425" t="inlineStr">
        <is>
          <t>Ruido</t>
        </is>
      </c>
      <c r="F225" s="540" t="n"/>
      <c r="G225" s="441">
        <f>mercado!C200</f>
        <v/>
      </c>
    </row>
    <row customHeight="1" ht="14.25" r="226">
      <c r="A226" s="425" t="inlineStr">
        <is>
          <t>Topografía</t>
        </is>
      </c>
      <c r="B226" s="540" t="n"/>
      <c r="C226" s="441">
        <f>mercado!C106</f>
        <v/>
      </c>
      <c r="D226" s="418" t="n"/>
      <c r="E226" s="425" t="inlineStr">
        <is>
          <t>Manejo de Basuras</t>
        </is>
      </c>
      <c r="F226" s="540" t="n"/>
      <c r="G226" s="441">
        <f>mercado!C199</f>
        <v/>
      </c>
    </row>
    <row customHeight="1" ht="14.25" r="227">
      <c r="A227" s="425" t="inlineStr">
        <is>
          <t>Estrato</t>
        </is>
      </c>
      <c r="B227" s="540" t="n"/>
      <c r="C227" s="441">
        <f>mercado!C104</f>
        <v/>
      </c>
      <c r="D227" s="418" t="n"/>
      <c r="E227" s="425" t="inlineStr">
        <is>
          <t>Aguas Servidas</t>
        </is>
      </c>
      <c r="F227" s="540" t="n"/>
      <c r="G227" s="441">
        <f>+mercado!C201</f>
        <v/>
      </c>
    </row>
    <row customHeight="1" ht="5.45" r="228">
      <c r="A228" s="418" t="n"/>
      <c r="B228" s="540" t="n"/>
      <c r="C228" s="418" t="n"/>
      <c r="D228" s="418" t="n"/>
    </row>
    <row customHeight="1" ht="15.6" r="229">
      <c r="A229" s="416" t="inlineStr">
        <is>
          <t xml:space="preserve">Vías de acceso y amoblamiento urbano </t>
        </is>
      </c>
      <c r="B229" s="540" t="n"/>
      <c r="C229" s="540" t="n"/>
      <c r="D229" s="540" t="n"/>
      <c r="E229" s="540" t="n"/>
      <c r="F229" s="540" t="n"/>
      <c r="G229" s="540" t="n"/>
      <c r="H229" s="540" t="n"/>
    </row>
    <row customHeight="1" ht="7.15" r="230">
      <c r="A230" s="418" t="n"/>
      <c r="B230" s="418" t="n"/>
      <c r="C230" s="418" t="n"/>
      <c r="D230" s="418" t="n"/>
      <c r="E230" s="432" t="n"/>
      <c r="F230" s="432" t="n"/>
      <c r="G230" s="418" t="n"/>
      <c r="H230" s="418" t="n"/>
    </row>
    <row customHeight="1" ht="14.25" r="231">
      <c r="A231" s="425" t="inlineStr">
        <is>
          <t>Tipo de vías</t>
        </is>
      </c>
      <c r="B231" s="540" t="n"/>
      <c r="C231" s="441">
        <f>mercado!C90</f>
        <v/>
      </c>
      <c r="D231" s="418" t="n"/>
      <c r="E231" s="425" t="inlineStr">
        <is>
          <t xml:space="preserve">Alumbrado público </t>
        </is>
      </c>
      <c r="F231" s="540" t="n"/>
      <c r="G231" s="441">
        <f>mercado!C99</f>
        <v/>
      </c>
      <c r="H231" s="418" t="n"/>
    </row>
    <row customHeight="1" ht="14.25" r="232">
      <c r="A232" s="425" t="inlineStr">
        <is>
          <t>Estado de las vías</t>
        </is>
      </c>
      <c r="B232" s="540" t="n"/>
      <c r="C232" s="430">
        <f>mercado!C89</f>
        <v/>
      </c>
      <c r="D232" s="418" t="n"/>
      <c r="E232" s="425" t="inlineStr">
        <is>
          <t>Ciclorutas</t>
        </is>
      </c>
      <c r="F232" s="540" t="n"/>
      <c r="G232" s="430">
        <f>mercado!E99</f>
        <v/>
      </c>
      <c r="H232" s="418" t="n"/>
    </row>
    <row customHeight="1" ht="14.25" r="233">
      <c r="A233" s="425" t="inlineStr">
        <is>
          <t>Andenes</t>
        </is>
      </c>
      <c r="B233" s="540" t="n"/>
      <c r="C233" s="430">
        <f>mercado!C92</f>
        <v/>
      </c>
      <c r="D233" s="418" t="n"/>
      <c r="E233" s="425" t="inlineStr">
        <is>
          <t xml:space="preserve">Parques </t>
        </is>
      </c>
      <c r="F233" s="540" t="n"/>
      <c r="G233" s="430">
        <f>mercado!F199</f>
        <v/>
      </c>
      <c r="H233" s="418" t="n"/>
    </row>
    <row customHeight="1" ht="14.25" r="234">
      <c r="A234" s="425" t="inlineStr">
        <is>
          <t>Sardineles</t>
        </is>
      </c>
      <c r="B234" s="540" t="n"/>
      <c r="C234" s="430">
        <f>mercado!C93</f>
        <v/>
      </c>
      <c r="D234" s="418" t="n"/>
      <c r="E234" s="425" t="inlineStr">
        <is>
          <t>Paraderos</t>
        </is>
      </c>
      <c r="F234" s="425" t="n"/>
      <c r="G234" s="430">
        <f>mercado!C98</f>
        <v/>
      </c>
      <c r="H234" s="418" t="n"/>
    </row>
    <row customHeight="1" ht="14.25" r="235">
      <c r="A235" s="425" t="inlineStr">
        <is>
          <t>Alamedas</t>
        </is>
      </c>
      <c r="B235" s="540" t="n"/>
      <c r="C235" s="430">
        <f>mercado!E98</f>
        <v/>
      </c>
      <c r="D235" s="418" t="n"/>
      <c r="E235" s="425" t="inlineStr">
        <is>
          <t xml:space="preserve">Arborización </t>
        </is>
      </c>
      <c r="F235" s="425" t="n"/>
      <c r="G235" s="430">
        <f>mercado!F198</f>
        <v/>
      </c>
      <c r="H235" s="418" t="n"/>
    </row>
    <row customHeight="1" ht="14.25" r="236">
      <c r="A236" s="425" t="inlineStr">
        <is>
          <t>Transporte público</t>
        </is>
      </c>
      <c r="B236" s="540" t="n"/>
      <c r="C236" s="430">
        <f>mercado!C107</f>
        <v/>
      </c>
      <c r="D236" s="418" t="n"/>
      <c r="E236" s="419" t="inlineStr">
        <is>
          <t xml:space="preserve">Servicios de Salud </t>
        </is>
      </c>
      <c r="F236" s="540" t="n"/>
      <c r="G236" s="430">
        <f>mercado!G98</f>
        <v/>
      </c>
      <c r="H236" s="418" t="n"/>
    </row>
    <row customHeight="1" ht="14.25" r="237">
      <c r="A237" s="425" t="inlineStr">
        <is>
          <t>Comercio</t>
        </is>
      </c>
      <c r="B237" s="540" t="n"/>
      <c r="C237" s="430">
        <f>mercado!C84</f>
        <v/>
      </c>
      <c r="D237" s="418" t="n"/>
      <c r="E237" s="419" t="inlineStr">
        <is>
          <t xml:space="preserve">Servicios Bancarios </t>
        </is>
      </c>
      <c r="F237" s="540" t="n"/>
      <c r="G237" s="430">
        <f>mercado!G99</f>
        <v/>
      </c>
      <c r="H237" s="418" t="n"/>
    </row>
    <row customHeight="1" ht="14.25" r="238">
      <c r="A238" s="425" t="inlineStr">
        <is>
          <t>Recreación</t>
        </is>
      </c>
      <c r="B238" s="540" t="n"/>
      <c r="C238" s="418">
        <f>mercado!G97</f>
        <v/>
      </c>
      <c r="D238" s="418" t="n"/>
      <c r="E238" s="419" t="inlineStr">
        <is>
          <t xml:space="preserve">Servicios Escolares  </t>
        </is>
      </c>
      <c r="F238" s="540" t="n"/>
      <c r="G238" s="418">
        <f>mercado!G100</f>
        <v/>
      </c>
      <c r="H238" s="418" t="n"/>
    </row>
    <row customHeight="1" ht="7.9" r="239">
      <c r="A239" s="418" t="n"/>
      <c r="B239" s="418" t="n"/>
      <c r="C239" s="418" t="n"/>
      <c r="D239" s="418" t="n"/>
      <c r="E239" s="432" t="n"/>
      <c r="F239" s="432" t="n"/>
      <c r="G239" s="418" t="n"/>
      <c r="H239" s="418" t="n"/>
    </row>
    <row customHeight="1" ht="14.25" r="240">
      <c r="A240" s="416" t="inlineStr">
        <is>
          <t>Servicios Públicos del Sector</t>
        </is>
      </c>
      <c r="B240" s="540" t="n"/>
      <c r="C240" s="540" t="n"/>
      <c r="D240" s="540" t="n"/>
      <c r="E240" s="540" t="n"/>
      <c r="F240" s="540" t="n"/>
      <c r="G240" s="540" t="n"/>
      <c r="H240" s="540" t="n"/>
    </row>
    <row customHeight="1" ht="6.6" r="241">
      <c r="A241" s="418" t="n"/>
      <c r="B241" s="418" t="n"/>
      <c r="C241" s="418" t="n"/>
      <c r="D241" s="418" t="n"/>
      <c r="E241" s="432" t="n"/>
      <c r="F241" s="432" t="n"/>
      <c r="G241" s="418" t="n"/>
      <c r="H241" s="418" t="n"/>
    </row>
    <row customHeight="1" ht="14.25" r="242">
      <c r="A242" s="425" t="inlineStr">
        <is>
          <t>Acueducto</t>
        </is>
      </c>
      <c r="B242" s="441">
        <f>mercado!C74</f>
        <v/>
      </c>
      <c r="C242" s="418" t="n"/>
      <c r="D242" s="418" t="n"/>
      <c r="E242" s="432" t="n"/>
      <c r="F242" s="432" t="n"/>
      <c r="G242" s="418" t="n"/>
      <c r="H242" s="418" t="n"/>
    </row>
    <row customHeight="1" ht="14.25" r="243">
      <c r="A243" s="425" t="inlineStr">
        <is>
          <t>Alcantarillado</t>
        </is>
      </c>
      <c r="B243" s="441">
        <f>mercado!C75</f>
        <v/>
      </c>
      <c r="C243" s="545" t="n"/>
      <c r="D243" s="545" t="n"/>
      <c r="E243" s="545" t="n"/>
      <c r="F243" s="545" t="n"/>
      <c r="G243" s="545" t="n"/>
      <c r="H243" s="545" t="n"/>
    </row>
    <row customHeight="1" ht="14.25" r="244">
      <c r="A244" s="425" t="inlineStr">
        <is>
          <t>Electricidad</t>
        </is>
      </c>
      <c r="B244" s="441">
        <f>mercado!C76</f>
        <v/>
      </c>
      <c r="C244" s="545" t="n"/>
      <c r="D244" s="545" t="n"/>
      <c r="E244" s="545" t="n"/>
      <c r="F244" s="545" t="n"/>
      <c r="G244" s="545" t="n"/>
      <c r="H244" s="545" t="n"/>
    </row>
    <row customHeight="1" ht="14.25" r="245">
      <c r="A245" s="425" t="inlineStr">
        <is>
          <t>Gas</t>
        </is>
      </c>
      <c r="B245" s="441">
        <f>mercado!C77</f>
        <v/>
      </c>
      <c r="D245" s="545" t="n"/>
      <c r="E245" s="545" t="n"/>
      <c r="F245" s="546" t="n"/>
      <c r="G245" s="545" t="n"/>
      <c r="H245" s="545" t="n"/>
    </row>
    <row customHeight="1" ht="14.25" r="246">
      <c r="A246" s="425" t="inlineStr">
        <is>
          <t>Internet y TV</t>
        </is>
      </c>
      <c r="B246" s="441">
        <f>mercado!C78</f>
        <v/>
      </c>
      <c r="D246" s="545" t="n"/>
      <c r="E246" s="545" t="n"/>
      <c r="F246" s="545" t="n"/>
      <c r="G246" s="545" t="n"/>
      <c r="H246" s="545" t="n"/>
    </row>
    <row customHeight="1" ht="4.9" r="247">
      <c r="A247" s="418" t="n"/>
      <c r="B247" s="418" t="n"/>
      <c r="D247" s="418" t="n"/>
      <c r="E247" s="432" t="n"/>
      <c r="F247" s="444" t="n"/>
      <c r="G247" s="418" t="n"/>
      <c r="H247" s="418" t="n"/>
    </row>
    <row customHeight="1" ht="14.25" r="248">
      <c r="A248" s="416" t="inlineStr">
        <is>
          <t xml:space="preserve">Condiciones del sector </t>
        </is>
      </c>
      <c r="B248" s="540" t="n"/>
      <c r="C248" s="540" t="n"/>
      <c r="D248" s="540" t="n"/>
      <c r="E248" s="540" t="n"/>
      <c r="F248" s="540" t="n"/>
      <c r="G248" s="540" t="n"/>
      <c r="H248" s="540" t="n"/>
    </row>
    <row customHeight="1" ht="7.9" r="249">
      <c r="A249" s="418" t="n"/>
      <c r="B249" s="418" t="n"/>
      <c r="D249" s="418" t="n"/>
      <c r="E249" s="432" t="n"/>
      <c r="F249" s="432" t="n"/>
      <c r="G249" s="418" t="n"/>
      <c r="H249" s="418" t="n"/>
    </row>
    <row customHeight="1" ht="12.75" r="250">
      <c r="A250" s="196" t="inlineStr">
        <is>
          <t>Condiciones de Salubridad</t>
        </is>
      </c>
      <c r="B250" s="196" t="n"/>
      <c r="C250" s="441">
        <f>mercado!C198</f>
        <v/>
      </c>
      <c r="D250" s="418" t="n"/>
      <c r="E250" s="418" t="n"/>
      <c r="G250" s="418" t="n"/>
      <c r="H250" s="418" t="n"/>
    </row>
    <row customHeight="1" ht="12.75" r="251">
      <c r="A251" s="196" t="inlineStr">
        <is>
          <t>Manejo de Basuras</t>
        </is>
      </c>
      <c r="B251" s="196" t="n"/>
      <c r="C251" s="441">
        <f>mercado!C199</f>
        <v/>
      </c>
      <c r="D251" s="418" t="n"/>
      <c r="E251" s="441" t="n"/>
      <c r="G251" s="418" t="n"/>
      <c r="H251" s="418" t="n"/>
    </row>
    <row customHeight="1" ht="12.75" r="252">
      <c r="A252" s="196" t="inlineStr">
        <is>
          <t>Ruido</t>
        </is>
      </c>
      <c r="B252" s="196" t="n"/>
      <c r="C252" s="441">
        <f>mercado!C200</f>
        <v/>
      </c>
      <c r="D252" s="418" t="n"/>
      <c r="E252" s="432" t="n"/>
      <c r="F252" s="432" t="n"/>
      <c r="G252" s="418" t="n"/>
      <c r="H252" s="418" t="n"/>
    </row>
    <row customHeight="1" ht="12.75" r="253">
      <c r="A253" s="196" t="inlineStr">
        <is>
          <t>Aguas estancadas</t>
        </is>
      </c>
      <c r="B253" s="196" t="n"/>
      <c r="C253" s="441">
        <f>mercado!C201</f>
        <v/>
      </c>
      <c r="D253" s="418" t="n"/>
      <c r="E253" s="432" t="n"/>
      <c r="F253" s="432" t="n"/>
      <c r="G253" s="418" t="n"/>
      <c r="H253" s="418" t="n"/>
    </row>
    <row customHeight="1" ht="12.75" r="254">
      <c r="A254" s="196" t="inlineStr">
        <is>
          <t>Inseguridad</t>
        </is>
      </c>
      <c r="B254" s="196" t="n"/>
      <c r="C254" s="441">
        <f>mercado!C202</f>
        <v/>
      </c>
      <c r="D254" s="418" t="n"/>
      <c r="E254" s="432" t="n"/>
      <c r="F254" s="432" t="n"/>
      <c r="G254" s="418" t="n"/>
      <c r="H254" s="418" t="n"/>
    </row>
    <row customHeight="1" ht="10.15" r="255">
      <c r="A255" s="441" t="n"/>
      <c r="B255" s="441" t="n"/>
      <c r="D255" s="418" t="n"/>
      <c r="E255" s="418" t="n"/>
      <c r="F255" s="418" t="n"/>
      <c r="G255" s="418" t="n"/>
      <c r="H255" s="418" t="n"/>
    </row>
    <row customHeight="1" ht="13.9" r="256">
      <c r="A256" s="416" t="inlineStr">
        <is>
          <t>Observaciones del sector</t>
        </is>
      </c>
      <c r="B256" s="540" t="n"/>
      <c r="C256" s="540" t="n"/>
      <c r="D256" s="540" t="n"/>
      <c r="E256" s="540" t="n"/>
      <c r="F256" s="540" t="n"/>
      <c r="G256" s="540" t="n"/>
      <c r="H256" s="540" t="n"/>
    </row>
    <row customHeight="1" ht="13.5" r="257">
      <c r="A257" s="441" t="n"/>
      <c r="B257" s="441" t="n"/>
      <c r="D257" s="418" t="n"/>
      <c r="E257" s="418" t="n"/>
      <c r="F257" s="418" t="n"/>
      <c r="G257" s="418" t="n"/>
      <c r="H257" s="418" t="n"/>
    </row>
    <row customHeight="1" ht="92.45" r="258">
      <c r="A258" s="438">
        <f>mercado!B286</f>
        <v/>
      </c>
      <c r="B258" s="540" t="n"/>
      <c r="C258" s="540" t="n"/>
      <c r="D258" s="540" t="n"/>
      <c r="E258" s="540" t="n"/>
      <c r="F258" s="540" t="n"/>
      <c r="G258" s="540" t="n"/>
      <c r="H258" s="540" t="n"/>
    </row>
    <row customHeight="1" hidden="1" ht="13.9" r="259">
      <c r="A259" s="196" t="n"/>
      <c r="B259" s="196" t="n"/>
      <c r="D259" s="418" t="n"/>
      <c r="E259" s="432" t="n"/>
      <c r="F259" s="432" t="n"/>
      <c r="G259" s="418" t="n"/>
      <c r="H259" s="418" t="n"/>
    </row>
    <row customHeight="1" hidden="1" ht="13.9" r="260"/>
    <row customHeight="1" hidden="1" ht="25.9" r="261">
      <c r="B261" s="418" t="n"/>
      <c r="C261" s="418" t="n"/>
      <c r="D261" s="418" t="n"/>
      <c r="E261" s="432" t="n"/>
      <c r="F261" s="432" t="n"/>
      <c r="G261" s="418" t="n"/>
      <c r="H261" s="418" t="n"/>
    </row>
    <row customHeight="1" hidden="1" ht="15.6" r="262"/>
    <row customHeight="1" hidden="1" ht="114.6" r="263"/>
    <row customHeight="1" ht="0.6" r="264">
      <c r="A264" s="418" t="n"/>
      <c r="B264" s="418" t="n"/>
      <c r="C264" s="418" t="n"/>
      <c r="D264" s="418" t="n"/>
      <c r="E264" s="418" t="n"/>
      <c r="F264" s="418" t="n"/>
      <c r="G264" s="418" t="n"/>
      <c r="H264" s="418" t="n"/>
    </row>
    <row customHeight="1" ht="27.75" r="265">
      <c r="A265" s="420" t="inlineStr">
        <is>
          <t>5 - Aspecto económico y consideraciones</t>
        </is>
      </c>
      <c r="B265" s="530" t="n"/>
      <c r="C265" s="530" t="n"/>
      <c r="D265" s="530" t="n"/>
      <c r="E265" s="530" t="n"/>
      <c r="F265" s="530" t="n"/>
      <c r="G265" s="530" t="n"/>
      <c r="H265" s="530" t="n"/>
    </row>
    <row customHeight="1" ht="6.6" r="266">
      <c r="A266" s="117" t="n"/>
      <c r="B266" s="117" t="n"/>
      <c r="C266" s="117" t="n"/>
      <c r="D266" s="117" t="n"/>
      <c r="E266" s="117" t="n"/>
      <c r="F266" s="117" t="n"/>
      <c r="G266" s="117" t="n"/>
      <c r="H266" s="117" t="n"/>
    </row>
    <row customHeight="1" ht="14.25" r="267">
      <c r="A267" s="416" t="inlineStr">
        <is>
          <t>Análisis del mercado - oferta y demanda</t>
        </is>
      </c>
      <c r="B267" s="540" t="n"/>
      <c r="C267" s="540" t="n"/>
      <c r="D267" s="540" t="n"/>
      <c r="E267" s="540" t="n"/>
      <c r="F267" s="540" t="n"/>
      <c r="G267" s="540" t="n"/>
      <c r="H267" s="540" t="n"/>
    </row>
    <row customHeight="1" ht="9" r="268">
      <c r="B268" s="418" t="n"/>
      <c r="C268" s="418" t="n"/>
      <c r="D268" s="418" t="n"/>
      <c r="E268" s="432" t="n"/>
      <c r="F268" s="432" t="n"/>
      <c r="G268" s="418" t="n"/>
      <c r="H268" s="418" t="n"/>
    </row>
    <row customFormat="1" customHeight="1" ht="20.45" r="269" s="197">
      <c r="A269" s="439">
        <f>mercado!B268</f>
        <v/>
      </c>
      <c r="B269" s="540" t="n"/>
      <c r="C269" s="540" t="n"/>
      <c r="D269" s="540" t="n"/>
      <c r="E269" s="540" t="n"/>
      <c r="F269" s="540" t="n"/>
      <c r="G269" s="540" t="n"/>
      <c r="H269" s="540" t="n"/>
    </row>
    <row customHeight="1" hidden="1" ht="22.15" r="270">
      <c r="A270" s="418" t="n"/>
      <c r="B270" s="418" t="n"/>
      <c r="C270" s="418" t="n"/>
      <c r="D270" s="418" t="n"/>
      <c r="E270" s="418" t="n"/>
      <c r="F270" s="418" t="n"/>
      <c r="G270" s="418" t="n"/>
      <c r="H270" s="418" t="n"/>
    </row>
    <row customHeight="1" ht="13.9" r="271">
      <c r="A271" s="416" t="inlineStr">
        <is>
          <t xml:space="preserve">Actualidad Edificadora del Sector </t>
        </is>
      </c>
      <c r="B271" s="540" t="n"/>
      <c r="C271" s="540" t="n"/>
      <c r="D271" s="540" t="n"/>
      <c r="E271" s="540" t="n"/>
      <c r="F271" s="540" t="n"/>
      <c r="G271" s="540" t="n"/>
      <c r="H271" s="540" t="n"/>
    </row>
    <row customHeight="1" ht="6.6" r="272">
      <c r="B272" s="418" t="n"/>
      <c r="C272" s="418" t="n"/>
      <c r="D272" s="418" t="n"/>
      <c r="E272" s="432" t="n"/>
      <c r="F272" s="432" t="n"/>
      <c r="G272" s="418" t="n"/>
      <c r="H272" s="418" t="n"/>
    </row>
    <row customHeight="1" ht="36" r="273">
      <c r="A273" s="439">
        <f>mercado!B256</f>
        <v/>
      </c>
      <c r="B273" s="540" t="n"/>
      <c r="C273" s="540" t="n"/>
      <c r="D273" s="540" t="n"/>
      <c r="E273" s="540" t="n"/>
      <c r="F273" s="540" t="n"/>
      <c r="G273" s="540" t="n"/>
      <c r="H273" s="540" t="n"/>
    </row>
    <row customHeight="1" hidden="1" ht="14.45" r="274">
      <c r="A274" s="439" t="n"/>
      <c r="B274" s="439" t="n"/>
      <c r="C274" s="439" t="n"/>
      <c r="D274" s="439" t="n"/>
      <c r="E274" s="439" t="n"/>
      <c r="F274" s="439" t="n"/>
      <c r="G274" s="439" t="n"/>
      <c r="H274" s="439" t="n"/>
    </row>
    <row customHeight="1" ht="14.25" r="275">
      <c r="A275" s="416" t="inlineStr">
        <is>
          <t>Perspectivas de valorización</t>
        </is>
      </c>
      <c r="B275" s="540" t="n"/>
      <c r="C275" s="540" t="n"/>
      <c r="D275" s="540" t="n"/>
      <c r="E275" s="540" t="n"/>
      <c r="F275" s="540" t="n"/>
      <c r="G275" s="540" t="n"/>
      <c r="H275" s="540" t="n"/>
    </row>
    <row customHeight="1" ht="48" r="276">
      <c r="A276" s="438">
        <f>mercado!B111</f>
        <v/>
      </c>
      <c r="B276" s="540" t="n"/>
      <c r="C276" s="540" t="n"/>
      <c r="D276" s="540" t="n"/>
      <c r="E276" s="540" t="n"/>
      <c r="F276" s="540" t="n"/>
      <c r="G276" s="540" t="n"/>
      <c r="H276" s="540" t="n"/>
    </row>
    <row customHeight="1" hidden="1" ht="1.9" r="277">
      <c r="A277" s="439" t="n"/>
      <c r="B277" s="540" t="n"/>
      <c r="C277" s="540" t="n"/>
      <c r="D277" s="540" t="n"/>
      <c r="E277" s="540" t="n"/>
      <c r="F277" s="540" t="n"/>
      <c r="G277" s="540" t="n"/>
      <c r="H277" s="540" t="n"/>
    </row>
    <row customHeight="1" hidden="1" ht="15" r="278">
      <c r="A278" s="418" t="n"/>
      <c r="B278" s="418" t="n"/>
      <c r="C278" s="418" t="n"/>
      <c r="D278" s="418" t="n"/>
      <c r="E278" s="418" t="n"/>
      <c r="F278" s="418" t="n"/>
      <c r="G278" s="418" t="n"/>
      <c r="H278" s="418" t="n"/>
    </row>
    <row customHeight="1" ht="14.25" r="279">
      <c r="A279" s="416" t="inlineStr">
        <is>
          <t>Análisis del inmueble</t>
        </is>
      </c>
      <c r="B279" s="540" t="n"/>
      <c r="C279" s="540" t="n"/>
      <c r="D279" s="540" t="n"/>
      <c r="E279" s="540" t="n"/>
      <c r="F279" s="540" t="n"/>
      <c r="G279" s="540" t="n"/>
      <c r="H279" s="540" t="n"/>
    </row>
    <row customHeight="1" ht="45.6" r="280">
      <c r="A280" s="418">
        <f>mercado!B242</f>
        <v/>
      </c>
      <c r="B280" s="540" t="n"/>
      <c r="C280" s="540" t="n"/>
      <c r="D280" s="540" t="n"/>
      <c r="E280" s="540" t="n"/>
      <c r="F280" s="540" t="n"/>
      <c r="G280" s="540" t="n"/>
      <c r="H280" s="540" t="n"/>
    </row>
    <row customHeight="1" ht="0.6" r="281">
      <c r="A281" s="418" t="n"/>
      <c r="B281" s="418" t="n"/>
      <c r="C281" s="418" t="n"/>
      <c r="D281" s="418" t="n"/>
      <c r="E281" s="418" t="n"/>
      <c r="F281" s="418" t="n"/>
      <c r="G281" s="418" t="n"/>
      <c r="H281" s="418" t="n"/>
    </row>
    <row customHeight="1" hidden="1" ht="13.9" r="282">
      <c r="A282" s="418" t="n"/>
      <c r="B282" s="418" t="n"/>
      <c r="C282" s="418" t="n"/>
      <c r="D282" s="418" t="n"/>
      <c r="E282" s="418" t="n"/>
      <c r="F282" s="418" t="n"/>
      <c r="G282" s="418" t="n"/>
      <c r="H282" s="418" t="n"/>
    </row>
    <row customHeight="1" ht="27.75" r="283">
      <c r="A283" s="420" t="inlineStr">
        <is>
          <t>6 - Metodología de Valoración</t>
        </is>
      </c>
      <c r="B283" s="530" t="n"/>
      <c r="C283" s="530" t="n"/>
      <c r="D283" s="530" t="n"/>
      <c r="E283" s="530" t="n"/>
      <c r="F283" s="530" t="n"/>
      <c r="G283" s="530" t="n"/>
      <c r="H283" s="530" t="n"/>
    </row>
    <row customHeight="1" ht="9.6" r="284">
      <c r="A284" s="136" t="n"/>
      <c r="B284" s="117" t="n"/>
      <c r="C284" s="117" t="n"/>
      <c r="D284" s="117" t="n"/>
      <c r="E284" s="117" t="n"/>
      <c r="F284" s="117" t="n"/>
      <c r="G284" s="117" t="n"/>
      <c r="H284" s="117" t="n"/>
    </row>
    <row customHeight="1" ht="39.6" r="285">
      <c r="A285" s="418" t="inlineStr">
        <is>
          <t>El valor razonable se define en las normas internacionales de información financiera (NIIF) y en otras normas contables, como la cantidad por la que puede intercambiarse un activo, entre un comprador y un vendedor interesados y debidamente informados, en una transacción libre. La base del valor razonable es el mercado.</t>
        </is>
      </c>
      <c r="B285" s="540" t="n"/>
      <c r="C285" s="540" t="n"/>
      <c r="D285" s="540" t="n"/>
      <c r="E285" s="540" t="n"/>
      <c r="F285" s="540" t="n"/>
      <c r="G285" s="540" t="n"/>
      <c r="H285" s="540" t="n"/>
    </row>
    <row customHeight="1" ht="10.15" r="286">
      <c r="A286" s="135" t="n"/>
      <c r="B286" s="418" t="n"/>
      <c r="C286" s="418" t="n"/>
      <c r="D286" s="418" t="n"/>
      <c r="E286" s="418" t="n"/>
      <c r="F286" s="418" t="n"/>
      <c r="G286" s="418" t="n"/>
      <c r="H286" s="418" t="n"/>
    </row>
    <row customHeight="1" ht="14.25" r="287">
      <c r="A287" s="416" t="inlineStr">
        <is>
          <t>Enfoque de mercado</t>
        </is>
      </c>
      <c r="B287" s="540" t="n"/>
      <c r="C287" s="540" t="n"/>
      <c r="D287" s="540" t="n"/>
      <c r="E287" s="540" t="n"/>
      <c r="F287" s="540" t="n"/>
      <c r="G287" s="540" t="n"/>
      <c r="H287" s="540" t="n"/>
    </row>
    <row customHeight="1" ht="36" r="288">
      <c r="A288" s="418" t="inlineStr">
        <is>
          <t>Técnica valuatoria que establece el valor comercial a partir del estudio de las ofertas o transacciones recientes de bienes comparables al del objeto de avalúo. Tales transacciones son clasificadas, analizadas e interpretadas para estimar el valor.</t>
        </is>
      </c>
      <c r="B288" s="540" t="n"/>
      <c r="C288" s="540" t="n"/>
      <c r="D288" s="540" t="n"/>
      <c r="E288" s="540" t="n"/>
      <c r="F288" s="540" t="n"/>
      <c r="G288" s="540" t="n"/>
      <c r="H288" s="540" t="n"/>
    </row>
    <row customHeight="1" ht="13.9" r="289">
      <c r="A289" s="418" t="inlineStr">
        <is>
          <t>La información de mercado y la respectiva homogenización se presenta en el anexo correspondiente.</t>
        </is>
      </c>
      <c r="B289" s="540" t="n"/>
      <c r="C289" s="540" t="n"/>
      <c r="D289" s="540" t="n"/>
      <c r="E289" s="540" t="n"/>
      <c r="F289" s="540" t="n"/>
      <c r="G289" s="540" t="n"/>
      <c r="H289" s="540" t="n"/>
    </row>
    <row customHeight="1" ht="14.25" r="290">
      <c r="A290" s="134" t="n"/>
      <c r="B290" s="117" t="n"/>
      <c r="C290" s="117" t="n"/>
      <c r="D290" s="117" t="n"/>
      <c r="E290" s="117" t="n"/>
      <c r="F290" s="117" t="n"/>
      <c r="G290" s="117" t="n"/>
      <c r="H290" s="117" t="n"/>
    </row>
    <row customHeight="1" ht="5.45" r="291">
      <c r="A291" s="133" t="n"/>
      <c r="B291" s="117" t="n"/>
      <c r="C291" s="117" t="n"/>
      <c r="D291" s="117" t="n"/>
      <c r="E291" s="117" t="n"/>
      <c r="F291" s="117" t="n"/>
      <c r="G291" s="117" t="n"/>
      <c r="H291" s="117" t="n"/>
    </row>
    <row customHeight="1" ht="27.75" r="292">
      <c r="A292" s="420" t="inlineStr">
        <is>
          <t>7 - Jerarquía de los datos</t>
        </is>
      </c>
      <c r="B292" s="530" t="n"/>
      <c r="C292" s="530" t="n"/>
      <c r="D292" s="530" t="n"/>
      <c r="E292" s="530" t="n"/>
      <c r="F292" s="530" t="n"/>
      <c r="G292" s="530" t="n"/>
      <c r="H292" s="530" t="n"/>
    </row>
    <row customHeight="1" ht="8.449999999999999" r="293">
      <c r="A293" s="117" t="n"/>
      <c r="B293" s="117" t="n"/>
      <c r="C293" s="117" t="n"/>
      <c r="D293" s="117" t="n"/>
      <c r="E293" s="117" t="n"/>
      <c r="F293" s="117" t="n"/>
      <c r="G293" s="117" t="n"/>
      <c r="H293" s="117" t="n"/>
    </row>
    <row customHeight="1" ht="14.25" r="294">
      <c r="A294" s="425" t="inlineStr">
        <is>
          <t>Nivel 1</t>
        </is>
      </c>
      <c r="B294" s="540" t="n"/>
      <c r="C294" s="540" t="n"/>
      <c r="D294" s="540" t="n"/>
      <c r="E294" s="540" t="n"/>
      <c r="F294" s="540" t="n"/>
      <c r="G294" s="540" t="n"/>
      <c r="H294" s="540" t="n"/>
    </row>
    <row customHeight="1" ht="25.9" r="295">
      <c r="A295" s="418" t="inlineStr">
        <is>
          <t>Valores de transacciones u ofertas en el mercado para bienes idénticos, los cuales puedan ser evaluados en la fecha de medición.</t>
        </is>
      </c>
      <c r="B295" s="540" t="n"/>
      <c r="C295" s="540" t="n"/>
      <c r="D295" s="540" t="n"/>
      <c r="E295" s="540" t="n"/>
      <c r="F295" s="540" t="n"/>
      <c r="G295" s="540" t="n"/>
      <c r="H295" s="540" t="n"/>
    </row>
    <row customHeight="1" ht="3.6" r="296">
      <c r="A296" s="418" t="n"/>
      <c r="B296" s="418" t="n"/>
      <c r="C296" s="418" t="n"/>
      <c r="D296" s="418" t="n"/>
      <c r="E296" s="418" t="n"/>
      <c r="F296" s="418" t="n"/>
      <c r="G296" s="418" t="n"/>
      <c r="H296" s="418" t="n"/>
    </row>
    <row customHeight="1" ht="14.25" r="297">
      <c r="A297" s="425" t="inlineStr">
        <is>
          <t>Nivel 2</t>
        </is>
      </c>
      <c r="B297" s="540" t="n"/>
      <c r="C297" s="540" t="n"/>
      <c r="D297" s="540" t="n"/>
      <c r="E297" s="540" t="n"/>
      <c r="F297" s="540" t="n"/>
      <c r="G297" s="540" t="n"/>
      <c r="H297" s="540" t="n"/>
    </row>
    <row customHeight="1" ht="21" r="298">
      <c r="A298" s="418" t="inlineStr">
        <is>
          <t xml:space="preserve">Valores de transacciones u ofertas de inmuebles similares, deben ser observables directa o indirectamente. </t>
        </is>
      </c>
      <c r="B298" s="540" t="n"/>
      <c r="C298" s="540" t="n"/>
      <c r="D298" s="540" t="n"/>
      <c r="E298" s="540" t="n"/>
      <c r="F298" s="540" t="n"/>
      <c r="G298" s="540" t="n"/>
      <c r="H298" s="540" t="n"/>
    </row>
    <row customHeight="1" ht="4.15" r="299">
      <c r="A299" s="418" t="n"/>
      <c r="B299" s="418" t="n"/>
      <c r="C299" s="418" t="n"/>
      <c r="D299" s="418" t="n"/>
      <c r="E299" s="418" t="n"/>
      <c r="F299" s="418" t="n"/>
      <c r="G299" s="418" t="n"/>
      <c r="H299" s="418" t="n"/>
    </row>
    <row customHeight="1" ht="14.25" r="300">
      <c r="A300" s="425" t="inlineStr">
        <is>
          <t>Nivel 3</t>
        </is>
      </c>
      <c r="B300" s="540" t="n"/>
      <c r="C300" s="540" t="n"/>
      <c r="D300" s="540" t="n"/>
      <c r="E300" s="540" t="n"/>
      <c r="F300" s="540" t="n"/>
      <c r="G300" s="540" t="n"/>
      <c r="H300" s="540" t="n"/>
    </row>
    <row customHeight="1" ht="16.15" r="301">
      <c r="A301" s="418" t="inlineStr">
        <is>
          <t>Datos no observables en el mercado, como conceptos y encuestas a expertos.</t>
        </is>
      </c>
      <c r="B301" s="540" t="n"/>
      <c r="C301" s="540" t="n"/>
      <c r="D301" s="540" t="n"/>
      <c r="E301" s="540" t="n"/>
      <c r="F301" s="540" t="n"/>
      <c r="G301" s="540" t="n"/>
      <c r="H301" s="540" t="n"/>
    </row>
    <row customHeight="1" ht="3.6" r="302">
      <c r="A302" s="418" t="n"/>
      <c r="B302" s="418" t="n"/>
      <c r="C302" s="418" t="n"/>
      <c r="D302" s="418" t="n"/>
      <c r="E302" s="418" t="n"/>
      <c r="F302" s="418" t="n"/>
      <c r="G302" s="418" t="n"/>
      <c r="H302" s="418" t="n"/>
    </row>
    <row customHeight="1" ht="43.15" r="303">
      <c r="A303" s="418" t="inlineStr">
        <is>
          <t>En este avalúo los datos de entrada utilizados para calcular el valor razonable son nivel 2 y 3. Corresponden a precios de oferta de inmuebles similares que son observables, ya sea directa o indirectamente en el mercado y que han sido ajustados u homogeneizados por factores como área, ubicación, vitrina, relación frente – fondo, visibilidad, mejoras, entre otros.</t>
        </is>
      </c>
      <c r="B303" s="540" t="n"/>
      <c r="C303" s="540" t="n"/>
      <c r="D303" s="540" t="n"/>
      <c r="E303" s="540" t="n"/>
      <c r="F303" s="540" t="n"/>
      <c r="G303" s="540" t="n"/>
      <c r="H303" s="540" t="n"/>
    </row>
    <row customHeight="1" ht="14.25" r="304">
      <c r="A304" s="117" t="n"/>
      <c r="B304" s="117" t="n"/>
      <c r="C304" s="117" t="n"/>
      <c r="D304" s="117" t="n"/>
      <c r="E304" s="117" t="n"/>
      <c r="F304" s="117" t="n"/>
      <c r="G304" s="117" t="n"/>
      <c r="H304" s="117" t="n"/>
    </row>
    <row customHeight="1" ht="27.75" r="305">
      <c r="A305" s="420" t="inlineStr">
        <is>
          <t>8 - Términos de referencia</t>
        </is>
      </c>
      <c r="B305" s="530" t="n"/>
      <c r="C305" s="530" t="n"/>
      <c r="D305" s="530" t="n"/>
      <c r="E305" s="530" t="n"/>
      <c r="F305" s="530" t="n"/>
      <c r="G305" s="530" t="n"/>
      <c r="H305" s="530" t="n"/>
    </row>
    <row customHeight="1" ht="13.5" r="306">
      <c r="A306" s="117" t="n"/>
      <c r="B306" s="117" t="n"/>
      <c r="C306" s="117" t="n"/>
      <c r="D306" s="117" t="n"/>
      <c r="E306" s="117" t="n"/>
      <c r="F306" s="117" t="n"/>
      <c r="G306" s="117" t="n"/>
      <c r="H306" s="117" t="n"/>
    </row>
    <row customHeight="1" ht="102" r="307">
      <c r="A307" s="419" t="inlineStr">
        <is>
          <t>Tipo de Avalúo</t>
        </is>
      </c>
      <c r="B307" s="540" t="n"/>
      <c r="C307" s="418" t="inlineStr">
        <is>
          <t xml:space="preserve">Valor de mercado: “Es la cantidad estimada por la cual el activo debe ser intercambiado en la fecha de valoración entre un comprador interesado y un vendedor interesado en una transacción libre, después de una comercialización adecuada y donde ambas partes han actuado con conocimiento, prudencia y sin compulsión”.
Valor razonable: “Valor razonable es el precio que se recibiría por vender un activo o pagado para transferir un pasivo en una transacción ordenada entre participantes del mercado en la fecha de medición.” </t>
        </is>
      </c>
      <c r="D307" s="540" t="n"/>
      <c r="E307" s="540" t="n"/>
      <c r="F307" s="540" t="n"/>
      <c r="G307" s="540" t="n"/>
      <c r="H307" s="540" t="n"/>
    </row>
    <row customHeight="1" ht="29.45" r="308">
      <c r="A308" s="419" t="inlineStr">
        <is>
          <t>Bases de Valor</t>
        </is>
      </c>
      <c r="B308" s="540" t="n"/>
      <c r="C308" s="418" t="inlineStr">
        <is>
          <t>No se consideran en la valoración los costos de transacción, tales como impuesto al consumo, comisiones de venta, gastos de registro.</t>
        </is>
      </c>
      <c r="D308" s="540" t="n"/>
      <c r="E308" s="540" t="n"/>
      <c r="F308" s="540" t="n"/>
      <c r="G308" s="540" t="n"/>
      <c r="H308" s="540" t="n"/>
    </row>
    <row customHeight="1" ht="24" r="309">
      <c r="A309" s="419" t="inlineStr">
        <is>
          <t>Premisas de valor</t>
        </is>
      </c>
      <c r="B309" s="540" t="n"/>
      <c r="C309" s="430" t="inlineStr">
        <is>
          <t>El mayor y mejor uso del inmueble.</t>
        </is>
      </c>
      <c r="D309" s="540" t="n"/>
      <c r="E309" s="540" t="n"/>
      <c r="F309" s="540" t="n"/>
      <c r="G309" s="540" t="n"/>
      <c r="H309" s="540" t="n"/>
    </row>
    <row customHeight="1" ht="129" r="310">
      <c r="A310" s="419" t="inlineStr">
        <is>
          <t>Restricciones de uso</t>
        </is>
      </c>
      <c r="B310" s="540" t="n"/>
      <c r="C310" s="418" t="inlineStr">
        <is>
          <t>Este avalúo debe ser usado únicamente para el propósito contratado y aunque la distribución de este es potestad del cliente, secciones individuales no deben ser compartidas. Este reporte está diseñado para ser usado en su totalidad y no por secciones.
La información, las estimaciones y las opiniones en lo posible son verificadas, pero no pueden ser garantizadas. 
No se podrá obligar a los avaluadores a prestar testimonio o a comparecer ante entidades judiciales con respecto a esta valoración o sobre las propiedades objeto de valoración, sin un acuerdo previo.</t>
        </is>
      </c>
      <c r="D310" s="540" t="n"/>
      <c r="E310" s="540" t="n"/>
      <c r="F310" s="540" t="n"/>
      <c r="G310" s="540" t="n"/>
      <c r="H310" s="540" t="n"/>
    </row>
    <row customHeight="1" ht="31.15" r="311">
      <c r="A311" s="419" t="inlineStr">
        <is>
          <t>Firma avaluadora</t>
        </is>
      </c>
      <c r="B311" s="540" t="n"/>
      <c r="C311" s="418" t="n"/>
      <c r="D311" s="540" t="n"/>
      <c r="E311" s="540" t="n"/>
      <c r="F311" s="540" t="n"/>
      <c r="G311" s="540" t="n"/>
      <c r="H311" s="540" t="n"/>
      <c r="I311" s="117" t="n"/>
    </row>
    <row customHeight="1" ht="42.6" r="312">
      <c r="A312" s="419" t="inlineStr">
        <is>
          <t>Certificación</t>
        </is>
      </c>
      <c r="B312" s="540" t="n"/>
      <c r="C312" s="418" t="inlineStr">
        <is>
          <t>La firma y el perito declara que no tiene interés alguno en el inmueble objeto del presente informe de avalúo, ni vínculo que implique impedimento para adelantar la labor de perito avaluador.</t>
        </is>
      </c>
      <c r="D312" s="540" t="n"/>
      <c r="E312" s="540" t="n"/>
      <c r="F312" s="540" t="n"/>
      <c r="G312" s="540" t="n"/>
      <c r="H312" s="540" t="n"/>
    </row>
    <row customHeight="1" ht="56.45" r="313">
      <c r="A313" s="419" t="inlineStr">
        <is>
          <t>Restricciones</t>
        </is>
      </c>
      <c r="B313" s="540" t="n"/>
      <c r="C313" s="418" t="inlineStr">
        <is>
          <t>En la elaboración del presente avalúo no se han tenido en cuenta, posibles contingencias o afectaciones de orden jurídico tales como: titulación, modos de adquisición de dominio, contratos de tenencia, demandas pendientes y en general cualquier asunto de carácter legal.</t>
        </is>
      </c>
      <c r="D313" s="540" t="n"/>
      <c r="E313" s="540" t="n"/>
      <c r="F313" s="540" t="n"/>
      <c r="G313" s="540" t="n"/>
      <c r="H313" s="540" t="n"/>
    </row>
    <row customHeight="1" ht="71.45" r="314">
      <c r="A314" s="419" t="inlineStr">
        <is>
          <t>Vigencia</t>
        </is>
      </c>
      <c r="B314" s="540" t="n"/>
      <c r="C314" s="418" t="inlineStr">
        <is>
          <t>De acuerdo con el numeral 7 del Artículo 2 del Decreto 422 de marzo 08 de 2000, y al Artículo 19 del Decreto 1420 de junio de 1998, expedidos por el Ministerio de Desarrollo Económico, el presente avalúo tiene una vigencia de un (1) año a partir de la fecha de expedición de este informe, siempre y cuando se conserven las condiciones extrínsecas e intrínsecas que pueden afectar el valor.</t>
        </is>
      </c>
      <c r="D314" s="540" t="n"/>
      <c r="E314" s="540" t="n"/>
      <c r="F314" s="540" t="n"/>
      <c r="G314" s="540" t="n"/>
      <c r="H314" s="540" t="n"/>
    </row>
    <row customHeight="1" ht="13.5" r="315">
      <c r="A315" s="117" t="n"/>
      <c r="B315" s="117" t="n"/>
      <c r="C315" s="117" t="n"/>
      <c r="D315" s="117" t="n"/>
      <c r="E315" s="117" t="n"/>
      <c r="F315" s="117" t="n"/>
      <c r="G315" s="117" t="n"/>
      <c r="H315" s="117" t="n"/>
    </row>
    <row customHeight="1" ht="27.75" r="316">
      <c r="A316" s="420" t="inlineStr">
        <is>
          <t>9 - Estudio de Mercado</t>
        </is>
      </c>
      <c r="B316" s="530" t="n"/>
      <c r="C316" s="530" t="n"/>
      <c r="D316" s="530" t="n"/>
      <c r="E316" s="530" t="n"/>
      <c r="F316" s="530" t="n"/>
      <c r="G316" s="530" t="n"/>
      <c r="H316" s="530" t="n"/>
    </row>
    <row customHeight="1" ht="13.5" r="317">
      <c r="A317" s="418" t="n"/>
      <c r="B317" s="418" t="n"/>
      <c r="C317" s="418" t="n"/>
      <c r="D317" s="418" t="n"/>
      <c r="E317" s="418" t="n"/>
      <c r="F317" s="418" t="n"/>
      <c r="G317" s="418" t="n"/>
      <c r="H317" s="418" t="n"/>
    </row>
    <row customHeight="1" ht="13.5" r="318">
      <c r="A318" s="416" t="inlineStr">
        <is>
          <t>ESTUDIO DE MERCADO - OFERTAS ENCONTRADAS</t>
        </is>
      </c>
      <c r="B318" s="540" t="n"/>
      <c r="C318" s="540" t="n"/>
      <c r="D318" s="540" t="n"/>
      <c r="E318" s="540" t="n"/>
      <c r="F318" s="540" t="n"/>
      <c r="G318" s="540" t="n"/>
      <c r="H318" s="540" t="n"/>
    </row>
    <row customHeight="1" ht="13.5" r="319">
      <c r="A319" s="418" t="n"/>
      <c r="B319" s="418" t="n"/>
      <c r="C319" s="418" t="n"/>
      <c r="D319" s="418" t="n"/>
      <c r="E319" s="418" t="n"/>
      <c r="F319" s="418" t="n"/>
      <c r="G319" s="418" t="n"/>
      <c r="H319" s="418" t="n"/>
    </row>
    <row customHeight="1" ht="13.5" r="320">
      <c r="A320" s="418" t="n"/>
      <c r="B320" s="418" t="n"/>
      <c r="C320" s="418" t="n"/>
      <c r="D320" s="418" t="n"/>
      <c r="E320" s="418" t="n"/>
      <c r="F320" s="418" t="n"/>
      <c r="G320" s="418" t="n"/>
      <c r="H320" s="418" t="n"/>
    </row>
    <row customHeight="1" ht="13.5" r="321">
      <c r="A321" s="418" t="n"/>
      <c r="B321" s="418" t="n"/>
      <c r="C321" s="418" t="n"/>
      <c r="D321" s="418" t="n"/>
      <c r="E321" s="418" t="n"/>
      <c r="F321" s="418" t="n"/>
      <c r="G321" s="418" t="n"/>
      <c r="H321" s="418" t="n"/>
    </row>
    <row customHeight="1" ht="13.5" r="322">
      <c r="A322" s="418" t="n"/>
      <c r="B322" s="418" t="n"/>
      <c r="C322" s="418" t="n"/>
      <c r="D322" s="418" t="n"/>
      <c r="E322" s="418" t="n"/>
      <c r="F322" s="418" t="n"/>
      <c r="G322" s="418" t="n"/>
      <c r="H322" s="418" t="n"/>
    </row>
    <row customHeight="1" ht="13.5" r="323">
      <c r="A323" s="418" t="n"/>
      <c r="B323" s="418" t="n"/>
      <c r="C323" s="418" t="n"/>
      <c r="D323" s="418" t="n"/>
      <c r="E323" s="418" t="n"/>
      <c r="F323" s="418" t="n"/>
      <c r="G323" s="418" t="n"/>
      <c r="H323" s="418" t="n"/>
    </row>
    <row customHeight="1" ht="13.5" r="324">
      <c r="A324" s="418" t="n"/>
      <c r="B324" s="418" t="n"/>
      <c r="C324" s="418" t="n"/>
      <c r="D324" s="418" t="n"/>
      <c r="E324" s="418" t="n"/>
      <c r="F324" s="418" t="n"/>
      <c r="G324" s="418" t="n"/>
      <c r="H324" s="418" t="n"/>
    </row>
    <row customHeight="1" ht="13.5" r="325">
      <c r="A325" s="418" t="n"/>
      <c r="B325" s="418" t="n"/>
      <c r="C325" s="418" t="n"/>
      <c r="D325" s="418" t="n"/>
      <c r="E325" s="418" t="n"/>
      <c r="F325" s="418" t="n"/>
      <c r="G325" s="418" t="n"/>
      <c r="H325" s="418" t="n"/>
    </row>
    <row customHeight="1" ht="13.5" r="326">
      <c r="A326" s="418" t="n"/>
      <c r="B326" s="418" t="n"/>
      <c r="C326" s="418" t="n"/>
      <c r="D326" s="418" t="n"/>
      <c r="E326" s="418" t="n"/>
      <c r="F326" s="418" t="n"/>
      <c r="G326" s="418" t="n"/>
      <c r="H326" s="418" t="n"/>
    </row>
    <row customHeight="1" ht="13.5" r="327">
      <c r="A327" s="418" t="n"/>
      <c r="B327" s="418" t="n"/>
      <c r="C327" s="418" t="n"/>
      <c r="D327" s="418" t="n"/>
      <c r="E327" s="418" t="n"/>
      <c r="F327" s="418" t="n"/>
      <c r="G327" s="418" t="n"/>
      <c r="H327" s="418" t="n"/>
    </row>
    <row customHeight="1" ht="13.5" r="328">
      <c r="A328" s="418" t="n"/>
      <c r="B328" s="418" t="n"/>
      <c r="C328" s="418" t="n"/>
      <c r="D328" s="418" t="n"/>
      <c r="E328" s="418" t="n"/>
      <c r="F328" s="418" t="n"/>
      <c r="G328" s="418" t="n"/>
      <c r="H328" s="418" t="n"/>
    </row>
    <row customHeight="1" ht="13.5" r="329">
      <c r="A329" s="418" t="n"/>
      <c r="B329" s="418" t="n"/>
      <c r="C329" s="418" t="n"/>
      <c r="D329" s="418" t="n"/>
      <c r="E329" s="418" t="n"/>
      <c r="F329" s="418" t="n"/>
      <c r="G329" s="418" t="n"/>
      <c r="H329" s="418" t="n"/>
    </row>
    <row customHeight="1" ht="13.5" r="330">
      <c r="A330" s="418" t="n"/>
      <c r="B330" s="418" t="n"/>
      <c r="C330" s="418" t="n"/>
      <c r="D330" s="418" t="n"/>
      <c r="E330" s="418" t="n"/>
      <c r="F330" s="418" t="n"/>
      <c r="G330" s="418" t="n"/>
      <c r="H330" s="418" t="n"/>
    </row>
    <row customHeight="1" ht="13.5" r="331">
      <c r="A331" s="418" t="n"/>
      <c r="B331" s="418" t="n"/>
      <c r="C331" s="418" t="n"/>
      <c r="D331" s="418" t="n"/>
      <c r="E331" s="418" t="n"/>
      <c r="F331" s="418" t="n"/>
      <c r="G331" s="418" t="n"/>
      <c r="H331" s="418" t="n"/>
    </row>
    <row customHeight="1" ht="13.5" r="332">
      <c r="A332" s="418" t="n"/>
      <c r="B332" s="418" t="n"/>
      <c r="C332" s="418" t="n"/>
      <c r="D332" s="418" t="n"/>
      <c r="E332" s="418" t="n"/>
      <c r="F332" s="418" t="n"/>
      <c r="G332" s="418" t="n"/>
      <c r="H332" s="418" t="n"/>
    </row>
    <row customHeight="1" ht="13.5" r="333">
      <c r="A333" s="418" t="n"/>
      <c r="B333" s="418" t="n"/>
      <c r="C333" s="418" t="n"/>
      <c r="D333" s="418" t="n"/>
      <c r="E333" s="418" t="n"/>
      <c r="F333" s="418" t="n"/>
      <c r="G333" s="418" t="n"/>
      <c r="H333" s="418" t="n"/>
    </row>
    <row customHeight="1" ht="13.5" r="334">
      <c r="A334" s="418" t="n"/>
      <c r="B334" s="418" t="n"/>
      <c r="C334" s="418" t="n"/>
      <c r="D334" s="418" t="n"/>
      <c r="E334" s="418" t="n"/>
      <c r="F334" s="418" t="n"/>
      <c r="G334" s="418" t="n"/>
      <c r="H334" s="418" t="n"/>
    </row>
    <row customHeight="1" ht="13.5" r="335">
      <c r="A335" s="418" t="n"/>
      <c r="B335" s="418" t="n"/>
      <c r="C335" s="418" t="n"/>
      <c r="D335" s="418" t="n"/>
      <c r="E335" s="418" t="n"/>
      <c r="F335" s="418" t="n"/>
      <c r="G335" s="418" t="n"/>
      <c r="H335" s="418" t="n"/>
    </row>
    <row customHeight="1" ht="13.5" r="336">
      <c r="A336" s="418" t="n"/>
      <c r="B336" s="418" t="n"/>
      <c r="C336" s="418" t="n"/>
      <c r="D336" s="418" t="n"/>
      <c r="E336" s="418" t="n"/>
      <c r="F336" s="418" t="n"/>
      <c r="G336" s="418" t="n"/>
      <c r="H336" s="418" t="n"/>
    </row>
    <row customHeight="1" ht="13.5" r="337">
      <c r="A337" s="418" t="n"/>
      <c r="B337" s="418" t="n"/>
      <c r="C337" s="418" t="n"/>
      <c r="D337" s="418" t="n"/>
      <c r="E337" s="418" t="n"/>
      <c r="F337" s="418" t="n"/>
      <c r="G337" s="418" t="n"/>
      <c r="H337" s="418" t="n"/>
    </row>
    <row customHeight="1" ht="13.5" r="338">
      <c r="A338" s="418" t="n"/>
      <c r="B338" s="418" t="n"/>
      <c r="C338" s="418" t="n"/>
      <c r="D338" s="418" t="n"/>
      <c r="E338" s="418" t="n"/>
      <c r="F338" s="418" t="n"/>
      <c r="G338" s="418" t="n"/>
      <c r="H338" s="418" t="n"/>
    </row>
    <row customHeight="1" ht="13.5" r="339">
      <c r="A339" s="418" t="n"/>
      <c r="B339" s="418" t="n"/>
      <c r="C339" s="418" t="n"/>
      <c r="D339" s="418" t="n"/>
      <c r="E339" s="418" t="n"/>
      <c r="F339" s="418" t="n"/>
      <c r="G339" s="418" t="n"/>
      <c r="H339" s="418" t="n"/>
    </row>
    <row customHeight="1" ht="13.5" r="340">
      <c r="A340" s="418" t="n"/>
      <c r="B340" s="418" t="n"/>
      <c r="C340" s="418" t="n"/>
      <c r="D340" s="418" t="n"/>
      <c r="E340" s="418" t="n"/>
      <c r="F340" s="418" t="n"/>
      <c r="G340" s="418" t="n"/>
      <c r="H340" s="418" t="n"/>
    </row>
    <row customHeight="1" ht="13.5" r="341">
      <c r="A341" s="418" t="n"/>
      <c r="B341" s="418" t="n"/>
      <c r="C341" s="418" t="n"/>
      <c r="D341" s="418" t="n"/>
      <c r="E341" s="418" t="n"/>
      <c r="F341" s="418" t="n"/>
      <c r="G341" s="418" t="n"/>
      <c r="H341" s="418" t="n"/>
    </row>
    <row customHeight="1" ht="13.5" r="342">
      <c r="A342" s="418" t="n"/>
      <c r="B342" s="418" t="n"/>
      <c r="C342" s="418" t="n"/>
      <c r="D342" s="418" t="n"/>
      <c r="E342" s="418" t="n"/>
      <c r="F342" s="418" t="n"/>
      <c r="G342" s="418" t="n"/>
      <c r="H342" s="418" t="n"/>
    </row>
    <row customHeight="1" ht="13.5" r="343">
      <c r="A343" s="418" t="n"/>
      <c r="B343" s="418" t="n"/>
      <c r="C343" s="418" t="n"/>
      <c r="D343" s="418" t="n"/>
      <c r="E343" s="418" t="n"/>
      <c r="F343" s="418" t="n"/>
      <c r="G343" s="418" t="n"/>
      <c r="H343" s="418" t="n"/>
    </row>
    <row customHeight="1" ht="13.5" r="344">
      <c r="A344" s="418" t="n"/>
      <c r="B344" s="418" t="n"/>
      <c r="C344" s="418" t="n"/>
      <c r="D344" s="418" t="n"/>
      <c r="E344" s="418" t="n"/>
      <c r="F344" s="418" t="n"/>
      <c r="G344" s="418" t="n"/>
      <c r="H344" s="418" t="n"/>
    </row>
    <row customHeight="1" ht="13.5" r="345">
      <c r="A345" s="418" t="n"/>
      <c r="B345" s="418" t="n"/>
      <c r="C345" s="418" t="n"/>
      <c r="D345" s="418" t="n"/>
      <c r="E345" s="418" t="n"/>
      <c r="F345" s="418" t="n"/>
      <c r="G345" s="418" t="n"/>
      <c r="H345" s="418" t="n"/>
    </row>
    <row customHeight="1" ht="13.5" r="346">
      <c r="A346" s="418" t="n"/>
      <c r="B346" s="418" t="n"/>
      <c r="C346" s="418" t="n"/>
      <c r="D346" s="418" t="n"/>
      <c r="E346" s="418" t="n"/>
      <c r="F346" s="418" t="n"/>
      <c r="G346" s="418" t="n"/>
      <c r="H346" s="418" t="n"/>
    </row>
    <row customHeight="1" ht="13.5" r="347">
      <c r="A347" s="418" t="n"/>
      <c r="B347" s="418" t="n"/>
      <c r="C347" s="418" t="n"/>
      <c r="D347" s="418" t="n"/>
      <c r="E347" s="418" t="n"/>
      <c r="F347" s="418" t="n"/>
      <c r="G347" s="418" t="n"/>
      <c r="H347" s="418" t="n"/>
    </row>
    <row customHeight="1" ht="13.5" r="348">
      <c r="A348" s="418" t="n"/>
      <c r="B348" s="418" t="n"/>
      <c r="C348" s="418" t="n"/>
      <c r="D348" s="418" t="n"/>
      <c r="E348" s="418" t="n"/>
      <c r="F348" s="418" t="n"/>
      <c r="G348" s="418" t="n"/>
      <c r="H348" s="418" t="n"/>
    </row>
    <row customHeight="1" ht="13.5" r="349">
      <c r="A349" s="418" t="n"/>
      <c r="B349" s="418" t="n"/>
      <c r="C349" s="418" t="n"/>
      <c r="D349" s="418" t="n"/>
      <c r="E349" s="418" t="n"/>
      <c r="F349" s="418" t="n"/>
      <c r="G349" s="418" t="n"/>
      <c r="H349" s="418" t="n"/>
    </row>
    <row customHeight="1" ht="13.5" r="350">
      <c r="A350" s="418" t="n"/>
      <c r="B350" s="418" t="n"/>
      <c r="C350" s="418" t="n"/>
      <c r="D350" s="418" t="n"/>
      <c r="E350" s="418" t="n"/>
      <c r="F350" s="418" t="n"/>
      <c r="G350" s="418" t="n"/>
      <c r="H350" s="418" t="n"/>
    </row>
    <row customHeight="1" ht="13.5" r="351">
      <c r="A351" s="418" t="n"/>
      <c r="B351" s="418" t="n"/>
      <c r="C351" s="418" t="n"/>
      <c r="D351" s="418" t="n"/>
      <c r="E351" s="418" t="n"/>
      <c r="F351" s="418" t="n"/>
      <c r="G351" s="418" t="n"/>
      <c r="H351" s="418" t="n"/>
    </row>
    <row customHeight="1" ht="13.5" r="352">
      <c r="A352" s="418" t="n"/>
      <c r="B352" s="418" t="n"/>
      <c r="C352" s="418" t="n"/>
      <c r="D352" s="418" t="n"/>
      <c r="E352" s="418" t="n"/>
      <c r="F352" s="418" t="n"/>
      <c r="G352" s="418" t="n"/>
      <c r="H352" s="418" t="n"/>
    </row>
    <row customHeight="1" ht="13.5" r="353">
      <c r="A353" s="418" t="n"/>
      <c r="B353" s="418" t="n"/>
      <c r="C353" s="418" t="n"/>
      <c r="D353" s="418" t="n"/>
      <c r="E353" s="418" t="n"/>
      <c r="F353" s="418" t="n"/>
      <c r="G353" s="418" t="n"/>
      <c r="H353" s="418" t="n"/>
    </row>
    <row customHeight="1" ht="13.5" r="354">
      <c r="A354" s="418" t="n"/>
      <c r="B354" s="418" t="n"/>
      <c r="C354" s="418" t="n"/>
      <c r="D354" s="418" t="n"/>
      <c r="E354" s="418" t="n"/>
      <c r="F354" s="418" t="n"/>
      <c r="G354" s="418" t="n"/>
      <c r="H354" s="418" t="n"/>
    </row>
    <row customHeight="1" ht="13.5" r="355">
      <c r="A355" s="418" t="n"/>
      <c r="B355" s="418" t="n"/>
      <c r="C355" s="418" t="n"/>
      <c r="D355" s="418" t="n"/>
      <c r="E355" s="418" t="n"/>
      <c r="F355" s="418" t="n"/>
      <c r="G355" s="418" t="n"/>
      <c r="H355" s="418" t="n"/>
    </row>
    <row customHeight="1" ht="13.5" r="356">
      <c r="A356" s="418" t="n"/>
      <c r="B356" s="418" t="n"/>
      <c r="C356" s="418" t="n"/>
      <c r="D356" s="418" t="n"/>
      <c r="E356" s="418" t="n"/>
      <c r="F356" s="418" t="n"/>
      <c r="G356" s="418" t="n"/>
      <c r="H356" s="418" t="n"/>
    </row>
    <row customHeight="1" ht="13.5" r="357">
      <c r="A357" s="418" t="n"/>
      <c r="B357" s="418" t="n"/>
      <c r="C357" s="418" t="n"/>
      <c r="D357" s="418" t="n"/>
      <c r="E357" s="418" t="n"/>
      <c r="F357" s="418" t="n"/>
      <c r="G357" s="418" t="n"/>
      <c r="H357" s="418" t="n"/>
    </row>
    <row customHeight="1" ht="13.5" r="358">
      <c r="A358" s="418" t="n"/>
      <c r="B358" s="418" t="n"/>
      <c r="C358" s="418" t="n"/>
      <c r="D358" s="418" t="n"/>
      <c r="E358" s="418" t="n"/>
      <c r="F358" s="418" t="n"/>
      <c r="G358" s="418" t="n"/>
      <c r="H358" s="418" t="n"/>
    </row>
    <row customHeight="1" ht="13.5" r="359">
      <c r="A359" s="418" t="n"/>
      <c r="B359" s="418" t="n"/>
      <c r="C359" s="418" t="n"/>
      <c r="D359" s="418" t="n"/>
      <c r="E359" s="418" t="n"/>
      <c r="F359" s="418" t="n"/>
      <c r="G359" s="418" t="n"/>
      <c r="H359" s="418" t="n"/>
    </row>
    <row customHeight="1" ht="13.5" r="360">
      <c r="A360" s="418" t="n"/>
      <c r="B360" s="418" t="n"/>
      <c r="C360" s="418" t="n"/>
      <c r="D360" s="418" t="n"/>
      <c r="E360" s="418" t="n"/>
      <c r="F360" s="418" t="n"/>
      <c r="G360" s="418" t="n"/>
      <c r="H360" s="418" t="n"/>
    </row>
    <row customHeight="1" ht="13.5" r="361">
      <c r="A361" s="418" t="n"/>
      <c r="B361" s="418" t="n"/>
      <c r="C361" s="418" t="n"/>
      <c r="D361" s="418" t="n"/>
      <c r="E361" s="418" t="n"/>
      <c r="F361" s="418" t="n"/>
      <c r="G361" s="418" t="n"/>
      <c r="H361" s="418" t="n"/>
    </row>
    <row customHeight="1" ht="13.5" r="362">
      <c r="A362" s="418" t="n"/>
      <c r="B362" s="418" t="n"/>
      <c r="C362" s="418" t="n"/>
      <c r="D362" s="418" t="n"/>
      <c r="E362" s="418" t="n"/>
      <c r="F362" s="418" t="n"/>
      <c r="G362" s="418" t="n"/>
      <c r="H362" s="418" t="n"/>
    </row>
    <row customHeight="1" ht="13.5" r="363">
      <c r="A363" s="418" t="n"/>
      <c r="B363" s="418" t="n"/>
      <c r="C363" s="418" t="n"/>
      <c r="D363" s="418" t="n"/>
      <c r="E363" s="418" t="n"/>
      <c r="F363" s="418" t="n"/>
      <c r="G363" s="418" t="n"/>
      <c r="H363" s="418" t="n"/>
    </row>
    <row customHeight="1" ht="13.5" r="364">
      <c r="A364" s="418" t="n"/>
      <c r="B364" s="418" t="n"/>
      <c r="C364" s="418" t="n"/>
      <c r="D364" s="418" t="n"/>
      <c r="E364" s="418" t="n"/>
      <c r="F364" s="418" t="n"/>
      <c r="G364" s="418" t="n"/>
      <c r="H364" s="418" t="n"/>
    </row>
    <row customHeight="1" ht="13.5" r="365">
      <c r="A365" s="418" t="n"/>
      <c r="B365" s="418" t="n"/>
      <c r="C365" s="418" t="n"/>
      <c r="D365" s="418" t="n"/>
      <c r="E365" s="418" t="n"/>
      <c r="F365" s="418" t="n"/>
      <c r="G365" s="418" t="n"/>
      <c r="H365" s="418" t="n"/>
    </row>
    <row customHeight="1" ht="13.5" r="366">
      <c r="A366" s="418" t="n"/>
      <c r="B366" s="418" t="n"/>
      <c r="C366" s="418" t="n"/>
      <c r="D366" s="418" t="n"/>
      <c r="E366" s="418" t="n"/>
      <c r="F366" s="418" t="n"/>
      <c r="G366" s="418" t="n"/>
      <c r="H366" s="418" t="n"/>
    </row>
    <row customHeight="1" ht="13.5" r="367">
      <c r="A367" s="418" t="n"/>
      <c r="B367" s="418" t="n"/>
      <c r="C367" s="418" t="n"/>
      <c r="D367" s="418" t="n"/>
      <c r="E367" s="418" t="n"/>
      <c r="F367" s="418" t="n"/>
      <c r="G367" s="418" t="n"/>
      <c r="H367" s="418" t="n"/>
    </row>
    <row customHeight="1" ht="13.5" r="368">
      <c r="A368" s="418" t="n"/>
      <c r="B368" s="418" t="n"/>
      <c r="C368" s="418" t="n"/>
      <c r="D368" s="418" t="n"/>
      <c r="E368" s="418" t="n"/>
      <c r="F368" s="418" t="n"/>
      <c r="G368" s="418" t="n"/>
      <c r="H368" s="418" t="n"/>
    </row>
    <row customHeight="1" ht="13.5" r="369">
      <c r="A369" s="418" t="n"/>
      <c r="B369" s="418" t="n"/>
      <c r="C369" s="418" t="n"/>
      <c r="D369" s="418" t="n"/>
      <c r="E369" s="418" t="n"/>
      <c r="F369" s="418" t="n"/>
      <c r="G369" s="418" t="n"/>
      <c r="H369" s="418" t="n"/>
    </row>
    <row customHeight="1" ht="13.5" r="370">
      <c r="A370" s="418" t="n"/>
      <c r="B370" s="418" t="n"/>
      <c r="C370" s="418" t="n"/>
      <c r="D370" s="418" t="n"/>
      <c r="E370" s="418" t="n"/>
      <c r="F370" s="418" t="n"/>
      <c r="G370" s="418" t="n"/>
      <c r="H370" s="418" t="n"/>
    </row>
    <row customHeight="1" ht="13.5" r="371">
      <c r="A371" s="418" t="n"/>
      <c r="B371" s="418" t="n"/>
      <c r="C371" s="418" t="n"/>
      <c r="D371" s="418" t="n"/>
      <c r="E371" s="418" t="n"/>
      <c r="F371" s="418" t="n"/>
      <c r="G371" s="418" t="n"/>
      <c r="H371" s="418" t="n"/>
    </row>
    <row customHeight="1" ht="13.5" r="372">
      <c r="A372" s="418" t="n"/>
      <c r="B372" s="418" t="n"/>
      <c r="C372" s="418" t="n"/>
      <c r="D372" s="418" t="n"/>
      <c r="E372" s="418" t="n"/>
      <c r="F372" s="418" t="n"/>
      <c r="G372" s="418" t="n"/>
      <c r="H372" s="418" t="n"/>
    </row>
    <row customHeight="1" ht="13.5" r="373">
      <c r="A373" s="418" t="n"/>
      <c r="B373" s="418" t="n"/>
      <c r="C373" s="418" t="n"/>
      <c r="D373" s="418" t="n"/>
      <c r="E373" s="418" t="n"/>
      <c r="F373" s="418" t="n"/>
      <c r="G373" s="418" t="n"/>
      <c r="H373" s="418" t="n"/>
    </row>
    <row customHeight="1" ht="13.5" r="374">
      <c r="A374" s="418" t="n"/>
      <c r="B374" s="418" t="n"/>
      <c r="C374" s="418" t="n"/>
      <c r="D374" s="418" t="n"/>
      <c r="E374" s="418" t="n"/>
      <c r="F374" s="418" t="n"/>
      <c r="G374" s="418" t="n"/>
      <c r="H374" s="418" t="n"/>
    </row>
    <row customHeight="1" ht="13.5" r="375">
      <c r="A375" s="418" t="n"/>
      <c r="B375" s="418" t="n"/>
      <c r="C375" s="418" t="n"/>
      <c r="D375" s="418" t="n"/>
      <c r="E375" s="418" t="n"/>
      <c r="F375" s="418" t="n"/>
      <c r="G375" s="418" t="n"/>
      <c r="H375" s="418" t="n"/>
    </row>
    <row customHeight="1" ht="13.5" r="376">
      <c r="A376" s="418" t="n"/>
      <c r="B376" s="418" t="n"/>
      <c r="C376" s="418" t="n"/>
      <c r="D376" s="418" t="n"/>
      <c r="E376" s="418" t="n"/>
      <c r="F376" s="418" t="n"/>
      <c r="G376" s="418" t="n"/>
      <c r="H376" s="418" t="n"/>
    </row>
    <row customHeight="1" ht="13.5" r="377">
      <c r="A377" s="418" t="n"/>
      <c r="B377" s="418" t="n"/>
      <c r="C377" s="418" t="n"/>
      <c r="D377" s="418" t="n"/>
      <c r="E377" s="418" t="n"/>
      <c r="F377" s="418" t="n"/>
      <c r="G377" s="418" t="n"/>
      <c r="H377" s="418" t="n"/>
    </row>
    <row customHeight="1" ht="13.5" r="378">
      <c r="A378" s="418" t="n"/>
      <c r="B378" s="418" t="n"/>
      <c r="C378" s="418" t="n"/>
      <c r="D378" s="418" t="n"/>
      <c r="E378" s="418" t="n"/>
      <c r="F378" s="418" t="n"/>
      <c r="G378" s="418" t="n"/>
      <c r="H378" s="418" t="n"/>
    </row>
    <row customHeight="1" ht="13.5" r="379">
      <c r="A379" s="418" t="n"/>
      <c r="B379" s="418" t="n"/>
      <c r="C379" s="418" t="n"/>
      <c r="D379" s="418" t="n"/>
      <c r="E379" s="418" t="n"/>
      <c r="F379" s="418" t="n"/>
      <c r="G379" s="418" t="n"/>
      <c r="H379" s="418" t="n"/>
    </row>
    <row customHeight="1" ht="13.5" r="380">
      <c r="A380" s="418" t="n"/>
      <c r="B380" s="418" t="n"/>
      <c r="C380" s="418" t="n"/>
      <c r="D380" s="418" t="n"/>
      <c r="E380" s="418" t="n"/>
      <c r="F380" s="418" t="n"/>
      <c r="G380" s="418" t="n"/>
      <c r="H380" s="418" t="n"/>
    </row>
    <row customHeight="1" ht="13.5" r="381">
      <c r="A381" s="418" t="n"/>
      <c r="B381" s="418" t="n"/>
      <c r="C381" s="418" t="n"/>
      <c r="D381" s="418" t="n"/>
      <c r="E381" s="418" t="n"/>
      <c r="F381" s="418" t="n"/>
      <c r="G381" s="418" t="n"/>
      <c r="H381" s="418" t="n"/>
    </row>
    <row customHeight="1" ht="13.5" r="382">
      <c r="A382" s="418" t="n"/>
      <c r="B382" s="418" t="n"/>
      <c r="C382" s="418" t="n"/>
      <c r="D382" s="418" t="n"/>
      <c r="E382" s="418" t="n"/>
      <c r="F382" s="418" t="n"/>
      <c r="G382" s="418" t="n"/>
      <c r="H382" s="418" t="n"/>
    </row>
    <row customHeight="1" ht="13.5" r="383">
      <c r="A383" s="418" t="n"/>
      <c r="B383" s="418" t="n"/>
      <c r="C383" s="418" t="n"/>
      <c r="D383" s="418" t="n"/>
      <c r="E383" s="418" t="n"/>
      <c r="F383" s="418" t="n"/>
      <c r="G383" s="418" t="n"/>
      <c r="H383" s="418" t="n"/>
    </row>
    <row customHeight="1" ht="13.5" r="384">
      <c r="A384" s="418" t="n"/>
      <c r="B384" s="418" t="n"/>
      <c r="C384" s="418" t="n"/>
      <c r="D384" s="418" t="n"/>
      <c r="E384" s="418" t="n"/>
      <c r="F384" s="418" t="n"/>
      <c r="G384" s="418" t="n"/>
      <c r="H384" s="418" t="n"/>
    </row>
    <row customHeight="1" ht="13.5" r="385">
      <c r="A385" s="418" t="n"/>
      <c r="B385" s="418" t="n"/>
      <c r="C385" s="418" t="n"/>
      <c r="D385" s="418" t="n"/>
      <c r="E385" s="418" t="n"/>
      <c r="F385" s="418" t="n"/>
      <c r="G385" s="418" t="n"/>
      <c r="H385" s="418" t="n"/>
    </row>
    <row customHeight="1" ht="13.5" r="386">
      <c r="A386" s="418" t="n"/>
      <c r="B386" s="418" t="n"/>
      <c r="C386" s="418" t="n"/>
      <c r="D386" s="418" t="n"/>
      <c r="E386" s="418" t="n"/>
      <c r="F386" s="418" t="n"/>
      <c r="G386" s="418" t="n"/>
      <c r="H386" s="418" t="n"/>
    </row>
    <row customHeight="1" ht="13.5" r="387">
      <c r="A387" s="418" t="n"/>
      <c r="B387" s="418" t="n"/>
      <c r="C387" s="418" t="n"/>
      <c r="D387" s="418" t="n"/>
      <c r="E387" s="418" t="n"/>
      <c r="F387" s="418" t="n"/>
      <c r="G387" s="418" t="n"/>
      <c r="H387" s="418" t="n"/>
    </row>
    <row customHeight="1" ht="13.5" r="388">
      <c r="A388" s="418" t="n"/>
      <c r="B388" s="418" t="n"/>
      <c r="C388" s="418" t="n"/>
      <c r="D388" s="418" t="n"/>
      <c r="E388" s="418" t="n"/>
      <c r="F388" s="418" t="n"/>
      <c r="G388" s="418" t="n"/>
      <c r="H388" s="418" t="n"/>
    </row>
    <row customHeight="1" ht="13.5" r="389">
      <c r="A389" s="418" t="n"/>
      <c r="B389" s="418" t="n"/>
      <c r="C389" s="418" t="n"/>
      <c r="D389" s="418" t="n"/>
      <c r="E389" s="418" t="n"/>
      <c r="F389" s="418" t="n"/>
      <c r="G389" s="418" t="n"/>
      <c r="H389" s="418" t="n"/>
    </row>
    <row customHeight="1" ht="13.5" r="390">
      <c r="A390" s="418" t="n"/>
      <c r="B390" s="418" t="n"/>
      <c r="C390" s="418" t="n"/>
      <c r="D390" s="418" t="n"/>
      <c r="E390" s="418" t="n"/>
      <c r="F390" s="418" t="n"/>
      <c r="G390" s="418" t="n"/>
      <c r="H390" s="418" t="n"/>
    </row>
    <row customHeight="1" ht="13.5" r="391">
      <c r="A391" s="418" t="n"/>
      <c r="B391" s="418" t="n"/>
      <c r="C391" s="418" t="n"/>
      <c r="D391" s="418" t="n"/>
      <c r="E391" s="418" t="n"/>
      <c r="F391" s="418" t="n"/>
      <c r="G391" s="418" t="n"/>
      <c r="H391" s="418" t="n"/>
    </row>
    <row customHeight="1" ht="13.5" r="392">
      <c r="A392" s="418" t="n"/>
      <c r="B392" s="418" t="n"/>
      <c r="C392" s="418" t="n"/>
      <c r="D392" s="418" t="n"/>
      <c r="E392" s="418" t="n"/>
      <c r="F392" s="418" t="n"/>
      <c r="G392" s="418" t="n"/>
      <c r="H392" s="418" t="n"/>
    </row>
    <row customHeight="1" ht="13.5" r="393">
      <c r="A393" s="418" t="n"/>
      <c r="B393" s="418" t="n"/>
      <c r="C393" s="418" t="n"/>
      <c r="D393" s="418" t="n"/>
      <c r="E393" s="418" t="n"/>
      <c r="F393" s="418" t="n"/>
      <c r="G393" s="418" t="n"/>
      <c r="H393" s="418" t="n"/>
    </row>
    <row customHeight="1" ht="13.5" r="394">
      <c r="A394" s="418" t="n"/>
      <c r="B394" s="418" t="n"/>
      <c r="C394" s="418" t="n"/>
      <c r="D394" s="418" t="n"/>
      <c r="E394" s="418" t="n"/>
      <c r="F394" s="418" t="n"/>
      <c r="G394" s="418" t="n"/>
      <c r="H394" s="418" t="n"/>
    </row>
    <row customHeight="1" ht="13.5" r="395">
      <c r="A395" s="418" t="n"/>
      <c r="B395" s="418" t="n"/>
      <c r="C395" s="418" t="n"/>
      <c r="D395" s="418" t="n"/>
      <c r="E395" s="418" t="n"/>
      <c r="F395" s="418" t="n"/>
      <c r="G395" s="418" t="n"/>
      <c r="H395" s="418" t="n"/>
    </row>
    <row customHeight="1" ht="13.5" r="396">
      <c r="A396" s="418" t="n"/>
      <c r="B396" s="418" t="n"/>
      <c r="C396" s="418" t="n"/>
      <c r="D396" s="418" t="n"/>
      <c r="E396" s="418" t="n"/>
      <c r="F396" s="418" t="n"/>
      <c r="G396" s="418" t="n"/>
      <c r="H396" s="418" t="n"/>
    </row>
    <row customHeight="1" ht="13.5" r="397">
      <c r="A397" s="418" t="n"/>
      <c r="B397" s="418" t="n"/>
      <c r="C397" s="418" t="n"/>
      <c r="D397" s="418" t="n"/>
      <c r="E397" s="418" t="n"/>
      <c r="F397" s="418" t="n"/>
      <c r="G397" s="418" t="n"/>
      <c r="H397" s="418" t="n"/>
    </row>
    <row customHeight="1" ht="13.5" r="398">
      <c r="A398" s="418" t="n"/>
      <c r="B398" s="418" t="n"/>
      <c r="C398" s="418" t="n"/>
      <c r="D398" s="418" t="n"/>
      <c r="E398" s="418" t="n"/>
      <c r="F398" s="418" t="n"/>
      <c r="G398" s="418" t="n"/>
      <c r="H398" s="418" t="n"/>
    </row>
    <row customHeight="1" ht="13.5" r="399">
      <c r="A399" s="418" t="n"/>
      <c r="B399" s="418" t="n"/>
      <c r="C399" s="418" t="n"/>
      <c r="D399" s="418" t="n"/>
      <c r="E399" s="418" t="n"/>
      <c r="F399" s="418" t="n"/>
      <c r="G399" s="418" t="n"/>
      <c r="H399" s="418" t="n"/>
    </row>
    <row customHeight="1" ht="13.5" r="400">
      <c r="A400" s="418" t="n"/>
      <c r="B400" s="418" t="n"/>
      <c r="C400" s="418" t="n"/>
      <c r="D400" s="418" t="n"/>
      <c r="E400" s="418" t="n"/>
      <c r="F400" s="418" t="n"/>
      <c r="G400" s="418" t="n"/>
      <c r="H400" s="418" t="n"/>
    </row>
    <row customHeight="1" ht="13.5" r="401">
      <c r="A401" s="418" t="n"/>
      <c r="B401" s="418" t="n"/>
      <c r="C401" s="418" t="n"/>
      <c r="D401" s="418" t="n"/>
      <c r="E401" s="418" t="n"/>
      <c r="F401" s="418" t="n"/>
      <c r="G401" s="418" t="n"/>
      <c r="H401" s="418" t="n"/>
    </row>
    <row customHeight="1" ht="13.5" r="402">
      <c r="A402" s="418" t="n"/>
      <c r="B402" s="418" t="n"/>
      <c r="C402" s="418" t="n"/>
      <c r="D402" s="418" t="n"/>
      <c r="E402" s="418" t="n"/>
      <c r="F402" s="418" t="n"/>
      <c r="G402" s="418" t="n"/>
      <c r="H402" s="418" t="n"/>
    </row>
    <row customHeight="1" ht="13.5" r="403">
      <c r="A403" s="418" t="n"/>
      <c r="B403" s="418" t="n"/>
      <c r="C403" s="418" t="n"/>
      <c r="D403" s="418" t="n"/>
      <c r="E403" s="418" t="n"/>
      <c r="F403" s="418" t="n"/>
      <c r="G403" s="418" t="n"/>
      <c r="H403" s="418" t="n"/>
    </row>
    <row customHeight="1" ht="13.5" r="404">
      <c r="A404" s="418" t="n"/>
      <c r="B404" s="418" t="n"/>
      <c r="C404" s="418" t="n"/>
      <c r="D404" s="418" t="n"/>
      <c r="E404" s="418" t="n"/>
      <c r="F404" s="418" t="n"/>
      <c r="G404" s="418" t="n"/>
      <c r="H404" s="418" t="n"/>
    </row>
    <row customHeight="1" ht="13.5" r="405">
      <c r="A405" s="418" t="n"/>
      <c r="B405" s="418" t="n"/>
      <c r="C405" s="418" t="n"/>
      <c r="D405" s="418" t="n"/>
      <c r="E405" s="418" t="n"/>
      <c r="F405" s="418" t="n"/>
      <c r="G405" s="418" t="n"/>
      <c r="H405" s="418" t="n"/>
    </row>
    <row customHeight="1" ht="13.5" r="406">
      <c r="A406" s="418" t="n"/>
      <c r="B406" s="418" t="n"/>
      <c r="C406" s="418" t="n"/>
      <c r="D406" s="418" t="n"/>
      <c r="E406" s="418" t="n"/>
      <c r="F406" s="418" t="n"/>
      <c r="G406" s="418" t="n"/>
      <c r="H406" s="418" t="n"/>
    </row>
    <row customHeight="1" ht="13.5" r="407">
      <c r="A407" s="418" t="n"/>
      <c r="B407" s="418" t="n"/>
      <c r="C407" s="418" t="n"/>
      <c r="D407" s="418" t="n"/>
      <c r="E407" s="418" t="n"/>
      <c r="F407" s="418" t="n"/>
      <c r="G407" s="418" t="n"/>
      <c r="H407" s="418" t="n"/>
    </row>
    <row customHeight="1" ht="13.5" r="408">
      <c r="A408" s="418" t="n"/>
      <c r="B408" s="418" t="n"/>
      <c r="C408" s="418" t="n"/>
      <c r="D408" s="418" t="n"/>
      <c r="E408" s="418" t="n"/>
      <c r="F408" s="418" t="n"/>
      <c r="G408" s="418" t="n"/>
      <c r="H408" s="418" t="n"/>
    </row>
    <row customHeight="1" ht="13.5" r="409">
      <c r="A409" s="418" t="n"/>
      <c r="B409" s="418" t="n"/>
      <c r="C409" s="418" t="n"/>
      <c r="D409" s="418" t="n"/>
      <c r="E409" s="418" t="n"/>
      <c r="F409" s="418" t="n"/>
      <c r="G409" s="418" t="n"/>
      <c r="H409" s="418" t="n"/>
    </row>
    <row customHeight="1" ht="13.5" r="410">
      <c r="A410" s="418" t="n"/>
      <c r="B410" s="418" t="n"/>
      <c r="C410" s="418" t="n"/>
      <c r="D410" s="418" t="n"/>
      <c r="E410" s="418" t="n"/>
      <c r="F410" s="418" t="n"/>
      <c r="G410" s="418" t="n"/>
      <c r="H410" s="418" t="n"/>
    </row>
    <row customHeight="1" ht="13.5" r="411">
      <c r="A411" s="418" t="n"/>
      <c r="B411" s="418" t="n"/>
      <c r="C411" s="418" t="n"/>
      <c r="D411" s="418" t="n"/>
      <c r="E411" s="418" t="n"/>
      <c r="F411" s="418" t="n"/>
      <c r="G411" s="418" t="n"/>
      <c r="H411" s="418" t="n"/>
    </row>
    <row customHeight="1" ht="13.5" r="412">
      <c r="A412" s="418" t="n"/>
      <c r="B412" s="418" t="n"/>
      <c r="C412" s="418" t="n"/>
      <c r="D412" s="418" t="n"/>
      <c r="E412" s="418" t="n"/>
      <c r="F412" s="418" t="n"/>
      <c r="G412" s="418" t="n"/>
      <c r="H412" s="418" t="n"/>
    </row>
    <row customHeight="1" ht="13.5" r="413">
      <c r="A413" s="418" t="n"/>
      <c r="B413" s="418" t="n"/>
      <c r="C413" s="418" t="n"/>
      <c r="D413" s="418" t="n"/>
      <c r="E413" s="418" t="n"/>
      <c r="F413" s="418" t="n"/>
      <c r="G413" s="418" t="n"/>
      <c r="H413" s="418" t="n"/>
    </row>
    <row customHeight="1" ht="13.5" r="414">
      <c r="A414" s="418" t="n"/>
      <c r="B414" s="418" t="n"/>
      <c r="C414" s="418" t="n"/>
      <c r="D414" s="418" t="n"/>
      <c r="E414" s="418" t="n"/>
      <c r="F414" s="418" t="n"/>
      <c r="G414" s="418" t="n"/>
      <c r="H414" s="418" t="n"/>
    </row>
    <row customHeight="1" ht="13.5" r="415">
      <c r="A415" s="418" t="n"/>
      <c r="B415" s="418" t="n"/>
      <c r="C415" s="418" t="n"/>
      <c r="D415" s="418" t="n"/>
      <c r="E415" s="418" t="n"/>
      <c r="F415" s="418" t="n"/>
      <c r="G415" s="418" t="n"/>
      <c r="H415" s="418" t="n"/>
    </row>
    <row customHeight="1" ht="13.5" r="416">
      <c r="A416" s="418" t="n"/>
      <c r="B416" s="418" t="n"/>
      <c r="C416" s="418" t="n"/>
      <c r="D416" s="418" t="n"/>
      <c r="E416" s="418" t="n"/>
      <c r="F416" s="418" t="n"/>
      <c r="G416" s="418" t="n"/>
      <c r="H416" s="418" t="n"/>
    </row>
    <row customHeight="1" ht="13.5" r="417">
      <c r="A417" s="418" t="n"/>
      <c r="B417" s="418" t="n"/>
      <c r="C417" s="418" t="n"/>
      <c r="D417" s="418" t="n"/>
      <c r="E417" s="418" t="n"/>
      <c r="F417" s="418" t="n"/>
      <c r="G417" s="418" t="n"/>
      <c r="H417" s="418" t="n"/>
    </row>
    <row customHeight="1" ht="13.5" r="418">
      <c r="A418" s="418" t="n"/>
      <c r="B418" s="418" t="n"/>
      <c r="C418" s="418" t="n"/>
      <c r="D418" s="418" t="n"/>
      <c r="E418" s="418" t="n"/>
      <c r="F418" s="418" t="n"/>
      <c r="G418" s="418" t="n"/>
      <c r="H418" s="418" t="n"/>
    </row>
    <row customHeight="1" ht="13.5" r="419">
      <c r="A419" s="418" t="n"/>
      <c r="B419" s="418" t="n"/>
      <c r="C419" s="418" t="n"/>
      <c r="D419" s="418" t="n"/>
      <c r="E419" s="418" t="n"/>
      <c r="F419" s="418" t="n"/>
      <c r="G419" s="418" t="n"/>
      <c r="H419" s="418" t="n"/>
    </row>
    <row customHeight="1" ht="13.5" r="420">
      <c r="A420" s="418" t="n"/>
      <c r="B420" s="418" t="n"/>
      <c r="C420" s="418" t="n"/>
      <c r="D420" s="418" t="n"/>
      <c r="E420" s="418" t="n"/>
      <c r="F420" s="418" t="n"/>
      <c r="G420" s="418" t="n"/>
      <c r="H420" s="418" t="n"/>
    </row>
    <row customHeight="1" ht="13.5" r="421">
      <c r="A421" s="418" t="n"/>
      <c r="B421" s="418" t="n"/>
      <c r="C421" s="418" t="n"/>
      <c r="D421" s="418" t="n"/>
      <c r="E421" s="418" t="n"/>
      <c r="F421" s="418" t="n"/>
      <c r="G421" s="418" t="n"/>
      <c r="H421" s="418" t="n"/>
    </row>
    <row customHeight="1" ht="13.5" r="422">
      <c r="A422" s="418" t="n"/>
      <c r="B422" s="418" t="n"/>
      <c r="C422" s="418" t="n"/>
      <c r="D422" s="418" t="n"/>
      <c r="E422" s="418" t="n"/>
      <c r="F422" s="418" t="n"/>
      <c r="G422" s="418" t="n"/>
      <c r="H422" s="418" t="n"/>
    </row>
    <row customHeight="1" ht="13.5" r="423">
      <c r="A423" s="418" t="n"/>
      <c r="B423" s="418" t="n"/>
      <c r="C423" s="418" t="n"/>
      <c r="D423" s="418" t="n"/>
      <c r="E423" s="418" t="n"/>
      <c r="F423" s="418" t="n"/>
      <c r="G423" s="418" t="n"/>
      <c r="H423" s="418" t="n"/>
    </row>
    <row customHeight="1" ht="13.5" r="424">
      <c r="A424" s="418" t="n"/>
      <c r="B424" s="418" t="n"/>
      <c r="C424" s="418" t="n"/>
      <c r="D424" s="418" t="n"/>
      <c r="E424" s="418" t="n"/>
      <c r="F424" s="418" t="n"/>
      <c r="G424" s="418" t="n"/>
      <c r="H424" s="418" t="n"/>
    </row>
    <row customHeight="1" ht="13.5" r="425">
      <c r="A425" s="418" t="n"/>
      <c r="B425" s="418" t="n"/>
      <c r="C425" s="418" t="n"/>
      <c r="D425" s="418" t="n"/>
      <c r="E425" s="418" t="n"/>
      <c r="F425" s="418" t="n"/>
      <c r="G425" s="418" t="n"/>
      <c r="H425" s="418" t="n"/>
    </row>
    <row customHeight="1" ht="13.5" r="426">
      <c r="A426" s="418" t="n"/>
      <c r="B426" s="418" t="n"/>
      <c r="C426" s="418" t="n"/>
      <c r="D426" s="418" t="n"/>
      <c r="E426" s="418" t="n"/>
      <c r="F426" s="418" t="n"/>
      <c r="G426" s="418" t="n"/>
      <c r="H426" s="418" t="n"/>
    </row>
    <row customHeight="1" ht="13.5" r="427">
      <c r="A427" s="418" t="n"/>
      <c r="B427" s="418" t="n"/>
      <c r="C427" s="418" t="n"/>
      <c r="D427" s="418" t="n"/>
      <c r="E427" s="418" t="n"/>
      <c r="F427" s="418" t="n"/>
      <c r="G427" s="418" t="n"/>
      <c r="H427" s="418" t="n"/>
    </row>
    <row customHeight="1" ht="13.5" r="428">
      <c r="A428" s="418" t="n"/>
      <c r="B428" s="418" t="n"/>
      <c r="C428" s="418" t="n"/>
      <c r="D428" s="418" t="n"/>
      <c r="E428" s="418" t="n"/>
      <c r="F428" s="418" t="n"/>
      <c r="G428" s="418" t="n"/>
      <c r="H428" s="418" t="n"/>
    </row>
    <row customHeight="1" ht="13.5" r="429">
      <c r="A429" s="418" t="n"/>
      <c r="B429" s="418" t="n"/>
      <c r="C429" s="418" t="n"/>
      <c r="D429" s="418" t="n"/>
      <c r="E429" s="418" t="n"/>
      <c r="F429" s="418" t="n"/>
      <c r="G429" s="418" t="n"/>
      <c r="H429" s="418" t="n"/>
    </row>
    <row customHeight="1" ht="13.5" r="430">
      <c r="A430" s="418" t="n"/>
      <c r="B430" s="418" t="n"/>
      <c r="C430" s="418" t="n"/>
      <c r="D430" s="418" t="n"/>
      <c r="E430" s="418" t="n"/>
      <c r="F430" s="418" t="n"/>
      <c r="G430" s="418" t="n"/>
      <c r="H430" s="418" t="n"/>
    </row>
    <row customHeight="1" ht="13.5" r="431">
      <c r="A431" s="418" t="n"/>
      <c r="B431" s="418" t="n"/>
      <c r="C431" s="418" t="n"/>
      <c r="D431" s="418" t="n"/>
      <c r="E431" s="418" t="n"/>
      <c r="F431" s="418" t="n"/>
      <c r="G431" s="418" t="n"/>
      <c r="H431" s="418" t="n"/>
    </row>
    <row customHeight="1" ht="13.5" r="432">
      <c r="A432" s="418" t="n"/>
      <c r="B432" s="418" t="n"/>
      <c r="C432" s="418" t="n"/>
      <c r="D432" s="418" t="n"/>
      <c r="E432" s="418" t="n"/>
      <c r="F432" s="418" t="n"/>
      <c r="G432" s="418" t="n"/>
      <c r="H432" s="418" t="n"/>
    </row>
    <row customHeight="1" ht="14.25" r="433">
      <c r="A433" s="416" t="inlineStr">
        <is>
          <t>ESTUDIO DE MERCADO</t>
        </is>
      </c>
      <c r="B433" s="540" t="n"/>
      <c r="C433" s="540" t="n"/>
      <c r="D433" s="540" t="n"/>
      <c r="E433" s="540" t="n"/>
      <c r="F433" s="540" t="n"/>
      <c r="G433" s="540" t="n"/>
      <c r="H433" s="540" t="n"/>
    </row>
    <row customHeight="1" ht="13.5" r="434" thickBo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</row>
    <row customHeight="1" ht="13.5" r="435">
      <c r="A435" s="460">
        <f>mercado!C342</f>
        <v/>
      </c>
      <c r="B435" s="552" t="n"/>
      <c r="C435" s="460">
        <f>mercado!D342</f>
        <v/>
      </c>
      <c r="D435" s="460">
        <f>mercado!F342</f>
        <v/>
      </c>
      <c r="E435" s="460">
        <f>mercado!G342</f>
        <v/>
      </c>
      <c r="F435" s="462">
        <f>mercado!H342</f>
        <v/>
      </c>
      <c r="G435" s="460">
        <f>mercado!I342</f>
        <v/>
      </c>
      <c r="H435" s="460">
        <f>mercado!J342</f>
        <v/>
      </c>
    </row>
    <row customHeight="1" ht="13.5" r="436">
      <c r="A436" s="553" t="n"/>
      <c r="B436" s="554" t="n"/>
      <c r="C436" s="555" t="n"/>
      <c r="D436" s="555" t="n"/>
      <c r="E436" s="555" t="n"/>
      <c r="F436" s="555" t="n"/>
      <c r="G436" s="555" t="n"/>
      <c r="H436" s="555" t="n"/>
    </row>
    <row customHeight="1" ht="13.5" r="437">
      <c r="A437" s="455">
        <f>mercado!C343</f>
        <v/>
      </c>
      <c r="B437" s="543" t="n"/>
      <c r="C437" s="404">
        <f>mercado!D343</f>
        <v/>
      </c>
      <c r="D437" s="404">
        <f>mercado!F343</f>
        <v/>
      </c>
      <c r="E437" s="404">
        <f>mercado!G343</f>
        <v/>
      </c>
      <c r="F437" s="404">
        <f>mercado!H343</f>
        <v/>
      </c>
      <c r="G437" s="556">
        <f>mercado!I343</f>
        <v/>
      </c>
      <c r="H437" s="556">
        <f>mercado!J343</f>
        <v/>
      </c>
    </row>
    <row customHeight="1" ht="13.5" r="438">
      <c r="A438" s="455">
        <f>mercado!C344</f>
        <v/>
      </c>
      <c r="B438" s="543" t="n"/>
      <c r="C438" s="404">
        <f>mercado!D344</f>
        <v/>
      </c>
      <c r="D438" s="404">
        <f>mercado!F344</f>
        <v/>
      </c>
      <c r="E438" s="404">
        <f>mercado!G344</f>
        <v/>
      </c>
      <c r="F438" s="404">
        <f>mercado!H344</f>
        <v/>
      </c>
      <c r="G438" s="556">
        <f>mercado!I344</f>
        <v/>
      </c>
      <c r="H438" s="556">
        <f>mercado!J344</f>
        <v/>
      </c>
    </row>
    <row customHeight="1" ht="13.5" r="439">
      <c r="A439" s="455">
        <f>mercado!C345</f>
        <v/>
      </c>
      <c r="B439" s="543" t="n"/>
      <c r="C439" s="404">
        <f>mercado!D345</f>
        <v/>
      </c>
      <c r="D439" s="404">
        <f>mercado!F345</f>
        <v/>
      </c>
      <c r="E439" s="404">
        <f>mercado!G345</f>
        <v/>
      </c>
      <c r="F439" s="404">
        <f>mercado!H345</f>
        <v/>
      </c>
      <c r="G439" s="556">
        <f>mercado!I345</f>
        <v/>
      </c>
      <c r="H439" s="556">
        <f>mercado!J345</f>
        <v/>
      </c>
    </row>
    <row customHeight="1" ht="13.5" r="440">
      <c r="A440" s="455">
        <f>mercado!C346</f>
        <v/>
      </c>
      <c r="B440" s="543" t="n"/>
      <c r="C440" s="404">
        <f>mercado!D346</f>
        <v/>
      </c>
      <c r="D440" s="404">
        <f>mercado!F346</f>
        <v/>
      </c>
      <c r="E440" s="404">
        <f>mercado!G346</f>
        <v/>
      </c>
      <c r="F440" s="404">
        <f>mercado!H346</f>
        <v/>
      </c>
      <c r="G440" s="556">
        <f>mercado!I346</f>
        <v/>
      </c>
      <c r="H440" s="556">
        <f>mercado!J346</f>
        <v/>
      </c>
    </row>
    <row customHeight="1" ht="13.5" r="441">
      <c r="A441" s="455">
        <f>mercado!C347</f>
        <v/>
      </c>
      <c r="B441" s="543" t="n"/>
      <c r="C441" s="404">
        <f>mercado!D347</f>
        <v/>
      </c>
      <c r="D441" s="404">
        <f>mercado!F347</f>
        <v/>
      </c>
      <c r="E441" s="404">
        <f>mercado!G347</f>
        <v/>
      </c>
      <c r="F441" s="404">
        <f>mercado!H347</f>
        <v/>
      </c>
      <c r="G441" s="556">
        <f>mercado!I347</f>
        <v/>
      </c>
      <c r="H441" s="556">
        <f>mercado!J347</f>
        <v/>
      </c>
    </row>
    <row customHeight="1" ht="13.5" r="442">
      <c r="A442" s="455">
        <f>mercado!C348</f>
        <v/>
      </c>
      <c r="B442" s="543" t="n"/>
      <c r="C442" s="404">
        <f>mercado!D348</f>
        <v/>
      </c>
      <c r="D442" s="404">
        <f>mercado!F348</f>
        <v/>
      </c>
      <c r="E442" s="404">
        <f>mercado!G348</f>
        <v/>
      </c>
      <c r="F442" s="404">
        <f>mercado!H348</f>
        <v/>
      </c>
      <c r="G442" s="556">
        <f>mercado!I348</f>
        <v/>
      </c>
      <c r="H442" s="556">
        <f>mercado!J348</f>
        <v/>
      </c>
    </row>
    <row customHeight="1" ht="13.5" r="443">
      <c r="A443" s="455">
        <f>mercado!C349</f>
        <v/>
      </c>
      <c r="B443" s="543" t="n"/>
      <c r="C443" s="404">
        <f>mercado!D349</f>
        <v/>
      </c>
      <c r="D443" s="404">
        <f>mercado!F349</f>
        <v/>
      </c>
      <c r="E443" s="404">
        <f>mercado!G349</f>
        <v/>
      </c>
      <c r="F443" s="404">
        <f>mercado!H349</f>
        <v/>
      </c>
      <c r="G443" s="556">
        <f>mercado!I349</f>
        <v/>
      </c>
      <c r="H443" s="556">
        <f>mercado!J349</f>
        <v/>
      </c>
    </row>
    <row customHeight="1" ht="13.5" r="444">
      <c r="A444" s="455">
        <f>mercado!C350</f>
        <v/>
      </c>
      <c r="B444" s="543" t="n"/>
      <c r="C444" s="404">
        <f>mercado!D350</f>
        <v/>
      </c>
      <c r="D444" s="404">
        <f>mercado!F350</f>
        <v/>
      </c>
      <c r="E444" s="404">
        <f>mercado!G350</f>
        <v/>
      </c>
      <c r="F444" s="404">
        <f>mercado!H350</f>
        <v/>
      </c>
      <c r="G444" s="556">
        <f>mercado!I350</f>
        <v/>
      </c>
      <c r="H444" s="556">
        <f>mercado!J350</f>
        <v/>
      </c>
    </row>
    <row customHeight="1" ht="13.5" r="445">
      <c r="A445" s="455">
        <f>mercado!C351</f>
        <v/>
      </c>
      <c r="B445" s="543" t="n"/>
      <c r="C445" s="404">
        <f>mercado!D351</f>
        <v/>
      </c>
      <c r="D445" s="404">
        <f>mercado!F351</f>
        <v/>
      </c>
      <c r="E445" s="404">
        <f>mercado!G351</f>
        <v/>
      </c>
      <c r="F445" s="404">
        <f>mercado!H351</f>
        <v/>
      </c>
      <c r="G445" s="556">
        <f>mercado!I351</f>
        <v/>
      </c>
      <c r="H445" s="556">
        <f>mercado!J351</f>
        <v/>
      </c>
    </row>
    <row customHeight="1" ht="13.5" r="446">
      <c r="A446" s="455">
        <f>mercado!C352</f>
        <v/>
      </c>
      <c r="B446" s="543" t="n"/>
      <c r="C446" s="404">
        <f>mercado!D352</f>
        <v/>
      </c>
      <c r="D446" s="404">
        <f>mercado!F352</f>
        <v/>
      </c>
      <c r="E446" s="404">
        <f>mercado!G352</f>
        <v/>
      </c>
      <c r="F446" s="404">
        <f>mercado!H352</f>
        <v/>
      </c>
      <c r="G446" s="556">
        <f>mercado!I352</f>
        <v/>
      </c>
      <c r="H446" s="556">
        <f>mercado!J352</f>
        <v/>
      </c>
    </row>
    <row customHeight="1" ht="13.5" r="447">
      <c r="A447" s="120" t="n"/>
      <c r="B447" s="120" t="n"/>
      <c r="C447" s="120" t="n"/>
      <c r="D447" s="120" t="n"/>
      <c r="E447" s="120" t="n"/>
      <c r="F447" s="120" t="n"/>
      <c r="G447" s="120" t="n"/>
      <c r="H447" s="120" t="n"/>
    </row>
    <row customHeight="1" ht="13.5" r="448">
      <c r="A448" s="418" t="n"/>
      <c r="B448" s="418" t="n"/>
      <c r="C448" s="418" t="n"/>
      <c r="D448" s="418" t="n"/>
      <c r="E448" s="418" t="n"/>
      <c r="F448" s="418" t="n"/>
      <c r="G448" s="418" t="n"/>
      <c r="H448" s="418" t="n"/>
    </row>
    <row customHeight="1" ht="13.5" r="449">
      <c r="A449" s="418" t="n"/>
      <c r="B449" s="418" t="n"/>
      <c r="C449" s="418" t="n"/>
      <c r="D449" s="418" t="n"/>
      <c r="E449" s="418" t="n"/>
      <c r="F449" s="418" t="n"/>
      <c r="G449" s="418" t="n"/>
      <c r="H449" s="418" t="n"/>
    </row>
    <row customHeight="1" ht="13.5" r="450">
      <c r="A450" s="418" t="n"/>
      <c r="B450" s="418" t="n"/>
      <c r="C450" s="418" t="n"/>
      <c r="D450" s="418" t="n"/>
      <c r="E450" s="418" t="n"/>
      <c r="F450" s="418" t="n"/>
      <c r="G450" s="418" t="n"/>
      <c r="H450" s="418" t="n"/>
    </row>
    <row customHeight="1" ht="13.5" r="451">
      <c r="B451" s="418" t="n"/>
      <c r="C451" s="418" t="n"/>
      <c r="D451" s="418" t="n"/>
      <c r="E451" s="418" t="n"/>
      <c r="F451" s="418" t="n"/>
      <c r="G451" s="418" t="n"/>
      <c r="H451" s="418" t="n"/>
    </row>
    <row customHeight="1" ht="13.5" r="452">
      <c r="A452" s="233">
        <f>mercado!$B$355</f>
        <v/>
      </c>
      <c r="B452" s="418" t="n"/>
      <c r="C452" s="418" t="n"/>
      <c r="D452" s="418" t="n"/>
      <c r="E452" s="418" t="n"/>
      <c r="F452" s="418" t="n"/>
      <c r="G452" s="418" t="n"/>
      <c r="H452" s="418" t="n"/>
    </row>
    <row customHeight="1" ht="13.5" r="453" thickBo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</row>
    <row customHeight="1" ht="13.5" r="454">
      <c r="A454" s="460">
        <f>mercado!B359</f>
        <v/>
      </c>
      <c r="B454" s="460">
        <f>mercado!H359</f>
        <v/>
      </c>
      <c r="C454" s="460">
        <f>mercado!I359</f>
        <v/>
      </c>
      <c r="D454" s="460">
        <f>mercado!J359</f>
        <v/>
      </c>
      <c r="E454" s="460">
        <f>mercado!K359</f>
        <v/>
      </c>
      <c r="F454" s="460">
        <f>mercado!L359</f>
        <v/>
      </c>
      <c r="G454" s="460">
        <f>mercado!M359</f>
        <v/>
      </c>
      <c r="H454" s="460">
        <f>mercado!N359</f>
        <v/>
      </c>
    </row>
    <row customHeight="1" ht="13.5" r="455">
      <c r="A455" s="555" t="n"/>
      <c r="B455" s="555" t="n"/>
      <c r="C455" s="555" t="n"/>
      <c r="D455" s="555" t="n"/>
      <c r="E455" s="555" t="n"/>
      <c r="F455" s="555" t="n"/>
      <c r="G455" s="555" t="n"/>
      <c r="H455" s="555" t="n"/>
    </row>
    <row customHeight="1" ht="13.5" r="456">
      <c r="A456" s="406">
        <f>mercado!B360</f>
        <v/>
      </c>
      <c r="B456" s="407">
        <f>mercado!H360</f>
        <v/>
      </c>
      <c r="C456" s="407">
        <f>mercado!I360</f>
        <v/>
      </c>
      <c r="D456" s="407">
        <f>mercado!J360</f>
        <v/>
      </c>
      <c r="E456" s="407">
        <f>mercado!K360</f>
        <v/>
      </c>
      <c r="F456" s="407">
        <f>mercado!L360</f>
        <v/>
      </c>
      <c r="G456" s="556">
        <f>mercado!M360</f>
        <v/>
      </c>
      <c r="H456" s="556">
        <f>mercado!N360</f>
        <v/>
      </c>
    </row>
    <row customHeight="1" ht="13.5" r="457">
      <c r="A457" s="406">
        <f>mercado!B361</f>
        <v/>
      </c>
      <c r="B457" s="407">
        <f>mercado!H361</f>
        <v/>
      </c>
      <c r="C457" s="407">
        <f>mercado!I361</f>
        <v/>
      </c>
      <c r="D457" s="407">
        <f>mercado!J361</f>
        <v/>
      </c>
      <c r="E457" s="407">
        <f>mercado!K361</f>
        <v/>
      </c>
      <c r="F457" s="407">
        <f>mercado!L361</f>
        <v/>
      </c>
      <c r="G457" s="556">
        <f>mercado!M361</f>
        <v/>
      </c>
      <c r="H457" s="556">
        <f>mercado!N361</f>
        <v/>
      </c>
    </row>
    <row customHeight="1" ht="13.5" r="458">
      <c r="A458" s="408">
        <f>mercado!B362</f>
        <v/>
      </c>
      <c r="B458" s="407">
        <f>mercado!H362</f>
        <v/>
      </c>
      <c r="C458" s="407">
        <f>mercado!I362</f>
        <v/>
      </c>
      <c r="D458" s="407">
        <f>mercado!J362</f>
        <v/>
      </c>
      <c r="E458" s="407">
        <f>mercado!K362</f>
        <v/>
      </c>
      <c r="F458" s="407">
        <f>mercado!L362</f>
        <v/>
      </c>
      <c r="G458" s="556">
        <f>mercado!M362</f>
        <v/>
      </c>
      <c r="H458" s="556">
        <f>mercado!N362</f>
        <v/>
      </c>
    </row>
    <row customHeight="1" ht="13.5" r="459">
      <c r="A459" s="406">
        <f>mercado!B363</f>
        <v/>
      </c>
      <c r="B459" s="407">
        <f>mercado!H363</f>
        <v/>
      </c>
      <c r="C459" s="407">
        <f>mercado!I363</f>
        <v/>
      </c>
      <c r="D459" s="407">
        <f>mercado!J363</f>
        <v/>
      </c>
      <c r="E459" s="407">
        <f>mercado!K363</f>
        <v/>
      </c>
      <c r="F459" s="407">
        <f>mercado!L363</f>
        <v/>
      </c>
      <c r="G459" s="556">
        <f>mercado!M363</f>
        <v/>
      </c>
      <c r="H459" s="556">
        <f>mercado!N363</f>
        <v/>
      </c>
    </row>
    <row customHeight="1" ht="13.5" r="460">
      <c r="A460" s="406">
        <f>mercado!B364</f>
        <v/>
      </c>
      <c r="B460" s="407">
        <f>mercado!H364</f>
        <v/>
      </c>
      <c r="C460" s="407">
        <f>mercado!I364</f>
        <v/>
      </c>
      <c r="D460" s="407">
        <f>mercado!J364</f>
        <v/>
      </c>
      <c r="E460" s="407">
        <f>mercado!K364</f>
        <v/>
      </c>
      <c r="F460" s="407">
        <f>mercado!L364</f>
        <v/>
      </c>
      <c r="G460" s="556">
        <f>mercado!M364</f>
        <v/>
      </c>
      <c r="H460" s="556">
        <f>mercado!N364</f>
        <v/>
      </c>
    </row>
    <row customHeight="1" ht="13.5" r="461">
      <c r="A461" s="406">
        <f>mercado!B365</f>
        <v/>
      </c>
      <c r="B461" s="407">
        <f>mercado!H365</f>
        <v/>
      </c>
      <c r="C461" s="407">
        <f>mercado!I365</f>
        <v/>
      </c>
      <c r="D461" s="407">
        <f>mercado!J365</f>
        <v/>
      </c>
      <c r="E461" s="407">
        <f>mercado!K365</f>
        <v/>
      </c>
      <c r="F461" s="407">
        <f>mercado!L365</f>
        <v/>
      </c>
      <c r="G461" s="556">
        <f>mercado!M365</f>
        <v/>
      </c>
      <c r="H461" s="556">
        <f>mercado!N365</f>
        <v/>
      </c>
    </row>
    <row customHeight="1" ht="13.5" r="462">
      <c r="A462" s="406">
        <f>mercado!B366</f>
        <v/>
      </c>
      <c r="B462" s="407">
        <f>mercado!H366</f>
        <v/>
      </c>
      <c r="C462" s="407">
        <f>mercado!I366</f>
        <v/>
      </c>
      <c r="D462" s="407">
        <f>mercado!J366</f>
        <v/>
      </c>
      <c r="E462" s="407">
        <f>mercado!K366</f>
        <v/>
      </c>
      <c r="F462" s="407">
        <f>mercado!L366</f>
        <v/>
      </c>
      <c r="G462" s="556">
        <f>mercado!M366</f>
        <v/>
      </c>
      <c r="H462" s="556">
        <f>mercado!N366</f>
        <v/>
      </c>
    </row>
    <row customHeight="1" ht="13.5" r="463">
      <c r="A463" s="406">
        <f>mercado!B367</f>
        <v/>
      </c>
      <c r="B463" s="407">
        <f>mercado!H367</f>
        <v/>
      </c>
      <c r="C463" s="407">
        <f>mercado!I367</f>
        <v/>
      </c>
      <c r="D463" s="407">
        <f>mercado!J367</f>
        <v/>
      </c>
      <c r="E463" s="407">
        <f>mercado!K367</f>
        <v/>
      </c>
      <c r="F463" s="407">
        <f>mercado!L367</f>
        <v/>
      </c>
      <c r="G463" s="556">
        <f>mercado!M367</f>
        <v/>
      </c>
      <c r="H463" s="556">
        <f>mercado!N367</f>
        <v/>
      </c>
    </row>
    <row customHeight="1" ht="13.5" r="464">
      <c r="A464" s="406">
        <f>mercado!B368</f>
        <v/>
      </c>
      <c r="B464" s="407">
        <f>mercado!H368</f>
        <v/>
      </c>
      <c r="C464" s="407">
        <f>mercado!I368</f>
        <v/>
      </c>
      <c r="D464" s="407">
        <f>mercado!J368</f>
        <v/>
      </c>
      <c r="E464" s="407">
        <f>mercado!K368</f>
        <v/>
      </c>
      <c r="F464" s="407">
        <f>mercado!L368</f>
        <v/>
      </c>
      <c r="G464" s="556">
        <f>mercado!M368</f>
        <v/>
      </c>
      <c r="H464" s="556">
        <f>mercado!N368</f>
        <v/>
      </c>
    </row>
    <row customHeight="1" ht="13.5" r="465">
      <c r="A465" s="406">
        <f>mercado!B369</f>
        <v/>
      </c>
      <c r="B465" s="407">
        <f>mercado!H369</f>
        <v/>
      </c>
      <c r="C465" s="407">
        <f>mercado!I369</f>
        <v/>
      </c>
      <c r="D465" s="407">
        <f>mercado!J369</f>
        <v/>
      </c>
      <c r="E465" s="407">
        <f>mercado!K369</f>
        <v/>
      </c>
      <c r="F465" s="407">
        <f>mercado!L369</f>
        <v/>
      </c>
      <c r="G465" s="556">
        <f>mercado!M369</f>
        <v/>
      </c>
      <c r="H465" s="556">
        <f>mercado!N369</f>
        <v/>
      </c>
    </row>
    <row customHeight="1" ht="13.5" r="466">
      <c r="A466" s="120" t="n"/>
      <c r="B466" s="120" t="n"/>
      <c r="C466" s="120" t="n"/>
      <c r="D466" s="120" t="n"/>
      <c r="E466" s="120" t="n"/>
      <c r="F466" s="120" t="n"/>
      <c r="G466" s="120" t="n"/>
      <c r="H466" s="120" t="n"/>
    </row>
    <row customHeight="1" ht="13.5" r="467">
      <c r="A467" s="418" t="n"/>
      <c r="B467" s="418" t="n"/>
      <c r="C467" s="418" t="n"/>
      <c r="D467" s="418" t="n"/>
      <c r="E467" s="418" t="n"/>
      <c r="F467" s="418" t="n"/>
      <c r="G467" s="418" t="n"/>
      <c r="H467" s="418" t="n"/>
    </row>
    <row customHeight="1" ht="13.5" r="468">
      <c r="A468" s="418" t="n"/>
      <c r="B468" s="418" t="n"/>
      <c r="C468" s="418" t="n"/>
      <c r="D468" s="418" t="n"/>
      <c r="E468" s="418" t="n"/>
      <c r="F468" s="418" t="n"/>
      <c r="G468" s="418" t="n"/>
      <c r="H468" s="418" t="n"/>
    </row>
    <row customHeight="1" ht="13.5" r="469">
      <c r="A469" s="412">
        <f>mercado!$A$372</f>
        <v/>
      </c>
      <c r="B469" s="418" t="n"/>
      <c r="C469" s="418" t="n"/>
      <c r="D469" s="418" t="n"/>
      <c r="E469" s="418" t="n"/>
      <c r="F469" s="418" t="n"/>
      <c r="G469" s="418" t="n"/>
      <c r="H469" s="418" t="n"/>
    </row>
    <row customHeight="1" ht="13.5" r="470">
      <c r="A470" s="418" t="n"/>
      <c r="B470" s="123" t="n"/>
      <c r="C470" s="123" t="n"/>
      <c r="D470" s="418" t="n"/>
      <c r="E470" s="418" t="n"/>
      <c r="F470" s="418" t="n"/>
      <c r="G470" s="418" t="n"/>
      <c r="H470" s="418" t="n"/>
    </row>
    <row customHeight="1" ht="13.5" r="471">
      <c r="A471" s="418" t="n"/>
      <c r="B471" s="413">
        <f>mercado!B374</f>
        <v/>
      </c>
      <c r="C471" s="556">
        <f>mercado!C374</f>
        <v/>
      </c>
      <c r="D471" s="418" t="n"/>
      <c r="E471" s="418" t="n"/>
      <c r="F471" s="418" t="n"/>
      <c r="G471" s="418" t="n"/>
      <c r="H471" s="418" t="n"/>
    </row>
    <row customHeight="1" ht="13.5" r="472">
      <c r="A472" s="418" t="n"/>
      <c r="B472" s="413">
        <f>mercado!B375</f>
        <v/>
      </c>
      <c r="C472" s="556">
        <f>mercado!C375</f>
        <v/>
      </c>
      <c r="D472" s="418" t="n"/>
      <c r="E472" s="418" t="n"/>
      <c r="F472" s="418" t="n"/>
      <c r="G472" s="418" t="n"/>
      <c r="H472" s="418" t="n"/>
    </row>
    <row customHeight="1" ht="13.5" r="473">
      <c r="A473" s="418" t="n"/>
      <c r="B473" s="413">
        <f>mercado!B376</f>
        <v/>
      </c>
      <c r="C473" s="556">
        <f>mercado!C376</f>
        <v/>
      </c>
      <c r="D473" s="123" t="n"/>
      <c r="E473" s="418" t="n"/>
      <c r="F473" s="418" t="n"/>
      <c r="G473" s="418" t="n"/>
      <c r="H473" s="418" t="n"/>
    </row>
    <row customHeight="1" ht="13.5" r="474">
      <c r="A474" s="418" t="n"/>
      <c r="B474" s="413">
        <f>mercado!B377</f>
        <v/>
      </c>
      <c r="C474" s="556">
        <f>mercado!C377</f>
        <v/>
      </c>
      <c r="D474" s="437" t="n"/>
      <c r="E474" s="418" t="n"/>
      <c r="F474" s="418" t="n"/>
      <c r="G474" s="418" t="n"/>
      <c r="H474" s="418" t="n"/>
    </row>
    <row customHeight="1" ht="13.5" r="475">
      <c r="A475" s="418" t="n"/>
      <c r="B475" s="414">
        <f>mercado!B378</f>
        <v/>
      </c>
      <c r="C475" s="556">
        <f>mercado!C378</f>
        <v/>
      </c>
      <c r="D475" s="437" t="n"/>
      <c r="E475" s="418" t="n"/>
      <c r="F475" s="418" t="n"/>
      <c r="G475" s="418" t="n"/>
      <c r="H475" s="418" t="n"/>
    </row>
    <row customHeight="1" ht="30" r="476">
      <c r="A476" s="208" t="n"/>
      <c r="B476" s="414">
        <f>mercado!B379</f>
        <v/>
      </c>
      <c r="C476" s="556">
        <f>mercado!C379</f>
        <v/>
      </c>
      <c r="D476" s="208" t="n"/>
      <c r="E476" s="208" t="n"/>
      <c r="F476" s="208" t="n"/>
      <c r="G476" s="208" t="n"/>
      <c r="H476" s="208" t="n"/>
    </row>
    <row customHeight="1" ht="30" r="477">
      <c r="A477" s="208" t="n"/>
      <c r="B477" s="414">
        <f>mercado!B380</f>
        <v/>
      </c>
      <c r="C477" s="411">
        <f>mercado!C380</f>
        <v/>
      </c>
      <c r="D477" s="208" t="n"/>
      <c r="E477" s="208" t="n"/>
      <c r="F477" s="208" t="n"/>
      <c r="G477" s="208" t="n"/>
      <c r="H477" s="208" t="n"/>
    </row>
    <row customHeight="1" ht="15" r="478">
      <c r="A478" s="208" t="n"/>
      <c r="B478" s="414">
        <f>mercado!B381</f>
        <v/>
      </c>
      <c r="C478" s="411">
        <f>mercado!C381</f>
        <v/>
      </c>
      <c r="D478" s="208" t="n"/>
      <c r="E478" s="208" t="n"/>
      <c r="F478" s="208" t="n"/>
      <c r="G478" s="208" t="n"/>
      <c r="H478" s="208" t="n"/>
    </row>
    <row customHeight="1" ht="13.5" r="479">
      <c r="A479" s="208" t="n"/>
      <c r="B479" s="208" t="n"/>
      <c r="C479" s="208" t="n"/>
      <c r="D479" s="208" t="n"/>
      <c r="E479" s="208" t="n"/>
      <c r="F479" s="208" t="n"/>
      <c r="G479" s="208" t="n"/>
      <c r="H479" s="208" t="n"/>
    </row>
    <row customHeight="1" ht="13.5" r="480">
      <c r="A480" s="208" t="n"/>
      <c r="B480" s="208" t="n"/>
      <c r="C480" s="208" t="n"/>
      <c r="D480" s="208" t="n"/>
      <c r="E480" s="208" t="n"/>
      <c r="F480" s="208" t="n"/>
      <c r="G480" s="208" t="n"/>
      <c r="H480" s="208" t="n"/>
    </row>
    <row customHeight="1" ht="13.5" r="481">
      <c r="A481" s="208" t="n"/>
      <c r="B481" s="208" t="n"/>
      <c r="C481" s="208" t="n"/>
      <c r="D481" s="208" t="n"/>
      <c r="E481" s="208" t="n"/>
      <c r="F481" s="208" t="n"/>
      <c r="G481" s="208" t="n"/>
      <c r="H481" s="208" t="n"/>
    </row>
    <row customHeight="1" ht="13.5" r="482">
      <c r="A482" s="208" t="n"/>
      <c r="B482" s="208" t="n"/>
      <c r="C482" s="208" t="n"/>
      <c r="D482" s="208" t="n"/>
      <c r="E482" s="208" t="n"/>
      <c r="F482" s="208" t="n"/>
      <c r="G482" s="208" t="n"/>
      <c r="H482" s="208" t="n"/>
    </row>
    <row customHeight="1" ht="13.5" r="483">
      <c r="A483" s="208" t="n"/>
      <c r="B483" s="208" t="n"/>
      <c r="C483" s="208" t="n"/>
      <c r="D483" s="208" t="n"/>
      <c r="E483" s="208" t="n"/>
      <c r="F483" s="208" t="n"/>
      <c r="G483" s="208" t="n"/>
      <c r="H483" s="208" t="n"/>
    </row>
    <row customHeight="1" ht="13.5" r="484">
      <c r="A484" s="208" t="n"/>
      <c r="B484" s="208" t="n"/>
      <c r="C484" s="208" t="n"/>
      <c r="D484" s="208" t="n"/>
      <c r="E484" s="208" t="n"/>
      <c r="F484" s="208" t="n"/>
      <c r="G484" s="208" t="n"/>
      <c r="H484" s="208" t="n"/>
    </row>
    <row customHeight="1" ht="13.5" r="485">
      <c r="A485" s="208" t="n"/>
      <c r="B485" s="208" t="n"/>
      <c r="C485" s="208" t="n"/>
      <c r="D485" s="208" t="n"/>
      <c r="E485" s="208" t="n"/>
      <c r="F485" s="208" t="n"/>
      <c r="G485" s="208" t="n"/>
      <c r="H485" s="208" t="n"/>
    </row>
    <row customHeight="1" ht="13.5" r="486">
      <c r="A486" s="208" t="n"/>
      <c r="B486" s="208" t="n"/>
      <c r="C486" s="208" t="n"/>
      <c r="D486" s="208" t="n"/>
      <c r="E486" s="208" t="n"/>
      <c r="F486" s="208" t="n"/>
      <c r="G486" s="208" t="n"/>
      <c r="H486" s="208" t="n"/>
    </row>
    <row customHeight="1" ht="13.5" r="487">
      <c r="A487" s="208" t="n"/>
      <c r="B487" s="208" t="n"/>
      <c r="C487" s="208" t="n"/>
      <c r="D487" s="208" t="n"/>
      <c r="E487" s="208" t="n"/>
      <c r="F487" s="208" t="n"/>
      <c r="G487" s="208" t="n"/>
      <c r="H487" s="208" t="n"/>
    </row>
    <row customHeight="1" ht="27.75" r="488">
      <c r="A488" s="420" t="inlineStr">
        <is>
          <t>10 - Valor Final</t>
        </is>
      </c>
      <c r="B488" s="530" t="n"/>
      <c r="C488" s="530" t="n"/>
      <c r="D488" s="530" t="n"/>
      <c r="E488" s="530" t="n"/>
      <c r="F488" s="530" t="n"/>
      <c r="G488" s="530" t="n"/>
      <c r="H488" s="530" t="n"/>
    </row>
    <row customHeight="1" ht="13.5" r="489">
      <c r="A489" s="418" t="n"/>
      <c r="B489" s="418" t="n"/>
      <c r="C489" s="418" t="n"/>
      <c r="D489" s="418" t="n"/>
      <c r="E489" s="418" t="n"/>
      <c r="F489" s="418" t="n"/>
      <c r="G489" s="418" t="n"/>
      <c r="H489" s="418" t="n"/>
    </row>
    <row customHeight="1" ht="13.5" r="490">
      <c r="A490" s="418" t="n"/>
      <c r="B490" s="418" t="n"/>
      <c r="C490" s="418" t="n"/>
      <c r="D490" s="418" t="n"/>
      <c r="E490" s="418" t="n"/>
      <c r="F490" s="418" t="n"/>
      <c r="G490" s="418" t="n"/>
      <c r="H490" s="418" t="n"/>
    </row>
    <row customHeight="1" ht="26.45" r="491">
      <c r="A491" s="418" t="n"/>
      <c r="B491" s="419" t="inlineStr">
        <is>
          <t>Concepto</t>
        </is>
      </c>
      <c r="C491" s="239" t="n"/>
      <c r="D491" s="132" t="inlineStr">
        <is>
          <t>Área</t>
        </is>
      </c>
      <c r="E491" s="132" t="inlineStr">
        <is>
          <t xml:space="preserve"> Valor ($/m²)</t>
        </is>
      </c>
      <c r="F491" s="239" t="n"/>
      <c r="G491" s="132" t="inlineStr">
        <is>
          <t>Valor total ($)</t>
        </is>
      </c>
      <c r="H491" s="418" t="n"/>
    </row>
    <row customHeight="1" ht="12.75" r="492">
      <c r="A492" s="418" t="n"/>
      <c r="B492" s="430">
        <f>+mercado!B391</f>
        <v/>
      </c>
      <c r="D492" s="557">
        <f>+mercado!C391</f>
        <v/>
      </c>
      <c r="E492" s="558">
        <f>+IF(mercado!D391=0,"",mercado!D391)</f>
        <v/>
      </c>
      <c r="G492" s="558">
        <f>+IF(mercado!E391=0,"",mercado!E391)</f>
        <v/>
      </c>
      <c r="H492" s="418" t="n"/>
    </row>
    <row customHeight="1" ht="12.75" r="493">
      <c r="A493" s="418" t="n"/>
      <c r="B493" s="430">
        <f>+mercado!B392</f>
        <v/>
      </c>
      <c r="D493" s="557">
        <f>+mercado!C392</f>
        <v/>
      </c>
      <c r="E493" s="558">
        <f>+IF(mercado!D392=0,"",mercado!D392)</f>
        <v/>
      </c>
      <c r="G493" s="558">
        <f>+IF(mercado!E392=0,"",mercado!E392)</f>
        <v/>
      </c>
      <c r="H493" s="418" t="n"/>
    </row>
    <row customHeight="1" ht="27.6" r="494">
      <c r="A494" s="418" t="n"/>
      <c r="B494" s="430">
        <f>+mercado!B393</f>
        <v/>
      </c>
      <c r="C494" s="540" t="n"/>
      <c r="D494" s="557">
        <f>+mercado!C393</f>
        <v/>
      </c>
      <c r="E494" s="558">
        <f>+IF(mercado!D393=0,"",mercado!D393)</f>
        <v/>
      </c>
      <c r="G494" s="558">
        <f>+IF(mercado!E393=0,"",mercado!E393)</f>
        <v/>
      </c>
      <c r="H494" s="418" t="n"/>
    </row>
    <row customHeight="1" ht="27.6" r="495">
      <c r="A495" s="418" t="n"/>
      <c r="B495" s="430">
        <f>+mercado!B394</f>
        <v/>
      </c>
      <c r="C495" s="540" t="n"/>
      <c r="D495" s="557">
        <f>+mercado!C394</f>
        <v/>
      </c>
      <c r="E495" s="558">
        <f>+IF(mercado!D394=0,"",mercado!D394)</f>
        <v/>
      </c>
      <c r="G495" s="558">
        <f>+IF(mercado!E394=0,"",mercado!E394)</f>
        <v/>
      </c>
      <c r="H495" s="418" t="n"/>
    </row>
    <row customHeight="1" ht="27.6" r="496">
      <c r="A496" s="418" t="n"/>
      <c r="B496" s="430">
        <f>+mercado!B395</f>
        <v/>
      </c>
      <c r="C496" s="540" t="n"/>
      <c r="D496" s="557">
        <f>+mercado!C395</f>
        <v/>
      </c>
      <c r="E496" s="558">
        <f>+IF(mercado!D395=0,"",mercado!D395)</f>
        <v/>
      </c>
      <c r="G496" s="558">
        <f>+IF(mercado!E395=0,"",mercado!E395)</f>
        <v/>
      </c>
      <c r="H496" s="418" t="n"/>
    </row>
    <row customHeight="1" ht="27.6" r="497">
      <c r="A497" s="418" t="n"/>
      <c r="B497" s="430">
        <f>+mercado!B396</f>
        <v/>
      </c>
      <c r="C497" s="540" t="n"/>
      <c r="D497" s="557">
        <f>+mercado!C396</f>
        <v/>
      </c>
      <c r="E497" s="558">
        <f>+IF(mercado!D396=0,"",mercado!D396)</f>
        <v/>
      </c>
      <c r="G497" s="558">
        <f>+IF(mercado!E396=0,"",mercado!E396)</f>
        <v/>
      </c>
      <c r="H497" s="418" t="n"/>
    </row>
    <row customHeight="1" ht="12.75" r="498">
      <c r="A498" s="418" t="n"/>
      <c r="B498" s="451" t="n"/>
      <c r="D498" s="557" t="n"/>
      <c r="E498" s="558" t="n"/>
      <c r="G498" s="558" t="n"/>
      <c r="H498" s="418" t="n"/>
    </row>
    <row customHeight="1" ht="12.75" r="499">
      <c r="A499" s="418" t="n"/>
      <c r="B499" s="451" t="n"/>
      <c r="D499" s="557" t="n"/>
      <c r="E499" s="558" t="n"/>
      <c r="G499" s="558" t="n"/>
      <c r="H499" s="418" t="n"/>
    </row>
    <row customHeight="1" ht="12.75" r="500">
      <c r="A500" s="418" t="n"/>
      <c r="B500" s="451" t="n"/>
      <c r="D500" s="557" t="n"/>
      <c r="E500" s="558" t="n"/>
      <c r="G500" s="558" t="n"/>
      <c r="H500" s="418" t="n"/>
    </row>
    <row customHeight="1" ht="12.75" r="501">
      <c r="A501" s="418" t="n"/>
      <c r="B501" s="201" t="n"/>
      <c r="C501" s="430" t="n"/>
      <c r="D501" s="540" t="n"/>
      <c r="E501" s="557" t="n"/>
      <c r="F501" s="558" t="n"/>
      <c r="G501" s="559" t="n"/>
      <c r="H501" s="418" t="n"/>
    </row>
    <row customHeight="1" ht="13.5" r="502">
      <c r="A502" s="418" t="n"/>
      <c r="B502" s="198" t="n"/>
      <c r="C502" s="430">
        <f>mercado!B401</f>
        <v/>
      </c>
      <c r="D502" s="540" t="n"/>
      <c r="E502" s="560">
        <f>mercado!C401</f>
        <v/>
      </c>
      <c r="F502" s="540" t="n"/>
      <c r="G502" s="559" t="n"/>
      <c r="H502" s="418" t="n"/>
    </row>
    <row customHeight="1" ht="13.5" r="503">
      <c r="A503" s="418" t="n"/>
      <c r="B503" s="120" t="n"/>
      <c r="C503" s="430" t="n"/>
      <c r="D503" s="540" t="n"/>
      <c r="E503" s="557" t="n"/>
      <c r="F503" s="558" t="n"/>
      <c r="G503" s="558" t="n"/>
      <c r="H503" s="418" t="n"/>
    </row>
    <row customHeight="1" ht="13.5" r="504">
      <c r="A504" s="418" t="n"/>
      <c r="B504" s="419" t="inlineStr">
        <is>
          <t>Total</t>
        </is>
      </c>
      <c r="C504" s="540" t="n"/>
      <c r="D504" s="540" t="n"/>
      <c r="E504" s="561" t="n"/>
      <c r="F504" s="562" t="n"/>
      <c r="G504" s="563">
        <f>SUM(G492:G503)</f>
        <v/>
      </c>
      <c r="H504" s="564" t="n"/>
    </row>
    <row customHeight="1" ht="13.5" r="505">
      <c r="A505" s="418" t="n"/>
      <c r="B505" s="419" t="inlineStr">
        <is>
          <t>Total redondeado</t>
        </is>
      </c>
      <c r="C505" s="540" t="n"/>
      <c r="D505" s="540" t="n"/>
      <c r="E505" s="418" t="n"/>
      <c r="F505" s="418" t="n"/>
      <c r="G505" s="565">
        <f>mercado!C399</f>
        <v/>
      </c>
      <c r="H505" s="418" t="n"/>
    </row>
    <row customHeight="1" ht="13.5" r="506">
      <c r="A506" s="418" t="n"/>
      <c r="B506" s="418" t="n"/>
      <c r="C506" s="418" t="n"/>
      <c r="D506" s="418" t="n"/>
      <c r="E506" s="418" t="n"/>
      <c r="F506" s="418" t="n"/>
      <c r="G506" s="418" t="n"/>
      <c r="H506" s="418" t="n"/>
    </row>
    <row customHeight="1" ht="13.5" r="507">
      <c r="A507" s="425" t="inlineStr">
        <is>
          <t>Fecha estimación del valor</t>
        </is>
      </c>
      <c r="B507" s="540" t="n"/>
      <c r="C507" s="431" t="n">
        <v>44697</v>
      </c>
      <c r="D507" s="540" t="n"/>
      <c r="E507" s="432" t="n"/>
      <c r="F507" s="540" t="n"/>
      <c r="G507" s="418" t="n"/>
      <c r="H507" s="540" t="n"/>
    </row>
    <row customHeight="1" ht="13.5" r="508">
      <c r="A508" s="418" t="n"/>
      <c r="B508" s="418" t="n"/>
      <c r="C508" s="418" t="n"/>
      <c r="D508" s="418" t="n"/>
      <c r="E508" s="418" t="n"/>
      <c r="F508" s="418" t="n"/>
      <c r="G508" s="418" t="n"/>
      <c r="H508" s="418" t="n"/>
    </row>
    <row customHeight="1" ht="26.45" r="509">
      <c r="A509" s="425" t="inlineStr">
        <is>
          <t>Valor razonable</t>
        </is>
      </c>
      <c r="B509" s="540" t="n"/>
      <c r="C509" s="540" t="n"/>
      <c r="D509" s="540" t="n"/>
      <c r="E509" s="566">
        <f>mercado!C399</f>
        <v/>
      </c>
      <c r="F509" s="540" t="n"/>
      <c r="G509" s="540" t="n"/>
      <c r="H509" s="540" t="n"/>
    </row>
    <row customHeight="1" ht="13.5" r="510">
      <c r="A510" s="418" t="n"/>
      <c r="B510" s="418" t="n"/>
      <c r="C510" s="418" t="n"/>
      <c r="D510" s="418" t="n"/>
      <c r="E510" s="566" t="n"/>
      <c r="F510" s="418" t="n"/>
      <c r="G510" s="418" t="n"/>
      <c r="H510" s="418" t="n"/>
    </row>
    <row customHeight="1" ht="15" r="511">
      <c r="A511" s="427">
        <f>mercado!C400</f>
        <v/>
      </c>
      <c r="B511" s="540" t="n"/>
      <c r="C511" s="540" t="n"/>
      <c r="D511" s="540" t="n"/>
      <c r="E511" s="540" t="n"/>
      <c r="F511" s="540" t="n"/>
      <c r="G511" s="540" t="n"/>
      <c r="H511" s="540" t="n"/>
    </row>
    <row customHeight="1" ht="15" r="512">
      <c r="A512" s="418" t="n"/>
      <c r="B512" s="418" t="n"/>
      <c r="C512" s="418" t="n"/>
      <c r="D512" s="418" t="n"/>
      <c r="E512" s="418" t="n"/>
      <c r="F512" s="418" t="n"/>
      <c r="G512" s="418" t="n"/>
      <c r="H512" s="418" t="n"/>
    </row>
    <row customHeight="1" ht="15" r="513">
      <c r="A513" s="117" t="n"/>
      <c r="B513" s="117" t="n"/>
      <c r="C513" s="117" t="n"/>
      <c r="D513" s="117" t="n"/>
      <c r="E513" s="124" t="n"/>
      <c r="F513" s="124" t="n"/>
      <c r="G513" s="124" t="n"/>
      <c r="H513" s="117" t="n"/>
    </row>
    <row customHeight="1" ht="15" r="514">
      <c r="A514" s="416" t="inlineStr">
        <is>
          <t>Observaciones a la liquidación</t>
        </is>
      </c>
      <c r="B514" s="540" t="n"/>
      <c r="C514" s="540" t="n"/>
      <c r="D514" s="540" t="n"/>
      <c r="E514" s="540" t="n"/>
      <c r="F514" s="540" t="n"/>
      <c r="G514" s="540" t="n"/>
      <c r="H514" s="540" t="n"/>
    </row>
    <row customHeight="1" ht="5.45" r="515"/>
    <row customHeight="1" ht="80.45" r="516">
      <c r="A516" s="440">
        <f>mercado!B307</f>
        <v/>
      </c>
      <c r="B516" s="540" t="n"/>
      <c r="C516" s="540" t="n"/>
      <c r="D516" s="540" t="n"/>
      <c r="E516" s="540" t="n"/>
      <c r="F516" s="540" t="n"/>
      <c r="G516" s="540" t="n"/>
      <c r="H516" s="540" t="n"/>
    </row>
    <row customHeight="1" ht="15" r="517">
      <c r="A517" s="123" t="n"/>
      <c r="B517" s="418" t="n"/>
      <c r="C517" s="418" t="n"/>
      <c r="D517" s="418" t="n"/>
      <c r="E517" s="437" t="n"/>
      <c r="F517" s="437" t="n"/>
      <c r="G517" s="437" t="n"/>
      <c r="H517" s="418" t="n"/>
    </row>
    <row customHeight="1" ht="15" r="518">
      <c r="A518" s="418" t="inlineStr">
        <is>
          <t xml:space="preserve">Al presente informe se anexan: </t>
        </is>
      </c>
      <c r="B518" s="540" t="n"/>
      <c r="C518" s="540" t="n"/>
      <c r="D518" s="540" t="n"/>
      <c r="E518" s="540" t="n"/>
      <c r="F518" s="540" t="n"/>
      <c r="G518" s="540" t="n"/>
      <c r="H518" s="540" t="n"/>
    </row>
    <row customHeight="1" ht="15" r="519">
      <c r="A519" s="123" t="n"/>
      <c r="B519" s="430" t="inlineStr">
        <is>
          <t>Certificado de libertad</t>
        </is>
      </c>
      <c r="C519" s="540" t="n"/>
      <c r="D519" s="540" t="n"/>
      <c r="E519" s="437" t="n"/>
      <c r="F519" s="437" t="n"/>
      <c r="G519" s="437" t="n"/>
      <c r="H519" s="418" t="n"/>
    </row>
    <row customHeight="1" ht="15" r="520">
      <c r="A520" s="123" t="n"/>
      <c r="B520" s="430" t="n"/>
      <c r="C520" s="540" t="n"/>
      <c r="D520" s="540" t="n"/>
      <c r="E520" s="437" t="n"/>
      <c r="F520" s="437" t="n"/>
      <c r="G520" s="437" t="n"/>
      <c r="H520" s="418" t="n"/>
    </row>
    <row customHeight="1" ht="15" r="521">
      <c r="A521" s="123" t="inlineStr">
        <is>
          <t>REVISÓ</t>
        </is>
      </c>
      <c r="B521" s="430" t="n"/>
      <c r="C521" s="540" t="n"/>
      <c r="D521" s="540" t="n"/>
      <c r="E521" s="437" t="inlineStr">
        <is>
          <t>REALIZÓ</t>
        </is>
      </c>
      <c r="F521" s="437" t="n"/>
      <c r="G521" s="437" t="n"/>
      <c r="H521" s="418" t="n"/>
    </row>
    <row customHeight="1" ht="15" r="522">
      <c r="A522" s="430" t="n"/>
      <c r="B522" s="430" t="n"/>
      <c r="C522" s="430" t="n"/>
      <c r="D522" s="418" t="n"/>
      <c r="E522" s="437" t="n"/>
      <c r="H522" s="418" t="n"/>
    </row>
    <row customHeight="1" ht="15" r="523">
      <c r="A523" s="418" t="n"/>
      <c r="B523" s="418" t="n"/>
      <c r="C523" s="418" t="n"/>
      <c r="D523" s="418" t="n"/>
      <c r="E523" s="120" t="n"/>
      <c r="F523" s="120" t="n"/>
      <c r="G523" s="120" t="n"/>
      <c r="H523" s="418" t="n"/>
    </row>
    <row customHeight="1" ht="15" r="524">
      <c r="A524" s="117" t="n"/>
      <c r="B524" s="117" t="n"/>
      <c r="C524" s="117" t="n"/>
      <c r="D524" s="117" t="n"/>
      <c r="E524" s="117" t="n"/>
      <c r="F524" s="117" t="n"/>
      <c r="G524" s="117" t="n"/>
      <c r="H524" s="117" t="n"/>
    </row>
    <row customHeight="1" ht="15" r="525">
      <c r="A525" s="117" t="n"/>
      <c r="B525" s="117" t="n"/>
      <c r="C525" s="117" t="n"/>
      <c r="D525" s="117" t="n"/>
      <c r="E525" s="117" t="n"/>
      <c r="F525" s="117" t="n"/>
      <c r="G525" s="117" t="n"/>
      <c r="H525" s="117" t="n"/>
    </row>
    <row customHeight="1" ht="15" r="526">
      <c r="A526" s="117" t="n"/>
      <c r="B526" s="117" t="n"/>
      <c r="C526" s="117" t="n"/>
      <c r="D526" s="117" t="n"/>
      <c r="E526" s="117" t="n"/>
      <c r="F526" s="117" t="n"/>
      <c r="G526" s="117" t="n"/>
      <c r="H526" s="117" t="n"/>
    </row>
    <row customHeight="1" ht="15" r="527">
      <c r="A527" s="436" t="n"/>
      <c r="B527" s="567" t="n"/>
      <c r="C527" s="567" t="n"/>
      <c r="D527" s="117" t="n"/>
      <c r="E527" s="436" t="n"/>
      <c r="F527" s="567" t="n"/>
      <c r="G527" s="567" t="n"/>
      <c r="H527" s="117" t="n"/>
    </row>
    <row customHeight="1" ht="15" r="528">
      <c r="A528" s="117" t="n"/>
      <c r="B528" s="117" t="n"/>
      <c r="C528" s="117" t="n"/>
      <c r="D528" s="117" t="n"/>
      <c r="E528" s="117" t="n"/>
      <c r="F528" s="117" t="n"/>
      <c r="G528" s="117" t="n"/>
      <c r="H528" s="117" t="n"/>
    </row>
    <row customHeight="1" ht="15" r="529">
      <c r="A529" s="118" t="n"/>
      <c r="B529" s="117" t="n"/>
      <c r="C529" s="117" t="n"/>
      <c r="D529" s="117" t="n"/>
      <c r="E529" s="118" t="n"/>
      <c r="F529" s="117" t="n"/>
      <c r="G529" s="117" t="n"/>
      <c r="H529" s="117" t="n"/>
    </row>
    <row customHeight="1" ht="15" r="530">
      <c r="A530" s="117" t="n"/>
      <c r="B530" s="117" t="n"/>
      <c r="C530" s="117" t="n"/>
      <c r="D530" s="117" t="n"/>
      <c r="E530" s="117" t="n"/>
      <c r="F530" s="117" t="n"/>
      <c r="G530" s="117" t="n"/>
      <c r="H530" s="117" t="n"/>
    </row>
  </sheetData>
  <mergeCells count="307">
    <mergeCell ref="A294:H294"/>
    <mergeCell ref="A289:H289"/>
    <mergeCell ref="H435:H436"/>
    <mergeCell ref="A454:A455"/>
    <mergeCell ref="B454:B455"/>
    <mergeCell ref="C454:C455"/>
    <mergeCell ref="D454:D455"/>
    <mergeCell ref="E454:E455"/>
    <mergeCell ref="F454:F455"/>
    <mergeCell ref="A444:B444"/>
    <mergeCell ref="A445:B445"/>
    <mergeCell ref="A446:B446"/>
    <mergeCell ref="A313:B313"/>
    <mergeCell ref="A314:B314"/>
    <mergeCell ref="A312:B312"/>
    <mergeCell ref="A316:H316"/>
    <mergeCell ref="C501:D501"/>
    <mergeCell ref="C310:H310"/>
    <mergeCell ref="C311:H311"/>
    <mergeCell ref="C312:H312"/>
    <mergeCell ref="A301:H301"/>
    <mergeCell ref="A202:B202"/>
    <mergeCell ref="A226:B226"/>
    <mergeCell ref="A227:B227"/>
    <mergeCell ref="E225:F225"/>
    <mergeCell ref="E226:F226"/>
    <mergeCell ref="E202:F202"/>
    <mergeCell ref="E227:F227"/>
    <mergeCell ref="A285:H285"/>
    <mergeCell ref="A288:H288"/>
    <mergeCell ref="E237:F237"/>
    <mergeCell ref="E231:F231"/>
    <mergeCell ref="G454:G455"/>
    <mergeCell ref="H454:H455"/>
    <mergeCell ref="A273:H273"/>
    <mergeCell ref="A280:H280"/>
    <mergeCell ref="A283:H283"/>
    <mergeCell ref="A297:H297"/>
    <mergeCell ref="A300:H300"/>
    <mergeCell ref="A303:H303"/>
    <mergeCell ref="A518:H518"/>
    <mergeCell ref="A61:B61"/>
    <mergeCell ref="A229:H229"/>
    <mergeCell ref="A231:B231"/>
    <mergeCell ref="A214:B214"/>
    <mergeCell ref="A73:D73"/>
    <mergeCell ref="B118:C118"/>
    <mergeCell ref="A240:H240"/>
    <mergeCell ref="A248:H248"/>
    <mergeCell ref="A258:H258"/>
    <mergeCell ref="A279:H279"/>
    <mergeCell ref="A112:B112"/>
    <mergeCell ref="A108:B108"/>
    <mergeCell ref="A111:B111"/>
    <mergeCell ref="E171:F171"/>
    <mergeCell ref="C307:H307"/>
    <mergeCell ref="E173:F173"/>
    <mergeCell ref="E167:F167"/>
    <mergeCell ref="E168:F168"/>
    <mergeCell ref="A171:B171"/>
    <mergeCell ref="A168:B168"/>
    <mergeCell ref="A167:B167"/>
    <mergeCell ref="A204:H204"/>
    <mergeCell ref="A271:H271"/>
    <mergeCell ref="E509:H509"/>
    <mergeCell ref="A507:B507"/>
    <mergeCell ref="A305:H305"/>
    <mergeCell ref="B504:D504"/>
    <mergeCell ref="A176:H176"/>
    <mergeCell ref="A60:B60"/>
    <mergeCell ref="A187:H187"/>
    <mergeCell ref="A183:H183"/>
    <mergeCell ref="A184:H184"/>
    <mergeCell ref="A155:B155"/>
    <mergeCell ref="E158:F158"/>
    <mergeCell ref="A109:B109"/>
    <mergeCell ref="A110:B110"/>
    <mergeCell ref="C61:H61"/>
    <mergeCell ref="A62:B62"/>
    <mergeCell ref="G158:H158"/>
    <mergeCell ref="A113:B113"/>
    <mergeCell ref="A145:H145"/>
    <mergeCell ref="B135:C135"/>
    <mergeCell ref="D135:E135"/>
    <mergeCell ref="F135:H135"/>
    <mergeCell ref="B136:C136"/>
    <mergeCell ref="D136:E136"/>
    <mergeCell ref="D137:E137"/>
    <mergeCell ref="G507:H507"/>
    <mergeCell ref="B505:D505"/>
    <mergeCell ref="A307:B307"/>
    <mergeCell ref="A308:B308"/>
    <mergeCell ref="C308:H308"/>
    <mergeCell ref="A309:B309"/>
    <mergeCell ref="A318:H318"/>
    <mergeCell ref="A295:H295"/>
    <mergeCell ref="A298:H298"/>
    <mergeCell ref="C503:D503"/>
    <mergeCell ref="A437:B437"/>
    <mergeCell ref="A438:B438"/>
    <mergeCell ref="A439:B439"/>
    <mergeCell ref="A440:B440"/>
    <mergeCell ref="A441:B441"/>
    <mergeCell ref="A442:B442"/>
    <mergeCell ref="A443:B443"/>
    <mergeCell ref="A435:B436"/>
    <mergeCell ref="C435:C436"/>
    <mergeCell ref="D435:D436"/>
    <mergeCell ref="E435:E436"/>
    <mergeCell ref="F435:F436"/>
    <mergeCell ref="G435:G436"/>
    <mergeCell ref="E502:F502"/>
    <mergeCell ref="C40:D40"/>
    <mergeCell ref="C44:D44"/>
    <mergeCell ref="C42:D42"/>
    <mergeCell ref="E41:G41"/>
    <mergeCell ref="E42:G42"/>
    <mergeCell ref="C43:D43"/>
    <mergeCell ref="A1:H1"/>
    <mergeCell ref="A57:H57"/>
    <mergeCell ref="E48:G48"/>
    <mergeCell ref="E43:G43"/>
    <mergeCell ref="E46:G46"/>
    <mergeCell ref="E47:G47"/>
    <mergeCell ref="E40:G40"/>
    <mergeCell ref="E49:G49"/>
    <mergeCell ref="C41:D41"/>
    <mergeCell ref="C50:D50"/>
    <mergeCell ref="E50:F50"/>
    <mergeCell ref="C51:E51"/>
    <mergeCell ref="C46:D46"/>
    <mergeCell ref="C47:D47"/>
    <mergeCell ref="C48:D48"/>
    <mergeCell ref="E44:F44"/>
    <mergeCell ref="E45:F45"/>
    <mergeCell ref="C45:D45"/>
    <mergeCell ref="A134:H134"/>
    <mergeCell ref="A125:H125"/>
    <mergeCell ref="A100:H100"/>
    <mergeCell ref="A173:B173"/>
    <mergeCell ref="A64:B64"/>
    <mergeCell ref="C64:H64"/>
    <mergeCell ref="A65:B65"/>
    <mergeCell ref="A142:H142"/>
    <mergeCell ref="A143:H143"/>
    <mergeCell ref="B119:C119"/>
    <mergeCell ref="A116:H116"/>
    <mergeCell ref="D138:E138"/>
    <mergeCell ref="D139:E139"/>
    <mergeCell ref="C111:H111"/>
    <mergeCell ref="B120:C120"/>
    <mergeCell ref="C110:H110"/>
    <mergeCell ref="A154:B154"/>
    <mergeCell ref="A159:B159"/>
    <mergeCell ref="A160:B160"/>
    <mergeCell ref="B122:C122"/>
    <mergeCell ref="C109:H109"/>
    <mergeCell ref="C107:H107"/>
    <mergeCell ref="A68:B68"/>
    <mergeCell ref="A69:B69"/>
    <mergeCell ref="A269:H269"/>
    <mergeCell ref="A192:C192"/>
    <mergeCell ref="B189:D189"/>
    <mergeCell ref="D192:E192"/>
    <mergeCell ref="A216:H216"/>
    <mergeCell ref="E232:F232"/>
    <mergeCell ref="E238:F238"/>
    <mergeCell ref="E233:F233"/>
    <mergeCell ref="A220:H220"/>
    <mergeCell ref="E222:F222"/>
    <mergeCell ref="E223:F223"/>
    <mergeCell ref="E224:F224"/>
    <mergeCell ref="A232:B232"/>
    <mergeCell ref="A233:B233"/>
    <mergeCell ref="A234:B234"/>
    <mergeCell ref="A199:B199"/>
    <mergeCell ref="E199:F199"/>
    <mergeCell ref="A200:B200"/>
    <mergeCell ref="E200:F200"/>
    <mergeCell ref="A201:B201"/>
    <mergeCell ref="E201:F201"/>
    <mergeCell ref="A59:D59"/>
    <mergeCell ref="A223:B223"/>
    <mergeCell ref="A224:B224"/>
    <mergeCell ref="A225:B225"/>
    <mergeCell ref="A63:B63"/>
    <mergeCell ref="C63:H63"/>
    <mergeCell ref="B140:C140"/>
    <mergeCell ref="F136:H136"/>
    <mergeCell ref="F137:H137"/>
    <mergeCell ref="F138:H138"/>
    <mergeCell ref="F139:H139"/>
    <mergeCell ref="C67:D67"/>
    <mergeCell ref="A97:H97"/>
    <mergeCell ref="A98:H98"/>
    <mergeCell ref="F118:G118"/>
    <mergeCell ref="F119:G119"/>
    <mergeCell ref="F120:G120"/>
    <mergeCell ref="F121:G121"/>
    <mergeCell ref="B121:C121"/>
    <mergeCell ref="A104:B104"/>
    <mergeCell ref="C112:H112"/>
    <mergeCell ref="C108:H108"/>
    <mergeCell ref="A66:D66"/>
    <mergeCell ref="A67:B67"/>
    <mergeCell ref="A70:B70"/>
    <mergeCell ref="C103:H103"/>
    <mergeCell ref="A106:B106"/>
    <mergeCell ref="C104:H104"/>
    <mergeCell ref="C105:H105"/>
    <mergeCell ref="C106:H106"/>
    <mergeCell ref="A105:B105"/>
    <mergeCell ref="A103:B103"/>
    <mergeCell ref="A96:H96"/>
    <mergeCell ref="A102:D102"/>
    <mergeCell ref="C60:H60"/>
    <mergeCell ref="C65:H65"/>
    <mergeCell ref="C69:D69"/>
    <mergeCell ref="C62:H62"/>
    <mergeCell ref="A170:B170"/>
    <mergeCell ref="E159:F159"/>
    <mergeCell ref="G159:H159"/>
    <mergeCell ref="E160:F160"/>
    <mergeCell ref="G160:H160"/>
    <mergeCell ref="A161:B161"/>
    <mergeCell ref="C161:D161"/>
    <mergeCell ref="E161:F161"/>
    <mergeCell ref="G161:H161"/>
    <mergeCell ref="A162:B162"/>
    <mergeCell ref="C162:D162"/>
    <mergeCell ref="E162:F162"/>
    <mergeCell ref="G162:H162"/>
    <mergeCell ref="E170:F170"/>
    <mergeCell ref="C159:D159"/>
    <mergeCell ref="A163:B163"/>
    <mergeCell ref="C163:D163"/>
    <mergeCell ref="E163:F163"/>
    <mergeCell ref="B123:C123"/>
    <mergeCell ref="F122:G122"/>
    <mergeCell ref="F123:G123"/>
    <mergeCell ref="A107:B107"/>
    <mergeCell ref="E153:F153"/>
    <mergeCell ref="E527:G527"/>
    <mergeCell ref="A235:B235"/>
    <mergeCell ref="A236:B236"/>
    <mergeCell ref="A237:B237"/>
    <mergeCell ref="A238:B238"/>
    <mergeCell ref="E522:G522"/>
    <mergeCell ref="C502:D502"/>
    <mergeCell ref="A267:H267"/>
    <mergeCell ref="B521:D521"/>
    <mergeCell ref="A527:C527"/>
    <mergeCell ref="B520:D520"/>
    <mergeCell ref="A275:H275"/>
    <mergeCell ref="A276:H276"/>
    <mergeCell ref="A277:H277"/>
    <mergeCell ref="A433:H433"/>
    <mergeCell ref="A488:H488"/>
    <mergeCell ref="A516:H516"/>
    <mergeCell ref="C313:H313"/>
    <mergeCell ref="C314:H314"/>
    <mergeCell ref="B519:D519"/>
    <mergeCell ref="A514:H514"/>
    <mergeCell ref="A511:H511"/>
    <mergeCell ref="A156:B156"/>
    <mergeCell ref="C156:D156"/>
    <mergeCell ref="A158:B158"/>
    <mergeCell ref="C158:D158"/>
    <mergeCell ref="G163:H163"/>
    <mergeCell ref="A169:B169"/>
    <mergeCell ref="C160:D160"/>
    <mergeCell ref="B494:C494"/>
    <mergeCell ref="B495:C495"/>
    <mergeCell ref="B496:C496"/>
    <mergeCell ref="B497:C497"/>
    <mergeCell ref="A228:B228"/>
    <mergeCell ref="A222:B222"/>
    <mergeCell ref="A218:H218"/>
    <mergeCell ref="A509:D509"/>
    <mergeCell ref="A287:H287"/>
    <mergeCell ref="A311:B311"/>
    <mergeCell ref="A310:B310"/>
    <mergeCell ref="C309:H309"/>
    <mergeCell ref="C507:D507"/>
    <mergeCell ref="E507:F507"/>
    <mergeCell ref="B196:D196"/>
    <mergeCell ref="A292:H292"/>
    <mergeCell ref="D140:E140"/>
    <mergeCell ref="B137:C137"/>
    <mergeCell ref="B138:C138"/>
    <mergeCell ref="B139:C139"/>
    <mergeCell ref="C155:D155"/>
    <mergeCell ref="C154:D154"/>
    <mergeCell ref="A152:H152"/>
    <mergeCell ref="F140:H140"/>
    <mergeCell ref="A153:B153"/>
    <mergeCell ref="C153:D153"/>
    <mergeCell ref="A165:H165"/>
    <mergeCell ref="A211:H211"/>
    <mergeCell ref="A215:H215"/>
    <mergeCell ref="F196:H196"/>
    <mergeCell ref="E174:F174"/>
    <mergeCell ref="A174:B174"/>
    <mergeCell ref="A256:H256"/>
    <mergeCell ref="A265:H265"/>
    <mergeCell ref="E236:F236"/>
    <mergeCell ref="E169:F169"/>
  </mergeCells>
  <dataValidations count="2" disablePrompts="1">
    <dataValidation allowBlank="1" showErrorMessage="1" showInputMessage="1" sqref="H7" type="list">
      <formula1>$I$6:$I$7</formula1>
    </dataValidation>
    <dataValidation allowBlank="1" showErrorMessage="1" showInputMessage="1" sqref="G507:H507" type="list">
      <formula1>#REF!</formula1>
    </dataValidation>
  </dataValidations>
  <pageMargins bottom="0.5" footer="0.551181102362205" header="0.25" left="0.7086614173228351" right="0.643700787" top="1.3"/>
  <pageSetup orientation="portrait" scale="83"/>
  <headerFooter alignWithMargins="0" scaleWithDoc="0">
    <oddHeader>&amp;L&amp;G&amp;R&amp;G  </oddHeader>
    <oddFooter/>
    <evenHeader/>
    <evenFooter/>
    <firstHeader/>
    <firstFooter/>
  </headerFooter>
  <rowBreaks count="10" manualBreakCount="10">
    <brk id="56" man="1" max="16383" min="0"/>
    <brk id="99" man="1" max="16383" min="0"/>
    <brk id="144" man="1" max="7" min="0"/>
    <brk id="186" man="1" max="7" min="0"/>
    <brk id="217" man="1" max="16383" min="0"/>
    <brk id="264" man="1" max="16383" min="0"/>
    <brk id="304" man="1" max="7" min="0"/>
    <brk id="315" man="1" max="16383" min="0"/>
    <brk id="432" man="1" max="7" min="0"/>
    <brk id="487" man="1" max="7" min="0"/>
  </rowBreaks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46"/>
  <sheetViews>
    <sheetView showGridLines="0" view="pageBreakPreview" workbookViewId="0" zoomScaleNormal="75" zoomScalePageLayoutView="83" zoomScaleSheetLayoutView="100">
      <selection activeCell="G148" sqref="G148"/>
    </sheetView>
  </sheetViews>
  <sheetFormatPr baseColWidth="8" defaultColWidth="8.25" defaultRowHeight="11.25"/>
  <cols>
    <col customWidth="1" max="9" min="1" style="182" width="9.125"/>
    <col customWidth="1" max="15" min="10" style="182" width="8.25"/>
    <col customWidth="1" max="16384" min="16" style="182" width="8.25"/>
  </cols>
  <sheetData>
    <row customHeight="1" ht="30" r="1">
      <c r="A1" s="476" t="inlineStr">
        <is>
          <t>REGISTRO FOTOGRÁFICO</t>
        </is>
      </c>
      <c r="B1" s="540" t="n"/>
      <c r="C1" s="540" t="n"/>
      <c r="D1" s="540" t="n"/>
      <c r="E1" s="540" t="n"/>
      <c r="F1" s="540" t="n"/>
      <c r="G1" s="540" t="n"/>
      <c r="H1" s="540" t="n"/>
      <c r="I1" s="540" t="n"/>
      <c r="J1" s="185" t="n"/>
      <c r="K1" s="185" t="n"/>
      <c r="L1" s="185" t="n"/>
      <c r="M1" s="185" t="n"/>
      <c r="N1" s="185" t="n"/>
      <c r="O1" s="185" t="n"/>
    </row>
    <row customHeight="1" ht="13.9" r="3">
      <c r="A3" s="474" t="n"/>
    </row>
    <row customHeight="1" ht="13.9" r="4">
      <c r="A4" s="475" t="inlineStr">
        <is>
          <t>FACHADA</t>
        </is>
      </c>
      <c r="F4" s="475" t="inlineStr">
        <is>
          <t>PORTERIA</t>
        </is>
      </c>
    </row>
    <row customHeight="1" ht="13.9" r="5"/>
    <row customHeight="1" ht="13.9" r="6"/>
    <row customHeight="1" ht="13.9" r="7"/>
    <row customHeight="1" ht="13.9" r="8"/>
    <row customHeight="1" ht="12" r="9"/>
    <row customHeight="1" hidden="1" ht="13.9" r="10">
      <c r="A10" s="184" t="n"/>
      <c r="B10" s="184" t="n"/>
      <c r="C10" s="184" t="n"/>
      <c r="D10" s="184" t="n"/>
    </row>
    <row customHeight="1" hidden="1" ht="13.9" r="11">
      <c r="A11" s="474" t="n"/>
      <c r="F11" s="474" t="n"/>
    </row>
    <row customHeight="1" ht="13.9" r="12">
      <c r="A12" s="184" t="n"/>
      <c r="B12" s="184" t="n"/>
      <c r="C12" s="184" t="n"/>
      <c r="D12" s="184" t="n"/>
      <c r="F12" s="474" t="n"/>
      <c r="G12" s="474" t="n"/>
      <c r="H12" s="474" t="n"/>
      <c r="I12" s="474" t="n"/>
    </row>
    <row customHeight="1" ht="13.9" r="13">
      <c r="A13" s="474" t="n"/>
      <c r="F13" s="474" t="n"/>
    </row>
    <row customHeight="1" ht="13.9" r="14"/>
    <row customHeight="1" ht="13.9" r="15">
      <c r="A15" s="474" t="n"/>
      <c r="F15" s="474" t="n"/>
    </row>
    <row customHeight="1" ht="13.9" r="16">
      <c r="A16" s="474" t="n"/>
      <c r="B16" s="474" t="n"/>
      <c r="C16" s="474" t="n"/>
      <c r="D16" s="474" t="n"/>
      <c r="F16" s="474" t="n"/>
      <c r="G16" s="474" t="n"/>
      <c r="H16" s="474" t="n"/>
      <c r="I16" s="474" t="n"/>
    </row>
    <row customHeight="1" ht="13.9" r="17"/>
    <row customHeight="1" ht="13.9" r="18"/>
    <row customHeight="1" ht="13.9" r="19">
      <c r="A19" s="475" t="inlineStr">
        <is>
          <t>PUERTA DE INGRESO</t>
        </is>
      </c>
      <c r="F19" s="475" t="inlineStr">
        <is>
          <t>SALA</t>
        </is>
      </c>
    </row>
    <row customHeight="1" ht="13.9" r="20">
      <c r="A20" s="474" t="n"/>
      <c r="B20" s="474" t="n"/>
      <c r="C20" s="474" t="n"/>
      <c r="D20" s="474" t="n"/>
      <c r="F20" s="474" t="n"/>
      <c r="G20" s="474" t="n"/>
      <c r="H20" s="474" t="n"/>
      <c r="I20" s="474" t="n"/>
    </row>
    <row customHeight="1" ht="13.9" r="21">
      <c r="A21" s="474" t="n"/>
      <c r="F21" s="474" t="n"/>
    </row>
    <row customHeight="1" ht="13.9" r="22"/>
    <row customHeight="1" ht="13.9" r="23">
      <c r="A23" s="474" t="n"/>
      <c r="F23" s="474" t="n"/>
    </row>
    <row customHeight="1" ht="13.9" r="24">
      <c r="A24" s="474" t="n"/>
      <c r="B24" s="474" t="n"/>
      <c r="C24" s="474" t="n"/>
      <c r="D24" s="474" t="n"/>
      <c r="F24" s="474" t="n"/>
      <c r="G24" s="474" t="n"/>
      <c r="H24" s="474" t="n"/>
      <c r="I24" s="474" t="n"/>
    </row>
    <row customHeight="1" ht="13.9" r="25">
      <c r="A25" s="474" t="n"/>
      <c r="F25" s="474" t="n"/>
    </row>
    <row customHeight="1" ht="13.9" r="26"/>
    <row customHeight="1" ht="13.9" r="27">
      <c r="A27" s="474" t="n"/>
      <c r="F27" s="474" t="n"/>
    </row>
    <row customHeight="1" ht="13.9" r="28">
      <c r="A28" s="474" t="n"/>
      <c r="B28" s="474" t="n"/>
      <c r="C28" s="474" t="n"/>
      <c r="D28" s="474" t="n"/>
      <c r="F28" s="474" t="n"/>
      <c r="G28" s="474" t="n"/>
      <c r="H28" s="474" t="n"/>
      <c r="I28" s="474" t="n"/>
    </row>
    <row customHeight="1" ht="13.9" r="29">
      <c r="A29" s="474" t="n"/>
      <c r="E29" s="210" t="n"/>
      <c r="F29" s="474" t="n"/>
    </row>
    <row customHeight="1" ht="13.9" r="30">
      <c r="A30" s="474" t="n"/>
      <c r="B30" s="474" t="n"/>
      <c r="C30" s="474" t="n"/>
      <c r="D30" s="474" t="n"/>
      <c r="F30" s="474" t="n"/>
      <c r="G30" s="474" t="n"/>
      <c r="H30" s="474" t="n"/>
      <c r="I30" s="474" t="n"/>
    </row>
    <row customHeight="1" ht="13.9" r="31">
      <c r="A31" s="474" t="n"/>
      <c r="F31" s="474" t="n"/>
    </row>
    <row customHeight="1" ht="13.9" r="32">
      <c r="A32" s="474" t="n"/>
      <c r="B32" s="474" t="n"/>
      <c r="C32" s="474" t="n"/>
      <c r="D32" s="474" t="n"/>
      <c r="F32" s="474" t="n"/>
      <c r="G32" s="474" t="n"/>
      <c r="H32" s="474" t="n"/>
      <c r="I32" s="474" t="n"/>
    </row>
    <row customHeight="1" ht="13.9" r="33">
      <c r="A33" s="474" t="n"/>
      <c r="F33" s="474" t="n"/>
    </row>
    <row customHeight="1" ht="13.9" r="34">
      <c r="A34" s="475" t="inlineStr">
        <is>
          <t>BALCON</t>
        </is>
      </c>
      <c r="F34" s="475" t="inlineStr">
        <is>
          <t>SALA</t>
        </is>
      </c>
    </row>
    <row customHeight="1" ht="13.9" r="35">
      <c r="A35" s="474" t="n"/>
      <c r="F35" s="474" t="n"/>
    </row>
    <row customHeight="1" ht="13.9" r="36">
      <c r="A36" s="474" t="n"/>
      <c r="B36" s="474" t="n"/>
      <c r="C36" s="474" t="n"/>
      <c r="D36" s="474" t="n"/>
      <c r="F36" s="474" t="n"/>
      <c r="G36" s="474" t="n"/>
      <c r="H36" s="474" t="n"/>
      <c r="I36" s="474" t="n"/>
    </row>
    <row customHeight="1" ht="13.9" r="37">
      <c r="A37" s="474" t="n"/>
      <c r="F37" s="474" t="n"/>
    </row>
    <row customHeight="1" ht="13.9" r="38"/>
    <row customHeight="1" ht="13.9" r="39"/>
    <row customHeight="1" ht="13.9" r="40"/>
    <row customHeight="1" ht="7.15" r="41"/>
    <row customHeight="1" hidden="1" ht="13.9" r="42"/>
    <row customHeight="1" hidden="1" ht="13.9" r="43"/>
    <row customHeight="1" ht="13.9" r="44"/>
    <row customHeight="1" ht="13.9" r="45"/>
    <row customHeight="1" ht="13.9" r="46"/>
    <row customHeight="1" ht="13.9" r="47"/>
    <row customHeight="1" ht="13.9" r="48"/>
    <row customHeight="1" ht="10.15" r="49"/>
    <row customHeight="1" ht="13.9" r="50">
      <c r="A50" s="475" t="inlineStr">
        <is>
          <t>ESTUDIO</t>
        </is>
      </c>
      <c r="F50" s="475" t="inlineStr">
        <is>
          <t>HABITACION PRINCIPAL</t>
        </is>
      </c>
    </row>
    <row customHeight="1" ht="13.9" r="51"/>
    <row customHeight="1" ht="13.9" r="52"/>
    <row customHeight="1" ht="13.9" r="53"/>
    <row customHeight="1" ht="13.9" r="54"/>
    <row customHeight="1" ht="13.9" r="55">
      <c r="A55" s="184" t="n"/>
      <c r="B55" s="184" t="n"/>
      <c r="C55" s="184" t="n"/>
      <c r="D55" s="184" t="n"/>
    </row>
    <row customHeight="1" ht="13.9" r="56">
      <c r="A56" s="474" t="n"/>
      <c r="F56" s="474" t="n"/>
    </row>
    <row customHeight="1" ht="13.9" r="57">
      <c r="A57" s="184" t="n"/>
      <c r="B57" s="184" t="n"/>
      <c r="C57" s="184" t="n"/>
      <c r="D57" s="184" t="n"/>
      <c r="F57" s="474" t="n"/>
      <c r="G57" s="474" t="n"/>
      <c r="H57" s="474" t="n"/>
      <c r="I57" s="474" t="n"/>
    </row>
    <row customHeight="1" ht="13.9" r="58">
      <c r="A58" s="474" t="n"/>
      <c r="F58" s="474" t="n"/>
    </row>
    <row customHeight="1" ht="13.9" r="59"/>
    <row customHeight="1" ht="13.9" r="60"/>
    <row customHeight="1" ht="13.9" r="61">
      <c r="A61" s="474" t="n"/>
      <c r="B61" s="474" t="n"/>
      <c r="C61" s="474" t="n"/>
      <c r="D61" s="474" t="n"/>
      <c r="F61" s="474" t="n"/>
      <c r="G61" s="474" t="n"/>
      <c r="H61" s="474" t="n"/>
      <c r="I61" s="474" t="n"/>
    </row>
    <row customHeight="1" ht="10.15" r="62"/>
    <row customHeight="1" hidden="1" ht="13.9" r="63"/>
    <row customHeight="1" ht="13.9" r="64">
      <c r="A64" s="475" t="inlineStr">
        <is>
          <t>BAÑO PRIVADO</t>
        </is>
      </c>
      <c r="F64" s="475" t="inlineStr">
        <is>
          <t>ESTUDIO</t>
        </is>
      </c>
    </row>
    <row customHeight="1" ht="13.9" r="65">
      <c r="A65" s="474" t="n"/>
      <c r="B65" s="474" t="n"/>
      <c r="C65" s="474" t="n"/>
      <c r="D65" s="474" t="n"/>
      <c r="F65" s="474" t="n"/>
      <c r="G65" s="474" t="n"/>
      <c r="H65" s="474" t="n"/>
      <c r="I65" s="474" t="n"/>
    </row>
    <row customHeight="1" ht="13.9" r="66">
      <c r="A66" s="474" t="n"/>
      <c r="F66" s="474" t="n"/>
    </row>
    <row customHeight="1" ht="13.9" r="67"/>
    <row customHeight="1" ht="13.9" r="68">
      <c r="A68" s="474" t="n"/>
      <c r="F68" s="474" t="n"/>
    </row>
    <row customHeight="1" ht="13.9" r="69">
      <c r="A69" s="474" t="n"/>
      <c r="B69" s="474" t="n"/>
      <c r="C69" s="474" t="n"/>
      <c r="D69" s="474" t="n"/>
      <c r="F69" s="474" t="n"/>
      <c r="G69" s="474" t="n"/>
      <c r="H69" s="474" t="n"/>
      <c r="I69" s="474" t="n"/>
    </row>
    <row customHeight="1" ht="13.9" r="70">
      <c r="A70" s="474" t="n"/>
      <c r="F70" s="474" t="n"/>
    </row>
    <row customHeight="1" ht="13.9" r="71"/>
    <row customHeight="1" ht="13.9" r="72">
      <c r="A72" s="474" t="n"/>
      <c r="F72" s="474" t="n"/>
    </row>
    <row customHeight="1" ht="13.9" r="73">
      <c r="A73" s="474" t="n"/>
      <c r="B73" s="474" t="n"/>
      <c r="C73" s="474" t="n"/>
      <c r="D73" s="474" t="n"/>
      <c r="F73" s="474" t="n"/>
      <c r="G73" s="474" t="n"/>
      <c r="H73" s="474" t="n"/>
      <c r="I73" s="474" t="n"/>
    </row>
    <row customHeight="1" ht="13.9" r="74">
      <c r="A74" s="474" t="n"/>
      <c r="F74" s="474" t="n"/>
    </row>
    <row customHeight="1" ht="13.9" r="75">
      <c r="A75" s="474" t="n"/>
      <c r="F75" s="474" t="n"/>
    </row>
    <row customHeight="1" ht="13.9" r="76">
      <c r="A76" s="474" t="n"/>
      <c r="B76" s="474" t="n"/>
      <c r="C76" s="474" t="n"/>
      <c r="D76" s="474" t="n"/>
      <c r="F76" s="474" t="n"/>
      <c r="G76" s="474" t="n"/>
      <c r="H76" s="474" t="n"/>
      <c r="I76" s="474" t="n"/>
    </row>
    <row customHeight="1" ht="14.25" r="77">
      <c r="A77" s="475" t="inlineStr">
        <is>
          <t>BAÑO SOCIAL</t>
        </is>
      </c>
      <c r="F77" s="475" t="inlineStr">
        <is>
          <t>HABITACION 2</t>
        </is>
      </c>
    </row>
    <row customHeight="1" hidden="1" ht="13.9" r="78"/>
    <row customHeight="1" ht="13.5" r="79">
      <c r="A79" s="474" t="n"/>
    </row>
    <row customHeight="1" ht="13.9" r="80">
      <c r="A80" s="474" t="n"/>
      <c r="B80" s="474" t="n"/>
      <c r="C80" s="474" t="n"/>
      <c r="D80" s="474" t="n"/>
      <c r="F80" s="474" t="n"/>
      <c r="G80" s="474" t="n"/>
      <c r="H80" s="474" t="n"/>
      <c r="I80" s="474" t="n"/>
    </row>
    <row customHeight="1" ht="13.9" r="81">
      <c r="A81" s="474" t="n"/>
      <c r="F81" s="474" t="n"/>
    </row>
    <row customHeight="1" ht="13.9" r="82"/>
    <row customHeight="1" ht="13.9" r="83"/>
    <row customHeight="1" ht="13.9" r="84"/>
    <row customHeight="1" ht="13.9" r="85"/>
    <row customHeight="1" ht="13.9" r="86"/>
    <row customHeight="1" ht="13.9" r="87"/>
    <row customHeight="1" ht="13.9" r="88"/>
    <row customHeight="1" ht="13.9" r="89"/>
    <row customHeight="1" ht="13.9" r="90"/>
    <row customHeight="1" ht="14.25" r="91">
      <c r="A91" s="475" t="inlineStr">
        <is>
          <t>HABITACION 3</t>
        </is>
      </c>
      <c r="F91" s="475" t="inlineStr">
        <is>
          <t>SALA</t>
        </is>
      </c>
    </row>
    <row customHeight="1" hidden="1" ht="13.9" r="92"/>
    <row customHeight="1" ht="33" r="93">
      <c r="A93" s="474" t="n"/>
    </row>
    <row customHeight="1" ht="13.9" r="94">
      <c r="A94" s="474" t="n"/>
      <c r="B94" s="474" t="n"/>
      <c r="C94" s="474" t="n"/>
      <c r="D94" s="474" t="n"/>
      <c r="F94" s="474" t="n"/>
      <c r="G94" s="474" t="n"/>
      <c r="H94" s="474" t="n"/>
      <c r="I94" s="474" t="n"/>
    </row>
    <row customHeight="1" ht="13.9" r="95">
      <c r="A95" s="474" t="n"/>
      <c r="F95" s="474" t="n"/>
    </row>
    <row customHeight="1" ht="13.9" r="96"/>
    <row customHeight="1" ht="13.9" r="97"/>
    <row customHeight="1" ht="13.9" r="98"/>
    <row customHeight="1" ht="13.9" r="99"/>
    <row customHeight="1" ht="13.9" r="100"/>
    <row customHeight="1" ht="13.9" r="101"/>
    <row customHeight="1" ht="13.9" r="102"/>
    <row customHeight="1" ht="13.9" r="103"/>
    <row customHeight="1" ht="9.6" r="104">
      <c r="A104" s="475" t="inlineStr">
        <is>
          <t>COCINA</t>
        </is>
      </c>
      <c r="F104" s="475" t="inlineStr">
        <is>
          <t>ALCOBA DEL SERVICIO</t>
        </is>
      </c>
    </row>
    <row customHeight="1" hidden="1" ht="13.9" r="105"/>
    <row customHeight="1" ht="33" r="106">
      <c r="A106" s="474" t="n"/>
    </row>
    <row customHeight="1" ht="13.9" r="107">
      <c r="A107" s="474" t="n"/>
      <c r="B107" s="474" t="n"/>
      <c r="C107" s="474" t="n"/>
      <c r="D107" s="474" t="n"/>
      <c r="F107" s="474" t="n"/>
      <c r="G107" s="474" t="n"/>
      <c r="H107" s="474" t="n"/>
      <c r="I107" s="474" t="n"/>
    </row>
    <row customHeight="1" ht="13.9" r="108">
      <c r="A108" s="474" t="n"/>
      <c r="F108" s="474" t="n"/>
    </row>
    <row customHeight="1" ht="13.9" r="109"/>
    <row customHeight="1" ht="13.9" r="110"/>
    <row customHeight="1" ht="13.9" r="111"/>
    <row customHeight="1" ht="13.9" r="112"/>
    <row customHeight="1" ht="13.9" r="113"/>
    <row customHeight="1" ht="13.9" r="114"/>
    <row customHeight="1" ht="13.9" r="115"/>
    <row customHeight="1" ht="10.5" r="116"/>
    <row customHeight="1" ht="15.75" r="117">
      <c r="A117" s="475" t="inlineStr">
        <is>
          <t>BAÑO DEL SERVICIO</t>
        </is>
      </c>
      <c r="F117" s="475" t="inlineStr">
        <is>
          <t>ESTAR</t>
        </is>
      </c>
    </row>
    <row customHeight="1" hidden="1" ht="13.9" r="118"/>
    <row customHeight="1" ht="33" r="119">
      <c r="A119" s="474" t="n"/>
    </row>
    <row customHeight="1" ht="13.9" r="120">
      <c r="A120" s="474" t="n"/>
      <c r="B120" s="474" t="n"/>
      <c r="C120" s="474" t="n"/>
      <c r="D120" s="474" t="n"/>
      <c r="F120" s="474" t="n"/>
      <c r="G120" s="474" t="n"/>
      <c r="H120" s="474" t="n"/>
      <c r="I120" s="474" t="n"/>
    </row>
    <row customHeight="1" ht="13.9" r="121">
      <c r="A121" s="474" t="n"/>
      <c r="F121" s="474" t="n"/>
    </row>
    <row customHeight="1" ht="13.9" r="122"/>
    <row customHeight="1" ht="13.9" r="123">
      <c r="F123" s="182" t="inlineStr">
        <is>
          <t>CERTIFICADO DE LIBERTAD</t>
        </is>
      </c>
    </row>
    <row customHeight="1" ht="13.9" r="124"/>
    <row customHeight="1" ht="13.9" r="125"/>
    <row customHeight="1" ht="13.9" r="126"/>
    <row customHeight="1" ht="13.9" r="127"/>
    <row customHeight="1" ht="13.9" r="128"/>
    <row customHeight="1" ht="13.9" r="129"/>
    <row customHeight="1" ht="15.75" r="130">
      <c r="A130" s="475" t="inlineStr">
        <is>
          <t>TERRAZA</t>
        </is>
      </c>
      <c r="F130" s="475" t="inlineStr">
        <is>
          <t>CORREDORES</t>
        </is>
      </c>
    </row>
    <row customHeight="1" ht="13.9" r="131"/>
    <row customHeight="1" ht="13.9" r="132"/>
    <row customHeight="1" ht="13.9" r="133"/>
    <row customHeight="1" ht="13.9" r="134"/>
    <row customHeight="1" ht="13.9" r="135"/>
    <row customHeight="1" ht="13.9" r="136"/>
    <row customHeight="1" ht="13.9" r="137"/>
    <row customHeight="1" ht="13.9" r="138"/>
    <row customHeight="1" ht="13.9" r="139"/>
    <row customHeight="1" ht="13.9" r="140"/>
    <row customHeight="1" ht="13.9" r="141"/>
    <row customHeight="1" ht="13.9" r="142"/>
    <row customHeight="1" ht="13.9" r="143"/>
    <row customHeight="1" ht="15.75" r="144">
      <c r="A144" s="475" t="inlineStr">
        <is>
          <t>GARAJE</t>
        </is>
      </c>
      <c r="F144" s="475" t="n"/>
    </row>
    <row customHeight="1" ht="13.9" r="145"/>
    <row customHeight="1" ht="13.9" r="146"/>
    <row customHeight="1" ht="13.9" r="147"/>
    <row customHeight="1" ht="13.9" r="148"/>
    <row customHeight="1" ht="13.9" r="149"/>
    <row customHeight="1" ht="13.9" r="150"/>
    <row customHeight="1" ht="13.9" r="151"/>
    <row customHeight="1" ht="15.75" r="158">
      <c r="A158" s="475" t="n"/>
      <c r="F158" s="475" t="n"/>
    </row>
    <row customHeight="1" ht="10.9" r="177"/>
    <row hidden="1" r="178"/>
    <row customHeight="1" ht="25.9" r="244"/>
    <row customHeight="1" ht="114.6" r="246">
      <c r="A246" s="182">
        <f>mercado!B286</f>
        <v/>
      </c>
    </row>
    <row hidden="1" r="247"/>
  </sheetData>
  <mergeCells count="78">
    <mergeCell ref="A144:D144"/>
    <mergeCell ref="F144:I144"/>
    <mergeCell ref="A130:D130"/>
    <mergeCell ref="F130:I130"/>
    <mergeCell ref="A158:D158"/>
    <mergeCell ref="F158:I158"/>
    <mergeCell ref="A104:D104"/>
    <mergeCell ref="F104:I104"/>
    <mergeCell ref="A106:D106"/>
    <mergeCell ref="F121:I121"/>
    <mergeCell ref="A121:D121"/>
    <mergeCell ref="A119:D119"/>
    <mergeCell ref="F117:I117"/>
    <mergeCell ref="A117:D117"/>
    <mergeCell ref="A108:D108"/>
    <mergeCell ref="F108:I108"/>
    <mergeCell ref="A72:D72"/>
    <mergeCell ref="F72:I72"/>
    <mergeCell ref="A95:D95"/>
    <mergeCell ref="F95:I95"/>
    <mergeCell ref="A79:D79"/>
    <mergeCell ref="A93:D93"/>
    <mergeCell ref="A81:D81"/>
    <mergeCell ref="F81:I81"/>
    <mergeCell ref="A91:D91"/>
    <mergeCell ref="F91:I91"/>
    <mergeCell ref="A77:D77"/>
    <mergeCell ref="F77:I77"/>
    <mergeCell ref="A74:D74"/>
    <mergeCell ref="F74:I74"/>
    <mergeCell ref="A75:D75"/>
    <mergeCell ref="F75:I75"/>
    <mergeCell ref="A19:D19"/>
    <mergeCell ref="F19:I19"/>
    <mergeCell ref="A21:D21"/>
    <mergeCell ref="F21:I21"/>
    <mergeCell ref="A56:D56"/>
    <mergeCell ref="F56:I56"/>
    <mergeCell ref="A27:D27"/>
    <mergeCell ref="F27:I27"/>
    <mergeCell ref="A31:D31"/>
    <mergeCell ref="F31:I31"/>
    <mergeCell ref="A33:D33"/>
    <mergeCell ref="F33:I33"/>
    <mergeCell ref="A34:D34"/>
    <mergeCell ref="F34:I34"/>
    <mergeCell ref="A50:D50"/>
    <mergeCell ref="F50:I50"/>
    <mergeCell ref="A1:I1"/>
    <mergeCell ref="A3:I3"/>
    <mergeCell ref="A4:D4"/>
    <mergeCell ref="F4:I4"/>
    <mergeCell ref="A29:D29"/>
    <mergeCell ref="F29:I29"/>
    <mergeCell ref="A23:D23"/>
    <mergeCell ref="F23:I23"/>
    <mergeCell ref="A25:D25"/>
    <mergeCell ref="F25:I25"/>
    <mergeCell ref="F11:I11"/>
    <mergeCell ref="F13:I13"/>
    <mergeCell ref="A15:D15"/>
    <mergeCell ref="F15:I15"/>
    <mergeCell ref="A13:D13"/>
    <mergeCell ref="A11:D11"/>
    <mergeCell ref="A35:D35"/>
    <mergeCell ref="F35:I35"/>
    <mergeCell ref="A37:D37"/>
    <mergeCell ref="F37:I37"/>
    <mergeCell ref="A68:D68"/>
    <mergeCell ref="F68:I68"/>
    <mergeCell ref="A70:D70"/>
    <mergeCell ref="F70:I70"/>
    <mergeCell ref="A58:D58"/>
    <mergeCell ref="F58:I58"/>
    <mergeCell ref="F64:I64"/>
    <mergeCell ref="A64:D64"/>
    <mergeCell ref="A66:D66"/>
    <mergeCell ref="F66:I66"/>
  </mergeCells>
  <printOptions horizontalCentered="1" verticalCentered="1"/>
  <pageMargins bottom="0.8" footer="0.55" header="0.3" left="0.7086" right="0.393700787401575" top="1.25"/>
  <pageSetup fitToHeight="0" fitToWidth="0" orientation="portrait"/>
  <headerFooter alignWithMargins="0">
    <oddHeader>&amp;L&amp;G</oddHeader>
    <oddFooter/>
    <evenHeader/>
    <evenFooter/>
    <firstHeader/>
    <firstFooter/>
  </headerFooter>
  <rowBreaks count="3" manualBreakCount="3">
    <brk id="49" man="1" max="8" min="0"/>
    <brk id="90" man="1" max="8" min="0"/>
    <brk id="129" man="1" max="8" min="0"/>
  </rowBreak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K237"/>
  <sheetViews>
    <sheetView showGridLines="0" view="pageBreakPreview" workbookViewId="0" zoomScale="88" zoomScaleNormal="100" zoomScaleSheetLayoutView="88">
      <selection activeCell="BM45" sqref="BM45"/>
    </sheetView>
  </sheetViews>
  <sheetFormatPr baseColWidth="8" defaultColWidth="10.75" defaultRowHeight="15"/>
  <cols>
    <col customWidth="1" max="1" min="1" style="1" width="2.75"/>
    <col customWidth="1" max="2" min="2" style="1" width="9.5"/>
    <col customWidth="1" max="63" min="3" style="1" width="2.75"/>
    <col customWidth="1" max="16384" min="64" style="1" width="10.75"/>
  </cols>
  <sheetData>
    <row customHeight="1" ht="16.9" r="1">
      <c r="A1" s="2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4" t="n"/>
    </row>
    <row customHeight="1" ht="16.9" r="2">
      <c r="A2" s="5" t="n"/>
      <c r="BK2" s="6" t="n"/>
    </row>
    <row customHeight="1" ht="16.9" r="3">
      <c r="A3" s="5" t="n"/>
      <c r="C3" s="223" t="n"/>
      <c r="D3" s="223" t="n"/>
      <c r="E3" s="223" t="n"/>
      <c r="F3" s="223" t="n"/>
      <c r="G3" s="223" t="n"/>
      <c r="H3" s="223" t="n"/>
      <c r="I3" s="223" t="n"/>
      <c r="J3" s="223" t="n"/>
      <c r="K3" s="223" t="n"/>
      <c r="L3" s="223" t="n"/>
      <c r="M3" s="223" t="n"/>
      <c r="N3" s="223" t="n"/>
      <c r="O3" s="223" t="n"/>
      <c r="P3" s="223" t="n"/>
      <c r="Q3" s="223" t="n"/>
      <c r="R3" s="223" t="n"/>
      <c r="T3" s="223" t="n"/>
      <c r="U3" s="223" t="n"/>
      <c r="V3" s="223" t="n"/>
      <c r="W3" s="223" t="n"/>
      <c r="X3" s="223" t="n"/>
      <c r="Y3" s="223" t="n"/>
      <c r="Z3" s="477" t="inlineStr">
        <is>
          <t>RAA Y RNA</t>
        </is>
      </c>
      <c r="BK3" s="6" t="n"/>
    </row>
    <row customHeight="1" ht="16.9" r="4">
      <c r="A4" s="5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3" t="n"/>
      <c r="Q4" s="223" t="n"/>
      <c r="R4" s="223" t="n"/>
      <c r="T4" s="223" t="n"/>
      <c r="U4" s="223" t="n"/>
      <c r="V4" s="223" t="n"/>
      <c r="W4" s="223" t="n"/>
      <c r="X4" s="223" t="n"/>
      <c r="Y4" s="223" t="n"/>
      <c r="BK4" s="6" t="n"/>
    </row>
    <row customHeight="1" ht="16.9" r="5">
      <c r="A5" s="5" t="n"/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  <c r="K5" s="223" t="n"/>
      <c r="L5" s="223" t="n"/>
      <c r="N5" s="223" t="n"/>
      <c r="O5" s="223" t="n"/>
      <c r="P5" s="223" t="n"/>
      <c r="Q5" s="223" t="n"/>
      <c r="R5" s="223" t="n"/>
      <c r="T5" s="223" t="n"/>
      <c r="U5" s="223" t="n"/>
      <c r="W5" s="223" t="n"/>
      <c r="X5" s="223" t="n"/>
      <c r="Y5" s="223" t="n"/>
      <c r="BK5" s="6" t="n"/>
    </row>
    <row customHeight="1" ht="16.9" r="6">
      <c r="A6" s="5" t="n"/>
      <c r="B6" s="223" t="n"/>
      <c r="C6" s="223" t="n"/>
      <c r="D6" s="223" t="n"/>
      <c r="E6" s="223" t="n"/>
      <c r="F6" s="223" t="n"/>
      <c r="G6" s="223" t="n"/>
      <c r="H6" s="223" t="n"/>
      <c r="I6" s="223" t="n"/>
      <c r="J6" s="223" t="n"/>
      <c r="K6" s="223" t="n"/>
      <c r="L6" s="223" t="n"/>
      <c r="N6" s="223" t="n"/>
      <c r="O6" s="223" t="n"/>
      <c r="P6" s="223" t="n"/>
      <c r="Q6" s="223" t="n"/>
      <c r="R6" s="223" t="n"/>
      <c r="S6" s="223" t="n"/>
      <c r="T6" s="223" t="n"/>
      <c r="U6" s="223" t="n"/>
      <c r="W6" s="223" t="n"/>
      <c r="X6" s="223" t="n"/>
      <c r="Y6" s="223" t="n"/>
      <c r="BK6" s="6" t="n"/>
    </row>
    <row customHeight="1" ht="16.9" r="7">
      <c r="A7" s="5" t="n"/>
      <c r="B7" s="223" t="n"/>
      <c r="C7" s="223" t="n"/>
      <c r="D7" s="223" t="n"/>
      <c r="E7" s="223" t="n"/>
      <c r="F7" s="223" t="n"/>
      <c r="G7" s="223" t="n"/>
      <c r="H7" s="223" t="n"/>
      <c r="I7" s="223" t="n"/>
      <c r="J7" s="223" t="n"/>
      <c r="K7" s="223" t="n"/>
      <c r="L7" s="223" t="n"/>
      <c r="N7" s="223" t="n"/>
      <c r="O7" s="223" t="n"/>
      <c r="P7" s="223" t="n"/>
      <c r="Q7" s="223" t="n"/>
      <c r="R7" s="223" t="n"/>
      <c r="S7" s="223" t="n"/>
      <c r="T7" s="223" t="n"/>
      <c r="U7" s="223" t="n"/>
      <c r="W7" s="223" t="n"/>
      <c r="X7" s="223" t="n"/>
      <c r="Y7" s="223" t="n"/>
      <c r="Z7" s="477" t="n"/>
      <c r="AA7" s="477" t="n"/>
      <c r="AB7" s="477" t="n"/>
      <c r="AC7" s="477" t="n"/>
      <c r="AD7" s="477" t="n"/>
      <c r="AE7" s="477" t="n"/>
      <c r="AF7" s="477" t="n"/>
      <c r="AG7" s="477" t="n"/>
      <c r="AH7" s="477" t="n"/>
      <c r="AI7" s="477" t="n"/>
      <c r="AJ7" s="477" t="n"/>
      <c r="AK7" s="477" t="n"/>
      <c r="AL7" s="477" t="n"/>
      <c r="AM7" s="477" t="n"/>
      <c r="AN7" s="477" t="n"/>
      <c r="AO7" s="477" t="n"/>
      <c r="AP7" s="477" t="n"/>
      <c r="AQ7" s="477" t="n"/>
      <c r="AR7" s="477" t="n"/>
      <c r="AS7" s="477" t="n"/>
      <c r="AT7" s="477" t="n"/>
      <c r="AU7" s="477" t="n"/>
      <c r="AV7" s="477" t="n"/>
      <c r="AW7" s="477" t="n"/>
      <c r="AX7" s="477" t="n"/>
      <c r="AY7" s="477" t="n"/>
      <c r="AZ7" s="477" t="n"/>
      <c r="BA7" s="477" t="n"/>
      <c r="BB7" s="477" t="n"/>
      <c r="BC7" s="477" t="n"/>
      <c r="BD7" s="477" t="n"/>
      <c r="BE7" s="477" t="n"/>
      <c r="BF7" s="477" t="n"/>
      <c r="BG7" s="477" t="n"/>
      <c r="BH7" s="477" t="n"/>
      <c r="BI7" s="477" t="n"/>
      <c r="BJ7" s="477" t="n"/>
      <c r="BK7" s="6" t="n"/>
    </row>
    <row customHeight="1" ht="16.9" r="8">
      <c r="A8" s="5" t="n"/>
      <c r="B8" s="223" t="n"/>
      <c r="E8" s="223" t="n"/>
      <c r="F8" s="223" t="n"/>
      <c r="G8" s="223" t="n"/>
      <c r="H8" s="223" t="n"/>
      <c r="I8" s="223" t="n"/>
      <c r="J8" s="223" t="n"/>
      <c r="K8" s="223" t="n"/>
      <c r="L8" s="223" t="n"/>
      <c r="M8" s="223" t="n"/>
      <c r="N8" s="223" t="n"/>
      <c r="O8" s="223" t="n"/>
      <c r="P8" s="223" t="n"/>
      <c r="Q8" s="223" t="n"/>
      <c r="R8" s="223" t="n"/>
      <c r="S8" s="223" t="n"/>
      <c r="T8" s="223" t="n"/>
      <c r="U8" s="223" t="n"/>
      <c r="W8" s="223" t="n"/>
      <c r="X8" s="223" t="n"/>
      <c r="Y8" s="223" t="n"/>
      <c r="Z8" s="477" t="n"/>
      <c r="AA8" s="477" t="n"/>
      <c r="AB8" s="477" t="n"/>
      <c r="AC8" s="477" t="n"/>
      <c r="AD8" s="477" t="n"/>
      <c r="AE8" s="477" t="n"/>
      <c r="AF8" s="477" t="n"/>
      <c r="AG8" s="477" t="n"/>
      <c r="AH8" s="477" t="n"/>
      <c r="AI8" s="477" t="n"/>
      <c r="AJ8" s="477" t="n"/>
      <c r="AK8" s="477" t="n"/>
      <c r="AL8" s="477" t="n"/>
      <c r="AM8" s="477" t="n"/>
      <c r="AN8" s="477" t="n"/>
      <c r="AO8" s="477" t="n"/>
      <c r="AP8" s="477" t="n"/>
      <c r="AQ8" s="477" t="n"/>
      <c r="AR8" s="477" t="n"/>
      <c r="AS8" s="477" t="n"/>
      <c r="AT8" s="477" t="n"/>
      <c r="AU8" s="477" t="n"/>
      <c r="AV8" s="477" t="n"/>
      <c r="AW8" s="477" t="n"/>
      <c r="AX8" s="477" t="n"/>
      <c r="AY8" s="477" t="n"/>
      <c r="AZ8" s="477" t="n"/>
      <c r="BA8" s="477" t="n"/>
      <c r="BB8" s="477" t="n"/>
      <c r="BC8" s="477" t="n"/>
      <c r="BD8" s="477" t="n"/>
      <c r="BE8" s="477" t="n"/>
      <c r="BF8" s="477" t="n"/>
      <c r="BG8" s="477" t="n"/>
      <c r="BH8" s="477" t="n"/>
      <c r="BI8" s="477" t="n"/>
      <c r="BJ8" s="477" t="n"/>
      <c r="BK8" s="6" t="n"/>
    </row>
    <row customHeight="1" ht="12" r="9">
      <c r="A9" s="5" t="n"/>
      <c r="B9" s="223" t="n"/>
      <c r="E9" s="223" t="n"/>
      <c r="F9" s="223" t="n"/>
      <c r="G9" s="223" t="n"/>
      <c r="H9" s="223" t="n"/>
      <c r="I9" s="223" t="n"/>
      <c r="J9" s="223" t="n"/>
      <c r="K9" s="223" t="n"/>
      <c r="L9" s="223" t="n"/>
      <c r="M9" s="223" t="n"/>
      <c r="N9" s="223" t="n"/>
      <c r="O9" s="223" t="n"/>
      <c r="P9" s="223" t="n"/>
      <c r="Q9" s="223" t="n"/>
      <c r="R9" s="223" t="n"/>
      <c r="S9" s="223" t="n"/>
      <c r="T9" s="223" t="n"/>
      <c r="U9" s="223" t="n"/>
      <c r="W9" s="223" t="n"/>
      <c r="X9" s="223" t="n"/>
      <c r="Y9" s="223" t="n"/>
      <c r="Z9" s="477" t="n"/>
      <c r="AA9" s="477" t="n"/>
      <c r="AB9" s="477" t="n"/>
      <c r="AC9" s="477" t="n"/>
      <c r="AD9" s="477" t="n"/>
      <c r="AE9" s="477" t="n"/>
      <c r="AF9" s="477" t="n"/>
      <c r="AG9" s="477" t="n"/>
      <c r="AH9" s="477" t="n"/>
      <c r="AI9" s="477" t="n"/>
      <c r="AJ9" s="477" t="n"/>
      <c r="AK9" s="477" t="n"/>
      <c r="AL9" s="477" t="n"/>
      <c r="AM9" s="477" t="n"/>
      <c r="AN9" s="477" t="n"/>
      <c r="AO9" s="477" t="n"/>
      <c r="AP9" s="477" t="n"/>
      <c r="AQ9" s="477" t="n"/>
      <c r="AR9" s="477" t="n"/>
      <c r="AS9" s="477" t="n"/>
      <c r="AT9" s="477" t="n"/>
      <c r="AU9" s="477" t="n"/>
      <c r="AV9" s="477" t="n"/>
      <c r="AW9" s="477" t="n"/>
      <c r="AX9" s="477" t="n"/>
      <c r="AY9" s="477" t="n"/>
      <c r="AZ9" s="477" t="n"/>
      <c r="BA9" s="477" t="n"/>
      <c r="BB9" s="477" t="n"/>
      <c r="BC9" s="477" t="n"/>
      <c r="BD9" s="477" t="n"/>
      <c r="BE9" s="477" t="n"/>
      <c r="BF9" s="477" t="n"/>
      <c r="BG9" s="477" t="n"/>
      <c r="BH9" s="477" t="n"/>
      <c r="BI9" s="477" t="n"/>
      <c r="BJ9" s="477" t="n"/>
      <c r="BK9" s="6" t="n"/>
    </row>
    <row customHeight="1" hidden="1" ht="16.9" r="10">
      <c r="A10" s="5" t="n"/>
      <c r="B10" s="223" t="n"/>
      <c r="E10" s="223" t="n"/>
      <c r="F10" s="223" t="n"/>
      <c r="G10" s="223" t="n"/>
      <c r="H10" s="223" t="n"/>
      <c r="I10" s="223" t="n"/>
      <c r="J10" s="223" t="n"/>
      <c r="K10" s="223" t="n"/>
      <c r="L10" s="223" t="n"/>
      <c r="M10" s="223" t="n"/>
      <c r="N10" s="223" t="n"/>
      <c r="O10" s="223" t="n"/>
      <c r="P10" s="223" t="n"/>
      <c r="Q10" s="223" t="n"/>
      <c r="R10" s="223" t="n"/>
      <c r="S10" s="223" t="n"/>
      <c r="T10" s="223" t="n"/>
      <c r="U10" s="223" t="n"/>
      <c r="W10" s="223" t="n"/>
      <c r="X10" s="223" t="n"/>
      <c r="Y10" s="223" t="n"/>
      <c r="Z10" s="477" t="n"/>
      <c r="AA10" s="477" t="n"/>
      <c r="AB10" s="477" t="n"/>
      <c r="AC10" s="477" t="n"/>
      <c r="AD10" s="477" t="n"/>
      <c r="AE10" s="477" t="n"/>
      <c r="AF10" s="477" t="n"/>
      <c r="AG10" s="477" t="n"/>
      <c r="AH10" s="477" t="n"/>
      <c r="AI10" s="477" t="n"/>
      <c r="AJ10" s="477" t="n"/>
      <c r="AK10" s="477" t="n"/>
      <c r="AL10" s="477" t="n"/>
      <c r="AM10" s="477" t="n"/>
      <c r="AN10" s="477" t="n"/>
      <c r="AO10" s="477" t="n"/>
      <c r="AP10" s="477" t="n"/>
      <c r="AQ10" s="477" t="n"/>
      <c r="AR10" s="477" t="n"/>
      <c r="AS10" s="477" t="n"/>
      <c r="AT10" s="477" t="n"/>
      <c r="AU10" s="477" t="n"/>
      <c r="AV10" s="477" t="n"/>
      <c r="AW10" s="477" t="n"/>
      <c r="AX10" s="477" t="n"/>
      <c r="AY10" s="477" t="n"/>
      <c r="AZ10" s="477" t="n"/>
      <c r="BA10" s="477" t="n"/>
      <c r="BB10" s="477" t="n"/>
      <c r="BC10" s="477" t="n"/>
      <c r="BD10" s="477" t="n"/>
      <c r="BE10" s="477" t="n"/>
      <c r="BF10" s="477" t="n"/>
      <c r="BG10" s="477" t="n"/>
      <c r="BH10" s="477" t="n"/>
      <c r="BI10" s="477" t="n"/>
      <c r="BJ10" s="477" t="n"/>
      <c r="BK10" s="6" t="n"/>
    </row>
    <row customHeight="1" hidden="1" ht="16.9" r="11">
      <c r="A11" s="7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 t="n"/>
      <c r="AG11" s="8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 t="n"/>
      <c r="AQ11" s="8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 t="n"/>
      <c r="BA11" s="8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 t="n"/>
      <c r="BK11" s="9" t="n"/>
    </row>
    <row customHeight="1" ht="16.9" r="12">
      <c r="A12" s="568" t="inlineStr">
        <is>
          <t>REGISTRO ABIERTO DE AVALUADOR RAA Y REGISTRO NACIONAL DE AVALUADOR RNA</t>
        </is>
      </c>
      <c r="B12" s="569" t="n"/>
      <c r="C12" s="569" t="n"/>
      <c r="D12" s="569" t="n"/>
      <c r="E12" s="569" t="n"/>
      <c r="F12" s="569" t="n"/>
      <c r="G12" s="569" t="n"/>
      <c r="H12" s="569" t="n"/>
      <c r="I12" s="569" t="n"/>
      <c r="J12" s="569" t="n"/>
      <c r="K12" s="569" t="n"/>
      <c r="L12" s="569" t="n"/>
      <c r="M12" s="569" t="n"/>
      <c r="N12" s="569" t="n"/>
      <c r="O12" s="569" t="n"/>
      <c r="P12" s="569" t="n"/>
      <c r="Q12" s="569" t="n"/>
      <c r="R12" s="569" t="n"/>
      <c r="S12" s="569" t="n"/>
      <c r="T12" s="569" t="n"/>
      <c r="U12" s="569" t="n"/>
      <c r="V12" s="569" t="n"/>
      <c r="W12" s="569" t="n"/>
      <c r="X12" s="569" t="n"/>
      <c r="Y12" s="569" t="n"/>
      <c r="Z12" s="569" t="n"/>
      <c r="AA12" s="569" t="n"/>
      <c r="AB12" s="569" t="n"/>
      <c r="AC12" s="569" t="n"/>
      <c r="AD12" s="569" t="n"/>
      <c r="AE12" s="569" t="n"/>
      <c r="AF12" s="569" t="n"/>
      <c r="AG12" s="569" t="n"/>
      <c r="AH12" s="569" t="n"/>
      <c r="AI12" s="569" t="n"/>
      <c r="AJ12" s="569" t="n"/>
      <c r="AK12" s="569" t="n"/>
      <c r="AL12" s="569" t="n"/>
      <c r="AM12" s="569" t="n"/>
      <c r="AN12" s="569" t="n"/>
      <c r="AO12" s="569" t="n"/>
      <c r="AP12" s="569" t="n"/>
      <c r="AQ12" s="569" t="n"/>
      <c r="AR12" s="569" t="n"/>
      <c r="AS12" s="569" t="n"/>
      <c r="AT12" s="569" t="n"/>
      <c r="AU12" s="569" t="n"/>
      <c r="AV12" s="569" t="n"/>
      <c r="AW12" s="569" t="n"/>
      <c r="AX12" s="569" t="n"/>
      <c r="AY12" s="569" t="n"/>
      <c r="AZ12" s="569" t="n"/>
      <c r="BA12" s="569" t="n"/>
      <c r="BB12" s="569" t="n"/>
      <c r="BC12" s="569" t="n"/>
      <c r="BD12" s="569" t="n"/>
      <c r="BE12" s="569" t="n"/>
      <c r="BF12" s="569" t="n"/>
      <c r="BG12" s="569" t="n"/>
      <c r="BH12" s="569" t="n"/>
      <c r="BI12" s="569" t="n"/>
      <c r="BJ12" s="569" t="n"/>
      <c r="BK12" s="543" t="n"/>
    </row>
    <row customHeight="1" ht="16.9" r="13">
      <c r="A13" s="5" t="n"/>
      <c r="T13" s="223" t="n"/>
      <c r="BK13" s="6" t="n"/>
    </row>
    <row customHeight="1" ht="16.9" r="14">
      <c r="A14" s="5" t="n"/>
      <c r="BK14" s="6" t="n"/>
    </row>
    <row customHeight="1" ht="16.9" r="15">
      <c r="A15" s="5" t="n"/>
      <c r="BK15" s="6" t="n"/>
    </row>
    <row customHeight="1" ht="16.9" r="16">
      <c r="A16" s="5" t="n"/>
      <c r="BK16" s="6" t="n"/>
    </row>
    <row customHeight="1" ht="16.9" r="17">
      <c r="A17" s="5" t="n"/>
      <c r="BK17" s="6" t="n"/>
    </row>
    <row customHeight="1" ht="16.9" r="18">
      <c r="A18" s="5" t="n"/>
      <c r="BK18" s="6" t="n"/>
    </row>
    <row customHeight="1" ht="16.9" r="19">
      <c r="A19" s="5" t="n"/>
      <c r="BK19" s="6" t="n"/>
    </row>
    <row customHeight="1" ht="16.9" r="20">
      <c r="A20" s="5" t="n"/>
      <c r="BK20" s="6" t="n"/>
    </row>
    <row customHeight="1" ht="16.9" r="21">
      <c r="A21" s="5" t="n"/>
      <c r="BK21" s="6" t="n"/>
    </row>
    <row customHeight="1" ht="16.9" r="22">
      <c r="A22" s="5" t="n"/>
      <c r="BK22" s="6" t="n"/>
    </row>
    <row customHeight="1" ht="16.9" r="23">
      <c r="A23" s="5" t="n"/>
      <c r="BK23" s="6" t="n"/>
    </row>
    <row customHeight="1" ht="16.9" r="24">
      <c r="A24" s="5" t="n"/>
      <c r="BK24" s="6" t="n"/>
    </row>
    <row customHeight="1" ht="16.9" r="25">
      <c r="A25" s="5" t="n"/>
      <c r="BK25" s="6" t="n"/>
    </row>
    <row customHeight="1" ht="16.9" r="26">
      <c r="A26" s="5" t="n"/>
      <c r="BK26" s="6" t="n"/>
    </row>
    <row customHeight="1" ht="16.9" r="27">
      <c r="A27" s="5" t="n"/>
      <c r="BK27" s="6" t="n"/>
    </row>
    <row customHeight="1" ht="16.9" r="28">
      <c r="A28" s="5" t="n"/>
      <c r="BK28" s="6" t="n"/>
    </row>
    <row customHeight="1" ht="16.9" r="29">
      <c r="A29" s="5" t="n"/>
      <c r="E29" s="225" t="n"/>
      <c r="BK29" s="6" t="n"/>
    </row>
    <row customHeight="1" ht="16.9" r="30">
      <c r="A30" s="5" t="n"/>
      <c r="BK30" s="6" t="n"/>
    </row>
    <row customHeight="1" ht="16.9" r="31">
      <c r="A31" s="5" t="n"/>
      <c r="BK31" s="6" t="n"/>
    </row>
    <row customHeight="1" ht="16.9" r="32">
      <c r="A32" s="5" t="n"/>
      <c r="BK32" s="6" t="n"/>
    </row>
    <row customHeight="1" ht="16.9" r="33">
      <c r="A33" s="5" t="n"/>
      <c r="BK33" s="6" t="n"/>
    </row>
    <row customHeight="1" ht="16.9" r="34">
      <c r="A34" s="5" t="n"/>
      <c r="BK34" s="6" t="n"/>
    </row>
    <row customHeight="1" ht="16.9" r="35">
      <c r="A35" s="5" t="n"/>
      <c r="BK35" s="6" t="n"/>
    </row>
    <row customHeight="1" ht="16.9" r="36">
      <c r="A36" s="5" t="n"/>
      <c r="BK36" s="6" t="n"/>
    </row>
    <row customHeight="1" ht="16.9" r="37">
      <c r="A37" s="5" t="n"/>
      <c r="BK37" s="6" t="n"/>
    </row>
    <row customHeight="1" ht="16.9" r="38">
      <c r="A38" s="5" t="n"/>
      <c r="BK38" s="6" t="n"/>
    </row>
    <row customHeight="1" ht="16.9" r="39">
      <c r="A39" s="5" t="n"/>
      <c r="BK39" s="6" t="n"/>
    </row>
    <row customHeight="1" ht="16.9" r="40">
      <c r="A40" s="5" t="n"/>
      <c r="BK40" s="6" t="n"/>
    </row>
    <row customHeight="1" ht="7.15" r="41">
      <c r="A41" s="5" t="n"/>
      <c r="BK41" s="6" t="n"/>
    </row>
    <row customHeight="1" hidden="1" ht="16.9" r="42">
      <c r="A42" s="5" t="n"/>
      <c r="BK42" s="6" t="n"/>
    </row>
    <row customHeight="1" hidden="1" ht="16.9" r="43">
      <c r="A43" s="5" t="n"/>
      <c r="BK43" s="6" t="n"/>
    </row>
    <row customHeight="1" ht="16.9" r="44">
      <c r="A44" s="5" t="n"/>
      <c r="BK44" s="6" t="n"/>
    </row>
    <row customHeight="1" ht="16.9" r="45">
      <c r="A45" s="5" t="n"/>
      <c r="BK45" s="6" t="n"/>
    </row>
    <row customHeight="1" ht="16.9" r="46">
      <c r="A46" s="5" t="n"/>
      <c r="BK46" s="6" t="n"/>
    </row>
    <row customHeight="1" ht="16.9" r="47">
      <c r="A47" s="5" t="n"/>
      <c r="BK47" s="6" t="n"/>
    </row>
    <row customHeight="1" ht="16.9" r="48">
      <c r="A48" s="5" t="n"/>
      <c r="BK48" s="6" t="n"/>
    </row>
    <row customHeight="1" ht="10.15" r="49">
      <c r="A49" s="5" t="n"/>
      <c r="BK49" s="6" t="n"/>
    </row>
    <row customHeight="1" ht="14.45" r="50">
      <c r="A50" s="5" t="n"/>
      <c r="BK50" s="6" t="n"/>
    </row>
    <row customHeight="1" ht="16.9" r="51">
      <c r="A51" s="5" t="n"/>
      <c r="BK51" s="6" t="n"/>
    </row>
    <row customHeight="1" ht="16.9" r="52">
      <c r="A52" s="5" t="n"/>
      <c r="BK52" s="6" t="n"/>
    </row>
    <row customHeight="1" ht="16.9" r="53">
      <c r="A53" s="5" t="n"/>
      <c r="C53" s="226" t="n"/>
      <c r="D53" s="226" t="n"/>
      <c r="E53" s="226" t="n"/>
      <c r="F53" s="226" t="n"/>
      <c r="G53" s="226" t="n"/>
      <c r="H53" s="226" t="n"/>
      <c r="BK53" s="6" t="n"/>
    </row>
    <row customHeight="1" ht="16.9" r="54">
      <c r="A54" s="5" t="n"/>
      <c r="BK54" s="6" t="n"/>
    </row>
    <row customHeight="1" ht="16.9" r="55">
      <c r="A55" s="5" t="n"/>
      <c r="C55" s="227" t="n"/>
      <c r="BK55" s="6" t="n"/>
    </row>
    <row customHeight="1" ht="16.9" r="56">
      <c r="A56" s="5" t="n"/>
      <c r="BK56" s="6" t="n"/>
    </row>
    <row customHeight="1" ht="16.9" r="57">
      <c r="A57" s="5" t="n"/>
      <c r="BK57" s="6" t="n"/>
    </row>
    <row customHeight="1" ht="16.9" r="58">
      <c r="A58" s="5" t="n"/>
      <c r="BK58" s="6" t="n"/>
    </row>
    <row customHeight="1" ht="16.9" r="59">
      <c r="A59" s="5" t="n"/>
      <c r="BK59" s="6" t="n"/>
    </row>
    <row customHeight="1" ht="16.9" r="60">
      <c r="A60" s="5" t="n"/>
      <c r="BK60" s="6" t="n"/>
    </row>
    <row customHeight="1" ht="16.9" r="61">
      <c r="A61" s="5" t="n"/>
      <c r="BK61" s="6" t="n"/>
    </row>
    <row customHeight="1" ht="10.15" r="62">
      <c r="A62" s="5" t="n"/>
      <c r="BK62" s="6" t="n"/>
    </row>
    <row customHeight="1" hidden="1" ht="16.9" r="63">
      <c r="A63" s="5" t="n"/>
      <c r="BK63" s="6" t="n"/>
    </row>
    <row customHeight="1" ht="16.9" r="64">
      <c r="A64" s="5" t="n"/>
      <c r="BK64" s="6" t="n"/>
    </row>
    <row customHeight="1" ht="16.9" r="65">
      <c r="A65" s="5" t="n"/>
      <c r="BK65" s="6" t="n"/>
    </row>
    <row customHeight="1" ht="16.9" r="66">
      <c r="A66" s="5" t="n"/>
      <c r="BK66" s="6" t="n"/>
    </row>
    <row customHeight="1" ht="16.9" r="67">
      <c r="A67" s="5" t="n"/>
      <c r="BK67" s="6" t="n"/>
    </row>
    <row customHeight="1" ht="16.9" r="68">
      <c r="A68" s="5" t="n"/>
      <c r="BK68" s="6" t="n"/>
    </row>
    <row customHeight="1" ht="16.9" r="69">
      <c r="A69" s="5" t="n"/>
      <c r="BK69" s="6" t="n"/>
    </row>
    <row customHeight="1" ht="16.9" r="70">
      <c r="A70" s="5" t="n"/>
      <c r="BK70" s="6" t="n"/>
    </row>
    <row customHeight="1" ht="16.9" r="71">
      <c r="A71" s="5" t="n"/>
      <c r="BK71" s="6" t="n"/>
    </row>
    <row customHeight="1" ht="16.9" r="72">
      <c r="A72" s="5" t="n"/>
      <c r="BK72" s="6" t="n"/>
    </row>
    <row customHeight="1" ht="16.9" r="73">
      <c r="A73" s="5" t="n"/>
      <c r="BK73" s="6" t="n"/>
    </row>
    <row customHeight="1" ht="16.9" r="74">
      <c r="A74" s="5" t="n"/>
      <c r="BK74" s="6" t="n"/>
    </row>
    <row customHeight="1" ht="16.9" r="75">
      <c r="A75" s="5" t="n"/>
      <c r="BK75" s="6" t="n"/>
    </row>
    <row customHeight="1" ht="16.9" r="76">
      <c r="A76" s="5" t="n"/>
      <c r="BK76" s="6" t="n"/>
    </row>
    <row customHeight="1" ht="16.9" r="77">
      <c r="A77" s="5" t="n"/>
      <c r="BK77" s="6" t="n"/>
    </row>
    <row customHeight="1" ht="9.6" r="78">
      <c r="A78" s="5" t="n"/>
      <c r="BK78" s="6" t="n"/>
    </row>
    <row customHeight="1" hidden="1" ht="16.9" r="79">
      <c r="A79" s="5" t="n"/>
      <c r="BK79" s="6" t="n"/>
    </row>
    <row customHeight="1" ht="33" r="80">
      <c r="A80" s="5" t="n"/>
      <c r="BK80" s="6" t="n"/>
    </row>
    <row customHeight="1" ht="16.9" r="81">
      <c r="A81" s="5" t="n"/>
      <c r="BK81" s="6" t="n"/>
    </row>
    <row customHeight="1" ht="16.9" r="82">
      <c r="A82" s="5" t="n"/>
      <c r="BK82" s="6" t="n"/>
    </row>
    <row customHeight="1" ht="16.9" r="83">
      <c r="A83" s="5" t="n"/>
      <c r="BK83" s="6" t="n"/>
    </row>
    <row customHeight="1" ht="16.9" r="84">
      <c r="A84" s="5" t="n"/>
      <c r="BK84" s="6" t="n"/>
    </row>
    <row customHeight="1" ht="16.9" r="85">
      <c r="A85" s="5" t="n"/>
      <c r="BK85" s="6" t="n"/>
    </row>
    <row customHeight="1" ht="16.9" r="86">
      <c r="A86" s="5" t="n"/>
      <c r="BK86" s="6" t="n"/>
    </row>
    <row customHeight="1" ht="16.9" r="87">
      <c r="A87" s="5" t="n"/>
      <c r="BK87" s="6" t="n"/>
    </row>
    <row customHeight="1" ht="16.9" r="88">
      <c r="A88" s="5" t="n"/>
      <c r="BK88" s="6" t="n"/>
    </row>
    <row customHeight="1" ht="16.9" r="89">
      <c r="A89" s="5" t="n"/>
      <c r="BK89" s="6" t="n"/>
    </row>
    <row customHeight="1" ht="16.9" r="90">
      <c r="A90" s="5" t="n"/>
      <c r="BK90" s="6" t="n"/>
    </row>
    <row customHeight="1" ht="16.9" r="91">
      <c r="A91" s="5" t="n"/>
      <c r="BK91" s="6" t="n"/>
    </row>
    <row customHeight="1" ht="16.9" r="92">
      <c r="A92" s="7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AZ92" s="8" t="n"/>
      <c r="BA92" s="8" t="n"/>
      <c r="BB92" s="8" t="n"/>
      <c r="BC92" s="8" t="n"/>
      <c r="BD92" s="8" t="n"/>
      <c r="BE92" s="8" t="n"/>
      <c r="BF92" s="8" t="n"/>
      <c r="BG92" s="8" t="n"/>
      <c r="BH92" s="8" t="n"/>
      <c r="BI92" s="8" t="n"/>
      <c r="BJ92" s="8" t="n"/>
      <c r="BK92" s="9" t="n"/>
    </row>
    <row customHeight="1" ht="16.9" r="93"/>
    <row customHeight="1" ht="16.9" r="94"/>
    <row customHeight="1" ht="16.9" r="95"/>
    <row customHeight="1" ht="16.9" r="96"/>
    <row customHeight="1" ht="16.9" r="97"/>
    <row customHeight="1" ht="16.9" r="98"/>
    <row customHeight="1" ht="16.9" r="99"/>
    <row customHeight="1" ht="16.9" r="100"/>
    <row customHeight="1" ht="16.9" r="101"/>
    <row customHeight="1" ht="16.9" r="102"/>
    <row customHeight="1" ht="16.9" r="103"/>
    <row customHeight="1" ht="16.9" r="104"/>
    <row customHeight="1" ht="16.9" r="105"/>
    <row customHeight="1" ht="16.9" r="106"/>
    <row customHeight="1" ht="16.9" r="107"/>
    <row customHeight="1" ht="16.9" r="108"/>
    <row customHeight="1" ht="16.9" r="109"/>
    <row customHeight="1" ht="16.9" r="110"/>
    <row customHeight="1" ht="16.9" r="111"/>
    <row customHeight="1" ht="16.9" r="112"/>
    <row customHeight="1" ht="16.9" r="113"/>
    <row customHeight="1" ht="16.9" r="114"/>
    <row customHeight="1" ht="16.9" r="115"/>
    <row customHeight="1" ht="16.9" r="116"/>
    <row customHeight="1" ht="16.9" r="117"/>
    <row customHeight="1" ht="16.9" r="118"/>
    <row customHeight="1" ht="16.9" r="119"/>
    <row customHeight="1" ht="16.9" r="120"/>
    <row customHeight="1" ht="16.9" r="121"/>
    <row customHeight="1" ht="16.9" r="122"/>
    <row customHeight="1" ht="16.9" r="123"/>
    <row customHeight="1" ht="16.9" r="124"/>
    <row customHeight="1" ht="16.9" r="125"/>
    <row customHeight="1" ht="97.90000000000001" r="126"/>
    <row customHeight="1" ht="16.9" r="127"/>
    <row customHeight="1" ht="16.9" r="128"/>
    <row customHeight="1" ht="16.9" r="129"/>
    <row customHeight="1" ht="16.9" r="130"/>
    <row customHeight="1" ht="16.9" r="131"/>
    <row customHeight="1" ht="16.9" r="132"/>
    <row customHeight="1" ht="16.9" r="133"/>
    <row customHeight="1" ht="16.9" r="134"/>
    <row customHeight="1" ht="16.9" r="135"/>
    <row customHeight="1" ht="16.9" r="136"/>
    <row customHeight="1" ht="16.9" r="137"/>
    <row customHeight="1" ht="16.9" r="138"/>
    <row customHeight="1" ht="16.9" r="139"/>
    <row customHeight="1" ht="16.9" r="140"/>
    <row customHeight="1" ht="16.9" r="141"/>
    <row customHeight="1" ht="16.9" r="142"/>
    <row customHeight="1" ht="16.9" r="143"/>
    <row customHeight="1" ht="16.9" r="144"/>
    <row customHeight="1" ht="16.9" r="145"/>
    <row customHeight="1" ht="16.9" r="146"/>
    <row customHeight="1" ht="16.9" r="147"/>
    <row customHeight="1" ht="16.9" r="148"/>
    <row customHeight="1" ht="16.9" r="149"/>
    <row customHeight="1" ht="16.9" r="150"/>
    <row customHeight="1" ht="16.9" r="151"/>
    <row customHeight="1" ht="16.9" r="152"/>
    <row customHeight="1" ht="16.9" r="153"/>
    <row customHeight="1" ht="16.9" r="154"/>
    <row customHeight="1" ht="16.9" r="155"/>
    <row customHeight="1" ht="16.9" r="156"/>
    <row customHeight="1" ht="16.9" r="157"/>
    <row customHeight="1" ht="16.9" r="158"/>
    <row customHeight="1" ht="16.9" r="159"/>
    <row customHeight="1" ht="16.9" r="160"/>
    <row customHeight="1" ht="16.9" r="161"/>
    <row customHeight="1" ht="16.9" r="162"/>
    <row customHeight="1" ht="16.9" r="163"/>
    <row customHeight="1" ht="16.9" r="164"/>
    <row customHeight="1" ht="16.9" r="165"/>
    <row customHeight="1" ht="16.9" r="166"/>
    <row customHeight="1" ht="16.9" r="167"/>
    <row customHeight="1" ht="10.9" r="168"/>
    <row customHeight="1" hidden="1" ht="16.9" r="169"/>
    <row customHeight="1" ht="16.9" r="170"/>
    <row customHeight="1" ht="16.9" r="171"/>
    <row customHeight="1" ht="16.9" r="172"/>
    <row customHeight="1" ht="16.9" r="173"/>
    <row customHeight="1" ht="16.9" r="174"/>
    <row customHeight="1" ht="16.9" r="175"/>
    <row customHeight="1" ht="16.9" r="176"/>
    <row customHeight="1" ht="16.9" r="177"/>
    <row customHeight="1" ht="16.9" r="178"/>
    <row customHeight="1" ht="16.9" r="179"/>
    <row customHeight="1" ht="16.9" r="180"/>
    <row customHeight="1" ht="16.9" r="181"/>
    <row customHeight="1" ht="16.9" r="182"/>
    <row customHeight="1" ht="16.9" r="183"/>
    <row customHeight="1" ht="16.9" r="184"/>
    <row customHeight="1" ht="16.9" r="185"/>
    <row customHeight="1" ht="16.9" r="186"/>
    <row customHeight="1" ht="16.9" r="187"/>
    <row customHeight="1" ht="16.9" r="188"/>
    <row customHeight="1" ht="16.9" r="189"/>
    <row customHeight="1" ht="16.9" r="190"/>
    <row customHeight="1" ht="16.9" r="191"/>
    <row customHeight="1" ht="16.9" r="192"/>
    <row customHeight="1" ht="16.9" r="193"/>
    <row customHeight="1" ht="16.9" r="194"/>
    <row customHeight="1" ht="16.9" r="195"/>
    <row customHeight="1" ht="16.9" r="196"/>
    <row customFormat="1" customHeight="1" ht="16.9" r="197" s="228"/>
    <row customFormat="1" customHeight="1" ht="16.9" r="198" s="228"/>
    <row customFormat="1" customHeight="1" ht="16.9" r="199" s="228"/>
    <row customFormat="1" customHeight="1" ht="16.9" r="200" s="228"/>
    <row customFormat="1" customHeight="1" ht="16.9" r="201" s="228"/>
    <row customFormat="1" customHeight="1" ht="16.9" r="202" s="228"/>
    <row customHeight="1" ht="16.9" r="203"/>
    <row customHeight="1" ht="16.9" r="204"/>
    <row customHeight="1" ht="16.9" r="205"/>
    <row customHeight="1" ht="16.9" r="206">
      <c r="G206" s="228" t="n"/>
      <c r="H206" s="228" t="n"/>
    </row>
    <row customHeight="1" ht="16.9" r="207">
      <c r="G207" s="228" t="n"/>
      <c r="H207" s="228" t="n"/>
    </row>
    <row customHeight="1" ht="16.9" r="208">
      <c r="G208" s="228" t="n"/>
      <c r="H208" s="228" t="n"/>
    </row>
    <row customHeight="1" ht="16.9" r="209">
      <c r="G209" s="228" t="n"/>
      <c r="H209" s="228" t="n"/>
    </row>
    <row customHeight="1" ht="16.9" r="210">
      <c r="G210" s="228" t="n"/>
      <c r="H210" s="228" t="n"/>
    </row>
    <row customHeight="1" ht="16.9" r="211">
      <c r="G211" s="228" t="n"/>
      <c r="H211" s="228" t="n"/>
    </row>
    <row customHeight="1" ht="16.9" r="212">
      <c r="G212" s="228" t="n"/>
      <c r="H212" s="228" t="n"/>
    </row>
    <row customHeight="1" ht="16.9" r="213">
      <c r="G213" s="228" t="n"/>
      <c r="H213" s="228" t="n"/>
    </row>
    <row customHeight="1" ht="16.9" r="214"/>
    <row customHeight="1" ht="16.9" r="215"/>
    <row customHeight="1" ht="16.9" r="216"/>
    <row customHeight="1" ht="16.9" r="217"/>
    <row customHeight="1" ht="16.9" r="218"/>
    <row customHeight="1" ht="16.9" r="219"/>
    <row customHeight="1" ht="16.9" r="220"/>
    <row customHeight="1" ht="16.9" r="221"/>
    <row customHeight="1" ht="16.9" r="222"/>
    <row customHeight="1" ht="16.9" r="223"/>
    <row customHeight="1" ht="16.9" r="224"/>
    <row customHeight="1" ht="16.9" r="225"/>
    <row customHeight="1" ht="16.9" r="226"/>
    <row customHeight="1" ht="16.9" r="227"/>
    <row customHeight="1" ht="16.9" r="228"/>
    <row customHeight="1" ht="16.9" r="229"/>
    <row customHeight="1" ht="16.9" r="230"/>
    <row customHeight="1" ht="16.9" r="231"/>
    <row customHeight="1" ht="16.9" r="232"/>
    <row customHeight="1" ht="16.9" r="233"/>
    <row customHeight="1" ht="16.9" r="234"/>
    <row customHeight="1" ht="25.9" r="235"/>
    <row customHeight="1" ht="16.9" r="236"/>
    <row customHeight="1" ht="114.6" r="237">
      <c r="A237" s="1" t="inlineStr">
        <is>
          <t>Es un sector que cuenta con buenas vías de acceso, andenes y sardineles. Se encuentra sobre la carrera 76, para llegar al inmueble  se toma la avenida Colombia y luego la carrera 76. Otras vías de acceso son: La avenida 80, El viaducto al mar. Se encuentra cerca de: La cuarta Brigada, Centro comercial el Diamante, Unidad deportiva Atanasio Girardot, parque cerro Nutibara, Universidad Nacional, Almacenes Éxito y D1. Todo esto hace que el sector tenga buenas perspectivas de valorización. Cuenta con buen servicio de transporte publico, con rutas integradas al metro y particulares de Robledo.</t>
        </is>
      </c>
    </row>
    <row customHeight="1" hidden="1" ht="16.9" r="238"/>
    <row customHeight="1" ht="16.9" r="239"/>
    <row customHeight="1" ht="16.9" r="240"/>
    <row customHeight="1" ht="16.9" r="241"/>
    <row customHeight="1" ht="16.9" r="242"/>
    <row customHeight="1" ht="16.9" r="243"/>
    <row customHeight="1" ht="16.9" r="244"/>
    <row customHeight="1" ht="16.9" r="245"/>
    <row customHeight="1" ht="16.9" r="246"/>
    <row customHeight="1" ht="16.9" r="247"/>
    <row customHeight="1" ht="16.9" r="248"/>
    <row customHeight="1" ht="16.9" r="249"/>
    <row customHeight="1" ht="16.9" r="250"/>
    <row customHeight="1" ht="16.9" r="251"/>
    <row customHeight="1" ht="16.9" r="252"/>
    <row customHeight="1" ht="16.9" r="253"/>
    <row customHeight="1" ht="16.9" r="254"/>
    <row customHeight="1" ht="16.9" r="255"/>
    <row customHeight="1" ht="16.9" r="256"/>
    <row customHeight="1" ht="16.9" r="257"/>
    <row customHeight="1" ht="16.9" r="258"/>
    <row customHeight="1" ht="16.9" r="259"/>
    <row customHeight="1" ht="16.9" r="260"/>
    <row customHeight="1" ht="16.9" r="261"/>
    <row customHeight="1" ht="16.9" r="262"/>
    <row customHeight="1" ht="16.9" r="263"/>
    <row customHeight="1" ht="16.9" r="264"/>
    <row customHeight="1" ht="16.9" r="265"/>
    <row customHeight="1" ht="16.9" r="266"/>
    <row customHeight="1" ht="16.9" r="267"/>
    <row customHeight="1" ht="16.9" r="268"/>
    <row customHeight="1" ht="16.9" r="269"/>
    <row customHeight="1" ht="16.9" r="270"/>
    <row customHeight="1" ht="16.9" r="271"/>
    <row customHeight="1" ht="16.9" r="272"/>
    <row customHeight="1" ht="16.9" r="273"/>
    <row customHeight="1" ht="16.9" r="274"/>
    <row customHeight="1" ht="16.9" r="275"/>
    <row customHeight="1" ht="16.9" r="276"/>
    <row customHeight="1" ht="16.9" r="277"/>
    <row customHeight="1" ht="16.9" r="278"/>
    <row customHeight="1" ht="16.9" r="279"/>
    <row customHeight="1" ht="16.9" r="280"/>
    <row customHeight="1" ht="16.9" r="281"/>
    <row customHeight="1" ht="16.9" r="282"/>
    <row customHeight="1" ht="16.9" r="283"/>
    <row customHeight="1" ht="16.9" r="284"/>
    <row customHeight="1" ht="16.9" r="285"/>
    <row customHeight="1" ht="16.9" r="286"/>
    <row customHeight="1" ht="16.9" r="287"/>
    <row customHeight="1" ht="16.9" r="288"/>
    <row customHeight="1" ht="16.9" r="289"/>
    <row customHeight="1" ht="16.9" r="290"/>
    <row customHeight="1" ht="16.9" r="291"/>
    <row customHeight="1" ht="16.9" r="292"/>
    <row customHeight="1" ht="16.9" r="293"/>
    <row customHeight="1" ht="16.9" r="294"/>
    <row customHeight="1" ht="16.9" r="295"/>
    <row customHeight="1" ht="16.9" r="296"/>
    <row customHeight="1" ht="16.9" r="297"/>
    <row customHeight="1" ht="16.9" r="298"/>
    <row customHeight="1" ht="16.9" r="299"/>
    <row customHeight="1" ht="16.9" r="300"/>
    <row customHeight="1" ht="16.9" r="301"/>
    <row customHeight="1" ht="16.9" r="302"/>
    <row customHeight="1" ht="16.9" r="303"/>
    <row customHeight="1" ht="16.9" r="304"/>
    <row customHeight="1" ht="16.9" r="305"/>
    <row customHeight="1" ht="16.9" r="306"/>
    <row customHeight="1" ht="16.9" r="307"/>
    <row customHeight="1" ht="16.9" r="308"/>
    <row customHeight="1" ht="16.9" r="309"/>
    <row customHeight="1" ht="16.9" r="310"/>
  </sheetData>
  <mergeCells count="2">
    <mergeCell ref="Z3:BJ6"/>
    <mergeCell ref="A12:BK12"/>
  </mergeCells>
  <dataValidations count="7">
    <dataValidation allowBlank="1" showErrorMessage="1" showInputMessage="1" sqref="M56 M52" type="list">
      <formula1>"VIVIENDA, COMERCIO, BODEGA, OFICINAS, V MULTIHABITACIONAL, OTRO"</formula1>
    </dataValidation>
    <dataValidation allowBlank="1" showErrorMessage="1" showInputMessage="1" sqref="M57 M53" type="list">
      <formula1>"APARTAMENTO, CASA, CASA RURAL, LOTE, LOCAL, BODEGA, OFICINA"</formula1>
    </dataValidation>
    <dataValidation allowBlank="1" showErrorMessage="1" showInputMessage="1" sqref="M58" type="list">
      <formula1>"SI, NO"</formula1>
    </dataValidation>
    <dataValidation allowBlank="1" showErrorMessage="1" showInputMessage="1" sqref="M49" type="list">
      <formula1>"VIS, NO VIS"</formula1>
    </dataValidation>
    <dataValidation allowBlank="1" showErrorMessage="1" showInputMessage="1" sqref="M54 M50" type="list">
      <formula1>"UNIFAMILIAR, BIFAMILIAR, MULTIFAMILIAR, INDUSTRIAL, COMERCIAL, OFICINAS, OTRO"</formula1>
    </dataValidation>
    <dataValidation allowBlank="1" showErrorMessage="1" showInputMessage="1" sqref="M55 M51" type="list">
      <formula1>"ESQUINERO, MEDIANERO"</formula1>
    </dataValidation>
    <dataValidation allowBlank="1" showErrorMessage="1" showInputMessage="1" sqref="AZ39:BH41 AZ32:BH37" type="list">
      <formula1>#REF!</formula1>
    </dataValidation>
  </dataValidations>
  <pageMargins bottom="0.75" footer="0.3" header="0.3" left="0.7" right="0.7" top="0.75"/>
  <pageSetup fitToHeight="3" orientation="portrait" scale="4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2:AH529"/>
  <sheetViews>
    <sheetView showGridLines="0" topLeftCell="A461" workbookViewId="0" zoomScale="90" zoomScaleNormal="90">
      <selection activeCell="E359" sqref="E359"/>
    </sheetView>
  </sheetViews>
  <sheetFormatPr baseColWidth="8" defaultColWidth="10.75" defaultRowHeight="15"/>
  <cols>
    <col collapsed="1" customWidth="1" max="1" min="1" style="10" width="3.125"/>
    <col collapsed="1" customWidth="1" max="2" min="2" style="10" width="23.75"/>
    <col collapsed="1" customWidth="1" max="3" min="3" style="10" width="22.875"/>
    <col collapsed="1" customWidth="1" max="4" min="4" style="10" width="15.25"/>
    <col collapsed="1" customWidth="1" max="5" min="5" outlineLevel="1" style="10" width="18.875"/>
    <col collapsed="1" customWidth="1" max="6" min="6" outlineLevel="1" style="10" width="15.25"/>
    <col collapsed="1" customWidth="1" max="7" min="7" outlineLevel="1" style="10" width="16"/>
    <col collapsed="1" customWidth="1" max="8" min="8" outlineLevel="1" style="10" width="15.25"/>
    <col customWidth="1" max="9" min="9" style="10" width="17"/>
    <col collapsed="1" customWidth="1" max="15" min="10" style="10" width="15.25"/>
    <col collapsed="1" customWidth="1" max="16" min="16" style="10" width="10.75"/>
    <col bestFit="1" collapsed="1" customWidth="1" max="17" min="17" style="10" width="11.75"/>
    <col collapsed="1" customWidth="1" max="19" min="18" style="10" width="10.75"/>
    <col collapsed="1" customWidth="1" max="20" min="20" style="10" width="15.25"/>
    <col collapsed="1" customWidth="1" max="21" min="21" style="10" width="17.25"/>
    <col collapsed="1" customWidth="1" max="16384" min="22" style="10" width="10.75"/>
  </cols>
  <sheetData>
    <row r="2">
      <c r="B2" s="11" t="inlineStr">
        <is>
          <t xml:space="preserve">INMUEBLE A AVALUAR </t>
        </is>
      </c>
    </row>
    <row customHeight="1" ht="16.9" r="4">
      <c r="B4" s="12" t="inlineStr">
        <is>
          <t>CLIENTE</t>
        </is>
      </c>
      <c r="C4" s="12" t="inlineStr">
        <is>
          <t xml:space="preserve">CEDULA </t>
        </is>
      </c>
      <c r="D4" s="12" t="inlineStr">
        <is>
          <t>CELULAR</t>
        </is>
      </c>
      <c r="E4" s="12" t="inlineStr">
        <is>
          <t>DIRECCION DE FACTURACION</t>
        </is>
      </c>
      <c r="F4" s="12" t="inlineStr">
        <is>
          <t>FIJO</t>
        </is>
      </c>
      <c r="G4" s="12" t="inlineStr">
        <is>
          <t>MAIL</t>
        </is>
      </c>
      <c r="H4" s="12" t="inlineStr">
        <is>
          <t>CORREO ASESOR BANCO</t>
        </is>
      </c>
      <c r="I4" s="13" t="inlineStr">
        <is>
          <t>PERITO</t>
        </is>
      </c>
      <c r="J4" s="13" t="inlineStr">
        <is>
          <t xml:space="preserve">ENTIDAD </t>
        </is>
      </c>
      <c r="K4" s="13" t="inlineStr">
        <is>
          <t>TIPO DE SOLICITUD</t>
        </is>
      </c>
      <c r="L4" s="13" t="inlineStr">
        <is>
          <t>OFICINA</t>
        </is>
      </c>
      <c r="M4" s="13" t="inlineStr">
        <is>
          <t>MUNICIPIO</t>
        </is>
      </c>
      <c r="N4" s="13" t="inlineStr">
        <is>
          <t>BARRIO</t>
        </is>
      </c>
      <c r="O4" s="13" t="inlineStr">
        <is>
          <t>URBANIZACION / UBICACIÓN</t>
        </is>
      </c>
      <c r="P4" s="13" t="inlineStr">
        <is>
          <t>AREA</t>
        </is>
      </c>
      <c r="Q4" s="13" t="inlineStr">
        <is>
          <t>FECHA INGRESO</t>
        </is>
      </c>
      <c r="R4" s="13" t="inlineStr">
        <is>
          <t>FECHA CONTACTO</t>
        </is>
      </c>
      <c r="S4" s="13" t="inlineStr">
        <is>
          <t>FECHA VISITA</t>
        </is>
      </c>
      <c r="T4" s="13" t="inlineStr">
        <is>
          <t>ENTREGA (DATAFILE)</t>
        </is>
      </c>
      <c r="U4" s="13" t="inlineStr">
        <is>
          <t>OBSERVACIONES</t>
        </is>
      </c>
      <c r="V4" s="13" t="inlineStr">
        <is>
          <t>PENDIENTES DE CIERRES</t>
        </is>
      </c>
      <c r="W4" s="13" t="inlineStr">
        <is>
          <t xml:space="preserve">VALOR AVALUO </t>
        </is>
      </c>
      <c r="X4" s="13" t="inlineStr">
        <is>
          <t>VALOR COSTO</t>
        </is>
      </c>
      <c r="Y4" s="13" t="inlineStr">
        <is>
          <t>VALOR FACTURA</t>
        </is>
      </c>
      <c r="Z4" s="13" t="inlineStr">
        <is>
          <t>VALOR PAGADO</t>
        </is>
      </c>
      <c r="AA4" s="13" t="inlineStr">
        <is>
          <t># FACTURA</t>
        </is>
      </c>
      <c r="AB4" s="13" t="inlineStr">
        <is>
          <t>FECHA PAGO</t>
        </is>
      </c>
      <c r="AC4" s="13" t="inlineStr">
        <is>
          <t>BANCO DE PAGO</t>
        </is>
      </c>
      <c r="AD4" s="13" t="inlineStr">
        <is>
          <t>NOTAS</t>
        </is>
      </c>
      <c r="AE4" s="13" t="inlineStr">
        <is>
          <t>VALOR LIQUIDADO</t>
        </is>
      </c>
      <c r="AF4" s="13" t="inlineStr">
        <is>
          <t>MES LIQUIDACION</t>
        </is>
      </c>
      <c r="AG4" s="13" t="inlineStr">
        <is>
          <t>AVALUADOR LIQUIDADO</t>
        </is>
      </c>
      <c r="AH4" s="13" t="inlineStr">
        <is>
          <t>NOTAS PAGOS</t>
        </is>
      </c>
    </row>
    <row customFormat="1" customHeight="1" ht="15.75" r="5" s="387">
      <c r="B5" s="106">
        <f>+C44</f>
        <v/>
      </c>
      <c r="C5" s="106">
        <f>+C45</f>
        <v/>
      </c>
      <c r="D5" s="106">
        <f>+C46</f>
        <v/>
      </c>
      <c r="E5" s="106">
        <f>+C57</f>
        <v/>
      </c>
      <c r="F5" s="106">
        <f>+C47</f>
        <v/>
      </c>
      <c r="G5" s="106">
        <f>+C48</f>
        <v/>
      </c>
      <c r="H5" s="15">
        <f>+C21</f>
        <v/>
      </c>
      <c r="I5" s="389">
        <f>+C10</f>
        <v/>
      </c>
      <c r="J5" s="389">
        <f>+C50</f>
        <v/>
      </c>
      <c r="K5" s="389">
        <f>+C62</f>
        <v/>
      </c>
      <c r="L5" s="389">
        <f>+C19</f>
        <v/>
      </c>
      <c r="M5" s="389">
        <f>+C60</f>
        <v/>
      </c>
      <c r="N5" s="388">
        <f>+C59</f>
        <v/>
      </c>
      <c r="O5" s="388">
        <f>+C58</f>
        <v/>
      </c>
      <c r="P5" s="388">
        <f>+F132</f>
        <v/>
      </c>
      <c r="Q5" s="570">
        <f>+C12</f>
        <v/>
      </c>
      <c r="R5" s="570">
        <f>+C13</f>
        <v/>
      </c>
      <c r="S5" s="570">
        <f>+C14</f>
        <v/>
      </c>
      <c r="T5" s="570">
        <f>+C15</f>
        <v/>
      </c>
      <c r="U5" s="388" t="n"/>
      <c r="V5" s="388" t="n"/>
      <c r="W5" s="571">
        <f>+#REF!</f>
        <v/>
      </c>
      <c r="X5" s="572">
        <f>+H399</f>
        <v/>
      </c>
      <c r="Y5" s="388">
        <f>+J399</f>
        <v/>
      </c>
      <c r="Z5" s="388">
        <f>+J400</f>
        <v/>
      </c>
      <c r="AA5" s="388" t="n"/>
      <c r="AB5" s="570">
        <f>+C26</f>
        <v/>
      </c>
      <c r="AC5" s="389">
        <f>+C27</f>
        <v/>
      </c>
      <c r="AD5" s="388" t="n"/>
      <c r="AE5" s="388" t="n"/>
      <c r="AF5" s="388" t="n"/>
      <c r="AG5" s="388" t="n"/>
      <c r="AH5" s="388" t="n"/>
    </row>
    <row r="6">
      <c r="F6" s="18" t="n"/>
    </row>
    <row r="7">
      <c r="F7" s="18" t="n"/>
    </row>
    <row r="8">
      <c r="A8" s="19" t="n"/>
      <c r="B8" s="20" t="inlineStr">
        <is>
          <t>INFORMACION SOLICITUD</t>
        </is>
      </c>
      <c r="C8" s="19" t="n"/>
      <c r="F8" s="18" t="n"/>
    </row>
    <row r="9">
      <c r="F9" s="18" t="n"/>
    </row>
    <row r="10">
      <c r="B10" s="13" t="inlineStr">
        <is>
          <t>PERITO</t>
        </is>
      </c>
      <c r="C10" s="357" t="inlineStr">
        <is>
          <t>carlod</t>
        </is>
      </c>
      <c r="D10" s="10" t="inlineStr">
        <is>
          <t>QUIEN REALIZA ESTE INFORME</t>
        </is>
      </c>
      <c r="E10" s="13" t="inlineStr">
        <is>
          <t xml:space="preserve">PERITO ENCARGADO </t>
        </is>
      </c>
      <c r="F10" s="520" t="inlineStr">
        <is>
          <t xml:space="preserve">ESTEBAN GONZALEZ CALAD </t>
        </is>
      </c>
      <c r="G10" s="543" t="n"/>
    </row>
    <row r="11">
      <c r="B11" s="13" t="inlineStr">
        <is>
          <t>CEDULA PERITO</t>
        </is>
      </c>
      <c r="C11" s="16" t="n"/>
      <c r="E11" s="13" t="inlineStr">
        <is>
          <t>CEDULA PERITO</t>
        </is>
      </c>
      <c r="F11" s="521" t="n">
        <v>1128265237</v>
      </c>
      <c r="G11" s="543" t="n"/>
    </row>
    <row r="12">
      <c r="B12" s="13" t="inlineStr">
        <is>
          <t>FECHA DE INGRESO</t>
        </is>
      </c>
      <c r="C12" s="21" t="n"/>
      <c r="D12" s="10" t="inlineStr">
        <is>
          <t xml:space="preserve">FECHA DE LA SOLICITUD </t>
        </is>
      </c>
      <c r="E12" s="13" t="inlineStr">
        <is>
          <t>RAA</t>
        </is>
      </c>
      <c r="F12" s="522" t="n">
        <v>1128265237</v>
      </c>
      <c r="G12" s="543" t="n"/>
    </row>
    <row r="13">
      <c r="B13" s="13" t="inlineStr">
        <is>
          <t>FECHA CONTACTO</t>
        </is>
      </c>
      <c r="C13" s="21" t="n"/>
      <c r="D13" s="10" t="inlineStr">
        <is>
          <t>FECHA CUANDO SE LLAMA AL CLIENTE</t>
        </is>
      </c>
      <c r="E13" s="13" t="inlineStr">
        <is>
          <t>RNA</t>
        </is>
      </c>
      <c r="F13" s="523" t="n">
        <v>3519</v>
      </c>
      <c r="G13" s="543" t="n"/>
    </row>
    <row r="14">
      <c r="B14" s="13" t="inlineStr">
        <is>
          <t>FECHA VISITA</t>
        </is>
      </c>
      <c r="C14" s="21" t="n"/>
      <c r="F14" s="18" t="n"/>
    </row>
    <row r="15">
      <c r="B15" s="13" t="inlineStr">
        <is>
          <t>FECHA DE ENTREGA</t>
        </is>
      </c>
      <c r="C15" s="21" t="n"/>
      <c r="D15" s="18" t="n"/>
    </row>
    <row r="16">
      <c r="D16" s="10" t="inlineStr">
        <is>
          <t>AQUÍ ES LEASING, CREDITO, COMPRA DE CARTERA….ETC</t>
        </is>
      </c>
      <c r="F16" s="18" t="n"/>
    </row>
    <row r="17">
      <c r="F17" s="18" t="n"/>
    </row>
    <row r="19">
      <c r="B19" s="13" t="inlineStr">
        <is>
          <t>OFICINA</t>
        </is>
      </c>
      <c r="C19" s="379" t="n"/>
    </row>
    <row r="20">
      <c r="B20" s="13" t="inlineStr">
        <is>
          <t xml:space="preserve">ASESOR </t>
        </is>
      </c>
      <c r="C20" s="16" t="n"/>
    </row>
    <row r="21">
      <c r="B21" s="22" t="inlineStr">
        <is>
          <t>MAIL ASESOR</t>
        </is>
      </c>
      <c r="C21" s="23" t="n"/>
      <c r="D21" s="24" t="inlineStr">
        <is>
          <t>OJO SIEMPRE PONER EL MAIL DEL ASESOR</t>
        </is>
      </c>
      <c r="E21" s="24" t="n"/>
      <c r="F21" s="18" t="n"/>
    </row>
    <row r="22">
      <c r="F22" s="18" t="n"/>
    </row>
    <row r="23">
      <c r="B23" s="13" t="inlineStr">
        <is>
          <t>VALOR NEGOCIO</t>
        </is>
      </c>
      <c r="C23" s="16" t="n"/>
      <c r="F23" s="18" t="n"/>
    </row>
    <row r="24">
      <c r="B24" s="13" t="inlineStr">
        <is>
          <t>VALOR PRESTAMO</t>
        </is>
      </c>
      <c r="C24" s="16" t="n"/>
      <c r="F24" s="18" t="n"/>
    </row>
    <row r="25">
      <c r="B25" s="22" t="inlineStr">
        <is>
          <t>VALOR PAGADO</t>
        </is>
      </c>
      <c r="C25" s="23" t="n"/>
      <c r="D25" s="10" t="inlineStr">
        <is>
          <t>VALOR PAGADO POR EL CLIENT</t>
        </is>
      </c>
      <c r="F25" s="18" t="n"/>
    </row>
    <row r="26">
      <c r="B26" s="22" t="inlineStr">
        <is>
          <t>FECHA DE PAGO</t>
        </is>
      </c>
      <c r="C26" s="203" t="n"/>
      <c r="D26" s="10" t="inlineStr">
        <is>
          <t>FECHA DEL PAGO DEL CLIENTE</t>
        </is>
      </c>
      <c r="F26" s="18" t="n"/>
    </row>
    <row r="27">
      <c r="B27" s="22" t="inlineStr">
        <is>
          <t>CUENTA DE PAGO</t>
        </is>
      </c>
      <c r="C27" s="370" t="n"/>
      <c r="D27" s="10" t="inlineStr">
        <is>
          <t>BANCO Y CUENTA EN LA QUE PAGO EL CLIENTE</t>
        </is>
      </c>
      <c r="F27" s="18" t="n"/>
    </row>
    <row r="28">
      <c r="F28" s="18" t="n"/>
    </row>
    <row r="29">
      <c r="F29" s="18" t="n"/>
    </row>
    <row r="30">
      <c r="B30" s="111" t="inlineStr">
        <is>
          <t>NUMERO DEL AVALUO</t>
        </is>
      </c>
      <c r="C30" s="202" t="n"/>
      <c r="F30" s="18" t="n"/>
    </row>
    <row r="31">
      <c r="F31" s="18" t="n"/>
    </row>
    <row r="32">
      <c r="F32" s="18" t="n"/>
    </row>
    <row r="33">
      <c r="B33" s="11" t="inlineStr">
        <is>
          <t>SOBRE EL VENDEDOR DE LA PROPIEDAD - REPORTAR A LA INMO SI ESTA BUSCANDO PROPIEDADES</t>
        </is>
      </c>
      <c r="F33" s="18" t="n"/>
    </row>
    <row r="34">
      <c r="B34" s="11" t="n"/>
      <c r="F34" s="18" t="n"/>
    </row>
    <row r="35">
      <c r="B35" s="13" t="inlineStr">
        <is>
          <t>NOMBRE</t>
        </is>
      </c>
      <c r="C35" s="14" t="n"/>
      <c r="D35" s="13" t="inlineStr">
        <is>
          <t>BUSCA PARA COMPRAR</t>
        </is>
      </c>
      <c r="E35" s="25" t="n"/>
      <c r="F35" s="13" t="inlineStr">
        <is>
          <t>PRESUPUESTO</t>
        </is>
      </c>
      <c r="G35" s="14" t="n"/>
    </row>
    <row r="36">
      <c r="B36" s="13" t="inlineStr">
        <is>
          <t>TELEFONO</t>
        </is>
      </c>
      <c r="C36" s="14" t="n"/>
      <c r="D36" s="13" t="inlineStr">
        <is>
          <t>ALQUILAR</t>
        </is>
      </c>
      <c r="E36" s="14" t="n"/>
      <c r="F36" s="13" t="inlineStr">
        <is>
          <t xml:space="preserve">QUE BUSCA </t>
        </is>
      </c>
      <c r="G36" s="14" t="n"/>
    </row>
    <row r="37">
      <c r="B37" s="11" t="n"/>
      <c r="E37" s="26" t="inlineStr">
        <is>
          <t>SI / NO</t>
        </is>
      </c>
      <c r="F37" s="13" t="inlineStr">
        <is>
          <t>DONDE BUSCA</t>
        </is>
      </c>
      <c r="G37" s="14" t="n"/>
    </row>
    <row r="38">
      <c r="F38" s="18" t="n"/>
    </row>
    <row r="39">
      <c r="F39" s="18" t="n"/>
    </row>
    <row r="40">
      <c r="F40" s="18" t="n"/>
    </row>
    <row r="41">
      <c r="A41" s="19" t="n"/>
      <c r="B41" s="20" t="inlineStr">
        <is>
          <t>INFORMACION BÁSICA</t>
        </is>
      </c>
      <c r="C41" s="19" t="n"/>
      <c r="F41" s="18" t="n"/>
    </row>
    <row r="42">
      <c r="F42" s="27" t="n"/>
      <c r="G42" s="28" t="n"/>
      <c r="H42" s="29" t="n"/>
    </row>
    <row r="43">
      <c r="C43" s="220" t="n"/>
      <c r="F43" s="30" t="n"/>
      <c r="H43" s="31" t="n"/>
    </row>
    <row r="44">
      <c r="B44" s="13" t="inlineStr">
        <is>
          <t>CLIENTE SOLICITANTE</t>
        </is>
      </c>
      <c r="C44" s="393" t="inlineStr">
        <is>
          <t>e e</t>
        </is>
      </c>
      <c r="E44" s="11" t="inlineStr">
        <is>
          <t>FOTO CEDULA CLIENTE</t>
        </is>
      </c>
      <c r="F44" s="30" t="n"/>
      <c r="H44" s="31" t="n"/>
    </row>
    <row r="45">
      <c r="B45" s="13" t="inlineStr">
        <is>
          <t>CEDULA</t>
        </is>
      </c>
      <c r="C45" s="393" t="inlineStr">
        <is>
          <t>CC 3</t>
        </is>
      </c>
      <c r="F45" s="30" t="n"/>
      <c r="H45" s="31" t="n"/>
    </row>
    <row r="46">
      <c r="B46" s="13" t="inlineStr">
        <is>
          <t>CELULAR</t>
        </is>
      </c>
      <c r="C46" s="393" t="inlineStr">
        <is>
          <t>3</t>
        </is>
      </c>
      <c r="F46" s="30" t="n"/>
      <c r="H46" s="31" t="n"/>
    </row>
    <row r="47">
      <c r="B47" s="13" t="inlineStr">
        <is>
          <t>FIJO</t>
        </is>
      </c>
      <c r="C47" s="371" t="n"/>
      <c r="F47" s="30" t="n"/>
      <c r="H47" s="31" t="n"/>
    </row>
    <row r="48">
      <c r="B48" s="13" t="inlineStr">
        <is>
          <t>MAIL</t>
        </is>
      </c>
      <c r="C48" s="393" t="inlineStr">
        <is>
          <t>sebastianecheverrir@gmail.com</t>
        </is>
      </c>
      <c r="F48" s="30" t="n"/>
      <c r="H48" s="31" t="n"/>
    </row>
    <row r="49">
      <c r="F49" s="32" t="n"/>
      <c r="G49" s="33" t="n"/>
      <c r="H49" s="34" t="n"/>
    </row>
    <row r="50">
      <c r="B50" s="13" t="inlineStr">
        <is>
          <t>ENTIDAD SOLICITANTE</t>
        </is>
      </c>
      <c r="C50" s="377" t="n"/>
    </row>
    <row r="51">
      <c r="B51" s="13" t="inlineStr">
        <is>
          <t>PROPÓSITO DEL AVALUO</t>
        </is>
      </c>
      <c r="C51" s="336" t="n"/>
    </row>
    <row r="52">
      <c r="B52" s="13" t="inlineStr">
        <is>
          <t>TIPO DE AVALÚO</t>
        </is>
      </c>
      <c r="C52" s="336" t="n"/>
    </row>
    <row r="54">
      <c r="B54" s="13" t="inlineStr">
        <is>
          <t>COORDENADAS GMAPS</t>
        </is>
      </c>
      <c r="C54" s="393" t="inlineStr">
        <is>
          <t>6.198269199999999, -75.5592382</t>
        </is>
      </c>
    </row>
    <row r="55">
      <c r="C55" s="35" t="n"/>
      <c r="F55" s="18" t="n"/>
    </row>
    <row r="56">
      <c r="B56" s="13" t="inlineStr">
        <is>
          <t>SECTOR</t>
        </is>
      </c>
      <c r="C56" s="393" t="inlineStr">
        <is>
          <t>URBANO</t>
        </is>
      </c>
      <c r="F56" s="18" t="n"/>
    </row>
    <row customHeight="1" ht="45" r="57">
      <c r="A57" s="10" t="inlineStr">
        <is>
          <t>INCLUIR INTERIOR</t>
        </is>
      </c>
      <c r="B57" s="13" t="inlineStr">
        <is>
          <t>DIRECCION:</t>
        </is>
      </c>
      <c r="C57" s="393" t="inlineStr">
        <is>
          <t>Calle 3 # 3 - 3 - Apto 3</t>
        </is>
      </c>
      <c r="E57" s="36" t="inlineStr">
        <is>
          <t>RECORTE DIRECCION CERTIFICADO</t>
        </is>
      </c>
      <c r="F57" s="27" t="n"/>
      <c r="G57" s="28" t="n"/>
      <c r="H57" s="28" t="n"/>
      <c r="I57" s="28" t="n"/>
      <c r="J57" s="29" t="n"/>
    </row>
    <row r="58">
      <c r="B58" s="13" t="inlineStr">
        <is>
          <t>URBANIZACION:</t>
        </is>
      </c>
      <c r="C58" s="393" t="inlineStr">
        <is>
          <t>3</t>
        </is>
      </c>
      <c r="F58" s="30" t="n"/>
      <c r="J58" s="31" t="n"/>
    </row>
    <row r="59">
      <c r="B59" s="13" t="inlineStr">
        <is>
          <t>BARRIO</t>
        </is>
      </c>
      <c r="C59" s="394" t="inlineStr">
        <is>
          <t>3</t>
        </is>
      </c>
      <c r="F59" s="30" t="n"/>
      <c r="J59" s="31" t="n"/>
    </row>
    <row r="60">
      <c r="B60" s="13" t="inlineStr">
        <is>
          <t>MUNICIPIO</t>
        </is>
      </c>
      <c r="C60" s="395" t="inlineStr">
        <is>
          <t>Medellín</t>
        </is>
      </c>
      <c r="F60" s="30" t="n"/>
      <c r="J60" s="31" t="n"/>
    </row>
    <row r="61">
      <c r="B61" s="13" t="inlineStr">
        <is>
          <t>DEPARTAMENTO</t>
        </is>
      </c>
      <c r="C61" s="393" t="inlineStr">
        <is>
          <t>Antioquia</t>
        </is>
      </c>
      <c r="F61" s="32" t="n"/>
      <c r="G61" s="33" t="n"/>
      <c r="H61" s="33" t="n"/>
      <c r="I61" s="33" t="n"/>
      <c r="J61" s="34" t="n"/>
    </row>
    <row r="62">
      <c r="B62" s="13" t="inlineStr">
        <is>
          <t>OCUPANTE</t>
        </is>
      </c>
      <c r="C62" s="369" t="n"/>
      <c r="F62" s="18" t="n"/>
    </row>
    <row r="63">
      <c r="F63" s="18" t="n"/>
    </row>
    <row r="64">
      <c r="B64" s="13" t="inlineStr">
        <is>
          <t>METODOLOGIA</t>
        </is>
      </c>
      <c r="C64" s="37" t="inlineStr">
        <is>
          <t>COMPARATIVO DE MERCADO</t>
        </is>
      </c>
      <c r="F64" s="18" t="n"/>
    </row>
    <row customHeight="1" ht="43.15" r="65">
      <c r="B65" s="38" t="inlineStr">
        <is>
          <t>JUSTIFICACION METODOLOGIA</t>
        </is>
      </c>
      <c r="C65" s="515" t="inlineStr">
        <is>
          <t>Sector con buen nivel de oferta y demanda y con información disponible. método en el cual se analizan los precios de la oferta de los inmuebles que se asemejan al mismo.</t>
        </is>
      </c>
      <c r="D65" s="569" t="n"/>
      <c r="E65" s="543" t="n"/>
      <c r="F65" s="18" t="n"/>
    </row>
    <row customHeight="1" ht="18" r="66">
      <c r="B66" s="11" t="inlineStr">
        <is>
          <t>SECTOR</t>
        </is>
      </c>
      <c r="C66" s="10" t="inlineStr">
        <is>
          <t>URBANO</t>
        </is>
      </c>
      <c r="F66" s="18" t="n"/>
    </row>
    <row customHeight="1" ht="18" r="67">
      <c r="F67" s="18" t="n"/>
    </row>
    <row customHeight="1" ht="15.75" r="68">
      <c r="B68" s="113" t="inlineStr">
        <is>
          <t>VALOR ADMINISTRACIÓN</t>
        </is>
      </c>
      <c r="C68" s="573" t="n">
        <v>3</v>
      </c>
      <c r="D68" s="19" t="n"/>
      <c r="E68" t="inlineStr">
        <is>
          <t>*SI NO TIENE PONER NO APLICA</t>
        </is>
      </c>
      <c r="F68" s="18" t="n"/>
    </row>
    <row r="69">
      <c r="B69" s="113" t="inlineStr">
        <is>
          <t>VALOR PREDIAL</t>
        </is>
      </c>
      <c r="C69" s="395" t="n">
        <v>3</v>
      </c>
      <c r="D69" s="19" t="n"/>
      <c r="F69" s="18" t="n"/>
    </row>
    <row r="70">
      <c r="F70" s="18" t="n"/>
    </row>
    <row r="71">
      <c r="A71" s="19" t="n"/>
      <c r="B71" s="20" t="inlineStr">
        <is>
          <t>INFORMACION DEL BARRIO</t>
        </is>
      </c>
      <c r="C71" s="19" t="n"/>
      <c r="F71" s="18" t="n"/>
    </row>
    <row r="72">
      <c r="F72" s="18" t="n"/>
    </row>
    <row r="73">
      <c r="C73" s="11" t="inlineStr">
        <is>
          <t>SECTOR</t>
        </is>
      </c>
      <c r="D73" s="11" t="inlineStr">
        <is>
          <t>INMUEBLE</t>
        </is>
      </c>
      <c r="F73" s="18" t="n"/>
    </row>
    <row r="74">
      <c r="B74" s="13" t="inlineStr">
        <is>
          <t>ACUEDUCTO</t>
        </is>
      </c>
      <c r="C74" s="393" t="inlineStr">
        <is>
          <t>NO</t>
        </is>
      </c>
      <c r="D74" s="393" t="inlineStr">
        <is>
          <t>SI</t>
        </is>
      </c>
      <c r="F74" s="18" t="n"/>
    </row>
    <row r="75">
      <c r="B75" s="13" t="inlineStr">
        <is>
          <t>ALCANTARILLADO</t>
        </is>
      </c>
      <c r="C75" s="393" t="inlineStr">
        <is>
          <t>NO</t>
        </is>
      </c>
      <c r="D75" s="393" t="inlineStr">
        <is>
          <t>SI</t>
        </is>
      </c>
      <c r="F75" s="18" t="n"/>
    </row>
    <row r="76">
      <c r="B76" s="13" t="inlineStr">
        <is>
          <t>ELECTRICIDAD</t>
        </is>
      </c>
      <c r="C76" s="393" t="inlineStr">
        <is>
          <t>NO</t>
        </is>
      </c>
      <c r="D76" s="393" t="inlineStr">
        <is>
          <t>SI</t>
        </is>
      </c>
      <c r="F76" s="18" t="n"/>
    </row>
    <row r="77">
      <c r="B77" s="13" t="inlineStr">
        <is>
          <t>GAS</t>
        </is>
      </c>
      <c r="C77" s="393" t="inlineStr">
        <is>
          <t>NO</t>
        </is>
      </c>
      <c r="D77" s="393" t="inlineStr">
        <is>
          <t>SI</t>
        </is>
      </c>
      <c r="F77" s="18" t="n"/>
    </row>
    <row r="78">
      <c r="B78" s="13" t="inlineStr">
        <is>
          <t>TELEFONO</t>
        </is>
      </c>
      <c r="C78" s="393" t="inlineStr">
        <is>
          <t>NO</t>
        </is>
      </c>
      <c r="D78" s="393" t="inlineStr">
        <is>
          <t>SI</t>
        </is>
      </c>
      <c r="F78" s="18" t="n"/>
    </row>
    <row r="79">
      <c r="B79" s="13" t="inlineStr">
        <is>
          <t>INTERNET</t>
        </is>
      </c>
      <c r="C79" s="393" t="inlineStr">
        <is>
          <t>NO</t>
        </is>
      </c>
      <c r="D79" s="393" t="inlineStr">
        <is>
          <t>NO</t>
        </is>
      </c>
      <c r="F79" s="18" t="n"/>
    </row>
    <row r="80">
      <c r="F80" s="18" t="n"/>
    </row>
    <row r="81">
      <c r="B81" s="11" t="inlineStr">
        <is>
          <t>USO PREDOMINANTE</t>
        </is>
      </c>
      <c r="F81" s="18" t="n"/>
    </row>
    <row r="82">
      <c r="B82" s="14" t="inlineStr">
        <is>
          <t>VIVIENDA</t>
        </is>
      </c>
      <c r="C82" s="358" t="n"/>
      <c r="E82" s="39" t="inlineStr">
        <is>
          <t>EDIFICACIONES SIMILARES</t>
        </is>
      </c>
      <c r="F82" s="393" t="n"/>
    </row>
    <row r="83">
      <c r="B83" s="14" t="inlineStr">
        <is>
          <t>INDUSTRIA</t>
        </is>
      </c>
      <c r="C83" s="14" t="n"/>
      <c r="E83" s="112" t="inlineStr">
        <is>
          <t>USO PREDOMINANTE</t>
        </is>
      </c>
      <c r="F83" s="358" t="n"/>
    </row>
    <row r="84">
      <c r="B84" s="14" t="inlineStr">
        <is>
          <t>COMERCIO</t>
        </is>
      </c>
      <c r="C84" s="358" t="n"/>
      <c r="E84" s="112" t="inlineStr">
        <is>
          <t>USOS COMPLEMENTARIOS</t>
        </is>
      </c>
      <c r="F84" s="358" t="n"/>
    </row>
    <row r="85">
      <c r="B85" s="14" t="inlineStr">
        <is>
          <t>OTROS</t>
        </is>
      </c>
      <c r="C85" s="14" t="n"/>
      <c r="E85" s="112" t="inlineStr">
        <is>
          <t>DEMANDA / INTERES</t>
        </is>
      </c>
      <c r="F85" s="214" t="n"/>
    </row>
    <row r="88">
      <c r="B88" s="11" t="inlineStr">
        <is>
          <t>VIAS DE ACCESO</t>
        </is>
      </c>
    </row>
    <row r="89">
      <c r="B89" s="14" t="inlineStr">
        <is>
          <t>ESTADO</t>
        </is>
      </c>
      <c r="C89" s="393" t="n"/>
    </row>
    <row r="90">
      <c r="B90" s="14" t="inlineStr">
        <is>
          <t>TIPO DE VIAS</t>
        </is>
      </c>
      <c r="C90" s="393" t="n"/>
    </row>
    <row r="91">
      <c r="B91" s="14" t="inlineStr">
        <is>
          <t>PAVIMENTADO</t>
        </is>
      </c>
      <c r="C91" s="393" t="n"/>
    </row>
    <row r="92">
      <c r="B92" s="14" t="inlineStr">
        <is>
          <t xml:space="preserve">ANDENES </t>
        </is>
      </c>
      <c r="C92" s="393" t="n"/>
    </row>
    <row r="93">
      <c r="B93" s="14" t="inlineStr">
        <is>
          <t>SARDINELES</t>
        </is>
      </c>
      <c r="C93" s="393" t="n"/>
    </row>
    <row r="96">
      <c r="B96" s="11" t="inlineStr">
        <is>
          <t>AMOBLAMIENTO URBANO</t>
        </is>
      </c>
    </row>
    <row r="97">
      <c r="B97" s="13" t="inlineStr">
        <is>
          <t>PARQUES</t>
        </is>
      </c>
      <c r="C97" s="393" t="inlineStr">
        <is>
          <t>NO</t>
        </is>
      </c>
      <c r="D97" s="13" t="inlineStr">
        <is>
          <t>ARBORIZACION</t>
        </is>
      </c>
      <c r="E97" s="393" t="inlineStr">
        <is>
          <t>NO</t>
        </is>
      </c>
      <c r="F97" s="13" t="inlineStr">
        <is>
          <t xml:space="preserve">RECREACION </t>
        </is>
      </c>
      <c r="G97" s="393" t="inlineStr">
        <is>
          <t>NO</t>
        </is>
      </c>
    </row>
    <row r="98">
      <c r="B98" s="13" t="inlineStr">
        <is>
          <t>PARADERO</t>
        </is>
      </c>
      <c r="C98" s="393" t="inlineStr">
        <is>
          <t>NO</t>
        </is>
      </c>
      <c r="D98" s="13" t="inlineStr">
        <is>
          <t>ALAMEDAS</t>
        </is>
      </c>
      <c r="E98" s="393" t="inlineStr">
        <is>
          <t>NO</t>
        </is>
      </c>
      <c r="F98" s="13" t="inlineStr">
        <is>
          <t xml:space="preserve">SERVICIOS DE SALUD </t>
        </is>
      </c>
      <c r="G98" s="393" t="inlineStr">
        <is>
          <t>NO</t>
        </is>
      </c>
    </row>
    <row r="99">
      <c r="B99" s="13" t="inlineStr">
        <is>
          <t>ALUMBRADO</t>
        </is>
      </c>
      <c r="C99" s="393" t="inlineStr">
        <is>
          <t>NO</t>
        </is>
      </c>
      <c r="D99" s="13" t="inlineStr">
        <is>
          <t>CILORUTAS</t>
        </is>
      </c>
      <c r="E99" s="393" t="inlineStr">
        <is>
          <t>NO</t>
        </is>
      </c>
      <c r="F99" s="13" t="inlineStr">
        <is>
          <t xml:space="preserve">SERVICIOS BANCARIOS </t>
        </is>
      </c>
      <c r="G99" s="393" t="inlineStr">
        <is>
          <t>NO</t>
        </is>
      </c>
    </row>
    <row r="100">
      <c r="B100" s="13" t="inlineStr">
        <is>
          <t>ZONAS VERDES</t>
        </is>
      </c>
      <c r="C100" s="393" t="inlineStr">
        <is>
          <t>NO</t>
        </is>
      </c>
      <c r="D100" s="13" t="inlineStr">
        <is>
          <t>COMERCIO</t>
        </is>
      </c>
      <c r="E100" s="393" t="inlineStr">
        <is>
          <t>NO</t>
        </is>
      </c>
      <c r="F100" s="13" t="inlineStr">
        <is>
          <t>SERVICIOS ESCOLARES</t>
        </is>
      </c>
      <c r="G100" s="393" t="inlineStr">
        <is>
          <t>NO</t>
        </is>
      </c>
    </row>
    <row r="103">
      <c r="B103" s="11" t="inlineStr">
        <is>
          <t>INFO ADICIONAL</t>
        </is>
      </c>
    </row>
    <row r="104">
      <c r="B104" s="13" t="inlineStr">
        <is>
          <t>ESTRATO</t>
        </is>
      </c>
      <c r="C104" s="396" t="n">
        <v>3</v>
      </c>
    </row>
    <row customHeight="1" ht="15.75" r="105">
      <c r="B105" s="13" t="inlineStr">
        <is>
          <t xml:space="preserve">LEGALIDAD DEL BARRIO </t>
        </is>
      </c>
      <c r="C105" s="205" t="n"/>
    </row>
    <row customHeight="1" ht="15.75" r="106">
      <c r="B106" s="13" t="inlineStr">
        <is>
          <t>TOPOGRAFIA</t>
        </is>
      </c>
      <c r="C106" s="205" t="n"/>
    </row>
    <row customHeight="1" ht="15.75" r="107">
      <c r="B107" s="13" t="inlineStr">
        <is>
          <t>TRANSPORTE</t>
        </is>
      </c>
      <c r="C107" s="205" t="n"/>
    </row>
    <row r="110">
      <c r="B110" s="11" t="inlineStr">
        <is>
          <t>PERSPECTIVAS DE VALORIZACION</t>
        </is>
      </c>
    </row>
    <row r="111">
      <c r="B111" s="516" t="inlineStr"/>
      <c r="C111" s="574" t="n"/>
      <c r="D111" s="574" t="n"/>
      <c r="E111" s="575" t="n"/>
    </row>
    <row r="112">
      <c r="B112" s="576" t="n"/>
      <c r="E112" s="577" t="n"/>
    </row>
    <row r="113">
      <c r="B113" s="576" t="n"/>
      <c r="E113" s="577" t="n"/>
    </row>
    <row r="114">
      <c r="B114" s="578" t="n"/>
      <c r="C114" s="579" t="n"/>
      <c r="D114" s="579" t="n"/>
      <c r="E114" s="580" t="n"/>
    </row>
    <row r="115">
      <c r="C115" s="35" t="n"/>
    </row>
    <row r="116">
      <c r="C116" s="35" t="n"/>
    </row>
    <row r="117">
      <c r="A117" s="19" t="n"/>
      <c r="B117" s="40" t="inlineStr">
        <is>
          <t>INFORMACION DEL INMUEBLE</t>
        </is>
      </c>
      <c r="C117" s="41" t="n"/>
    </row>
    <row r="118">
      <c r="C118" s="35" t="n"/>
    </row>
    <row r="119">
      <c r="C119" s="35" t="n"/>
    </row>
    <row r="120">
      <c r="B120" s="13" t="inlineStr">
        <is>
          <t>TIPO DE VIVIENDA</t>
        </is>
      </c>
      <c r="C120" s="16" t="n"/>
      <c r="E120" s="13" t="inlineStr">
        <is>
          <t>USO</t>
        </is>
      </c>
      <c r="F120" s="14" t="inlineStr">
        <is>
          <t>VIVIENDA</t>
        </is>
      </c>
      <c r="H120" s="11" t="inlineStr">
        <is>
          <t xml:space="preserve">ASPECTO JURIDICO </t>
        </is>
      </c>
    </row>
    <row r="121">
      <c r="B121" s="13" t="inlineStr">
        <is>
          <t>CLASE</t>
        </is>
      </c>
      <c r="C121" s="16" t="n"/>
      <c r="E121" s="13" t="inlineStr">
        <is>
          <t>CATEGORIA</t>
        </is>
      </c>
      <c r="F121" s="14" t="n"/>
      <c r="H121" s="13">
        <f>Formato!A189</f>
        <v/>
      </c>
      <c r="I121" s="372" t="n"/>
      <c r="J121" s="13">
        <f>Formato!G189</f>
        <v/>
      </c>
      <c r="K121" s="373" t="n"/>
    </row>
    <row customHeight="1" ht="60" r="122">
      <c r="B122" s="42" t="inlineStr">
        <is>
          <t>UBICACIÓN</t>
        </is>
      </c>
      <c r="C122" s="16" t="n"/>
      <c r="E122" s="43" t="inlineStr">
        <is>
          <t>CONSTRUIDO PARA EL USO ACTUAL</t>
        </is>
      </c>
      <c r="F122" s="14" t="n"/>
      <c r="H122" s="13">
        <f>Formato!E189</f>
        <v/>
      </c>
      <c r="I122" s="372" t="n"/>
      <c r="J122" s="229">
        <f>Formato!A192</f>
        <v/>
      </c>
      <c r="K122" s="21" t="n"/>
    </row>
    <row r="124">
      <c r="B124" s="10" t="inlineStr">
        <is>
          <t>ULTIMA ESCRITURA DE COMPRA-VENTA</t>
        </is>
      </c>
    </row>
    <row customHeight="1" ht="15.75" r="125">
      <c r="B125" s="13" t="inlineStr">
        <is>
          <t>NOTARIA #</t>
        </is>
      </c>
      <c r="C125" s="44" t="n"/>
      <c r="J125" s="11" t="inlineStr">
        <is>
          <t>RECORTES NUMERO DE MATRICULAS</t>
        </is>
      </c>
    </row>
    <row customHeight="1" ht="15.75" r="126">
      <c r="B126" s="13" t="inlineStr">
        <is>
          <t>ESCRITURA #</t>
        </is>
      </c>
      <c r="C126" s="44" t="n"/>
    </row>
    <row r="127">
      <c r="B127" s="13" t="inlineStr">
        <is>
          <t>CIUDAD NOTARIA</t>
        </is>
      </c>
      <c r="C127" s="367" t="n"/>
      <c r="J127" s="45" t="n"/>
      <c r="K127" s="28" t="n"/>
      <c r="L127" s="29" t="n"/>
    </row>
    <row r="128">
      <c r="B128" s="13" t="inlineStr">
        <is>
          <t>FECHA ESCRITURA</t>
        </is>
      </c>
      <c r="C128" s="21" t="n"/>
      <c r="J128" s="209" t="n"/>
      <c r="K128" s="33" t="n"/>
      <c r="L128" s="34" t="n"/>
    </row>
    <row r="129">
      <c r="C129" s="35" t="n"/>
      <c r="J129" s="45" t="n"/>
      <c r="K129" s="28" t="n"/>
      <c r="L129" s="29" t="n"/>
    </row>
    <row r="130">
      <c r="C130" s="35" t="n"/>
      <c r="J130" s="46" t="n"/>
      <c r="K130" s="33" t="n"/>
      <c r="L130" s="34" t="n"/>
    </row>
    <row r="131">
      <c r="C131" s="12" t="inlineStr">
        <is>
          <t>TIPO</t>
        </is>
      </c>
      <c r="D131" s="12" t="inlineStr">
        <is>
          <t xml:space="preserve">ÁREA LOTE </t>
        </is>
      </c>
      <c r="E131" s="12" t="inlineStr">
        <is>
          <t>AREA CONSTRUIDA</t>
        </is>
      </c>
      <c r="F131" s="12" t="inlineStr">
        <is>
          <t>ÁREA PRIVADA</t>
        </is>
      </c>
      <c r="G131" s="12" t="inlineStr">
        <is>
          <t xml:space="preserve">MATRICULA </t>
        </is>
      </c>
      <c r="H131" s="232" t="inlineStr">
        <is>
          <t>FUENTE INFORMACION</t>
        </is>
      </c>
      <c r="J131" s="45" t="n"/>
      <c r="K131" s="28" t="n"/>
      <c r="L131" s="29" t="n"/>
    </row>
    <row customHeight="1" ht="15.75" r="132">
      <c r="B132" s="13" t="inlineStr">
        <is>
          <t>INMUEBLE PRINCIPAL</t>
        </is>
      </c>
      <c r="C132" s="393" t="inlineStr">
        <is>
          <t>AREA CUBIERTA</t>
        </is>
      </c>
      <c r="D132" s="14" t="n"/>
      <c r="E132" s="14" t="n"/>
      <c r="F132" s="393" t="n">
        <v>3</v>
      </c>
      <c r="G132" s="106" t="n"/>
      <c r="H132" s="106" t="n"/>
      <c r="J132" s="46" t="n"/>
      <c r="K132" s="33" t="n"/>
      <c r="L132" s="34" t="n"/>
    </row>
    <row customHeight="1" ht="15.75" r="133">
      <c r="B133" s="13" t="n"/>
      <c r="C133" s="393" t="n"/>
      <c r="D133" s="14" t="n"/>
      <c r="E133" s="14" t="n"/>
      <c r="F133" s="403" t="n"/>
      <c r="G133" s="209" t="n"/>
      <c r="H133" s="106" t="n"/>
      <c r="J133" s="45" t="n"/>
      <c r="K133" s="28" t="n"/>
      <c r="L133" s="29" t="n"/>
    </row>
    <row customHeight="1" ht="15.75" r="134">
      <c r="B134" s="13" t="n"/>
      <c r="C134" s="393" t="n"/>
      <c r="D134" s="14" t="n"/>
      <c r="E134" s="14" t="n"/>
      <c r="F134" s="393" t="n"/>
      <c r="G134" s="204" t="n"/>
      <c r="H134" s="106" t="n"/>
      <c r="I134" s="364" t="n"/>
      <c r="J134" s="46" t="n"/>
      <c r="K134" s="33" t="n"/>
      <c r="L134" s="34" t="n"/>
    </row>
    <row customHeight="1" ht="15.75" r="135">
      <c r="B135" s="13" t="n"/>
      <c r="C135" s="393" t="n"/>
      <c r="D135" s="14" t="n"/>
      <c r="E135" s="14" t="n"/>
      <c r="F135" s="393" t="n"/>
      <c r="G135" s="14" t="n"/>
      <c r="H135" s="106" t="n"/>
      <c r="I135" s="364" t="n"/>
      <c r="J135" s="45" t="n"/>
      <c r="K135" s="28" t="n"/>
      <c r="L135" s="29" t="n"/>
    </row>
    <row customHeight="1" ht="15.75" r="136">
      <c r="B136" s="13" t="n"/>
      <c r="C136" s="393" t="n"/>
      <c r="D136" s="14" t="n"/>
      <c r="E136" s="14" t="n"/>
      <c r="F136" s="393" t="n"/>
      <c r="G136" s="14" t="n"/>
      <c r="H136" s="106" t="n"/>
      <c r="I136" s="364" t="n"/>
      <c r="J136" s="46" t="n"/>
      <c r="K136" s="33" t="n"/>
      <c r="L136" s="34" t="n"/>
    </row>
    <row r="137">
      <c r="B137" s="13" t="n"/>
      <c r="D137" s="14" t="n"/>
      <c r="E137" s="14" t="n"/>
      <c r="F137" s="393" t="n"/>
      <c r="G137" s="381" t="n"/>
      <c r="H137" s="381" t="n"/>
      <c r="J137" s="368" t="n"/>
      <c r="L137" s="31" t="n"/>
    </row>
    <row r="138">
      <c r="B138" s="13" t="n"/>
      <c r="C138" s="367" t="n"/>
      <c r="D138" s="14" t="n"/>
      <c r="E138" s="14" t="n"/>
      <c r="F138" s="14" t="n"/>
      <c r="G138" s="14" t="n"/>
      <c r="H138" s="14" t="n"/>
      <c r="J138" s="45" t="n"/>
      <c r="K138" s="28" t="n"/>
      <c r="L138" s="29" t="n"/>
    </row>
    <row r="139">
      <c r="C139" s="35" t="n"/>
      <c r="J139" s="46" t="n"/>
      <c r="K139" s="33" t="n"/>
      <c r="L139" s="34" t="n"/>
    </row>
    <row r="140">
      <c r="B140" s="11" t="inlineStr">
        <is>
          <t xml:space="preserve">DOCUMENTOS SUMINISTRADOS </t>
        </is>
      </c>
      <c r="C140" s="35" t="n"/>
    </row>
    <row customHeight="1" ht="15.75" r="141">
      <c r="B141" s="14" t="inlineStr">
        <is>
          <t>Certificado de libertad</t>
        </is>
      </c>
      <c r="C141" s="106" t="n"/>
      <c r="E141" s="14" t="inlineStr">
        <is>
          <t>Planos</t>
        </is>
      </c>
      <c r="F141" s="106" t="n"/>
      <c r="J141" s="364" t="n"/>
    </row>
    <row customHeight="1" ht="15.75" r="142">
      <c r="B142" s="14" t="inlineStr">
        <is>
          <t>Escrituras</t>
        </is>
      </c>
      <c r="C142" s="106" t="n"/>
      <c r="E142" s="14" t="inlineStr">
        <is>
          <t>Impuesto Predial</t>
        </is>
      </c>
      <c r="F142" s="106" t="n"/>
      <c r="I142" s="366" t="n"/>
      <c r="J142" s="364" t="n"/>
    </row>
    <row customHeight="1" ht="15.75" r="143">
      <c r="B143" s="14" t="inlineStr">
        <is>
          <t>Ficha catastral</t>
        </is>
      </c>
      <c r="C143" s="106" t="n"/>
      <c r="E143" s="14" t="inlineStr">
        <is>
          <t>Factura Administración</t>
        </is>
      </c>
      <c r="F143" s="106" t="n"/>
      <c r="I143" s="366" t="n"/>
      <c r="J143" s="364" t="n"/>
    </row>
    <row customHeight="1" ht="15.75" r="144">
      <c r="B144" s="14" t="inlineStr">
        <is>
          <t>Normatividad Vigente</t>
        </is>
      </c>
      <c r="C144" s="106" t="n"/>
      <c r="E144" s="14" t="inlineStr">
        <is>
          <t>Factura Servicios Publicos</t>
        </is>
      </c>
      <c r="F144" s="106" t="n"/>
      <c r="H144" s="365" t="n"/>
      <c r="J144" s="364" t="n"/>
    </row>
    <row r="145">
      <c r="C145" s="35" t="n"/>
      <c r="J145" s="364" t="n"/>
    </row>
    <row r="146">
      <c r="C146" s="35" t="n"/>
      <c r="J146" s="364" t="n"/>
    </row>
    <row r="147">
      <c r="C147" s="35" t="n"/>
      <c r="J147" s="364" t="n"/>
    </row>
    <row r="148">
      <c r="C148" s="35" t="n"/>
      <c r="J148" s="364" t="n"/>
    </row>
    <row r="149">
      <c r="C149" s="35" t="n"/>
    </row>
    <row r="150">
      <c r="C150" s="35" t="n"/>
      <c r="J150" s="364" t="n"/>
    </row>
    <row r="151">
      <c r="J151" s="364" t="n"/>
    </row>
    <row r="152">
      <c r="A152" s="19" t="n"/>
      <c r="B152" s="20" t="inlineStr">
        <is>
          <t>INFORMACION DE CONSTRUCCION</t>
        </is>
      </c>
      <c r="C152" s="19" t="n"/>
      <c r="I152" s="366" t="n"/>
      <c r="J152" s="364" t="n"/>
    </row>
    <row r="153">
      <c r="I153" s="366" t="n"/>
      <c r="J153" s="364" t="n"/>
    </row>
    <row r="155">
      <c r="B155" s="14" t="inlineStr">
        <is>
          <t>NUMERO DE PISOS</t>
        </is>
      </c>
      <c r="C155" s="393" t="n">
        <v>3</v>
      </c>
      <c r="E155" s="216" t="n"/>
    </row>
    <row r="156">
      <c r="B156" s="14" t="inlineStr">
        <is>
          <t>NUMERO DE SOTANOS</t>
        </is>
      </c>
      <c r="C156" s="393" t="n">
        <v>3</v>
      </c>
      <c r="E156" s="217" t="n"/>
    </row>
    <row r="157">
      <c r="B157" s="14" t="inlineStr">
        <is>
          <t>AÑO CONSTRUCCION</t>
        </is>
      </c>
      <c r="C157" s="393" t="n">
        <v>3</v>
      </c>
    </row>
    <row customHeight="1" ht="15.75" r="158">
      <c r="A158" s="10" t="n">
        <v>2022</v>
      </c>
      <c r="B158" s="14" t="inlineStr">
        <is>
          <t>VETUSTEZ</t>
        </is>
      </c>
      <c r="C158" s="215">
        <f>-C157+A158</f>
        <v/>
      </c>
    </row>
    <row r="159">
      <c r="B159" s="14" t="inlineStr">
        <is>
          <t>PISO DEL INMUEBLE</t>
        </is>
      </c>
      <c r="C159" s="393" t="n">
        <v>3</v>
      </c>
    </row>
    <row customHeight="1" ht="15.75" r="160">
      <c r="B160" s="14" t="inlineStr">
        <is>
          <t>CERCA DE FUENTES HIDRICAS</t>
        </is>
      </c>
      <c r="C160" s="106" t="n"/>
    </row>
    <row customHeight="1" ht="15.75" r="161">
      <c r="B161" s="14" t="inlineStr">
        <is>
          <t>EDIFICACION VS VIA</t>
        </is>
      </c>
      <c r="C161" s="106" t="n"/>
    </row>
    <row r="163">
      <c r="B163" s="13" t="inlineStr">
        <is>
          <t>USADO</t>
        </is>
      </c>
      <c r="C163" s="348" t="n"/>
      <c r="E163" s="13" t="inlineStr">
        <is>
          <t>NUEVO</t>
        </is>
      </c>
      <c r="F163" s="14" t="n"/>
      <c r="G163" s="349" t="inlineStr">
        <is>
          <t>si es nuevo poner:</t>
        </is>
      </c>
      <c r="H163" s="359" t="n"/>
      <c r="I163" s="359" t="n"/>
      <c r="J163" s="359" t="n"/>
    </row>
    <row r="164">
      <c r="B164" s="14" t="inlineStr">
        <is>
          <t>REMODELADO</t>
        </is>
      </c>
      <c r="C164" s="367" t="n"/>
      <c r="E164" s="14" t="inlineStr">
        <is>
          <t>TERMINADO</t>
        </is>
      </c>
      <c r="F164" s="105" t="n"/>
      <c r="G164" s="350" t="n"/>
      <c r="H164" s="351" t="inlineStr">
        <is>
          <t>NOMBRE CONSTRUCTOR</t>
        </is>
      </c>
      <c r="I164" s="352" t="n"/>
      <c r="J164" s="353" t="n"/>
    </row>
    <row r="165">
      <c r="B165" s="14" t="inlineStr">
        <is>
          <t>TOTAL / PARCIAL</t>
        </is>
      </c>
      <c r="C165" s="367" t="n"/>
      <c r="E165" s="14" t="inlineStr">
        <is>
          <t>% AVANCE DE OBRA</t>
        </is>
      </c>
      <c r="F165" s="14" t="n"/>
      <c r="G165" s="350" t="n"/>
      <c r="H165" s="351" t="inlineStr">
        <is>
          <t xml:space="preserve">IDENTIFICACION CONSTRUCTOR </t>
        </is>
      </c>
      <c r="I165" s="352" t="n"/>
      <c r="J165" s="353" t="n"/>
    </row>
    <row r="166">
      <c r="G166" s="350" t="n"/>
      <c r="H166" s="351" t="inlineStr">
        <is>
          <t xml:space="preserve">LICENCIA DE CONSTRUCCION </t>
        </is>
      </c>
      <c r="I166" s="352" t="n"/>
      <c r="J166" s="353" t="n"/>
    </row>
    <row customHeight="1" ht="15.75" r="167">
      <c r="E167" s="14" t="inlineStr">
        <is>
          <t>ESTADO DE CONSTRUCCION</t>
        </is>
      </c>
      <c r="F167" s="222" t="n"/>
      <c r="G167" s="193" t="inlineStr">
        <is>
          <t>nuevo usado</t>
        </is>
      </c>
    </row>
    <row customHeight="1" ht="15.75" r="168">
      <c r="B168" s="14" t="inlineStr">
        <is>
          <t>ESTADO DE CONSERVACION</t>
        </is>
      </c>
      <c r="C168" s="106" t="n"/>
      <c r="E168" s="14" t="inlineStr">
        <is>
          <t>PARAPETOS</t>
        </is>
      </c>
      <c r="F168" s="106" t="n"/>
    </row>
    <row customHeight="1" ht="15.75" r="169">
      <c r="B169" s="14" t="inlineStr">
        <is>
          <t>ESTRUCTURA</t>
        </is>
      </c>
      <c r="C169" s="106" t="n"/>
      <c r="E169" s="14" t="inlineStr">
        <is>
          <t>DETALLE MATERIAL</t>
        </is>
      </c>
      <c r="F169" s="106" t="n"/>
    </row>
    <row customHeight="1" ht="15.75" r="170">
      <c r="B170" s="14" t="inlineStr">
        <is>
          <t>MATERIAL ESTRUCTURA</t>
        </is>
      </c>
      <c r="C170" s="106" t="n"/>
      <c r="E170" s="14" t="inlineStr">
        <is>
          <t>IRREGULARIDAD ALTURA</t>
        </is>
      </c>
      <c r="F170" s="106" t="n"/>
    </row>
    <row customHeight="1" ht="15.75" r="171">
      <c r="B171" s="14" t="inlineStr">
        <is>
          <t>IRREGULARIDAD PLANTA</t>
        </is>
      </c>
      <c r="C171" s="106" t="n"/>
      <c r="E171" s="14" t="inlineStr">
        <is>
          <t>TIPO DE FACHADA</t>
        </is>
      </c>
      <c r="F171" s="106" t="n"/>
    </row>
    <row customHeight="1" ht="15.75" r="172">
      <c r="B172" s="14" t="inlineStr">
        <is>
          <t>FACHADA</t>
        </is>
      </c>
      <c r="C172" s="106" t="n"/>
      <c r="E172" s="14" t="inlineStr">
        <is>
          <t>GOLPETEO</t>
        </is>
      </c>
      <c r="F172" s="106" t="n"/>
    </row>
    <row customHeight="1" ht="15.75" r="173">
      <c r="B173" s="14" t="inlineStr">
        <is>
          <t>CUBIERTA</t>
        </is>
      </c>
      <c r="C173" s="106" t="n"/>
      <c r="D173" s="10" t="inlineStr">
        <is>
          <t>COMO ES EL TECHO DEL EDIFICIO</t>
        </is>
      </c>
      <c r="E173" s="14" t="inlineStr">
        <is>
          <t>REPARADOS</t>
        </is>
      </c>
      <c r="F173" s="106" t="n"/>
    </row>
    <row customHeight="1" ht="15.75" r="174">
      <c r="B174" s="14" t="inlineStr">
        <is>
          <t>DAÑO PREVIO</t>
        </is>
      </c>
      <c r="C174" s="106" t="n"/>
    </row>
    <row r="175">
      <c r="C175" s="35" t="n"/>
    </row>
    <row r="176">
      <c r="B176" s="11" t="inlineStr">
        <is>
          <t>DEPENDENCIAS</t>
        </is>
      </c>
      <c r="D176" s="360" t="inlineStr">
        <is>
          <t>PRIMER PISO</t>
        </is>
      </c>
      <c r="E176" s="11" t="inlineStr">
        <is>
          <t>SEGUNDO PISO</t>
        </is>
      </c>
      <c r="F176" s="360" t="inlineStr">
        <is>
          <t>TERCER PISO</t>
        </is>
      </c>
    </row>
    <row r="177">
      <c r="B177" s="14" t="inlineStr">
        <is>
          <t>SALA</t>
        </is>
      </c>
      <c r="C177" s="393" t="n">
        <v>3</v>
      </c>
      <c r="D177" s="10" t="n">
        <v>0</v>
      </c>
      <c r="E177" s="10" t="n">
        <v>0</v>
      </c>
      <c r="F177" s="10" t="n">
        <v>0</v>
      </c>
    </row>
    <row r="178">
      <c r="B178" s="14" t="inlineStr">
        <is>
          <t>COMEDOR</t>
        </is>
      </c>
      <c r="C178" s="393" t="n">
        <v>3</v>
      </c>
      <c r="D178" s="10" t="n">
        <v>0</v>
      </c>
      <c r="E178" s="10" t="n">
        <v>0</v>
      </c>
      <c r="F178" s="10" t="n">
        <v>0</v>
      </c>
    </row>
    <row r="179">
      <c r="B179" s="14" t="inlineStr">
        <is>
          <t>ESTUDIO</t>
        </is>
      </c>
      <c r="C179" s="393" t="n">
        <v>3</v>
      </c>
      <c r="D179" s="10" t="n">
        <v>0</v>
      </c>
      <c r="E179" s="10" t="n">
        <v>0</v>
      </c>
      <c r="F179" s="10" t="n">
        <v>0</v>
      </c>
    </row>
    <row r="180">
      <c r="B180" s="14" t="inlineStr">
        <is>
          <t>ESTAR</t>
        </is>
      </c>
      <c r="C180" s="393" t="n">
        <v>3</v>
      </c>
      <c r="D180" s="10" t="n">
        <v>0</v>
      </c>
      <c r="E180" s="10" t="n">
        <v>0</v>
      </c>
      <c r="F180" s="10" t="n">
        <v>0</v>
      </c>
    </row>
    <row r="181">
      <c r="B181" s="14" t="inlineStr">
        <is>
          <t>HABITCIONES</t>
        </is>
      </c>
      <c r="C181" s="393" t="n">
        <v>3</v>
      </c>
      <c r="D181" s="10" t="n">
        <v>0</v>
      </c>
      <c r="E181" s="10" t="n">
        <v>0</v>
      </c>
      <c r="F181" s="10" t="n">
        <v>0</v>
      </c>
    </row>
    <row r="182">
      <c r="B182" s="14" t="inlineStr">
        <is>
          <t>BAÑOS PRIVADOS</t>
        </is>
      </c>
      <c r="C182" s="393" t="n">
        <v>3</v>
      </c>
      <c r="D182" s="10" t="n">
        <v>0</v>
      </c>
      <c r="E182" s="10" t="n">
        <v>0</v>
      </c>
      <c r="F182" s="10" t="n">
        <v>0</v>
      </c>
    </row>
    <row r="183">
      <c r="B183" s="14" t="inlineStr">
        <is>
          <t>BAÑO SOCIAL</t>
        </is>
      </c>
      <c r="C183" s="393" t="n">
        <v>3</v>
      </c>
      <c r="D183" s="10" t="n">
        <v>0</v>
      </c>
      <c r="E183" s="10" t="n">
        <v>0</v>
      </c>
      <c r="F183" s="10" t="n">
        <v>0</v>
      </c>
    </row>
    <row r="184">
      <c r="B184" s="14" t="inlineStr">
        <is>
          <t>COCINA</t>
        </is>
      </c>
      <c r="C184" s="393" t="n">
        <v>3</v>
      </c>
      <c r="D184" s="10" t="n">
        <v>0</v>
      </c>
      <c r="E184" s="10" t="n">
        <v>0</v>
      </c>
      <c r="F184" s="10" t="n">
        <v>0</v>
      </c>
    </row>
    <row r="185">
      <c r="B185" s="14" t="inlineStr">
        <is>
          <t xml:space="preserve">ALCOBA DE SERVICIO </t>
        </is>
      </c>
      <c r="C185" s="393" t="n">
        <v>3</v>
      </c>
      <c r="D185" s="10" t="n">
        <v>0</v>
      </c>
      <c r="E185" s="10" t="n">
        <v>0</v>
      </c>
      <c r="F185" s="10" t="n">
        <v>0</v>
      </c>
    </row>
    <row r="186">
      <c r="B186" s="14" t="inlineStr">
        <is>
          <t>BAÑO SERVICIO</t>
        </is>
      </c>
      <c r="C186" s="393" t="n">
        <v>3</v>
      </c>
      <c r="D186" s="10" t="n">
        <v>0</v>
      </c>
      <c r="E186" s="10" t="n">
        <v>0</v>
      </c>
      <c r="F186" s="10" t="n">
        <v>0</v>
      </c>
    </row>
    <row r="187">
      <c r="B187" s="221" t="inlineStr">
        <is>
          <t>PATIO</t>
        </is>
      </c>
      <c r="C187" s="393" t="n">
        <v>3</v>
      </c>
      <c r="D187" s="10" t="n">
        <v>0</v>
      </c>
      <c r="E187" s="10" t="n">
        <v>0</v>
      </c>
      <c r="F187" s="10" t="n">
        <v>0</v>
      </c>
    </row>
    <row r="188">
      <c r="B188" s="14" t="inlineStr">
        <is>
          <t>BALCON</t>
        </is>
      </c>
      <c r="C188" s="393" t="n">
        <v>3</v>
      </c>
      <c r="D188" s="10" t="n">
        <v>0</v>
      </c>
      <c r="E188" s="10" t="n">
        <v>0</v>
      </c>
      <c r="F188" s="10" t="n">
        <v>0</v>
      </c>
    </row>
    <row r="189">
      <c r="B189" s="14" t="inlineStr">
        <is>
          <t>TERRAZA</t>
        </is>
      </c>
      <c r="C189" s="393" t="n">
        <v>3</v>
      </c>
      <c r="D189" s="10" t="n">
        <v>0</v>
      </c>
      <c r="E189" s="10" t="n">
        <v>0</v>
      </c>
      <c r="F189" s="10" t="n">
        <v>0</v>
      </c>
    </row>
    <row customHeight="1" ht="30" r="190">
      <c r="B190" s="102" t="inlineStr">
        <is>
          <t>DESCRIPCION PARQUEADEROS</t>
        </is>
      </c>
      <c r="C190" s="204" t="n"/>
      <c r="D190" s="10" t="n">
        <v>0</v>
      </c>
      <c r="E190" s="10" t="n">
        <v>0</v>
      </c>
      <c r="F190" s="10" t="n">
        <v>0</v>
      </c>
    </row>
    <row r="191">
      <c r="B191" s="14" t="inlineStr">
        <is>
          <t>UTIL</t>
        </is>
      </c>
      <c r="C191" s="393" t="n">
        <v>3</v>
      </c>
      <c r="D191" s="10" t="n">
        <v>0</v>
      </c>
      <c r="E191" s="10" t="n">
        <v>0</v>
      </c>
      <c r="F191" s="10" t="n">
        <v>0</v>
      </c>
    </row>
    <row r="192">
      <c r="B192" s="14" t="inlineStr">
        <is>
          <t>CUARTO HOBBIES</t>
        </is>
      </c>
      <c r="C192" s="204" t="n"/>
      <c r="D192" s="10" t="n">
        <v>0</v>
      </c>
      <c r="E192" s="10" t="n">
        <v>0</v>
      </c>
      <c r="F192" s="10" t="n">
        <v>0</v>
      </c>
    </row>
    <row r="194">
      <c r="B194" s="14" t="inlineStr">
        <is>
          <t>ILUMINACION</t>
        </is>
      </c>
      <c r="C194" s="358" t="n"/>
    </row>
    <row r="195">
      <c r="B195" s="14" t="inlineStr">
        <is>
          <t>VENTILACION</t>
        </is>
      </c>
      <c r="C195" s="358" t="n"/>
    </row>
    <row r="197">
      <c r="B197" s="11" t="inlineStr">
        <is>
          <t>SALUBRIDAD</t>
        </is>
      </c>
    </row>
    <row customHeight="1" ht="15.75" r="198">
      <c r="B198" s="14" t="inlineStr">
        <is>
          <t>COND. SALUBRIDAD</t>
        </is>
      </c>
      <c r="C198" s="106" t="n"/>
      <c r="E198" s="14" t="inlineStr">
        <is>
          <t>ARBORIZACION</t>
        </is>
      </c>
      <c r="F198" s="393" t="inlineStr">
        <is>
          <t>NO</t>
        </is>
      </c>
    </row>
    <row customHeight="1" ht="15.75" r="199">
      <c r="B199" s="101" t="inlineStr">
        <is>
          <t>MANEJO DE BASURA</t>
        </is>
      </c>
      <c r="C199" s="106" t="n"/>
      <c r="E199" s="14" t="inlineStr">
        <is>
          <t>PARQUES</t>
        </is>
      </c>
      <c r="F199" s="393" t="inlineStr">
        <is>
          <t>NO</t>
        </is>
      </c>
    </row>
    <row customHeight="1" ht="15.75" r="200">
      <c r="B200" s="14" t="inlineStr">
        <is>
          <t>RUIDO</t>
        </is>
      </c>
      <c r="C200" s="106" t="n"/>
      <c r="E200" s="14" t="inlineStr">
        <is>
          <t>ZONAS VERDES</t>
        </is>
      </c>
      <c r="F200" s="393" t="inlineStr">
        <is>
          <t>NO</t>
        </is>
      </c>
    </row>
    <row customHeight="1" ht="15.75" r="201">
      <c r="B201" s="14" t="inlineStr">
        <is>
          <t>AGUAS SERVIDAS</t>
        </is>
      </c>
      <c r="C201" s="106" t="n"/>
    </row>
    <row customHeight="1" ht="15.75" r="202">
      <c r="B202" s="14" t="inlineStr">
        <is>
          <t>INSEGURIDAD</t>
        </is>
      </c>
      <c r="C202" s="106" t="n"/>
    </row>
    <row customHeight="1" ht="15.75" r="203">
      <c r="B203" s="101" t="inlineStr">
        <is>
          <t>CALIDAD DEL AIRE</t>
        </is>
      </c>
      <c r="C203" s="106" t="n"/>
    </row>
    <row r="205">
      <c r="B205" s="11" t="inlineStr">
        <is>
          <t>SOBRE LOS ACABADOS</t>
        </is>
      </c>
    </row>
    <row r="206">
      <c r="C206" s="13" t="inlineStr">
        <is>
          <t>ESTADO CONSERVACION</t>
        </is>
      </c>
      <c r="D206" s="13" t="inlineStr">
        <is>
          <t>CALIDAD ACABADOS</t>
        </is>
      </c>
      <c r="E206" s="13" t="inlineStr">
        <is>
          <t>MATERIALES</t>
        </is>
      </c>
    </row>
    <row customHeight="1" ht="15.75" r="207">
      <c r="B207" s="25" t="inlineStr">
        <is>
          <t>PISOS</t>
        </is>
      </c>
      <c r="C207" s="106" t="n"/>
      <c r="D207" s="106" t="n"/>
      <c r="E207" s="106" t="n"/>
    </row>
    <row customHeight="1" ht="15.75" r="208">
      <c r="B208" s="14" t="inlineStr">
        <is>
          <t>MUROS</t>
        </is>
      </c>
      <c r="C208" s="106" t="n"/>
      <c r="D208" s="106" t="n"/>
      <c r="E208" s="106" t="n"/>
    </row>
    <row customHeight="1" ht="15.75" r="209">
      <c r="B209" s="14" t="inlineStr">
        <is>
          <t>TECHOS</t>
        </is>
      </c>
      <c r="C209" s="106" t="n"/>
      <c r="D209" s="106" t="n"/>
      <c r="E209" s="106" t="n"/>
    </row>
    <row customHeight="1" ht="15.75" r="210">
      <c r="B210" s="14">
        <f>Formato!A138</f>
        <v/>
      </c>
      <c r="C210" s="106" t="n"/>
      <c r="D210" s="106" t="n"/>
      <c r="E210" s="106" t="n"/>
    </row>
    <row customHeight="1" ht="15.75" r="211">
      <c r="B211" s="14">
        <f>Formato!A139</f>
        <v/>
      </c>
      <c r="C211" s="106" t="n"/>
      <c r="D211" s="106" t="n"/>
      <c r="E211" s="106" t="n"/>
    </row>
    <row customHeight="1" ht="15.75" r="212">
      <c r="B212" s="14" t="inlineStr">
        <is>
          <t>BAÑOS</t>
        </is>
      </c>
      <c r="C212" s="106" t="n"/>
      <c r="D212" s="106" t="n"/>
      <c r="E212" s="106" t="n"/>
    </row>
    <row customHeight="1" ht="15.75" r="213">
      <c r="B213" s="14" t="inlineStr">
        <is>
          <t>COCINA</t>
        </is>
      </c>
      <c r="C213" s="106" t="n"/>
      <c r="D213" s="106" t="n"/>
      <c r="E213" s="106" t="n"/>
    </row>
    <row r="215">
      <c r="B215" s="11" t="inlineStr">
        <is>
          <t>PROPIEDAD HORIZONTAL</t>
        </is>
      </c>
    </row>
    <row customHeight="1" ht="15.75" r="216">
      <c r="B216" s="14" t="inlineStr">
        <is>
          <t>PROP HORIZONTAL</t>
        </is>
      </c>
      <c r="C216" s="106" t="n"/>
    </row>
    <row customHeight="1" ht="15.75" r="217">
      <c r="B217" s="14" t="inlineStr">
        <is>
          <t>UNIDAD CERRADA</t>
        </is>
      </c>
      <c r="C217" s="106" t="n"/>
    </row>
    <row customHeight="1" ht="15.75" r="218">
      <c r="B218" s="14" t="inlineStr">
        <is>
          <t>UBICACIÓN INMUEBLE</t>
        </is>
      </c>
      <c r="C218" s="106" t="n"/>
    </row>
    <row customHeight="1" ht="15.75" r="219">
      <c r="B219" s="14" t="inlineStr">
        <is>
          <t># TORRES</t>
        </is>
      </c>
      <c r="C219" s="106" t="n"/>
    </row>
    <row customHeight="1" ht="15.75" r="220">
      <c r="B220" s="14" t="inlineStr">
        <is>
          <t>UNIDADES POR PISO</t>
        </is>
      </c>
      <c r="C220" s="106" t="n"/>
    </row>
    <row customHeight="1" ht="15.75" r="221">
      <c r="B221" s="14" t="inlineStr">
        <is>
          <t>TOTAL UNIDADES</t>
        </is>
      </c>
      <c r="C221" s="106">
        <f>+C220*C219*C155</f>
        <v/>
      </c>
    </row>
    <row r="223">
      <c r="B223" s="11" t="inlineStr">
        <is>
          <t>DOTACION COMUNAL</t>
        </is>
      </c>
      <c r="H223" s="10" t="inlineStr">
        <is>
          <t>PREGUNTAR PORTERIA SIEMPRE</t>
        </is>
      </c>
    </row>
    <row r="224">
      <c r="B224" s="14" t="inlineStr">
        <is>
          <t>PORTERIA</t>
        </is>
      </c>
      <c r="C224" s="397" t="inlineStr">
        <is>
          <t>NO</t>
        </is>
      </c>
      <c r="E224" s="14" t="inlineStr">
        <is>
          <t>CANCHA MULTIPLE</t>
        </is>
      </c>
      <c r="F224" s="397" t="inlineStr">
        <is>
          <t>NO</t>
        </is>
      </c>
      <c r="H224" s="13" t="inlineStr">
        <is>
          <t>PLANTA ELECTRICA</t>
        </is>
      </c>
      <c r="I224" s="397" t="inlineStr">
        <is>
          <t>SI</t>
        </is>
      </c>
    </row>
    <row r="225">
      <c r="B225" s="14" t="inlineStr">
        <is>
          <t>CITOFONO</t>
        </is>
      </c>
      <c r="C225" s="397" t="inlineStr">
        <is>
          <t>NO</t>
        </is>
      </c>
      <c r="E225" s="14" t="inlineStr">
        <is>
          <t>GIMNASIO</t>
        </is>
      </c>
      <c r="F225" s="397" t="inlineStr">
        <is>
          <t>SI</t>
        </is>
      </c>
      <c r="H225" s="13" t="inlineStr">
        <is>
          <t>TANQUE AGUA</t>
        </is>
      </c>
      <c r="I225" s="397" t="inlineStr">
        <is>
          <t>SI</t>
        </is>
      </c>
    </row>
    <row r="226">
      <c r="B226" s="14" t="inlineStr">
        <is>
          <t>PARQUEADERO VISITAS</t>
        </is>
      </c>
      <c r="C226" s="397" t="inlineStr">
        <is>
          <t>SI</t>
        </is>
      </c>
      <c r="E226" s="14" t="inlineStr">
        <is>
          <t>SQUASH</t>
        </is>
      </c>
      <c r="F226" s="397" t="inlineStr">
        <is>
          <t>NO</t>
        </is>
      </c>
      <c r="H226" s="13" t="inlineStr">
        <is>
          <t>BOMBA</t>
        </is>
      </c>
      <c r="I226" s="397" t="inlineStr">
        <is>
          <t>NO</t>
        </is>
      </c>
    </row>
    <row r="227">
      <c r="B227" s="14" t="inlineStr">
        <is>
          <t>BICICLETERO</t>
        </is>
      </c>
      <c r="C227" s="397" t="inlineStr">
        <is>
          <t>NO</t>
        </is>
      </c>
      <c r="E227" s="14" t="inlineStr">
        <is>
          <t>GOLFITO</t>
        </is>
      </c>
      <c r="F227" s="397" t="inlineStr">
        <is>
          <t>NO</t>
        </is>
      </c>
      <c r="H227" s="13" t="inlineStr">
        <is>
          <t>SISTEMA DE PRESION</t>
        </is>
      </c>
      <c r="I227" s="397" t="inlineStr">
        <is>
          <t>NO</t>
        </is>
      </c>
    </row>
    <row r="228">
      <c r="B228" s="14" t="inlineStr">
        <is>
          <t>CLUB HOUSE</t>
        </is>
      </c>
      <c r="C228" s="397" t="inlineStr">
        <is>
          <t>SI</t>
        </is>
      </c>
      <c r="E228" s="14" t="inlineStr">
        <is>
          <t>A. ACONDICIONADO CENTRAL</t>
        </is>
      </c>
      <c r="F228" s="397" t="inlineStr">
        <is>
          <t>NO</t>
        </is>
      </c>
      <c r="H228" s="13" t="inlineStr">
        <is>
          <t>SHUT DE BASURA</t>
        </is>
      </c>
      <c r="I228" s="397" t="inlineStr">
        <is>
          <t>NO</t>
        </is>
      </c>
    </row>
    <row r="229">
      <c r="B229" s="14" t="inlineStr">
        <is>
          <t>SALON SOCIAL</t>
        </is>
      </c>
      <c r="C229" s="397" t="inlineStr">
        <is>
          <t>NO</t>
        </is>
      </c>
      <c r="E229" s="101" t="inlineStr">
        <is>
          <t>ZONAS HUMEDAS</t>
        </is>
      </c>
      <c r="F229" s="397" t="inlineStr">
        <is>
          <t>NO</t>
        </is>
      </c>
      <c r="H229" s="13" t="inlineStr">
        <is>
          <t>BOMBA EYECTORA</t>
        </is>
      </c>
      <c r="I229" s="397" t="inlineStr">
        <is>
          <t>NO</t>
        </is>
      </c>
    </row>
    <row r="230">
      <c r="B230" s="14" t="inlineStr">
        <is>
          <t>PISCINA</t>
        </is>
      </c>
      <c r="C230" s="397" t="inlineStr">
        <is>
          <t>SI</t>
        </is>
      </c>
      <c r="E230" s="14" t="inlineStr">
        <is>
          <t># ASCENSORES</t>
        </is>
      </c>
      <c r="F230" s="397" t="inlineStr">
        <is>
          <t>NO</t>
        </is>
      </c>
    </row>
    <row r="231">
      <c r="B231" s="14" t="inlineStr">
        <is>
          <t>JUEGOS NIÑOS</t>
        </is>
      </c>
      <c r="C231" s="397" t="inlineStr">
        <is>
          <t>NO</t>
        </is>
      </c>
      <c r="E231" s="101" t="inlineStr">
        <is>
          <t>SENDERO</t>
        </is>
      </c>
      <c r="F231" s="397" t="inlineStr">
        <is>
          <t>NO</t>
        </is>
      </c>
    </row>
    <row r="232">
      <c r="B232" s="14" t="inlineStr">
        <is>
          <t>ZONAS VERDES</t>
        </is>
      </c>
      <c r="C232" s="397" t="inlineStr">
        <is>
          <t>SI</t>
        </is>
      </c>
      <c r="E232" s="13" t="inlineStr">
        <is>
          <t>OTROS ZONAS COMUNES</t>
        </is>
      </c>
      <c r="F232" s="397" t="n"/>
      <c r="G232" s="214" t="n"/>
    </row>
    <row r="233">
      <c r="B233" s="101" t="inlineStr">
        <is>
          <t>SALON DE JUEGOS</t>
        </is>
      </c>
      <c r="C233" s="397" t="inlineStr">
        <is>
          <t>NO</t>
        </is>
      </c>
    </row>
    <row r="235">
      <c r="A235" s="19" t="n"/>
      <c r="B235" s="20" t="inlineStr">
        <is>
          <t>OFERTA Y DEMANDA</t>
        </is>
      </c>
      <c r="C235" s="19" t="n"/>
    </row>
    <row r="238">
      <c r="B238" s="11" t="inlineStr">
        <is>
          <t>TIEMPO ESPERADO DE COMERCIALIZACIÓN EN MESES</t>
        </is>
      </c>
    </row>
    <row r="239">
      <c r="B239" s="14" t="n"/>
    </row>
    <row r="241">
      <c r="B241" s="47" t="inlineStr">
        <is>
          <t xml:space="preserve">ANALISIS DEL INMUEBLE </t>
        </is>
      </c>
      <c r="C241" s="11" t="n"/>
      <c r="D241" s="11" t="n"/>
      <c r="E241" s="11" t="n"/>
    </row>
    <row r="242">
      <c r="B242" s="503" t="inlineStr"/>
      <c r="C242" s="574" t="n"/>
      <c r="D242" s="574" t="n"/>
      <c r="E242" s="574" t="n"/>
      <c r="F242" s="574" t="n"/>
      <c r="G242" s="574" t="n"/>
      <c r="H242" s="574" t="n"/>
      <c r="I242" s="575" t="n"/>
    </row>
    <row r="243">
      <c r="B243" s="576" t="n"/>
      <c r="I243" s="577" t="n"/>
    </row>
    <row r="244">
      <c r="B244" s="576" t="n"/>
      <c r="I244" s="577" t="n"/>
    </row>
    <row r="245">
      <c r="B245" s="576" t="n"/>
      <c r="I245" s="577" t="n"/>
    </row>
    <row r="246">
      <c r="B246" s="576" t="n"/>
      <c r="I246" s="577" t="n"/>
    </row>
    <row r="247">
      <c r="B247" s="576" t="n"/>
      <c r="I247" s="577" t="n"/>
    </row>
    <row r="248">
      <c r="B248" s="576" t="n"/>
      <c r="I248" s="577" t="n"/>
    </row>
    <row r="249">
      <c r="B249" s="578" t="n"/>
      <c r="C249" s="579" t="n"/>
      <c r="D249" s="579" t="n"/>
      <c r="E249" s="579" t="n"/>
      <c r="F249" s="579" t="n"/>
      <c r="G249" s="579" t="n"/>
      <c r="H249" s="579" t="n"/>
      <c r="I249" s="580" t="n"/>
    </row>
    <row r="250">
      <c r="B250" s="220" t="inlineStr">
        <is>
          <t xml:space="preserve">Escribir algo cualitativo sobre el inmueble, si lo considera bien ubicado o no, cuales son las características mas sobresalientes </t>
        </is>
      </c>
    </row>
    <row r="251">
      <c r="B251" s="193" t="inlineStr">
        <is>
          <t xml:space="preserve">O Si es desfavorable cuales son sus peores defectos </t>
        </is>
      </c>
    </row>
    <row r="252">
      <c r="B252" s="193" t="n"/>
    </row>
    <row r="253">
      <c r="B253" s="193" t="n"/>
    </row>
    <row r="254">
      <c r="B254" s="193" t="n"/>
    </row>
    <row r="255">
      <c r="B255" s="47" t="inlineStr">
        <is>
          <t xml:space="preserve">ACTIVIDAD EDIFICADORA </t>
        </is>
      </c>
      <c r="C255" s="11" t="n"/>
      <c r="D255" s="11" t="n"/>
      <c r="E255" s="11" t="n"/>
    </row>
    <row r="256">
      <c r="B256" s="516" t="inlineStr"/>
      <c r="C256" s="574" t="n"/>
      <c r="D256" s="574" t="n"/>
      <c r="E256" s="574" t="n"/>
      <c r="F256" s="574" t="n"/>
      <c r="G256" s="574" t="n"/>
      <c r="H256" s="575" t="n"/>
    </row>
    <row r="257">
      <c r="B257" s="576" t="n"/>
      <c r="H257" s="577" t="n"/>
    </row>
    <row r="258">
      <c r="B258" s="576" t="n"/>
      <c r="H258" s="577" t="n"/>
    </row>
    <row r="259">
      <c r="B259" s="576" t="n"/>
      <c r="H259" s="577" t="n"/>
    </row>
    <row r="260">
      <c r="B260" s="576" t="n"/>
      <c r="H260" s="577" t="n"/>
    </row>
    <row r="261">
      <c r="B261" s="576" t="n"/>
      <c r="H261" s="577" t="n"/>
    </row>
    <row r="262">
      <c r="B262" s="576" t="n"/>
      <c r="H262" s="577" t="n"/>
    </row>
    <row r="263">
      <c r="B263" s="578" t="n"/>
      <c r="C263" s="579" t="n"/>
      <c r="D263" s="579" t="n"/>
      <c r="E263" s="579" t="n"/>
      <c r="F263" s="579" t="n"/>
      <c r="G263" s="579" t="n"/>
      <c r="H263" s="580" t="n"/>
    </row>
    <row r="266">
      <c r="B266" s="48" t="inlineStr">
        <is>
          <t xml:space="preserve">OFERTA Y  DEMANDA </t>
        </is>
      </c>
    </row>
    <row r="267">
      <c r="C267" s="11" t="n"/>
      <c r="D267" s="11" t="n"/>
    </row>
    <row r="268">
      <c r="B268" s="516" t="inlineStr"/>
      <c r="C268" s="574" t="n"/>
      <c r="D268" s="574" t="n"/>
      <c r="E268" s="574" t="n"/>
      <c r="F268" s="574" t="n"/>
      <c r="G268" s="574" t="n"/>
      <c r="H268" s="575" t="n"/>
    </row>
    <row r="269">
      <c r="B269" s="576" t="n"/>
      <c r="H269" s="577" t="n"/>
    </row>
    <row r="270">
      <c r="B270" s="576" t="n"/>
      <c r="H270" s="577" t="n"/>
    </row>
    <row r="271">
      <c r="B271" s="576" t="n"/>
      <c r="H271" s="577" t="n"/>
    </row>
    <row r="272">
      <c r="B272" s="576" t="n"/>
      <c r="H272" s="577" t="n"/>
    </row>
    <row r="273">
      <c r="B273" s="576" t="n"/>
      <c r="H273" s="577" t="n"/>
    </row>
    <row r="274">
      <c r="B274" s="576" t="n"/>
      <c r="H274" s="577" t="n"/>
    </row>
    <row r="275">
      <c r="B275" s="578" t="n"/>
      <c r="C275" s="579" t="n"/>
      <c r="D275" s="579" t="n"/>
      <c r="E275" s="579" t="n"/>
      <c r="F275" s="579" t="n"/>
      <c r="G275" s="579" t="n"/>
      <c r="H275" s="580" t="n"/>
    </row>
    <row r="276">
      <c r="C276" s="49" t="n"/>
    </row>
    <row r="278">
      <c r="A278" s="19" t="n"/>
      <c r="B278" s="20" t="inlineStr">
        <is>
          <t>OBSERVACIONES</t>
        </is>
      </c>
      <c r="C278" s="19" t="n"/>
    </row>
    <row r="280">
      <c r="B280" s="13" t="inlineStr">
        <is>
          <t>DIRECCIONES ANEXAS</t>
        </is>
      </c>
      <c r="C280" s="14" t="n"/>
    </row>
    <row r="281">
      <c r="H281" s="11" t="n"/>
    </row>
    <row r="282">
      <c r="B282" s="13" t="inlineStr">
        <is>
          <t>OTRAS DIRECCIONES</t>
        </is>
      </c>
      <c r="C282" s="110" t="inlineStr">
        <is>
          <t>NO EXISTENTES</t>
        </is>
      </c>
    </row>
    <row r="285">
      <c r="B285" s="48" t="inlineStr">
        <is>
          <t>OBSERVACIONES DEL SECTOR</t>
        </is>
      </c>
      <c r="C285" s="50" t="n"/>
      <c r="D285" s="50" t="n"/>
    </row>
    <row customHeight="1" ht="34.15" r="286">
      <c r="B286" s="502" t="inlineStr"/>
      <c r="C286" s="574" t="n"/>
      <c r="D286" s="574" t="n"/>
      <c r="E286" s="574" t="n"/>
      <c r="F286" s="574" t="n"/>
      <c r="G286" s="574" t="n"/>
      <c r="H286" s="574" t="n"/>
      <c r="I286" s="575" t="n"/>
    </row>
    <row customHeight="1" ht="34.15" r="287">
      <c r="B287" s="576" t="n"/>
      <c r="I287" s="577" t="n"/>
    </row>
    <row customHeight="1" ht="34.15" r="288">
      <c r="B288" s="576" t="n"/>
      <c r="I288" s="577" t="n"/>
    </row>
    <row customHeight="1" ht="34.15" r="289">
      <c r="B289" s="576" t="n"/>
      <c r="I289" s="577" t="n"/>
    </row>
    <row customHeight="1" ht="34.15" r="290">
      <c r="B290" s="578" t="n"/>
      <c r="C290" s="579" t="n"/>
      <c r="D290" s="579" t="n"/>
      <c r="E290" s="579" t="n"/>
      <c r="F290" s="579" t="n"/>
      <c r="G290" s="579" t="n"/>
      <c r="H290" s="579" t="n"/>
      <c r="I290" s="580" t="n"/>
    </row>
    <row customHeight="1" ht="19.9" r="291">
      <c r="B291" s="103" t="n"/>
      <c r="C291" s="103" t="n"/>
      <c r="D291" s="103" t="n"/>
      <c r="E291" s="103" t="n"/>
      <c r="F291" s="103" t="n"/>
    </row>
    <row customHeight="1" ht="19.9" r="292">
      <c r="B292" s="11" t="inlineStr">
        <is>
          <t>DESCRIPCION DEL INMUEBLE Y ACABADOS</t>
        </is>
      </c>
    </row>
    <row customHeight="1" ht="30" r="293">
      <c r="B293" s="505" t="inlineStr"/>
      <c r="C293" s="574" t="n"/>
      <c r="D293" s="574" t="n"/>
      <c r="E293" s="574" t="n"/>
      <c r="F293" s="574" t="n"/>
      <c r="G293" s="574" t="n"/>
      <c r="H293" s="574" t="n"/>
      <c r="I293" s="575" t="n"/>
    </row>
    <row customHeight="1" ht="30" r="294">
      <c r="B294" s="576" t="n"/>
      <c r="I294" s="577" t="n"/>
    </row>
    <row customHeight="1" ht="30" r="295">
      <c r="B295" s="576" t="n"/>
      <c r="I295" s="577" t="n"/>
    </row>
    <row customFormat="1" customHeight="1" ht="30" r="296" s="11">
      <c r="B296" s="576" t="n"/>
      <c r="I296" s="577" t="n"/>
    </row>
    <row customFormat="1" customHeight="1" ht="30" r="297" s="11">
      <c r="B297" s="578" t="n"/>
      <c r="C297" s="579" t="n"/>
      <c r="D297" s="579" t="n"/>
      <c r="E297" s="579" t="n"/>
      <c r="F297" s="579" t="n"/>
      <c r="G297" s="579" t="n"/>
      <c r="H297" s="579" t="n"/>
      <c r="I297" s="580" t="n"/>
    </row>
    <row customFormat="1" customHeight="1" ht="19.9" r="298" s="11"/>
    <row customFormat="1" customHeight="1" ht="19.9" r="299" s="11">
      <c r="B299" s="11" t="inlineStr">
        <is>
          <t>OBSERVACIONES DE LA CONSTRUCCION Y ESTRUCTURA</t>
        </is>
      </c>
      <c r="C299" s="10" t="n"/>
      <c r="D299" s="10" t="n"/>
    </row>
    <row customFormat="1" customHeight="1" ht="19.9" r="300" s="11">
      <c r="B300" s="502" t="inlineStr"/>
      <c r="C300" s="574" t="n"/>
      <c r="D300" s="574" t="n"/>
      <c r="E300" s="574" t="n"/>
      <c r="F300" s="574" t="n"/>
      <c r="G300" s="574" t="n"/>
      <c r="H300" s="574" t="n"/>
      <c r="I300" s="575" t="n"/>
    </row>
    <row customFormat="1" customHeight="1" ht="19.9" r="301" s="11">
      <c r="B301" s="576" t="n"/>
      <c r="I301" s="577" t="n"/>
    </row>
    <row customFormat="1" customHeight="1" ht="19.9" r="302" s="11">
      <c r="B302" s="576" t="n"/>
      <c r="I302" s="577" t="n"/>
    </row>
    <row customFormat="1" customHeight="1" ht="19.9" r="303" s="11">
      <c r="B303" s="576" t="n"/>
      <c r="I303" s="577" t="n"/>
    </row>
    <row customFormat="1" customHeight="1" ht="19.9" r="304" s="11">
      <c r="B304" s="578" t="n"/>
      <c r="C304" s="579" t="n"/>
      <c r="D304" s="579" t="n"/>
      <c r="E304" s="579" t="n"/>
      <c r="F304" s="579" t="n"/>
      <c r="G304" s="579" t="n"/>
      <c r="H304" s="579" t="n"/>
      <c r="I304" s="580" t="n"/>
    </row>
    <row customFormat="1" customHeight="1" ht="19.9" r="305" s="11"/>
    <row customFormat="1" customHeight="1" ht="19.9" r="306" s="11">
      <c r="B306" s="114" t="inlineStr">
        <is>
          <t xml:space="preserve">OBSERVACIONES A LA LIQUIDACION </t>
        </is>
      </c>
      <c r="C306" s="103" t="n"/>
      <c r="D306" s="103" t="n"/>
      <c r="E306" s="103" t="n"/>
      <c r="F306" s="103" t="n"/>
    </row>
    <row customFormat="1" customHeight="1" ht="19.9" r="307" s="11">
      <c r="B307" s="505" t="inlineStr"/>
      <c r="C307" s="574" t="n"/>
      <c r="D307" s="574" t="n"/>
      <c r="E307" s="574" t="n"/>
      <c r="F307" s="574" t="n"/>
      <c r="G307" s="574" t="n"/>
      <c r="H307" s="574" t="n"/>
      <c r="I307" s="575" t="n"/>
    </row>
    <row customFormat="1" customHeight="1" ht="19.9" r="308" s="11">
      <c r="B308" s="576" t="n"/>
      <c r="I308" s="577" t="n"/>
    </row>
    <row customFormat="1" customHeight="1" ht="19.9" r="309" s="11">
      <c r="B309" s="576" t="n"/>
      <c r="I309" s="577" t="n"/>
    </row>
    <row customFormat="1" customHeight="1" ht="19.9" r="310" s="11">
      <c r="B310" s="576" t="n"/>
      <c r="I310" s="577" t="n"/>
    </row>
    <row customFormat="1" customHeight="1" ht="19.9" r="311" s="11">
      <c r="B311" s="578" t="n"/>
      <c r="C311" s="579" t="n"/>
      <c r="D311" s="579" t="n"/>
      <c r="E311" s="579" t="n"/>
      <c r="F311" s="579" t="n"/>
      <c r="G311" s="579" t="n"/>
      <c r="H311" s="579" t="n"/>
      <c r="I311" s="580" t="n"/>
    </row>
    <row customFormat="1" customHeight="1" ht="19.9" r="312" s="11"/>
    <row customFormat="1" customHeight="1" ht="19.9" r="313" s="11">
      <c r="B313" s="11" t="inlineStr">
        <is>
          <t>OBSERVACIONES GENERALES</t>
        </is>
      </c>
    </row>
    <row customFormat="1" customHeight="1" ht="19.9" r="314" s="11">
      <c r="B314" s="115" t="inlineStr">
        <is>
          <t>OJO FORMULA QUE COMPLETA TODAS LAS OBSERVACIONES</t>
        </is>
      </c>
      <c r="C314" s="115" t="n"/>
      <c r="D314" s="115" t="n"/>
    </row>
    <row customFormat="1" customHeight="1" ht="19.9" r="315" s="11">
      <c r="B315" s="581" t="inlineStr"/>
      <c r="C315" s="574" t="n"/>
      <c r="D315" s="574" t="n"/>
      <c r="E315" s="574" t="n"/>
      <c r="F315" s="574" t="n"/>
      <c r="G315" s="574" t="n"/>
      <c r="H315" s="574" t="n"/>
      <c r="I315" s="575" t="n"/>
    </row>
    <row customFormat="1" customHeight="1" ht="19.9" r="316" s="11">
      <c r="B316" s="576" t="n"/>
      <c r="I316" s="577" t="n"/>
    </row>
    <row customFormat="1" customHeight="1" ht="19.9" r="317" s="11">
      <c r="B317" s="576" t="n"/>
      <c r="I317" s="577" t="n"/>
    </row>
    <row customFormat="1" customHeight="1" ht="19.9" r="318" s="11">
      <c r="B318" s="576" t="n"/>
      <c r="I318" s="577" t="n"/>
    </row>
    <row customFormat="1" customHeight="1" ht="19.9" r="319" s="11">
      <c r="B319" s="576" t="n"/>
      <c r="I319" s="577" t="n"/>
    </row>
    <row customFormat="1" customHeight="1" ht="19.9" r="320" s="11">
      <c r="B320" s="576" t="n"/>
      <c r="I320" s="577" t="n"/>
    </row>
    <row customFormat="1" customHeight="1" ht="19.9" r="321" s="11">
      <c r="B321" s="576" t="n"/>
      <c r="I321" s="577" t="n"/>
    </row>
    <row customFormat="1" customHeight="1" ht="19.9" r="322" s="11">
      <c r="B322" s="576" t="n"/>
      <c r="I322" s="577" t="n"/>
    </row>
    <row customFormat="1" customHeight="1" ht="19.9" r="323" s="11">
      <c r="B323" s="576" t="n"/>
      <c r="I323" s="577" t="n"/>
    </row>
    <row customFormat="1" customHeight="1" ht="19.9" r="324" s="11">
      <c r="B324" s="576" t="n"/>
      <c r="I324" s="577" t="n"/>
    </row>
    <row customFormat="1" customHeight="1" ht="19.9" r="325" s="11">
      <c r="B325" s="576" t="n"/>
      <c r="I325" s="577" t="n"/>
    </row>
    <row customFormat="1" customHeight="1" ht="19.9" r="326" s="11">
      <c r="B326" s="576" t="n"/>
      <c r="I326" s="577" t="n"/>
    </row>
    <row customFormat="1" customHeight="1" ht="19.9" r="327" s="11">
      <c r="B327" s="576" t="n"/>
      <c r="I327" s="577" t="n"/>
    </row>
    <row customFormat="1" customHeight="1" ht="19.9" r="328" s="11">
      <c r="B328" s="576" t="n"/>
      <c r="I328" s="577" t="n"/>
    </row>
    <row customFormat="1" customHeight="1" ht="19.9" r="329" s="11">
      <c r="B329" s="576" t="n"/>
      <c r="I329" s="577" t="n"/>
    </row>
    <row customFormat="1" customHeight="1" ht="19.9" r="330" s="11">
      <c r="B330" s="576" t="n"/>
      <c r="I330" s="577" t="n"/>
    </row>
    <row customFormat="1" customHeight="1" ht="19.9" r="331" s="11">
      <c r="B331" s="576" t="n"/>
      <c r="I331" s="577" t="n"/>
    </row>
    <row customFormat="1" customHeight="1" ht="19.9" r="332" s="11">
      <c r="B332" s="578" t="n"/>
      <c r="C332" s="579" t="n"/>
      <c r="D332" s="579" t="n"/>
      <c r="E332" s="579" t="n"/>
      <c r="F332" s="579" t="n"/>
      <c r="G332" s="579" t="n"/>
      <c r="H332" s="579" t="n"/>
      <c r="I332" s="580" t="n"/>
    </row>
    <row customFormat="1" r="333" s="11"/>
    <row customFormat="1" r="334" s="11"/>
    <row customFormat="1" r="335" s="11"/>
    <row r="336">
      <c r="A336" s="19" t="n"/>
      <c r="B336" s="20" t="inlineStr">
        <is>
          <t>LIQUIDACION DEL AVALUO</t>
        </is>
      </c>
      <c r="C336" s="19" t="n"/>
    </row>
    <row r="340">
      <c r="B340" s="11" t="inlineStr">
        <is>
          <t xml:space="preserve">INFORMACION DE MERCADO </t>
        </is>
      </c>
    </row>
    <row customHeight="1" ht="15.75" r="341">
      <c r="B341" s="11" t="n"/>
      <c r="G341" s="220" t="inlineStr">
        <is>
          <t>% depuración</t>
        </is>
      </c>
      <c r="H341" s="51" t="n">
        <v>0</v>
      </c>
    </row>
    <row customHeight="1" ht="45" r="342">
      <c r="A342" s="52" t="n"/>
      <c r="B342" s="53" t="inlineStr">
        <is>
          <t>TIPO DE DATO</t>
        </is>
      </c>
      <c r="C342" s="53" t="inlineStr">
        <is>
          <t xml:space="preserve">FUENTE DE INFORMACIÓN </t>
        </is>
      </c>
      <c r="D342" s="53" t="inlineStr">
        <is>
          <t>BARRIO</t>
        </is>
      </c>
      <c r="E342" s="53" t="inlineStr">
        <is>
          <t>ZONA</t>
        </is>
      </c>
      <c r="F342" s="53" t="inlineStr">
        <is>
          <t>ESTRATO</t>
        </is>
      </c>
      <c r="G342" s="53" t="inlineStr">
        <is>
          <t>ÁREA</t>
        </is>
      </c>
      <c r="H342" s="54" t="inlineStr">
        <is>
          <t>Área privada APROX(m2)</t>
        </is>
      </c>
      <c r="I342" s="53" t="inlineStr">
        <is>
          <t>Valor</t>
        </is>
      </c>
      <c r="J342" s="53" t="inlineStr">
        <is>
          <t>Valor m2</t>
        </is>
      </c>
      <c r="K342" s="378" t="inlineStr">
        <is>
          <t>Edad (si no es suministrada. Aprox)</t>
        </is>
      </c>
      <c r="L342" s="56" t="inlineStr">
        <is>
          <t>ACABADOS</t>
        </is>
      </c>
      <c r="M342" s="57" t="inlineStr">
        <is>
          <t>UBICACIÓN</t>
        </is>
      </c>
      <c r="N342" s="58" t="inlineStr">
        <is>
          <t>EDIFICIO O URBANIZACIÓN</t>
        </is>
      </c>
      <c r="O342" s="53" t="inlineStr">
        <is>
          <t>TELÉFONO</t>
        </is>
      </c>
      <c r="P342" s="53" t="inlineStr">
        <is>
          <t>OBSERVACIONES</t>
        </is>
      </c>
      <c r="Q342" s="52" t="n"/>
      <c r="R342" s="52" t="n"/>
    </row>
    <row customHeight="1" ht="15.75" r="343">
      <c r="A343" s="10" t="n">
        <v>1</v>
      </c>
      <c r="B343" s="199" t="inlineStr">
        <is>
          <t xml:space="preserve">OFERTA </t>
        </is>
      </c>
      <c r="C343" s="409" t="inlineStr">
        <is>
          <t>https://www.fincaraiz.com.co/inmueble/apartamento-en-venta/esmeraldal/envigado/7558497</t>
        </is>
      </c>
      <c r="D343" s="394" t="inlineStr">
        <is>
          <t>esmeraldal</t>
        </is>
      </c>
      <c r="E343" s="394" t="n"/>
      <c r="F343" s="398" t="n">
        <v>5</v>
      </c>
      <c r="G343" s="398" t="n">
        <v>114</v>
      </c>
      <c r="H343" s="59">
        <f>+G343*(1-$H$341)</f>
        <v/>
      </c>
      <c r="I343" s="582" t="n">
        <v>770000000</v>
      </c>
      <c r="J343" s="583">
        <f>IF(I343=0, 0, +I343/H343)</f>
        <v/>
      </c>
      <c r="K343" s="59" t="n"/>
      <c r="L343" s="104" t="inlineStr">
        <is>
          <t>S: Similar</t>
        </is>
      </c>
      <c r="M343" s="104" t="inlineStr">
        <is>
          <t>S: Similar</t>
        </is>
      </c>
      <c r="N343" s="104" t="inlineStr">
        <is>
          <t>S: Similar</t>
        </is>
      </c>
      <c r="O343" s="61" t="n"/>
      <c r="P343" s="62" t="n"/>
    </row>
    <row customHeight="1" ht="15.75" r="344">
      <c r="A344" s="10" t="n">
        <v>2</v>
      </c>
      <c r="B344" s="199" t="inlineStr">
        <is>
          <t xml:space="preserve">OFERTA </t>
        </is>
      </c>
      <c r="C344" s="409" t="inlineStr">
        <is>
          <t>https://www.redinmobiliariamls.com/medellin/el-tesoro/1/235458</t>
        </is>
      </c>
      <c r="D344" s="394" t="inlineStr">
        <is>
          <t>El Tesoro</t>
        </is>
      </c>
      <c r="E344" s="394" t="n"/>
      <c r="F344" s="398" t="n"/>
      <c r="G344" s="398" t="n">
        <v>80</v>
      </c>
      <c r="H344" s="59">
        <f>+G344*(1-$H$341)</f>
        <v/>
      </c>
      <c r="I344" s="582" t="n">
        <v>530000000</v>
      </c>
      <c r="J344" s="583">
        <f>IF(I344=0, 0, +I344/H344)</f>
        <v/>
      </c>
      <c r="K344" s="206" t="n"/>
      <c r="L344" s="104" t="inlineStr">
        <is>
          <t>S: Similar</t>
        </is>
      </c>
      <c r="M344" s="104" t="inlineStr">
        <is>
          <t>S: Similar</t>
        </is>
      </c>
      <c r="N344" s="104" t="inlineStr">
        <is>
          <t>S: Similar</t>
        </is>
      </c>
      <c r="O344" s="108" t="n"/>
      <c r="P344" s="109" t="n"/>
      <c r="Q344" s="52" t="n"/>
      <c r="R344" s="52" t="n"/>
    </row>
    <row customHeight="1" ht="15.75" r="345">
      <c r="A345" s="10" t="n">
        <v>3</v>
      </c>
      <c r="B345" s="199" t="inlineStr">
        <is>
          <t xml:space="preserve">OFERTA </t>
        </is>
      </c>
      <c r="C345" s="409" t="inlineStr">
        <is>
          <t>https://www.redinmobiliariamls.com/medellin/el-tesoro/1/235457</t>
        </is>
      </c>
      <c r="D345" s="394" t="inlineStr">
        <is>
          <t>El Tesoro</t>
        </is>
      </c>
      <c r="E345" s="394" t="n"/>
      <c r="F345" s="398" t="n"/>
      <c r="G345" s="398" t="n">
        <v>80</v>
      </c>
      <c r="H345" s="59">
        <f>+G345*(1-$H$341)</f>
        <v/>
      </c>
      <c r="I345" s="582" t="n">
        <v>530000000</v>
      </c>
      <c r="J345" s="583">
        <f>IF(I345=0, 0, +I345/H345)</f>
        <v/>
      </c>
      <c r="K345" s="206" t="n"/>
      <c r="L345" s="104" t="inlineStr">
        <is>
          <t>S: Similar</t>
        </is>
      </c>
      <c r="M345" s="104" t="inlineStr">
        <is>
          <t>S: Similar</t>
        </is>
      </c>
      <c r="N345" s="104" t="inlineStr">
        <is>
          <t>S: Similar</t>
        </is>
      </c>
      <c r="O345" s="108" t="n"/>
      <c r="P345" s="109" t="n"/>
    </row>
    <row customHeight="1" ht="15.75" r="346">
      <c r="A346" s="10" t="n">
        <v>4</v>
      </c>
      <c r="B346" s="199" t="inlineStr">
        <is>
          <t xml:space="preserve">OFERTA </t>
        </is>
      </c>
      <c r="C346" s="409" t="inlineStr">
        <is>
          <t>https://www.redinmobiliariamls.com/medellin/el-tesoro/1/235456</t>
        </is>
      </c>
      <c r="D346" s="394" t="inlineStr">
        <is>
          <t>El Tesoro</t>
        </is>
      </c>
      <c r="E346" s="394" t="n"/>
      <c r="F346" s="398" t="n"/>
      <c r="G346" s="398" t="n">
        <v>80</v>
      </c>
      <c r="H346" s="59">
        <f>+G346*(1-$H$341)</f>
        <v/>
      </c>
      <c r="I346" s="582" t="n">
        <v>530000000</v>
      </c>
      <c r="J346" s="583">
        <f>IF(I346=0, 0, +I346/H346)</f>
        <v/>
      </c>
      <c r="K346" s="206" t="n"/>
      <c r="L346" s="104" t="inlineStr">
        <is>
          <t>S: Similar</t>
        </is>
      </c>
      <c r="M346" s="104" t="inlineStr">
        <is>
          <t>S: Similar</t>
        </is>
      </c>
      <c r="N346" s="104" t="inlineStr">
        <is>
          <t>S: Similar</t>
        </is>
      </c>
      <c r="O346" s="108" t="n"/>
      <c r="P346" s="109" t="n"/>
      <c r="Q346" s="52" t="n"/>
      <c r="R346" s="52" t="n"/>
    </row>
    <row customHeight="1" ht="15.75" r="347">
      <c r="A347" s="10" t="n">
        <v>5</v>
      </c>
      <c r="B347" s="199" t="inlineStr">
        <is>
          <t xml:space="preserve">OFERTA </t>
        </is>
      </c>
      <c r="C347" s="409" t="inlineStr">
        <is>
          <t>https://www.fincaraiz.com.co/inmueble/apartamento-en-venta/el-tesoro/medellin/7639520</t>
        </is>
      </c>
      <c r="D347" s="394" t="inlineStr">
        <is>
          <t>El Tesoro</t>
        </is>
      </c>
      <c r="E347" s="394" t="n"/>
      <c r="F347" s="398" t="n">
        <v>6</v>
      </c>
      <c r="G347" s="398" t="n">
        <v>79</v>
      </c>
      <c r="H347" s="59">
        <f>+G347*(1-$H$341)</f>
        <v/>
      </c>
      <c r="I347" s="584" t="n">
        <v>610000000</v>
      </c>
      <c r="J347" s="583">
        <f>IF(I347=0, 0, +I347/H347)</f>
        <v/>
      </c>
      <c r="K347" s="207" t="n"/>
      <c r="L347" s="104" t="inlineStr">
        <is>
          <t>S: Similar</t>
        </is>
      </c>
      <c r="M347" s="104" t="inlineStr">
        <is>
          <t>S: Similar</t>
        </is>
      </c>
      <c r="N347" s="104" t="inlineStr">
        <is>
          <t>S: Similar</t>
        </is>
      </c>
      <c r="O347" s="108" t="n"/>
      <c r="P347" s="109" t="n"/>
    </row>
    <row customHeight="1" ht="15.75" r="348">
      <c r="A348" s="10" t="n">
        <v>6</v>
      </c>
      <c r="B348" s="199" t="inlineStr">
        <is>
          <t xml:space="preserve">OFERTA </t>
        </is>
      </c>
      <c r="C348" s="409" t="inlineStr">
        <is>
          <t>https://www.fincaraiz.com.co/inmueble/apartamento-en-venta/el-tesoro/medellin/7518444</t>
        </is>
      </c>
      <c r="D348" s="394" t="inlineStr">
        <is>
          <t>El Tesoro</t>
        </is>
      </c>
      <c r="E348" s="394" t="n"/>
      <c r="F348" s="398" t="n">
        <v>5</v>
      </c>
      <c r="G348" s="398" t="n">
        <v>79</v>
      </c>
      <c r="H348" s="59">
        <f>+G348*(1-$H$341)</f>
        <v/>
      </c>
      <c r="I348" s="582" t="n">
        <v>610000000</v>
      </c>
      <c r="J348" s="583">
        <f>IF(I348=0, 0, +I348/H348)</f>
        <v/>
      </c>
      <c r="K348" s="207" t="n"/>
      <c r="L348" s="104" t="inlineStr">
        <is>
          <t>S: Similar</t>
        </is>
      </c>
      <c r="M348" s="104" t="inlineStr">
        <is>
          <t>S: Similar</t>
        </is>
      </c>
      <c r="N348" s="104" t="inlineStr">
        <is>
          <t>S: Similar</t>
        </is>
      </c>
      <c r="O348" s="61" t="n"/>
      <c r="P348" s="62" t="n"/>
      <c r="Q348" s="52" t="n"/>
      <c r="R348" s="52" t="n"/>
    </row>
    <row customHeight="1" ht="15.75" r="349">
      <c r="A349" s="10" t="n">
        <v>7</v>
      </c>
      <c r="B349" s="199" t="inlineStr">
        <is>
          <t xml:space="preserve">OFERTA </t>
        </is>
      </c>
      <c r="C349" s="409" t="inlineStr">
        <is>
          <t>https://www.fincaraiz.com.co/inmueble/apartamento-en-venta/el-tesoro/medellin/7518704</t>
        </is>
      </c>
      <c r="D349" s="394" t="inlineStr">
        <is>
          <t>El Tesoro</t>
        </is>
      </c>
      <c r="E349" s="394" t="n"/>
      <c r="F349" s="398" t="n">
        <v>5</v>
      </c>
      <c r="G349" s="398" t="n">
        <v>79</v>
      </c>
      <c r="H349" s="59">
        <f>+G349*(1-$H$341)</f>
        <v/>
      </c>
      <c r="I349" s="582" t="n">
        <v>610000000</v>
      </c>
      <c r="J349" s="583">
        <f>IF(I349=0, 0, +I349/H349)</f>
        <v/>
      </c>
      <c r="K349" s="207" t="n"/>
      <c r="L349" s="104" t="inlineStr">
        <is>
          <t>S: Similar</t>
        </is>
      </c>
      <c r="M349" s="104" t="inlineStr">
        <is>
          <t>S: Similar</t>
        </is>
      </c>
      <c r="N349" s="104" t="inlineStr">
        <is>
          <t>S: Similar</t>
        </is>
      </c>
      <c r="O349" s="61" t="n"/>
      <c r="P349" s="62" t="n"/>
    </row>
    <row customHeight="1" ht="15.75" r="350">
      <c r="A350" s="10" t="n">
        <v>8</v>
      </c>
      <c r="B350" s="199" t="inlineStr">
        <is>
          <t xml:space="preserve">OFERTA </t>
        </is>
      </c>
      <c r="C350" s="409" t="inlineStr">
        <is>
          <t>https://www.redinmobiliariamls.com/medellin/el-tesoro/1/235568</t>
        </is>
      </c>
      <c r="D350" s="394" t="inlineStr">
        <is>
          <t>El Tesoro</t>
        </is>
      </c>
      <c r="E350" s="394" t="n"/>
      <c r="F350" s="398" t="n"/>
      <c r="G350" s="398" t="n">
        <v>51.4</v>
      </c>
      <c r="H350" s="59">
        <f>+G350*(1-$H$341)</f>
        <v/>
      </c>
      <c r="I350" s="584" t="n">
        <v>400000000</v>
      </c>
      <c r="J350" s="583">
        <f>IF(I350=0, 0, +I350/H350)</f>
        <v/>
      </c>
      <c r="K350" s="207" t="n"/>
      <c r="L350" s="104" t="inlineStr">
        <is>
          <t>S: Similar</t>
        </is>
      </c>
      <c r="M350" s="104" t="inlineStr">
        <is>
          <t>S: Similar</t>
        </is>
      </c>
      <c r="N350" s="104" t="inlineStr">
        <is>
          <t>S: Similar</t>
        </is>
      </c>
      <c r="O350" s="108" t="n"/>
      <c r="P350" s="109" t="n"/>
    </row>
    <row customHeight="1" ht="15.75" r="351">
      <c r="A351" s="10" t="n">
        <v>9</v>
      </c>
      <c r="B351" s="199" t="inlineStr">
        <is>
          <t xml:space="preserve">OFERTA </t>
        </is>
      </c>
      <c r="C351" s="409" t="inlineStr">
        <is>
          <t>https://www.redinmobiliariamls.com/medellin/el-tesoro/1/233953</t>
        </is>
      </c>
      <c r="D351" s="394" t="inlineStr">
        <is>
          <t>El Tesoro</t>
        </is>
      </c>
      <c r="E351" s="394" t="n"/>
      <c r="F351" s="398" t="n"/>
      <c r="G351" s="398" t="n">
        <v>162.35</v>
      </c>
      <c r="H351" s="59">
        <f>+G351*(1-$H$341)</f>
        <v/>
      </c>
      <c r="I351" s="582" t="n">
        <v>850000000</v>
      </c>
      <c r="J351" s="583">
        <f>IF(I351=0, 0, +I351/H351)</f>
        <v/>
      </c>
      <c r="K351" s="207" t="n"/>
      <c r="L351" s="104" t="inlineStr">
        <is>
          <t>S: Similar</t>
        </is>
      </c>
      <c r="M351" s="104" t="inlineStr">
        <is>
          <t>S: Similar</t>
        </is>
      </c>
      <c r="N351" s="104" t="inlineStr">
        <is>
          <t>S: Similar</t>
        </is>
      </c>
      <c r="O351" s="61" t="n"/>
      <c r="P351" s="62" t="n"/>
      <c r="Q351" s="52" t="n"/>
      <c r="R351" s="52" t="n"/>
    </row>
    <row customHeight="1" ht="15.75" r="352">
      <c r="A352" s="10" t="n">
        <v>10</v>
      </c>
      <c r="B352" s="199" t="inlineStr">
        <is>
          <t xml:space="preserve">OFERTA </t>
        </is>
      </c>
      <c r="C352" s="409" t="inlineStr">
        <is>
          <t>https://www.fincaraiz.com.co/inmueble/apartamento-en-venta/el-poblado/medellin/7509713</t>
        </is>
      </c>
      <c r="D352" s="394" t="inlineStr">
        <is>
          <t>El Poblado</t>
        </is>
      </c>
      <c r="E352" s="394" t="n"/>
      <c r="F352" s="398" t="n">
        <v>5</v>
      </c>
      <c r="G352" s="398" t="n">
        <v>140</v>
      </c>
      <c r="H352" s="59">
        <f>+G352*(1-$H$341)</f>
        <v/>
      </c>
      <c r="I352" s="582" t="n">
        <v>650000000</v>
      </c>
      <c r="J352" s="583">
        <f>IF(I352=0, 0, +I352/H352)</f>
        <v/>
      </c>
      <c r="K352" s="207" t="n"/>
      <c r="L352" s="104" t="inlineStr">
        <is>
          <t>S: Similar</t>
        </is>
      </c>
      <c r="M352" s="104" t="inlineStr">
        <is>
          <t>S: Similar</t>
        </is>
      </c>
      <c r="N352" s="104" t="inlineStr">
        <is>
          <t>S: Similar</t>
        </is>
      </c>
      <c r="O352" s="61" t="n"/>
      <c r="P352" s="62" t="n"/>
    </row>
    <row customHeight="1" ht="15.75" r="353">
      <c r="B353" s="63" t="n"/>
      <c r="C353" s="64" t="n"/>
      <c r="D353" s="64" t="n"/>
      <c r="E353" s="64" t="n"/>
      <c r="F353" s="63" t="n"/>
      <c r="G353" s="63" t="n"/>
      <c r="H353" s="585" t="n"/>
      <c r="I353" s="585" t="n"/>
      <c r="J353" s="63" t="n"/>
      <c r="K353" s="63" t="n"/>
    </row>
    <row r="355">
      <c r="B355" s="11" t="inlineStr">
        <is>
          <t>HOMOGENIZACIÓN</t>
        </is>
      </c>
    </row>
    <row r="356">
      <c r="B356" s="11" t="n"/>
    </row>
    <row customFormat="1" r="357" s="11">
      <c r="H357" s="56" t="inlineStr">
        <is>
          <t>DESHABILITADO</t>
        </is>
      </c>
      <c r="I357" s="57" t="inlineStr">
        <is>
          <t>DESHABILITADO</t>
        </is>
      </c>
      <c r="J357" s="58" t="inlineStr">
        <is>
          <t>DESHABILITADO</t>
        </is>
      </c>
      <c r="K357" s="54" t="inlineStr">
        <is>
          <t>DESHABILITADO</t>
        </is>
      </c>
      <c r="L357" s="55" t="inlineStr">
        <is>
          <t>DESHABILITADO</t>
        </is>
      </c>
    </row>
    <row customFormat="1" r="358" s="11">
      <c r="K358" s="13">
        <f>+F132+F133*0.8+F134+F135*0.8+F136*0.5</f>
        <v/>
      </c>
      <c r="L358" s="13">
        <f>+C158</f>
        <v/>
      </c>
      <c r="M358" s="11" t="inlineStr">
        <is>
          <t>DATOS DEL INMUEBLE AVALUADO</t>
        </is>
      </c>
    </row>
    <row customHeight="1" ht="37.15" r="359">
      <c r="B359" s="53" t="inlineStr">
        <is>
          <t>FACTOR FUENTE</t>
        </is>
      </c>
      <c r="C359" s="53" t="inlineStr">
        <is>
          <t>$ Parqueadero</t>
        </is>
      </c>
      <c r="D359" s="53" t="inlineStr">
        <is>
          <t># parqueaderos</t>
        </is>
      </c>
      <c r="E359" s="53" t="inlineStr">
        <is>
          <t>$ Cuarto útil</t>
        </is>
      </c>
      <c r="F359" s="53" t="inlineStr">
        <is>
          <t># cuartos útiles</t>
        </is>
      </c>
      <c r="G359" s="53" t="inlineStr">
        <is>
          <t>VALOR EN $ DE REMODELACIONES</t>
        </is>
      </c>
      <c r="H359" s="56" t="inlineStr">
        <is>
          <t>FACTOR ACABADOS</t>
        </is>
      </c>
      <c r="I359" s="57" t="inlineStr">
        <is>
          <t>FACTOR UBICACIÓN</t>
        </is>
      </c>
      <c r="J359" s="58" t="inlineStr">
        <is>
          <t>FACTOR EDIFICIO</t>
        </is>
      </c>
      <c r="K359" s="54" t="inlineStr">
        <is>
          <t>FACTOR AREA</t>
        </is>
      </c>
      <c r="L359" s="55" t="inlineStr">
        <is>
          <t>FACTOR EDAD</t>
        </is>
      </c>
      <c r="M359" s="53" t="inlineStr">
        <is>
          <t>Valor total Homogen.</t>
        </is>
      </c>
      <c r="N359" s="53" t="inlineStr">
        <is>
          <t>Valor M2 Homogen.</t>
        </is>
      </c>
      <c r="O359" s="53" t="inlineStr">
        <is>
          <t>URL</t>
        </is>
      </c>
    </row>
    <row customHeight="1" ht="15.75" r="360">
      <c r="B360" s="66" t="n">
        <v>0.05</v>
      </c>
      <c r="C360" s="586" t="n"/>
      <c r="D360" s="587" t="n">
        <v>2</v>
      </c>
      <c r="E360" s="588" t="n"/>
      <c r="F360" s="44" t="n"/>
      <c r="G360" s="44" t="n"/>
      <c r="H360" s="589">
        <f>(IFERROR(IF(mercado!$H$357="HABILITADO",+VLOOKUP(mercado!L343,mercado!$I$372:'mercado'!$J$380,2,FALSE),1),1))</f>
        <v/>
      </c>
      <c r="I360" s="589">
        <f>+IFERROR(IF(mercado!$I$357="HABILITADO",+VLOOKUP(mercado!M343,mercado!$I$372:'mercado'!$J$380,2,FALSE),1),1)</f>
        <v/>
      </c>
      <c r="J360" s="589">
        <f>+IFERROR(IF(mercado!$J$357="HABILITADO",+VLOOKUP(mercado!N343,mercado!$I$372:'mercado'!$J$380,2,FALSE),1),1)</f>
        <v/>
      </c>
      <c r="K360" s="589">
        <f>+IFERROR(IF(mercado!$K$357="HABILITADO",((mercado!$H343/mercado!$K$358)^(1/10)),1),1)</f>
        <v/>
      </c>
      <c r="L360" s="589">
        <f>+IF(mercado!$L$357="HABILITADO",(0.2+(((100^1.4)-(mercado!$L$358^1.4))/((100^1.4)-(mercado!K343^1.4))*0.8)),1)</f>
        <v/>
      </c>
      <c r="M360" s="590">
        <f>+(I343-(C360+E360+G360))*(1-B360)*H360*I360*J360*K360*L360</f>
        <v/>
      </c>
      <c r="N360" s="586">
        <f>IF(H343=0, 0, +M360/H343)</f>
        <v/>
      </c>
      <c r="O360" s="107" t="n"/>
    </row>
    <row customHeight="1" ht="15.75" r="361">
      <c r="B361" s="66" t="n">
        <v>0.05</v>
      </c>
      <c r="C361" s="586" t="n"/>
      <c r="D361" s="587" t="n">
        <v>1</v>
      </c>
      <c r="E361" s="588" t="n"/>
      <c r="F361" s="44" t="n"/>
      <c r="G361" s="44" t="n"/>
      <c r="H361" s="589">
        <f>(IFERROR(IF(mercado!$H$357="HABILITADO",+VLOOKUP(mercado!L344,mercado!$I$372:'mercado'!$J$380,2,FALSE),1),1))</f>
        <v/>
      </c>
      <c r="I361" s="589">
        <f>+IFERROR(IF(mercado!$I$357="HABILITADO",+VLOOKUP(mercado!M344,mercado!$I$372:'mercado'!$J$380,2,FALSE),1),1)</f>
        <v/>
      </c>
      <c r="J361" s="589">
        <f>+IFERROR(IF(mercado!$J$357="HABILITADO",+VLOOKUP(mercado!N344,mercado!$I$372:'mercado'!$J$380,2,FALSE),1),1)</f>
        <v/>
      </c>
      <c r="K361" s="589">
        <f>+IFERROR(IF(mercado!$K$357="HABILITADO",((mercado!$H344/mercado!$K$358)^(1/10)),1),1)</f>
        <v/>
      </c>
      <c r="L361" s="589">
        <f>+IF(mercado!$L$357="HABILITADO",(0.2+(((100^1.4)-(mercado!$L$358^1.4))/((100^1.4)-(mercado!K344^1.4))*0.8)),1)</f>
        <v/>
      </c>
      <c r="M361" s="590">
        <f>+(I344-(C361+E361+G361))*(1-B361)*H361*I361*J361*K361*L361</f>
        <v/>
      </c>
      <c r="N361" s="586">
        <f>IF(H344=0, 0, +M361/H344)</f>
        <v/>
      </c>
      <c r="O361" s="107" t="n"/>
    </row>
    <row customHeight="1" ht="15.75" r="362">
      <c r="B362" s="66" t="n">
        <v>0.05</v>
      </c>
      <c r="C362" s="586" t="n"/>
      <c r="D362" s="587" t="n">
        <v>1</v>
      </c>
      <c r="E362" s="588" t="n"/>
      <c r="F362" s="44" t="n"/>
      <c r="G362" s="44" t="n"/>
      <c r="H362" s="589">
        <f>(IFERROR(IF(mercado!$H$357="HABILITADO",+VLOOKUP(mercado!L345,mercado!$I$372:'mercado'!$J$380,2,FALSE),1),1))</f>
        <v/>
      </c>
      <c r="I362" s="589">
        <f>+IFERROR(IF(mercado!$I$357="HABILITADO",+VLOOKUP(mercado!M345,mercado!$I$372:'mercado'!$J$380,2,FALSE),1),1)</f>
        <v/>
      </c>
      <c r="J362" s="589">
        <f>+IFERROR(IF(mercado!$J$357="HABILITADO",+VLOOKUP(mercado!N345,mercado!$I$372:'mercado'!$J$380,2,FALSE),1),1)</f>
        <v/>
      </c>
      <c r="K362" s="589">
        <f>+IFERROR(IF(mercado!$K$357="HABILITADO",((mercado!$H345/mercado!$K$358)^(1/10)),1),1)</f>
        <v/>
      </c>
      <c r="L362" s="589">
        <f>+IF(mercado!$L$357="HABILITADO",(0.2+(((100^1.4)-(mercado!$L$358^1.4))/((100^1.4)-(mercado!K345^1.4))*0.8)),1)</f>
        <v/>
      </c>
      <c r="M362" s="590">
        <f>+(I345-(C362+E362+G362))*(1-B362)*H362*I362*J362*K362*L362</f>
        <v/>
      </c>
      <c r="N362" s="586">
        <f>IF(H345=0, 0, +M362/H345)</f>
        <v/>
      </c>
      <c r="O362" s="107" t="n"/>
    </row>
    <row customHeight="1" ht="15.75" r="363">
      <c r="B363" s="66" t="n">
        <v>0.05</v>
      </c>
      <c r="C363" s="586" t="n"/>
      <c r="D363" s="587" t="n">
        <v>1</v>
      </c>
      <c r="E363" s="588" t="n"/>
      <c r="F363" s="44" t="n"/>
      <c r="G363" s="44" t="n"/>
      <c r="H363" s="589">
        <f>(IFERROR(IF(mercado!$H$357="HABILITADO",+VLOOKUP(mercado!L346,mercado!$I$372:'mercado'!$J$380,2,FALSE),1),1))</f>
        <v/>
      </c>
      <c r="I363" s="589">
        <f>+IFERROR(IF(mercado!$I$357="HABILITADO",+VLOOKUP(mercado!M346,mercado!$I$372:'mercado'!$J$380,2,FALSE),1),1)</f>
        <v/>
      </c>
      <c r="J363" s="589">
        <f>+IFERROR(IF(mercado!$J$357="HABILITADO",+VLOOKUP(mercado!N346,mercado!$I$372:'mercado'!$J$380,2,FALSE),1),1)</f>
        <v/>
      </c>
      <c r="K363" s="589">
        <f>+IFERROR(IF(mercado!$K$357="HABILITADO",((mercado!$H346/mercado!$K$358)^(1/10)),1),1)</f>
        <v/>
      </c>
      <c r="L363" s="589">
        <f>+IF(mercado!$L$357="HABILITADO",(0.2+(((100^1.4)-(mercado!$L$358^1.4))/((100^1.4)-(mercado!K346^1.4))*0.8)),1)</f>
        <v/>
      </c>
      <c r="M363" s="590">
        <f>+(I346-(C363+E363+G363))*(1-B363)*H363*I363*J363*K363*L363</f>
        <v/>
      </c>
      <c r="N363" s="586">
        <f>IF(H346=0, 0, +M363/H346)</f>
        <v/>
      </c>
      <c r="O363" s="107" t="n"/>
    </row>
    <row customHeight="1" ht="15.75" r="364">
      <c r="B364" s="66" t="n">
        <v>0.05</v>
      </c>
      <c r="C364" s="586" t="n"/>
      <c r="D364" s="587" t="n">
        <v>1</v>
      </c>
      <c r="E364" s="588" t="n"/>
      <c r="F364" s="44" t="n"/>
      <c r="G364" s="44" t="n"/>
      <c r="H364" s="589">
        <f>(IFERROR(IF(mercado!$H$357="HABILITADO",+VLOOKUP(mercado!L347,mercado!$I$372:'mercado'!$J$380,2,FALSE),1),1))</f>
        <v/>
      </c>
      <c r="I364" s="589">
        <f>+IFERROR(IF(mercado!$I$357="HABILITADO",+VLOOKUP(mercado!M347,mercado!$I$372:'mercado'!$J$380,2,FALSE),1),1)</f>
        <v/>
      </c>
      <c r="J364" s="589">
        <f>+IFERROR(IF(mercado!$J$357="HABILITADO",+VLOOKUP(mercado!N347,mercado!$I$372:'mercado'!$J$380,2,FALSE),1),1)</f>
        <v/>
      </c>
      <c r="K364" s="589">
        <f>+IFERROR(IF(mercado!$K$357="HABILITADO",((mercado!$H347/mercado!$K$358)^(1/10)),1),1)</f>
        <v/>
      </c>
      <c r="L364" s="589">
        <f>+IF(mercado!$L$357="HABILITADO",(0.2+(((100^1.4)-(mercado!$L$358^1.4))/((100^1.4)-(mercado!K347^1.4))*0.8)),1)</f>
        <v/>
      </c>
      <c r="M364" s="590">
        <f>+(I347-(C364+E364+G364))*(1-B364)*H364*I364*J364*K364*L364</f>
        <v/>
      </c>
      <c r="N364" s="586">
        <f>IF(H347=0, 0, +M364/H347)</f>
        <v/>
      </c>
      <c r="O364" s="107" t="n"/>
    </row>
    <row customHeight="1" ht="15.75" r="365">
      <c r="B365" s="66" t="n">
        <v>0.05</v>
      </c>
      <c r="C365" s="586" t="n"/>
      <c r="D365" s="587" t="n">
        <v>1</v>
      </c>
      <c r="E365" s="588" t="n"/>
      <c r="F365" s="44" t="n"/>
      <c r="G365" s="44" t="n"/>
      <c r="H365" s="589">
        <f>(IFERROR(IF(mercado!$H$357="HABILITADO",+VLOOKUP(mercado!L348,mercado!$I$372:'mercado'!$J$380,2,FALSE),1),1))</f>
        <v/>
      </c>
      <c r="I365" s="589">
        <f>+IFERROR(IF(mercado!$I$357="HABILITADO",+VLOOKUP(mercado!M348,mercado!$I$372:'mercado'!$J$380,2,FALSE),1),1)</f>
        <v/>
      </c>
      <c r="J365" s="589">
        <f>+IFERROR(IF(mercado!$J$357="HABILITADO",+VLOOKUP(mercado!N348,mercado!$I$372:'mercado'!$J$380,2,FALSE),1),1)</f>
        <v/>
      </c>
      <c r="K365" s="589">
        <f>+IFERROR(IF(mercado!$K$357="HABILITADO",((mercado!$H348/mercado!$K$358)^(1/10)),1),1)</f>
        <v/>
      </c>
      <c r="L365" s="589">
        <f>+IF(mercado!$L$357="HABILITADO",(0.2+(((100^1.4)-(mercado!$L$358^1.4))/((100^1.4)-(mercado!K348^1.4))*0.8)),1)</f>
        <v/>
      </c>
      <c r="M365" s="590">
        <f>+(I348-(C365+E365+G365))*(1-B365)*H365*I365*J365*K365*L365</f>
        <v/>
      </c>
      <c r="N365" s="586">
        <f>IF(H348=0, 0, +M365/H348)</f>
        <v/>
      </c>
      <c r="O365" s="107" t="n"/>
    </row>
    <row customHeight="1" ht="15.75" r="366">
      <c r="B366" s="66" t="n">
        <v>0.05</v>
      </c>
      <c r="C366" s="586" t="n"/>
      <c r="D366" s="587" t="n">
        <v>1</v>
      </c>
      <c r="E366" s="588" t="n"/>
      <c r="F366" s="588" t="n"/>
      <c r="G366" s="588" t="n"/>
      <c r="H366" s="589">
        <f>(IFERROR(IF(mercado!$H$357="HABILITADO",+VLOOKUP(mercado!L349,mercado!$I$372:'mercado'!$J$380,2,FALSE),1),1))</f>
        <v/>
      </c>
      <c r="I366" s="589">
        <f>+IFERROR(IF(mercado!$I$357="HABILITADO",+VLOOKUP(mercado!M349,mercado!$I$372:'mercado'!$J$380,2,FALSE),1),1)</f>
        <v/>
      </c>
      <c r="J366" s="589">
        <f>+IFERROR(IF(mercado!$J$357="HABILITADO",+VLOOKUP(mercado!N349,mercado!$I$372:'mercado'!$J$380,2,FALSE),1),1)</f>
        <v/>
      </c>
      <c r="K366" s="589">
        <f>+IFERROR(IF(mercado!$K$357="HABILITADO",((mercado!$H349/mercado!$K$358)^(1/10)),1),1)</f>
        <v/>
      </c>
      <c r="L366" s="589">
        <f>+IF(mercado!$L$357="HABILITADO",(0.2+(((100^1.4)-(mercado!$L$358^1.4))/((100^1.4)-(mercado!K349^1.4))*0.8)),1)</f>
        <v/>
      </c>
      <c r="M366" s="590">
        <f>+(I349-(C366+E366+G366))*(1-B366)*H366*I366*J366*K366*L366</f>
        <v/>
      </c>
      <c r="N366" s="586">
        <f>IF(H349=0, 0, +M366/H349)</f>
        <v/>
      </c>
      <c r="O366" s="107" t="n"/>
    </row>
    <row customHeight="1" ht="15.75" r="367">
      <c r="B367" s="66" t="n">
        <v>0.05</v>
      </c>
      <c r="C367" s="586" t="n"/>
      <c r="D367" s="587" t="n">
        <v>1</v>
      </c>
      <c r="E367" s="588" t="n"/>
      <c r="F367" s="44" t="n"/>
      <c r="G367" s="44" t="n"/>
      <c r="H367" s="589">
        <f>(IFERROR(IF(mercado!$H$357="HABILITADO",+VLOOKUP(mercado!L350,mercado!$I$372:'mercado'!$J$380,2,FALSE),1),1))</f>
        <v/>
      </c>
      <c r="I367" s="589">
        <f>+IFERROR(IF(mercado!$I$357="HABILITADO",+VLOOKUP(mercado!M350,mercado!$I$372:'mercado'!$J$380,2,FALSE),1),1)</f>
        <v/>
      </c>
      <c r="J367" s="589">
        <f>+IFERROR(IF(mercado!$J$357="HABILITADO",+VLOOKUP(mercado!N350,mercado!$I$372:'mercado'!$J$380,2,FALSE),1),1)</f>
        <v/>
      </c>
      <c r="K367" s="589">
        <f>+IFERROR(IF(mercado!$K$357="HABILITADO",((mercado!$H350/mercado!$K$358)^(1/10)),1),1)</f>
        <v/>
      </c>
      <c r="L367" s="589">
        <f>+IF(mercado!$L$357="HABILITADO",(0.2+(((100^1.4)-(mercado!$L$358^1.4))/((100^1.4)-(mercado!K350^1.4))*0.8)),1)</f>
        <v/>
      </c>
      <c r="M367" s="590">
        <f>+(I350-(C367+E367+G367))*(1-B367)*H367*I367*J367*K367*L367</f>
        <v/>
      </c>
      <c r="N367" s="586">
        <f>IF(H350=0, 0, +M367/H350)</f>
        <v/>
      </c>
      <c r="O367" s="107" t="n"/>
    </row>
    <row customHeight="1" ht="15.75" r="368">
      <c r="B368" s="66" t="n">
        <v>0.05</v>
      </c>
      <c r="C368" s="586" t="n"/>
      <c r="D368" s="587" t="n">
        <v>2</v>
      </c>
      <c r="E368" s="588" t="n"/>
      <c r="F368" s="44" t="n"/>
      <c r="G368" s="44" t="n"/>
      <c r="H368" s="589">
        <f>(IFERROR(IF(mercado!$H$357="HABILITADO",+VLOOKUP(mercado!L351,mercado!$I$372:'mercado'!$J$380,2,FALSE),1),1))</f>
        <v/>
      </c>
      <c r="I368" s="589">
        <f>+IFERROR(IF(mercado!$I$357="HABILITADO",+VLOOKUP(mercado!M351,mercado!$I$372:'mercado'!$J$380,2,FALSE),1),1)</f>
        <v/>
      </c>
      <c r="J368" s="589">
        <f>+IFERROR(IF(mercado!$J$357="HABILITADO",+VLOOKUP(mercado!N351,mercado!$I$372:'mercado'!$J$380,2,FALSE),1),1)</f>
        <v/>
      </c>
      <c r="K368" s="589">
        <f>+IFERROR(IF(mercado!$K$357="HABILITADO",((mercado!$H351/mercado!$K$358)^(1/10)),1),1)</f>
        <v/>
      </c>
      <c r="L368" s="589">
        <f>+IF(mercado!$L$357="HABILITADO",(0.2+(((100^1.4)-(mercado!$L$358^1.4))/((100^1.4)-(mercado!K351^1.4))*0.8)),1)</f>
        <v/>
      </c>
      <c r="M368" s="590">
        <f>+(I351-(C368+E368+G368))*(1-B368)*H368*I368*J368*K368*L368</f>
        <v/>
      </c>
      <c r="N368" s="586">
        <f>IF(H351=0, 0, +M368/H351)</f>
        <v/>
      </c>
      <c r="O368" s="107" t="n"/>
    </row>
    <row customHeight="1" ht="15.75" r="369">
      <c r="B369" s="66" t="n">
        <v>0.05</v>
      </c>
      <c r="C369" s="586" t="n"/>
      <c r="D369" s="587" t="n">
        <v>2</v>
      </c>
      <c r="E369" s="588" t="n"/>
      <c r="F369" s="588" t="n"/>
      <c r="G369" s="588" t="n"/>
      <c r="H369" s="589">
        <f>(IFERROR(IF(mercado!$H$357="HABILITADO",+VLOOKUP(mercado!L352,mercado!$I$372:'mercado'!$J$380,2,FALSE),1),1))</f>
        <v/>
      </c>
      <c r="I369" s="589">
        <f>+IFERROR(IF(mercado!$I$357="HABILITADO",+VLOOKUP(mercado!M352,mercado!$I$372:'mercado'!$J$380,2,FALSE),1),1)</f>
        <v/>
      </c>
      <c r="J369" s="589">
        <f>+IFERROR(IF(mercado!$J$357="HABILITADO",+VLOOKUP(mercado!N352,mercado!$I$372:'mercado'!$J$380,2,FALSE),1),1)</f>
        <v/>
      </c>
      <c r="K369" s="589">
        <f>+IFERROR(IF(mercado!$K$357="HABILITADO",((mercado!$H352/mercado!$K$358)^(1/10)),1),1)</f>
        <v/>
      </c>
      <c r="L369" s="589">
        <f>+IF(mercado!$L$357="HABILITADO",(0.2+(((100^1.4)-(mercado!$L$358^1.4))/((100^1.4)-(mercado!K352^1.4))*0.8)),1)</f>
        <v/>
      </c>
      <c r="M369" s="590">
        <f>+(I352-(C369+E369+G369))*(1-B369)*H369*I369*J369*K369*L369</f>
        <v/>
      </c>
      <c r="N369" s="586">
        <f>IF(H352=0, 0, +M369/H352)</f>
        <v/>
      </c>
      <c r="O369" s="107" t="n"/>
    </row>
    <row r="371">
      <c r="I371" s="10" t="inlineStr">
        <is>
          <t>si la oferta es:</t>
        </is>
      </c>
      <c r="J371" s="10" t="inlineStr">
        <is>
          <t>entonces el factor es:</t>
        </is>
      </c>
    </row>
    <row r="372">
      <c r="A372" s="11" t="inlineStr">
        <is>
          <t>SIGNIFICANCIA ESTADÍSTICA DEL MÉTODO COMPARATIVO</t>
        </is>
      </c>
      <c r="I372" s="71" t="inlineStr">
        <is>
          <t xml:space="preserve">NP: Notoriamente Peor </t>
        </is>
      </c>
      <c r="J372" s="72" t="n">
        <v>1.2</v>
      </c>
    </row>
    <row r="373">
      <c r="I373" s="71" t="inlineStr">
        <is>
          <t xml:space="preserve">MP: Mucho Peor </t>
        </is>
      </c>
      <c r="J373" s="72" t="n">
        <v>1.15</v>
      </c>
    </row>
    <row customHeight="1" ht="15.75" r="374">
      <c r="B374" s="14" t="inlineStr">
        <is>
          <t>Promedio</t>
        </is>
      </c>
      <c r="C374" s="583">
        <f>+AVERAGE(N360:N369)</f>
        <v/>
      </c>
      <c r="E374" s="591" t="n"/>
      <c r="I374" s="71" t="inlineStr">
        <is>
          <t>P: Peor</t>
        </is>
      </c>
      <c r="J374" s="74" t="n">
        <v>1.1</v>
      </c>
    </row>
    <row customHeight="1" ht="15.75" r="375">
      <c r="B375" s="14" t="inlineStr">
        <is>
          <t>Lim Inferior</t>
        </is>
      </c>
      <c r="C375" s="583">
        <f>+C374-C379</f>
        <v/>
      </c>
      <c r="E375" s="591" t="n"/>
      <c r="I375" s="75" t="inlineStr">
        <is>
          <t>PP: Poco Peor</t>
        </is>
      </c>
      <c r="J375" s="76" t="n">
        <v>1.05</v>
      </c>
    </row>
    <row customHeight="1" ht="15.75" r="376">
      <c r="B376" s="14" t="inlineStr">
        <is>
          <t>Lim Superior</t>
        </is>
      </c>
      <c r="C376" s="583">
        <f>+C374+C379</f>
        <v/>
      </c>
      <c r="E376" s="591" t="n"/>
      <c r="I376" s="75" t="inlineStr">
        <is>
          <t>S: Similar</t>
        </is>
      </c>
      <c r="J376" s="74" t="n">
        <v>1</v>
      </c>
    </row>
    <row customHeight="1" ht="15.75" r="377">
      <c r="B377" s="415" t="inlineStr">
        <is>
          <t>Mediana</t>
        </is>
      </c>
      <c r="C377" s="583">
        <f>+MEDIAN(N360:N369)</f>
        <v/>
      </c>
      <c r="E377" s="591" t="n"/>
      <c r="H377" s="592" t="n"/>
      <c r="I377" s="78" t="inlineStr">
        <is>
          <t xml:space="preserve">PM: Poco Mejor </t>
        </is>
      </c>
      <c r="J377" s="76" t="n">
        <v>0.95</v>
      </c>
    </row>
    <row customHeight="1" ht="15.75" r="378">
      <c r="B378" s="14" t="inlineStr">
        <is>
          <t>MODA</t>
        </is>
      </c>
      <c r="C378" s="593" t="inlineStr">
        <is>
          <t>NA</t>
        </is>
      </c>
      <c r="E378" s="591" t="n"/>
      <c r="I378" s="75" t="inlineStr">
        <is>
          <t>M: Mejor</t>
        </is>
      </c>
      <c r="J378" s="74" t="n">
        <v>0.9</v>
      </c>
    </row>
    <row customHeight="1" ht="15.75" r="379">
      <c r="B379" s="14" t="inlineStr">
        <is>
          <t>Desviaciòn estandar</t>
        </is>
      </c>
      <c r="C379" s="583">
        <f>STDEV(N360:N369)</f>
        <v/>
      </c>
      <c r="E379" s="594" t="n"/>
      <c r="I379" s="75" t="inlineStr">
        <is>
          <t>MM: Mucho Mejor</t>
        </is>
      </c>
      <c r="J379" s="74" t="n">
        <v>0.85</v>
      </c>
    </row>
    <row customHeight="1" ht="15.75" r="380">
      <c r="B380" s="415" t="inlineStr">
        <is>
          <t>Coef de variación</t>
        </is>
      </c>
      <c r="C380" s="595">
        <f>(C379/C374)</f>
        <v/>
      </c>
      <c r="I380" s="81" t="inlineStr">
        <is>
          <t>NM: Notoriamente Mejor</t>
        </is>
      </c>
      <c r="J380" s="74" t="n">
        <v>0.8</v>
      </c>
    </row>
    <row customHeight="1" ht="15.75" r="381">
      <c r="B381" s="415" t="inlineStr">
        <is>
          <t>Coef asimetría</t>
        </is>
      </c>
      <c r="C381" s="82">
        <f>(C374-C377)/C379</f>
        <v/>
      </c>
    </row>
    <row r="383">
      <c r="B383" s="11" t="inlineStr">
        <is>
          <t>VALOR POR PROMEDIO TOTAL</t>
        </is>
      </c>
    </row>
    <row r="385">
      <c r="B385" s="53" t="inlineStr">
        <is>
          <t>DESCRIPCIÓN</t>
        </is>
      </c>
      <c r="C385" s="53" t="inlineStr">
        <is>
          <t>ÁREA M2 o UNIDADES</t>
        </is>
      </c>
      <c r="D385" s="596" t="inlineStr">
        <is>
          <t>VALOR M2</t>
        </is>
      </c>
      <c r="E385" s="596" t="inlineStr">
        <is>
          <t xml:space="preserve">VALOR TOTAL </t>
        </is>
      </c>
    </row>
    <row r="386">
      <c r="B386" s="12">
        <f>+B391</f>
        <v/>
      </c>
      <c r="C386" s="597">
        <f>+C391</f>
        <v/>
      </c>
      <c r="D386" s="598">
        <f>+C374</f>
        <v/>
      </c>
      <c r="E386" s="598" t="n"/>
    </row>
    <row r="388">
      <c r="B388" s="11" t="inlineStr">
        <is>
          <t>VALOR</t>
        </is>
      </c>
      <c r="H388" s="86" t="n"/>
      <c r="I388" s="87" t="inlineStr">
        <is>
          <t>DE PESOS M/L</t>
        </is>
      </c>
      <c r="J388" s="86" t="n"/>
      <c r="K388" s="86" t="n"/>
      <c r="L388" s="86" t="n"/>
    </row>
    <row r="389">
      <c r="B389" s="11" t="n"/>
      <c r="G389" s="10" t="inlineStr">
        <is>
          <t>COPIAR Y PEGAR EN SISTEMA</t>
        </is>
      </c>
      <c r="H389" s="87" t="n"/>
      <c r="I389" s="219" t="n"/>
      <c r="J389" s="87" t="n"/>
      <c r="K389" s="87" t="n"/>
    </row>
    <row customHeight="1" ht="27" r="390">
      <c r="B390" s="88" t="inlineStr">
        <is>
          <t>TIPO</t>
        </is>
      </c>
      <c r="C390" s="88" t="inlineStr">
        <is>
          <t>ÁREA M2 o UNIDADES</t>
        </is>
      </c>
      <c r="D390" s="88" t="inlineStr">
        <is>
          <t>VALOR M2</t>
        </is>
      </c>
      <c r="E390" s="53" t="inlineStr">
        <is>
          <t xml:space="preserve">VALOR TOTAL </t>
        </is>
      </c>
      <c r="G390" s="52" t="inlineStr">
        <is>
          <t xml:space="preserve">METROS </t>
        </is>
      </c>
      <c r="H390" s="52" t="inlineStr">
        <is>
          <t xml:space="preserve">$ M2 </t>
        </is>
      </c>
    </row>
    <row customHeight="1" ht="15.75" r="391">
      <c r="A391" s="10">
        <f>+B132</f>
        <v/>
      </c>
      <c r="B391" s="361">
        <f>+C132</f>
        <v/>
      </c>
      <c r="C391" s="599">
        <f>+F132</f>
        <v/>
      </c>
      <c r="D391" s="600">
        <f>+C374</f>
        <v/>
      </c>
      <c r="E391" s="600">
        <f>+D391*C391</f>
        <v/>
      </c>
      <c r="G391" s="10">
        <f>+C391</f>
        <v/>
      </c>
      <c r="H391" s="90">
        <f>+D391</f>
        <v/>
      </c>
    </row>
    <row customHeight="1" ht="15.75" r="392">
      <c r="A392" s="10">
        <f>+B133</f>
        <v/>
      </c>
      <c r="B392" s="361">
        <f>+C133</f>
        <v/>
      </c>
      <c r="C392" s="599">
        <f>+F133</f>
        <v/>
      </c>
      <c r="D392" s="600" t="n"/>
      <c r="E392" s="600">
        <f>+D392*C392</f>
        <v/>
      </c>
      <c r="G392" s="10">
        <f>+C392</f>
        <v/>
      </c>
      <c r="H392" s="90">
        <f>+E392/C392</f>
        <v/>
      </c>
    </row>
    <row customHeight="1" ht="15.75" r="393">
      <c r="A393" s="10">
        <f>+B134</f>
        <v/>
      </c>
      <c r="B393" s="361">
        <f>+C134</f>
        <v/>
      </c>
      <c r="C393" s="599">
        <f>+F134</f>
        <v/>
      </c>
      <c r="D393" s="600" t="n"/>
      <c r="E393" s="600">
        <f>+D393*C393</f>
        <v/>
      </c>
      <c r="G393" s="10">
        <f>+C393</f>
        <v/>
      </c>
      <c r="H393" s="90">
        <f>+E393/C393</f>
        <v/>
      </c>
    </row>
    <row customHeight="1" ht="15.75" r="394">
      <c r="A394" s="10">
        <f>+B135</f>
        <v/>
      </c>
      <c r="B394" s="361">
        <f>+C135</f>
        <v/>
      </c>
      <c r="C394" s="599">
        <f>+F135</f>
        <v/>
      </c>
      <c r="D394" s="600" t="n"/>
      <c r="E394" s="600">
        <f>+D394*C394</f>
        <v/>
      </c>
      <c r="G394" s="10">
        <f>+C394</f>
        <v/>
      </c>
      <c r="H394" s="90">
        <f>+E394/C394</f>
        <v/>
      </c>
    </row>
    <row customHeight="1" ht="15.75" r="395">
      <c r="A395" s="10">
        <f>+B136</f>
        <v/>
      </c>
      <c r="B395" s="361">
        <f>+C136</f>
        <v/>
      </c>
      <c r="C395" s="599">
        <f>+F136</f>
        <v/>
      </c>
      <c r="D395" s="601" t="n"/>
      <c r="E395" s="600">
        <f>+D395*C395</f>
        <v/>
      </c>
      <c r="G395" s="10">
        <f>+C395</f>
        <v/>
      </c>
      <c r="H395" s="90">
        <f>+E395/C395</f>
        <v/>
      </c>
    </row>
    <row customHeight="1" ht="15.75" r="396">
      <c r="A396" s="10">
        <f>+B138</f>
        <v/>
      </c>
      <c r="B396" s="361">
        <f>+C137</f>
        <v/>
      </c>
      <c r="C396" s="599">
        <f>+F137</f>
        <v/>
      </c>
      <c r="D396" s="601" t="n"/>
      <c r="E396" s="600">
        <f>+D396*C396</f>
        <v/>
      </c>
      <c r="G396" s="10">
        <f>+C396</f>
        <v/>
      </c>
      <c r="H396" s="90">
        <f>+E396/C396</f>
        <v/>
      </c>
    </row>
    <row customHeight="1" ht="15.75" r="397">
      <c r="B397" s="382" t="n"/>
      <c r="C397" s="602">
        <f>+F138</f>
        <v/>
      </c>
      <c r="D397" s="603" t="n"/>
      <c r="E397" s="604" t="n"/>
      <c r="H397" s="90" t="n"/>
    </row>
    <row customHeight="1" ht="15.75" r="398">
      <c r="B398" s="91" t="inlineStr">
        <is>
          <t>SUB TOTAL</t>
        </is>
      </c>
      <c r="C398" s="599">
        <f>+F139</f>
        <v/>
      </c>
      <c r="D398" s="605" t="n"/>
      <c r="E398" s="606">
        <f>SUM(E391:E397)</f>
        <v/>
      </c>
      <c r="J398" s="10" t="inlineStr">
        <is>
          <t>REDONDEAR PARA ARRIBA EN MILES</t>
        </is>
      </c>
    </row>
    <row customHeight="1" ht="30" r="399">
      <c r="B399" s="380" t="inlineStr">
        <is>
          <t>TOTAL REDONDEADO</t>
        </is>
      </c>
      <c r="C399" s="607">
        <f>+MROUND(E398,1000000)</f>
        <v/>
      </c>
      <c r="D399" s="569" t="n"/>
      <c r="E399" s="543" t="n"/>
      <c r="G399" s="91" t="inlineStr">
        <is>
          <t>VALOR AVALUO</t>
        </is>
      </c>
      <c r="H399" s="608">
        <f>+ROUNDUP(+E398/1000000,0)*1000</f>
        <v/>
      </c>
      <c r="I399" s="53" t="inlineStr">
        <is>
          <t>VALOR A COBRAR</t>
        </is>
      </c>
      <c r="J399" s="588">
        <f>+H399</f>
        <v/>
      </c>
    </row>
    <row customHeight="1" ht="31.15" r="400">
      <c r="B400" s="380" t="inlineStr">
        <is>
          <t>VALOR EN LETRAS</t>
        </is>
      </c>
      <c r="C400" s="609" t="n"/>
      <c r="D400" s="569" t="n"/>
      <c r="E400" s="543" t="n"/>
      <c r="F400" s="93" t="inlineStr">
        <is>
          <t>IVA</t>
        </is>
      </c>
      <c r="G400" s="94" t="n">
        <v>0.19</v>
      </c>
      <c r="H400" s="610">
        <f>+H399*0.19</f>
        <v/>
      </c>
      <c r="I400" s="96">
        <f>+B25</f>
        <v/>
      </c>
      <c r="J400" s="608">
        <f>+C25</f>
        <v/>
      </c>
      <c r="L400" s="91" t="inlineStr">
        <is>
          <t>AJUSTE</t>
        </is>
      </c>
      <c r="M400" s="97" t="inlineStr">
        <is>
          <t>SOLO SE AJUSTA CUANDO LA DIFERENCIA ES SUPERIOR A 25.000</t>
        </is>
      </c>
    </row>
    <row customHeight="1" ht="23.25" r="401">
      <c r="B401" s="53" t="inlineStr">
        <is>
          <t xml:space="preserve">CALIFICACION GARANTIA </t>
        </is>
      </c>
      <c r="C401" s="611" t="n"/>
      <c r="D401" s="569" t="n"/>
      <c r="E401" s="543" t="n"/>
      <c r="I401" s="96">
        <f>+B26</f>
        <v/>
      </c>
      <c r="J401" s="98">
        <f>+C26</f>
        <v/>
      </c>
      <c r="L401" s="612">
        <f>+J399-J400</f>
        <v/>
      </c>
    </row>
    <row customHeight="1" ht="15.75" r="402">
      <c r="E402" s="613" t="n"/>
      <c r="I402" s="96">
        <f>+B27</f>
        <v/>
      </c>
      <c r="J402" s="91">
        <f>+C27</f>
        <v/>
      </c>
    </row>
    <row r="403">
      <c r="I403" s="16" t="n"/>
      <c r="J403" s="16" t="n"/>
    </row>
    <row r="404">
      <c r="I404" s="35" t="n"/>
      <c r="J404" s="35" t="n"/>
    </row>
    <row r="405">
      <c r="B405" s="337" t="inlineStr">
        <is>
          <t xml:space="preserve">Fecha estimada del valor </t>
        </is>
      </c>
      <c r="C405" s="614" t="n"/>
      <c r="D405" s="543" t="n"/>
      <c r="I405" s="35" t="n"/>
      <c r="J405" s="35" t="n"/>
    </row>
    <row r="406">
      <c r="I406" s="35" t="n"/>
      <c r="J406" s="35" t="n"/>
    </row>
    <row r="407">
      <c r="I407" s="35" t="n"/>
      <c r="J407" s="35" t="n"/>
    </row>
    <row r="408">
      <c r="I408" s="35" t="n"/>
      <c r="J408" s="35" t="n"/>
    </row>
    <row customHeight="1" ht="15.75" r="409">
      <c r="B409" s="11" t="inlineStr">
        <is>
          <t>ESTUDIO DE MERCADO</t>
        </is>
      </c>
      <c r="G409" s="100" t="n"/>
      <c r="H409" s="100" t="n"/>
    </row>
    <row r="410">
      <c r="B410" s="10" t="inlineStr">
        <is>
          <t>FOTOS</t>
        </is>
      </c>
      <c r="G410" s="10" t="inlineStr">
        <is>
          <t>TELEFONO, LINKS Y OBSERVACIONES</t>
        </is>
      </c>
    </row>
    <row r="411">
      <c r="B411" s="231" t="inlineStr">
        <is>
          <t>DENTRO DE ESTE CUADRO PEGAR LAS OFERTAS Y PONER LOS LINKS DE INTERNET - TODO LO QUE SE PONGA AHÍ SE REFLEJA EN EL FORMATO</t>
        </is>
      </c>
    </row>
    <row customHeight="1" ht="15.75" r="412">
      <c r="A412" s="10" t="n">
        <v>1</v>
      </c>
      <c r="B412" s="500" t="n"/>
      <c r="C412" s="530" t="n"/>
      <c r="D412" s="530" t="n"/>
      <c r="E412" s="530" t="n"/>
      <c r="F412" s="530" t="n"/>
      <c r="G412" s="530" t="n"/>
      <c r="H412" s="530" t="n"/>
      <c r="I412" s="530" t="n"/>
      <c r="J412" s="530" t="n"/>
    </row>
    <row r="413">
      <c r="B413" s="234" t="n"/>
      <c r="C413" s="418" t="n"/>
      <c r="D413" s="418" t="n"/>
      <c r="E413" s="418" t="n"/>
      <c r="F413" s="418" t="n"/>
      <c r="G413" s="418" t="n"/>
      <c r="H413" s="418" t="n"/>
      <c r="I413" s="418" t="n"/>
      <c r="J413" s="235" t="n"/>
    </row>
    <row r="414">
      <c r="B414" s="234" t="n"/>
      <c r="C414" s="418" t="n"/>
      <c r="D414" s="418" t="n"/>
      <c r="E414" s="418" t="n"/>
      <c r="F414" s="418" t="n"/>
      <c r="G414" s="418" t="n"/>
      <c r="H414" s="418" t="n"/>
      <c r="I414" s="418" t="n"/>
      <c r="J414" s="235" t="n"/>
    </row>
    <row r="415">
      <c r="B415" s="234" t="n"/>
      <c r="C415" s="418" t="n"/>
      <c r="D415" s="418" t="n"/>
      <c r="E415" s="418" t="n"/>
      <c r="F415" s="418" t="n"/>
      <c r="G415" s="418" t="n"/>
      <c r="H415" s="418" t="n"/>
      <c r="I415" s="418" t="n"/>
      <c r="J415" s="235" t="n"/>
    </row>
    <row r="416">
      <c r="B416" s="234" t="n"/>
      <c r="C416" s="418" t="n"/>
      <c r="D416" s="418" t="n"/>
      <c r="E416" s="418" t="n"/>
      <c r="F416" s="418" t="n"/>
      <c r="G416" s="418" t="n"/>
      <c r="H416" s="418" t="n"/>
      <c r="I416" s="418" t="n"/>
      <c r="J416" s="235" t="n"/>
    </row>
    <row r="417">
      <c r="B417" s="234" t="n"/>
      <c r="C417" s="418" t="n"/>
      <c r="D417" s="418" t="n"/>
      <c r="E417" s="418" t="n"/>
      <c r="F417" s="418" t="n"/>
      <c r="G417" s="418" t="n"/>
      <c r="H417" s="418" t="n"/>
      <c r="I417" s="418" t="n"/>
      <c r="J417" s="235" t="n"/>
    </row>
    <row r="418">
      <c r="B418" s="234" t="n"/>
      <c r="C418" s="418" t="n"/>
      <c r="D418" s="418" t="n"/>
      <c r="E418" s="418" t="n"/>
      <c r="F418" s="418" t="n"/>
      <c r="G418" s="418" t="n"/>
      <c r="H418" s="418" t="n"/>
      <c r="I418" s="418" t="n"/>
      <c r="J418" s="235" t="n"/>
    </row>
    <row r="419">
      <c r="B419" s="234" t="n"/>
      <c r="C419" s="418" t="n"/>
      <c r="D419" s="418" t="n"/>
      <c r="E419" s="418" t="n"/>
      <c r="F419" s="418" t="n"/>
      <c r="G419" s="418" t="n"/>
      <c r="H419" s="418" t="n"/>
      <c r="I419" s="418" t="n"/>
      <c r="J419" s="235" t="n"/>
    </row>
    <row r="420">
      <c r="B420" s="234" t="n"/>
      <c r="C420" s="418" t="n"/>
      <c r="D420" s="418" t="n"/>
      <c r="E420" s="418" t="n"/>
      <c r="F420" s="418" t="n"/>
      <c r="G420" s="418" t="n"/>
      <c r="H420" s="418" t="n"/>
      <c r="I420" s="418" t="n"/>
      <c r="J420" s="235" t="n"/>
    </row>
    <row r="421">
      <c r="B421" s="234" t="n"/>
      <c r="C421" s="418" t="n"/>
      <c r="D421" s="418" t="n"/>
      <c r="E421" s="418" t="n"/>
      <c r="F421" s="418" t="n"/>
      <c r="G421" s="418" t="n"/>
      <c r="H421" s="418" t="n"/>
      <c r="I421" s="418" t="n"/>
      <c r="J421" s="235" t="n"/>
    </row>
    <row r="422">
      <c r="B422" s="234" t="n"/>
      <c r="C422" s="418" t="n"/>
      <c r="D422" s="418" t="n"/>
      <c r="E422" s="418" t="n"/>
      <c r="F422" s="418" t="n"/>
      <c r="G422" s="418" t="n"/>
      <c r="H422" s="418" t="n"/>
      <c r="I422" s="418" t="n"/>
      <c r="J422" s="235" t="n"/>
    </row>
    <row r="423">
      <c r="B423" s="234" t="n"/>
      <c r="C423" s="418" t="n"/>
      <c r="D423" s="418" t="n"/>
      <c r="E423" s="418" t="n"/>
      <c r="F423" s="418" t="n"/>
      <c r="G423" s="418" t="n"/>
      <c r="H423" s="418" t="n"/>
      <c r="I423" s="418" t="n"/>
      <c r="J423" s="235" t="n"/>
    </row>
    <row r="424">
      <c r="B424" s="234" t="n"/>
      <c r="C424" s="418" t="n"/>
      <c r="D424" s="418" t="n"/>
      <c r="E424" s="418" t="n"/>
      <c r="F424" s="418" t="n"/>
      <c r="G424" s="418" t="n"/>
      <c r="H424" s="418" t="n"/>
      <c r="I424" s="418" t="n"/>
      <c r="J424" s="235" t="n"/>
    </row>
    <row r="425">
      <c r="B425" s="234" t="n"/>
      <c r="C425" s="418" t="n"/>
      <c r="D425" s="418" t="n"/>
      <c r="E425" s="418" t="n"/>
      <c r="F425" s="418" t="n"/>
      <c r="G425" s="418" t="n"/>
      <c r="H425" s="418" t="n"/>
      <c r="I425" s="418" t="n"/>
      <c r="J425" s="235" t="n"/>
    </row>
    <row r="426">
      <c r="B426" s="234" t="n"/>
      <c r="C426" s="418" t="n"/>
      <c r="D426" s="418" t="n"/>
      <c r="E426" s="418" t="n"/>
      <c r="F426" s="418" t="n"/>
      <c r="G426" s="418" t="n"/>
      <c r="H426" s="418" t="n"/>
      <c r="I426" s="418" t="n"/>
      <c r="J426" s="235" t="n"/>
    </row>
    <row r="427">
      <c r="B427" s="234" t="n"/>
      <c r="C427" s="418" t="n"/>
      <c r="D427" s="418" t="n"/>
      <c r="E427" s="418" t="n"/>
      <c r="F427" s="418" t="n"/>
      <c r="G427" s="418" t="n"/>
      <c r="H427" s="418" t="n"/>
      <c r="I427" s="418" t="n"/>
      <c r="J427" s="235" t="n"/>
    </row>
    <row r="428">
      <c r="B428" s="234" t="n"/>
      <c r="C428" s="418" t="n"/>
      <c r="D428" s="418" t="n"/>
      <c r="E428" s="418" t="n"/>
      <c r="F428" s="418" t="n"/>
      <c r="G428" s="418" t="n"/>
      <c r="H428" s="418" t="n"/>
      <c r="I428" s="418" t="n"/>
      <c r="J428" s="235" t="n"/>
    </row>
    <row r="429">
      <c r="B429" s="234" t="n"/>
      <c r="C429" s="418" t="n"/>
      <c r="D429" s="418" t="n"/>
      <c r="E429" s="418" t="n"/>
      <c r="F429" s="418" t="n"/>
      <c r="G429" s="418" t="n"/>
      <c r="H429" s="418" t="n"/>
      <c r="I429" s="418" t="n"/>
      <c r="J429" s="235" t="n"/>
    </row>
    <row r="430">
      <c r="B430" s="234" t="n"/>
      <c r="C430" s="418" t="n"/>
      <c r="D430" s="418" t="n"/>
      <c r="E430" s="418" t="n"/>
      <c r="F430" s="418" t="n"/>
      <c r="G430" s="418" t="n"/>
      <c r="H430" s="418" t="n"/>
      <c r="I430" s="418" t="n"/>
      <c r="J430" s="235" t="n"/>
    </row>
    <row r="431">
      <c r="B431" s="234" t="n"/>
      <c r="C431" s="418" t="n"/>
      <c r="D431" s="418" t="n"/>
      <c r="E431" s="418" t="n"/>
      <c r="F431" s="418" t="n"/>
      <c r="G431" s="418" t="n"/>
      <c r="H431" s="418" t="n"/>
      <c r="I431" s="418" t="n"/>
      <c r="J431" s="235" t="n"/>
    </row>
    <row r="432">
      <c r="B432" s="234" t="n"/>
      <c r="C432" s="418" t="n"/>
      <c r="D432" s="418" t="n"/>
      <c r="E432" s="418" t="n"/>
      <c r="F432" s="418" t="n"/>
      <c r="G432" s="418" t="n"/>
      <c r="H432" s="418" t="n"/>
      <c r="I432" s="418" t="n"/>
      <c r="J432" s="235" t="n"/>
    </row>
    <row customHeight="1" ht="15.75" r="433" thickBot="1">
      <c r="B433" s="374" t="n"/>
      <c r="C433" s="123" t="n"/>
      <c r="D433" s="123" t="n"/>
      <c r="E433" s="418" t="n"/>
      <c r="F433" s="418" t="n"/>
      <c r="G433" s="418" t="n"/>
      <c r="H433" s="418" t="n"/>
      <c r="I433" s="418" t="n"/>
      <c r="J433" s="235" t="n"/>
    </row>
    <row r="434">
      <c r="B434" s="615">
        <f>+O360</f>
        <v/>
      </c>
      <c r="C434" s="616" t="n"/>
      <c r="D434" s="552" t="n"/>
      <c r="E434" s="615">
        <f>+O361</f>
        <v/>
      </c>
      <c r="F434" s="616" t="n"/>
      <c r="G434" s="552" t="n"/>
      <c r="H434" s="615">
        <f>+O362</f>
        <v/>
      </c>
      <c r="I434" s="616" t="n"/>
      <c r="J434" s="552" t="n"/>
    </row>
    <row r="435">
      <c r="B435" s="553" t="n"/>
      <c r="D435" s="554" t="n"/>
      <c r="E435" s="553" t="n"/>
      <c r="G435" s="554" t="n"/>
      <c r="H435" s="553" t="n"/>
      <c r="J435" s="554" t="n"/>
    </row>
    <row customHeight="1" ht="15.75" r="436" thickBot="1">
      <c r="B436" s="617" t="n"/>
      <c r="C436" s="618" t="n"/>
      <c r="D436" s="619" t="n"/>
      <c r="E436" s="617" t="n"/>
      <c r="F436" s="618" t="n"/>
      <c r="G436" s="619" t="n"/>
      <c r="H436" s="617" t="n"/>
      <c r="I436" s="618" t="n"/>
      <c r="J436" s="619" t="n"/>
    </row>
    <row r="437">
      <c r="B437" s="375" t="n"/>
      <c r="C437" s="120" t="n"/>
      <c r="D437" s="120" t="n"/>
      <c r="E437" s="418" t="n"/>
      <c r="F437" s="418" t="n"/>
      <c r="G437" s="418" t="n"/>
      <c r="H437" s="418" t="n"/>
      <c r="I437" s="418" t="n"/>
      <c r="J437" s="235" t="n"/>
    </row>
    <row r="438">
      <c r="B438" s="234" t="n"/>
      <c r="C438" s="418" t="n"/>
      <c r="D438" s="418" t="n"/>
      <c r="E438" s="418" t="n"/>
      <c r="F438" s="418" t="n"/>
      <c r="G438" s="418" t="n"/>
      <c r="H438" s="418" t="n"/>
      <c r="I438" s="418" t="n"/>
      <c r="J438" s="235" t="n"/>
    </row>
    <row r="439">
      <c r="B439" s="234" t="n"/>
      <c r="C439" s="418" t="n"/>
      <c r="D439" s="418" t="n"/>
      <c r="E439" s="418" t="n"/>
      <c r="F439" s="418" t="n"/>
      <c r="G439" s="418" t="n"/>
      <c r="H439" s="418" t="n"/>
      <c r="I439" s="418" t="n"/>
      <c r="J439" s="235" t="n"/>
    </row>
    <row r="440">
      <c r="B440" s="234" t="n"/>
      <c r="C440" s="418" t="n"/>
      <c r="D440" s="418" t="n"/>
      <c r="E440" s="418" t="n"/>
      <c r="F440" s="418" t="n"/>
      <c r="G440" s="418" t="n"/>
      <c r="H440" s="418" t="n"/>
      <c r="I440" s="418" t="n"/>
      <c r="J440" s="235" t="n"/>
    </row>
    <row r="441">
      <c r="A441" s="10" t="n">
        <v>2</v>
      </c>
      <c r="B441" s="234" t="n"/>
      <c r="C441" s="418" t="n"/>
      <c r="D441" s="418" t="n"/>
      <c r="E441" s="418" t="n"/>
      <c r="F441" s="418" t="n"/>
      <c r="G441" s="418" t="n"/>
      <c r="H441" s="418" t="n"/>
      <c r="I441" s="418" t="n"/>
      <c r="J441" s="235" t="n"/>
    </row>
    <row r="442">
      <c r="B442" s="234" t="n"/>
      <c r="C442" s="418" t="n"/>
      <c r="D442" s="418" t="n"/>
      <c r="E442" s="418" t="n"/>
      <c r="F442" s="418" t="n"/>
      <c r="G442" s="418" t="n"/>
      <c r="H442" s="418" t="n"/>
      <c r="I442" s="418" t="n"/>
      <c r="J442" s="235" t="n"/>
    </row>
    <row r="443">
      <c r="B443" s="234" t="n"/>
      <c r="C443" s="418" t="n"/>
      <c r="D443" s="418" t="n"/>
      <c r="E443" s="418" t="n"/>
      <c r="F443" s="418" t="n"/>
      <c r="G443" s="418" t="n"/>
      <c r="H443" s="418" t="n"/>
      <c r="I443" s="418" t="n"/>
      <c r="J443" s="235" t="n"/>
    </row>
    <row r="444">
      <c r="B444" s="234" t="n"/>
      <c r="C444" s="418" t="n"/>
      <c r="D444" s="418" t="n"/>
      <c r="E444" s="418" t="n"/>
      <c r="F444" s="418" t="n"/>
      <c r="G444" s="418" t="n"/>
      <c r="H444" s="418" t="n"/>
      <c r="I444" s="418" t="n"/>
      <c r="J444" s="235" t="n"/>
    </row>
    <row r="445">
      <c r="B445" s="234" t="n"/>
      <c r="C445" s="418" t="n"/>
      <c r="D445" s="418" t="n"/>
      <c r="E445" s="418" t="n"/>
      <c r="F445" s="418" t="n"/>
      <c r="G445" s="418" t="n"/>
      <c r="H445" s="418" t="n"/>
      <c r="I445" s="418" t="n"/>
      <c r="J445" s="235" t="n"/>
    </row>
    <row r="446">
      <c r="B446" s="234" t="n"/>
      <c r="C446" s="418" t="n"/>
      <c r="D446" s="418" t="n"/>
      <c r="E446" s="418" t="n"/>
      <c r="F446" s="418" t="n"/>
      <c r="G446" s="418" t="n"/>
      <c r="H446" s="418" t="n"/>
      <c r="I446" s="418" t="n"/>
      <c r="J446" s="235" t="n"/>
    </row>
    <row r="447">
      <c r="B447" s="234" t="n"/>
      <c r="C447" s="418" t="n"/>
      <c r="D447" s="418" t="n"/>
      <c r="E447" s="418" t="n"/>
      <c r="F447" s="418" t="n"/>
      <c r="G447" s="418" t="n"/>
      <c r="H447" s="418" t="n"/>
      <c r="I447" s="418" t="n"/>
      <c r="J447" s="235" t="n"/>
    </row>
    <row r="448">
      <c r="B448" s="234" t="n"/>
      <c r="C448" s="418" t="n"/>
      <c r="D448" s="418" t="n"/>
      <c r="E448" s="418" t="n"/>
      <c r="F448" s="418" t="n"/>
      <c r="G448" s="418" t="n"/>
      <c r="H448" s="418" t="n"/>
      <c r="I448" s="418" t="n"/>
      <c r="J448" s="235" t="n"/>
    </row>
    <row r="449">
      <c r="B449" s="234" t="n"/>
      <c r="C449" s="418" t="n"/>
      <c r="D449" s="418" t="n"/>
      <c r="E449" s="418" t="n"/>
      <c r="F449" s="418" t="n"/>
      <c r="G449" s="418" t="n"/>
      <c r="H449" s="418" t="n"/>
      <c r="I449" s="418" t="n"/>
      <c r="J449" s="235" t="n"/>
    </row>
    <row r="450">
      <c r="B450" s="234" t="n"/>
      <c r="C450" s="418" t="n"/>
      <c r="D450" s="418" t="n"/>
      <c r="E450" s="418" t="n"/>
      <c r="F450" s="418" t="n"/>
      <c r="G450" s="418" t="n"/>
      <c r="H450" s="418" t="n"/>
      <c r="I450" s="418" t="n"/>
      <c r="J450" s="235" t="n"/>
    </row>
    <row r="451">
      <c r="B451" s="234" t="n"/>
      <c r="C451" s="418" t="n"/>
      <c r="D451" s="418" t="n"/>
      <c r="E451" s="418" t="n"/>
      <c r="F451" s="418" t="n"/>
      <c r="G451" s="418" t="n"/>
      <c r="H451" s="418" t="n"/>
      <c r="I451" s="418" t="n"/>
      <c r="J451" s="235" t="n"/>
    </row>
    <row r="452">
      <c r="B452" s="234" t="n"/>
      <c r="C452" s="418" t="n"/>
      <c r="D452" s="418" t="n"/>
      <c r="E452" s="418" t="n"/>
      <c r="F452" s="418" t="n"/>
      <c r="G452" s="418" t="n"/>
      <c r="H452" s="418" t="n"/>
      <c r="I452" s="418" t="n"/>
      <c r="J452" s="235" t="n"/>
    </row>
    <row r="453">
      <c r="B453" s="234" t="n"/>
      <c r="C453" s="418" t="n"/>
      <c r="D453" s="418" t="n"/>
      <c r="E453" s="418" t="n"/>
      <c r="F453" s="418" t="n"/>
      <c r="G453" s="418" t="n"/>
      <c r="H453" s="418" t="n"/>
      <c r="I453" s="418" t="n"/>
      <c r="J453" s="235" t="n"/>
    </row>
    <row r="454">
      <c r="B454" s="234" t="n"/>
      <c r="C454" s="418" t="n"/>
      <c r="D454" s="418" t="n"/>
      <c r="E454" s="418" t="n"/>
      <c r="F454" s="418" t="n"/>
      <c r="G454" s="418" t="n"/>
      <c r="H454" s="418" t="n"/>
      <c r="I454" s="418" t="n"/>
      <c r="J454" s="235" t="n"/>
    </row>
    <row r="455">
      <c r="B455" s="234" t="n"/>
      <c r="C455" s="418" t="n"/>
      <c r="D455" s="418" t="n"/>
      <c r="E455" s="418" t="n"/>
      <c r="F455" s="418" t="n"/>
      <c r="G455" s="418" t="n"/>
      <c r="H455" s="418" t="n"/>
      <c r="I455" s="418" t="n"/>
      <c r="J455" s="235" t="n"/>
    </row>
    <row r="456">
      <c r="B456" s="234" t="n"/>
      <c r="C456" s="418" t="n"/>
      <c r="D456" s="418" t="n"/>
      <c r="E456" s="418" t="n"/>
      <c r="F456" s="418" t="n"/>
      <c r="G456" s="418" t="n"/>
      <c r="H456" s="418" t="n"/>
      <c r="I456" s="418" t="n"/>
      <c r="J456" s="235" t="n"/>
    </row>
    <row customHeight="1" ht="15.75" r="457" thickBot="1">
      <c r="B457" s="374" t="n"/>
      <c r="C457" s="123" t="n"/>
      <c r="D457" s="123" t="n"/>
      <c r="E457" s="418" t="n"/>
      <c r="F457" s="418" t="n"/>
      <c r="G457" s="418" t="n"/>
      <c r="H457" s="418" t="n"/>
      <c r="I457" s="418" t="n"/>
      <c r="J457" s="235" t="n"/>
    </row>
    <row r="458">
      <c r="B458" s="615">
        <f>+O363</f>
        <v/>
      </c>
      <c r="C458" s="616" t="n"/>
      <c r="D458" s="552" t="n"/>
      <c r="E458" s="615">
        <f>+O364</f>
        <v/>
      </c>
      <c r="F458" s="616" t="n"/>
      <c r="G458" s="552" t="n"/>
      <c r="H458" s="615">
        <f>+O365</f>
        <v/>
      </c>
      <c r="I458" s="616" t="n"/>
      <c r="J458" s="552" t="n"/>
    </row>
    <row r="459">
      <c r="B459" s="553" t="n"/>
      <c r="D459" s="554" t="n"/>
      <c r="E459" s="553" t="n"/>
      <c r="G459" s="554" t="n"/>
      <c r="H459" s="553" t="n"/>
      <c r="J459" s="554" t="n"/>
    </row>
    <row customHeight="1" ht="15.75" r="460" thickBot="1">
      <c r="B460" s="617" t="n"/>
      <c r="C460" s="618" t="n"/>
      <c r="D460" s="619" t="n"/>
      <c r="E460" s="617" t="n"/>
      <c r="F460" s="618" t="n"/>
      <c r="G460" s="619" t="n"/>
      <c r="H460" s="617" t="n"/>
      <c r="I460" s="618" t="n"/>
      <c r="J460" s="619" t="n"/>
    </row>
    <row r="461">
      <c r="B461" s="375" t="n"/>
      <c r="C461" s="120" t="n"/>
      <c r="D461" s="120" t="n"/>
      <c r="E461" s="418" t="n"/>
      <c r="F461" s="418" t="n"/>
      <c r="G461" s="418" t="n"/>
      <c r="H461" s="418" t="n"/>
      <c r="I461" s="418" t="n"/>
      <c r="J461" s="235" t="n"/>
    </row>
    <row r="462">
      <c r="B462" s="234" t="n"/>
      <c r="C462" s="418" t="n"/>
      <c r="D462" s="418" t="n"/>
      <c r="E462" s="418" t="n"/>
      <c r="F462" s="418" t="n"/>
      <c r="G462" s="418" t="n"/>
      <c r="H462" s="418" t="n"/>
      <c r="I462" s="418" t="n"/>
      <c r="J462" s="235" t="n"/>
    </row>
    <row r="463">
      <c r="B463" s="234" t="n"/>
      <c r="C463" s="418" t="n"/>
      <c r="D463" s="418" t="n"/>
      <c r="E463" s="418" t="n"/>
      <c r="F463" s="418" t="n"/>
      <c r="G463" s="418" t="n"/>
      <c r="H463" s="418" t="n"/>
      <c r="I463" s="418" t="n"/>
      <c r="J463" s="235" t="n"/>
    </row>
    <row r="464">
      <c r="B464" s="234" t="n"/>
      <c r="C464" s="418" t="n"/>
      <c r="D464" s="418" t="n"/>
      <c r="E464" s="418" t="n"/>
      <c r="F464" s="418" t="n"/>
      <c r="G464" s="418" t="n"/>
      <c r="H464" s="418" t="n"/>
      <c r="I464" s="418" t="n"/>
      <c r="J464" s="235" t="n"/>
    </row>
    <row r="465">
      <c r="A465" s="10" t="n">
        <v>3</v>
      </c>
      <c r="B465" s="234" t="n"/>
      <c r="C465" s="418" t="n"/>
      <c r="D465" s="418" t="n"/>
      <c r="E465" s="418" t="n"/>
      <c r="F465" s="418" t="n"/>
      <c r="G465" s="418" t="n"/>
      <c r="H465" s="418" t="n"/>
      <c r="I465" s="418" t="n"/>
      <c r="J465" s="235" t="n"/>
    </row>
    <row r="466">
      <c r="B466" s="234" t="n"/>
      <c r="C466" s="418" t="n"/>
      <c r="D466" s="418" t="n"/>
      <c r="E466" s="418" t="n"/>
      <c r="F466" s="418" t="n"/>
      <c r="G466" s="418" t="n"/>
      <c r="H466" s="418" t="n"/>
      <c r="I466" s="418" t="n"/>
      <c r="J466" s="235" t="n"/>
    </row>
    <row r="467">
      <c r="B467" s="234" t="n"/>
      <c r="C467" s="418" t="n"/>
      <c r="D467" s="418" t="n"/>
      <c r="E467" s="418" t="n"/>
      <c r="F467" s="418" t="n"/>
      <c r="G467" s="418" t="n"/>
      <c r="H467" s="418" t="n"/>
      <c r="I467" s="418" t="n"/>
      <c r="J467" s="235" t="n"/>
    </row>
    <row r="468">
      <c r="B468" s="234" t="n"/>
      <c r="C468" s="418" t="n"/>
      <c r="D468" s="418" t="n"/>
      <c r="E468" s="418" t="n"/>
      <c r="F468" s="418" t="n"/>
      <c r="G468" s="418" t="n"/>
      <c r="H468" s="418" t="n"/>
      <c r="I468" s="418" t="n"/>
      <c r="J468" s="235" t="n"/>
    </row>
    <row r="469">
      <c r="B469" s="234" t="n"/>
      <c r="C469" s="418" t="n"/>
      <c r="D469" s="418" t="n"/>
      <c r="E469" s="418" t="n"/>
      <c r="F469" s="418" t="n"/>
      <c r="G469" s="418" t="n"/>
      <c r="H469" s="418" t="n"/>
      <c r="I469" s="418" t="n"/>
      <c r="J469" s="235" t="n"/>
    </row>
    <row r="470">
      <c r="B470" s="234" t="n"/>
      <c r="C470" s="418" t="n"/>
      <c r="D470" s="418" t="n"/>
      <c r="E470" s="418" t="n"/>
      <c r="F470" s="418" t="n"/>
      <c r="G470" s="418" t="n"/>
      <c r="H470" s="418" t="n"/>
      <c r="I470" s="418" t="n"/>
      <c r="J470" s="235" t="n"/>
    </row>
    <row r="471">
      <c r="B471" s="234" t="n"/>
      <c r="C471" s="418" t="n"/>
      <c r="D471" s="418" t="n"/>
      <c r="E471" s="418" t="n"/>
      <c r="F471" s="418" t="n"/>
      <c r="G471" s="418" t="n"/>
      <c r="H471" s="418" t="n"/>
      <c r="I471" s="418" t="n"/>
      <c r="J471" s="235" t="n"/>
    </row>
    <row r="472">
      <c r="B472" s="234" t="n"/>
      <c r="C472" s="418" t="n"/>
      <c r="D472" s="418" t="n"/>
      <c r="E472" s="418" t="n"/>
      <c r="F472" s="418" t="n"/>
      <c r="G472" s="418" t="n"/>
      <c r="H472" s="418" t="n"/>
      <c r="I472" s="418" t="n"/>
      <c r="J472" s="235" t="n"/>
    </row>
    <row r="473">
      <c r="B473" s="234" t="n"/>
      <c r="C473" s="418" t="n"/>
      <c r="D473" s="418" t="n"/>
      <c r="E473" s="418" t="n"/>
      <c r="F473" s="418" t="n"/>
      <c r="G473" s="418" t="n"/>
      <c r="H473" s="418" t="n"/>
      <c r="I473" s="418" t="n"/>
      <c r="J473" s="235" t="n"/>
    </row>
    <row r="474">
      <c r="B474" s="234" t="n"/>
      <c r="C474" s="418" t="n"/>
      <c r="D474" s="418" t="n"/>
      <c r="E474" s="418" t="n"/>
      <c r="F474" s="418" t="n"/>
      <c r="G474" s="418" t="n"/>
      <c r="H474" s="418" t="n"/>
      <c r="I474" s="418" t="n"/>
      <c r="J474" s="235" t="n"/>
    </row>
    <row r="475">
      <c r="B475" s="234" t="n"/>
      <c r="C475" s="418" t="n"/>
      <c r="D475" s="418" t="n"/>
      <c r="E475" s="418" t="n"/>
      <c r="F475" s="418" t="n"/>
      <c r="G475" s="418" t="n"/>
      <c r="H475" s="418" t="n"/>
      <c r="I475" s="418" t="n"/>
      <c r="J475" s="235" t="n"/>
    </row>
    <row r="476">
      <c r="B476" s="234" t="n"/>
      <c r="C476" s="418" t="n"/>
      <c r="D476" s="418" t="n"/>
      <c r="E476" s="418" t="n"/>
      <c r="F476" s="418" t="n"/>
      <c r="G476" s="418" t="n"/>
      <c r="H476" s="418" t="n"/>
      <c r="I476" s="418" t="n"/>
      <c r="J476" s="235" t="n"/>
    </row>
    <row r="477">
      <c r="B477" s="234" t="n"/>
      <c r="C477" s="418" t="n"/>
      <c r="D477" s="418" t="n"/>
      <c r="E477" s="418" t="n"/>
      <c r="F477" s="418" t="n"/>
      <c r="G477" s="418" t="n"/>
      <c r="H477" s="418" t="n"/>
      <c r="I477" s="418" t="n"/>
      <c r="J477" s="235" t="n"/>
    </row>
    <row r="478">
      <c r="B478" s="234" t="n"/>
      <c r="C478" s="418" t="n"/>
      <c r="D478" s="418" t="n"/>
      <c r="E478" s="418" t="n"/>
      <c r="F478" s="418" t="n"/>
      <c r="G478" s="418" t="n"/>
      <c r="H478" s="418" t="n"/>
      <c r="I478" s="418" t="n"/>
      <c r="J478" s="235" t="n"/>
    </row>
    <row r="479">
      <c r="B479" s="234" t="n"/>
      <c r="C479" s="418" t="n"/>
      <c r="D479" s="418" t="n"/>
      <c r="E479" s="418" t="n"/>
      <c r="F479" s="418" t="n"/>
      <c r="G479" s="418" t="n"/>
      <c r="H479" s="418" t="n"/>
      <c r="I479" s="418" t="n"/>
      <c r="J479" s="235" t="n"/>
    </row>
    <row r="480">
      <c r="B480" s="234" t="n"/>
      <c r="C480" s="418" t="n"/>
      <c r="D480" s="418" t="n"/>
      <c r="E480" s="418" t="n"/>
      <c r="F480" s="418" t="n"/>
      <c r="G480" s="418" t="n"/>
      <c r="H480" s="418" t="n"/>
      <c r="I480" s="418" t="n"/>
      <c r="J480" s="235" t="n"/>
    </row>
    <row r="481">
      <c r="B481" s="234" t="n"/>
      <c r="C481" s="418" t="n"/>
      <c r="D481" s="418" t="n"/>
      <c r="E481" s="418" t="n"/>
      <c r="F481" s="418" t="n"/>
      <c r="G481" s="418" t="n"/>
      <c r="H481" s="418" t="n"/>
      <c r="I481" s="418" t="n"/>
      <c r="J481" s="235" t="n"/>
    </row>
    <row r="482">
      <c r="B482" s="234" t="n"/>
      <c r="C482" s="418" t="n"/>
      <c r="D482" s="418" t="n"/>
      <c r="E482" s="418" t="n"/>
      <c r="F482" s="418" t="n"/>
      <c r="G482" s="418" t="n"/>
      <c r="H482" s="418" t="n"/>
      <c r="I482" s="418" t="n"/>
      <c r="J482" s="235" t="n"/>
    </row>
    <row r="483">
      <c r="B483" s="234" t="n"/>
      <c r="C483" s="418" t="n"/>
      <c r="D483" s="418" t="n"/>
      <c r="E483" s="418" t="n"/>
      <c r="F483" s="418" t="n"/>
      <c r="G483" s="418" t="n"/>
      <c r="H483" s="418" t="n"/>
      <c r="I483" s="418" t="n"/>
      <c r="J483" s="235" t="n"/>
    </row>
    <row customHeight="1" ht="15.75" r="484" thickBot="1">
      <c r="B484" s="234" t="n"/>
      <c r="C484" s="418" t="n"/>
      <c r="D484" s="418" t="n"/>
      <c r="E484" s="418" t="n"/>
      <c r="F484" s="418" t="n"/>
      <c r="G484" s="418" t="n"/>
      <c r="H484" s="418" t="n"/>
      <c r="I484" s="418" t="n"/>
      <c r="J484" s="235" t="n"/>
    </row>
    <row r="485">
      <c r="B485" s="615">
        <f>+O366</f>
        <v/>
      </c>
      <c r="C485" s="616" t="n"/>
      <c r="D485" s="552" t="n"/>
      <c r="E485" s="418" t="n"/>
      <c r="F485" s="418" t="n"/>
      <c r="G485" s="418" t="n"/>
      <c r="H485" s="418" t="n"/>
      <c r="I485" s="418" t="n"/>
      <c r="J485" s="235" t="n"/>
    </row>
    <row r="486">
      <c r="B486" s="553" t="n"/>
      <c r="D486" s="554" t="n"/>
      <c r="E486" s="418" t="n"/>
      <c r="F486" s="418" t="n"/>
      <c r="G486" s="418" t="n"/>
      <c r="H486" s="418" t="n"/>
      <c r="I486" s="418" t="n"/>
      <c r="J486" s="235" t="n"/>
    </row>
    <row customHeight="1" ht="15.75" r="487" thickBot="1">
      <c r="B487" s="617" t="n"/>
      <c r="C487" s="618" t="n"/>
      <c r="D487" s="619" t="n"/>
      <c r="E487" s="418" t="n"/>
      <c r="F487" s="418" t="n"/>
      <c r="G487" s="418" t="n"/>
      <c r="H487" s="418" t="n"/>
      <c r="I487" s="418" t="n"/>
      <c r="J487" s="235" t="n"/>
    </row>
    <row customHeight="1" ht="15.75" r="488" thickBot="1">
      <c r="B488" s="236" t="n"/>
      <c r="C488" s="237" t="n"/>
      <c r="D488" s="237" t="n"/>
      <c r="E488" s="237" t="n"/>
      <c r="F488" s="237" t="n"/>
      <c r="G488" s="237" t="n"/>
      <c r="H488" s="237" t="n"/>
      <c r="I488" s="237" t="n"/>
      <c r="J488" s="238" t="n"/>
    </row>
    <row r="496">
      <c r="A496" s="10" t="n">
        <v>3</v>
      </c>
    </row>
    <row r="529">
      <c r="A529" s="10" t="n">
        <v>4</v>
      </c>
    </row>
  </sheetData>
  <mergeCells count="26">
    <mergeCell ref="F10:G10"/>
    <mergeCell ref="F11:G11"/>
    <mergeCell ref="F12:G12"/>
    <mergeCell ref="F13:G13"/>
    <mergeCell ref="B293:I297"/>
    <mergeCell ref="B300:I304"/>
    <mergeCell ref="B242:I249"/>
    <mergeCell ref="B307:I311"/>
    <mergeCell ref="B315:I332"/>
    <mergeCell ref="C65:E65"/>
    <mergeCell ref="B111:E114"/>
    <mergeCell ref="B256:H263"/>
    <mergeCell ref="B268:H275"/>
    <mergeCell ref="B286:I290"/>
    <mergeCell ref="C405:D405"/>
    <mergeCell ref="C401:E401"/>
    <mergeCell ref="C400:E400"/>
    <mergeCell ref="C399:E399"/>
    <mergeCell ref="B412:J412"/>
    <mergeCell ref="B485:D487"/>
    <mergeCell ref="B434:D436"/>
    <mergeCell ref="E434:G436"/>
    <mergeCell ref="H434:J436"/>
    <mergeCell ref="B458:D460"/>
    <mergeCell ref="E458:G460"/>
    <mergeCell ref="H458:J460"/>
  </mergeCells>
  <conditionalFormatting sqref="C401:E401">
    <cfRule dxfId="1" operator="containsText" priority="6" text="DESFAVORABLE" type="containsText">
      <formula>NOT(ISERROR(SEARCH("DESFAVORABLE",C401)))</formula>
    </cfRule>
    <cfRule dxfId="0" operator="containsText" priority="7" text="FAVORABLE" type="containsText">
      <formula>NOT(ISERROR(SEARCH("FAVORABLE",C401)))</formula>
    </cfRule>
  </conditionalFormatting>
  <conditionalFormatting sqref="J372:J373 I372:I377">
    <cfRule dxfId="2" priority="5" type="expression">
      <formula>#REF!="NO"</formula>
    </cfRule>
  </conditionalFormatting>
  <conditionalFormatting sqref="I378:I380">
    <cfRule dxfId="2" priority="4" type="expression">
      <formula>#REF!="NO"</formula>
    </cfRule>
  </conditionalFormatting>
  <dataValidations count="12" disablePrompts="1">
    <dataValidation allowBlank="1" showErrorMessage="1" showInputMessage="1" sqref="C66" type="list">
      <formula1>"URBANO,RURAL"</formula1>
    </dataValidation>
    <dataValidation allowBlank="1" showErrorMessage="1" showInputMessage="1" sqref="L343:N352" type="list">
      <formula1>$I$372:$I$381</formula1>
    </dataValidation>
    <dataValidation allowBlank="1" showErrorMessage="1" showInputMessage="1" sqref="H357:L357" type="list">
      <formula1>"DESHABILITADO, HABILITADO"</formula1>
    </dataValidation>
    <dataValidation allowBlank="1" showErrorMessage="1" showInputMessage="1" sqref="F122" type="list">
      <formula1>"SI, NO"</formula1>
    </dataValidation>
    <dataValidation allowBlank="1" showErrorMessage="1" showInputMessage="1" sqref="F121" type="list">
      <formula1>"APARTAMENTO, CASA, CASA RURAL, LOTE, LOCAL, BODEGA, OFICINA"</formula1>
    </dataValidation>
    <dataValidation allowBlank="1" showErrorMessage="1" showInputMessage="1" sqref="C122" type="list">
      <formula1>"ESQUINERO, MEDIANERO"</formula1>
    </dataValidation>
    <dataValidation allowBlank="1" showErrorMessage="1" showInputMessage="1" sqref="C121" type="list">
      <formula1>"UNIFAMILIAR, BIFAMILIAR, MULTIFAMILIAR, INDUSTRIAL, COMERCIAL, OFICINAS, OTRO"</formula1>
    </dataValidation>
    <dataValidation allowBlank="1" showErrorMessage="1" showInputMessage="1" sqref="F120" type="list">
      <formula1>"VIVIENDA, COMERCIO, BODEGA, OFICINAS, V MULTIHABITACIONAL, OTRO"</formula1>
    </dataValidation>
    <dataValidation allowBlank="1" showErrorMessage="1" showInputMessage="1" sqref="C120" type="list">
      <formula1>"VIS, NO VIS"</formula1>
    </dataValidation>
    <dataValidation allowBlank="1" showErrorMessage="1" showInputMessage="1" sqref="C401:E401" type="list">
      <formula1>"FAVORABLE, DESFAVORABLE"</formula1>
    </dataValidation>
    <dataValidation allowBlank="1" showErrorMessage="1" showInputMessage="1" sqref="C90" type="list">
      <formula1>"PAVIMENTADAS, EN PIEDRA,VEREDALES, TROCHAS"</formula1>
    </dataValidation>
    <dataValidation allowBlank="1" showErrorMessage="1" showInputMessage="1" sqref="C56" type="list">
      <formula1>"URBANO, RURAL"</formula1>
    </dataValidation>
  </dataValidations>
  <pageMargins bottom="0.7500000000000001" footer="0.3" header="0.3" left="0.25" right="0.25" top="0.7500000000000001"/>
  <pageSetup fitToHeight="2" orientation="portrait" scale="42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4:R108"/>
  <sheetViews>
    <sheetView showGridLines="0" topLeftCell="A16" workbookViewId="0" zoomScale="75">
      <selection activeCell="B91" sqref="B91"/>
    </sheetView>
  </sheetViews>
  <sheetFormatPr baseColWidth="8" defaultColWidth="9.75" defaultRowHeight="15"/>
  <cols>
    <col collapsed="1" customWidth="1" max="1" min="1" style="248" width="6.375"/>
    <col collapsed="1" customWidth="1" max="2" min="2" style="248" width="15"/>
    <col collapsed="1" customWidth="1" max="3" min="3" style="248" width="23.5"/>
    <col collapsed="1" customWidth="1" max="4" min="4" style="248" width="18.125"/>
    <col collapsed="1" customWidth="1" max="5" min="5" outlineLevel="1" style="248" width="16.625"/>
    <col collapsed="1" customWidth="1" max="6" min="6" outlineLevel="1" style="248" width="20.5"/>
    <col collapsed="1" customWidth="1" max="7" min="7" outlineLevel="1" style="248" width="18.125"/>
    <col collapsed="1" customWidth="1" max="8" min="8" outlineLevel="1" style="248" width="13.625"/>
    <col customWidth="1" max="9" min="9" style="248" width="16.625"/>
    <col collapsed="1" customWidth="1" max="10" min="10" style="248" width="14.25"/>
    <col collapsed="1" customWidth="1" max="11" min="11" style="248" width="14"/>
    <col collapsed="1" customWidth="1" max="12" min="12" style="248" width="13.25"/>
    <col collapsed="1" customWidth="1" max="13" min="13" style="248" width="15.125"/>
    <col collapsed="1" customWidth="1" max="14" min="14" style="248" width="14.125"/>
    <col collapsed="1" customWidth="1" max="15" min="15" style="248" width="12.25"/>
    <col collapsed="1" customWidth="1" max="16" min="16" style="248" width="9.75"/>
    <col bestFit="1" collapsed="1" customWidth="1" max="17" min="17" style="248" width="10.5"/>
    <col collapsed="1" customWidth="1" max="19" min="18" style="248" width="9.75"/>
    <col collapsed="1" customWidth="1" max="20" min="20" style="248" width="13.625"/>
    <col collapsed="1" customWidth="1" max="21" min="21" style="248" width="15.375"/>
    <col collapsed="1" customWidth="1" max="16384" min="22" style="248" width="9.75"/>
  </cols>
  <sheetData>
    <row customFormat="1" r="1" s="245"/>
    <row customFormat="1" r="2" s="245"/>
    <row customFormat="1" r="3" s="245"/>
    <row r="4">
      <c r="A4" s="246" t="n"/>
      <c r="B4" s="247" t="inlineStr">
        <is>
          <t>LIQUIDACION DEL AVALUO</t>
        </is>
      </c>
      <c r="C4" s="246" t="n"/>
    </row>
    <row r="8">
      <c r="B8" s="245" t="inlineStr">
        <is>
          <t xml:space="preserve">INFORMACION DE MERCADO </t>
        </is>
      </c>
    </row>
    <row customHeight="1" ht="15.75" r="9">
      <c r="B9" s="245" t="n"/>
      <c r="G9" s="248" t="inlineStr">
        <is>
          <t>% depuracion</t>
        </is>
      </c>
      <c r="H9" s="249" t="n"/>
    </row>
    <row customHeight="1" ht="45" r="10">
      <c r="A10" s="250" t="n"/>
      <c r="B10" s="251" t="inlineStr">
        <is>
          <t>TIPO DE DATO</t>
        </is>
      </c>
      <c r="C10" s="251" t="inlineStr">
        <is>
          <t>FUENTE DE INFORMACION NOMBRE Y NUMERO</t>
        </is>
      </c>
      <c r="D10" s="251" t="inlineStr">
        <is>
          <t>BARRIO</t>
        </is>
      </c>
      <c r="E10" s="251" t="inlineStr">
        <is>
          <t>UNIDAD</t>
        </is>
      </c>
      <c r="F10" s="251" t="inlineStr">
        <is>
          <t>ESTRATO</t>
        </is>
      </c>
      <c r="G10" s="251" t="inlineStr">
        <is>
          <t>Area construida  (Mts2)</t>
        </is>
      </c>
      <c r="H10" s="252" t="inlineStr">
        <is>
          <t>AREA LOTE</t>
        </is>
      </c>
      <c r="I10" s="251" t="inlineStr">
        <is>
          <t>Valor</t>
        </is>
      </c>
      <c r="J10" s="251" t="inlineStr">
        <is>
          <t>Valor Mt2</t>
        </is>
      </c>
      <c r="K10" s="253" t="inlineStr">
        <is>
          <t>Edad (si no es suministrada. Aprox)</t>
        </is>
      </c>
      <c r="L10" s="254" t="inlineStr">
        <is>
          <t>ACABADOS</t>
        </is>
      </c>
      <c r="M10" s="255" t="inlineStr">
        <is>
          <t>UBICACIÓN</t>
        </is>
      </c>
      <c r="N10" s="256" t="inlineStr">
        <is>
          <t>EDIFICIO O URBANIZACION</t>
        </is>
      </c>
      <c r="O10" s="251" t="inlineStr">
        <is>
          <t>OBSERVACIONES</t>
        </is>
      </c>
      <c r="P10" s="251" t="inlineStr">
        <is>
          <t>OBSERVACIONES</t>
        </is>
      </c>
      <c r="Q10" s="250" t="n"/>
      <c r="R10" s="250" t="n"/>
    </row>
    <row customHeight="1" ht="15.75" r="11">
      <c r="A11" s="248" t="n">
        <v>1</v>
      </c>
      <c r="B11" s="257" t="n"/>
      <c r="C11" s="258" t="n"/>
      <c r="D11" s="258" t="n"/>
      <c r="E11" s="258" t="n"/>
      <c r="F11" s="257" t="n"/>
      <c r="G11" s="257" t="n"/>
      <c r="H11" s="354" t="n"/>
      <c r="I11" s="620" t="n"/>
      <c r="J11" s="620">
        <f>+I11/H11</f>
        <v/>
      </c>
      <c r="K11" s="257" t="n"/>
      <c r="L11" s="354" t="inlineStr">
        <is>
          <t>S: Similar</t>
        </is>
      </c>
      <c r="M11" s="354" t="inlineStr">
        <is>
          <t>S: Similar</t>
        </is>
      </c>
      <c r="N11" s="354" t="inlineStr">
        <is>
          <t>S: Similar</t>
        </is>
      </c>
      <c r="O11" s="260" t="n"/>
      <c r="P11" s="261" t="n"/>
    </row>
    <row customHeight="1" ht="15.75" r="12">
      <c r="A12" s="248" t="n">
        <v>2</v>
      </c>
      <c r="B12" s="257" t="n"/>
      <c r="C12" s="258" t="n"/>
      <c r="D12" s="258" t="n"/>
      <c r="E12" s="258" t="n"/>
      <c r="F12" s="257" t="n"/>
      <c r="G12" s="257" t="n"/>
      <c r="H12" s="354" t="n"/>
      <c r="I12" s="620" t="n"/>
      <c r="J12" s="620">
        <f>+I12/H12</f>
        <v/>
      </c>
      <c r="K12" s="257" t="n"/>
      <c r="L12" s="354" t="inlineStr">
        <is>
          <t>S: Similar</t>
        </is>
      </c>
      <c r="M12" s="354" t="inlineStr">
        <is>
          <t>S: Similar</t>
        </is>
      </c>
      <c r="N12" s="354" t="inlineStr">
        <is>
          <t>S: Similar</t>
        </is>
      </c>
      <c r="O12" s="260" t="n"/>
      <c r="P12" s="261" t="n"/>
    </row>
    <row customHeight="1" ht="15.75" r="13">
      <c r="A13" s="248" t="n">
        <v>3</v>
      </c>
      <c r="B13" s="257" t="n"/>
      <c r="C13" s="258" t="n"/>
      <c r="D13" s="258" t="n"/>
      <c r="E13" s="258" t="n"/>
      <c r="F13" s="257" t="n"/>
      <c r="G13" s="257" t="n"/>
      <c r="H13" s="354" t="n"/>
      <c r="I13" s="620" t="n"/>
      <c r="J13" s="620">
        <f>+I13/H13</f>
        <v/>
      </c>
      <c r="K13" s="257" t="n"/>
      <c r="L13" s="354" t="inlineStr">
        <is>
          <t>S: Similar</t>
        </is>
      </c>
      <c r="M13" s="354" t="inlineStr">
        <is>
          <t>S: Similar</t>
        </is>
      </c>
      <c r="N13" s="354" t="inlineStr">
        <is>
          <t>S: Similar</t>
        </is>
      </c>
      <c r="O13" s="260" t="n"/>
      <c r="P13" s="261" t="n"/>
    </row>
    <row customHeight="1" ht="15.75" r="14">
      <c r="A14" s="248" t="n">
        <v>4</v>
      </c>
      <c r="B14" s="257" t="n"/>
      <c r="C14" s="258" t="n"/>
      <c r="D14" s="258" t="n"/>
      <c r="E14" s="258" t="n"/>
      <c r="F14" s="257" t="n"/>
      <c r="G14" s="257" t="n"/>
      <c r="H14" s="354" t="n"/>
      <c r="I14" s="620" t="n"/>
      <c r="J14" s="620">
        <f>+I14/H14</f>
        <v/>
      </c>
      <c r="K14" s="257" t="n"/>
      <c r="L14" s="354" t="inlineStr">
        <is>
          <t>S: Similar</t>
        </is>
      </c>
      <c r="M14" s="354" t="inlineStr">
        <is>
          <t>S: Similar</t>
        </is>
      </c>
      <c r="N14" s="354" t="inlineStr">
        <is>
          <t>S: Similar</t>
        </is>
      </c>
      <c r="O14" s="260" t="n"/>
      <c r="P14" s="261" t="n"/>
      <c r="Q14" s="262" t="n"/>
    </row>
    <row customHeight="1" ht="15.75" r="15">
      <c r="A15" s="248" t="n">
        <v>5</v>
      </c>
      <c r="B15" s="257" t="n"/>
      <c r="C15" s="258" t="n"/>
      <c r="D15" s="258" t="n"/>
      <c r="E15" s="258" t="n"/>
      <c r="F15" s="257" t="n"/>
      <c r="G15" s="257" t="n"/>
      <c r="H15" s="354" t="n"/>
      <c r="I15" s="620" t="n"/>
      <c r="J15" s="620">
        <f>+I15/H15</f>
        <v/>
      </c>
      <c r="K15" s="257" t="n"/>
      <c r="L15" s="257" t="n"/>
      <c r="M15" s="257" t="n"/>
      <c r="N15" s="257" t="n"/>
      <c r="O15" s="260" t="n"/>
      <c r="P15" s="261" t="n"/>
      <c r="Q15" s="262" t="n"/>
    </row>
    <row customHeight="1" ht="15.75" r="16">
      <c r="A16" s="248" t="n">
        <v>6</v>
      </c>
      <c r="B16" s="257" t="n"/>
      <c r="C16" s="258" t="n"/>
      <c r="D16" s="258" t="n"/>
      <c r="E16" s="258" t="n"/>
      <c r="F16" s="257" t="n"/>
      <c r="G16" s="257" t="n"/>
      <c r="H16" s="354" t="n"/>
      <c r="I16" s="620" t="n"/>
      <c r="J16" s="620" t="n"/>
      <c r="K16" s="257" t="n"/>
      <c r="L16" s="257" t="n"/>
      <c r="M16" s="257" t="n"/>
      <c r="N16" s="257" t="n"/>
      <c r="O16" s="260" t="n"/>
      <c r="P16" s="261" t="n"/>
      <c r="Q16" s="262" t="n"/>
    </row>
    <row customHeight="1" ht="15.75" r="17">
      <c r="A17" s="248" t="n">
        <v>7</v>
      </c>
      <c r="B17" s="257" t="n"/>
      <c r="C17" s="258" t="n"/>
      <c r="D17" s="258" t="n"/>
      <c r="E17" s="258" t="n"/>
      <c r="F17" s="257" t="n"/>
      <c r="G17" s="257" t="n"/>
      <c r="H17" s="257" t="n"/>
      <c r="I17" s="620" t="n"/>
      <c r="J17" s="620" t="n"/>
      <c r="K17" s="257" t="n"/>
      <c r="L17" s="257" t="n"/>
      <c r="M17" s="257" t="n"/>
      <c r="N17" s="257" t="n"/>
      <c r="O17" s="260" t="n"/>
      <c r="P17" s="261" t="n"/>
      <c r="Q17" s="262" t="n"/>
    </row>
    <row customHeight="1" ht="15.75" r="18">
      <c r="B18" s="263" t="n"/>
      <c r="C18" s="264" t="n"/>
      <c r="D18" s="264" t="n"/>
      <c r="E18" s="264" t="n"/>
      <c r="F18" s="263" t="n"/>
      <c r="G18" s="263" t="n"/>
      <c r="H18" s="621" t="n"/>
      <c r="I18" s="621" t="n"/>
      <c r="J18" s="263" t="n"/>
      <c r="K18" s="263" t="n"/>
    </row>
    <row r="20">
      <c r="B20" s="245" t="inlineStr">
        <is>
          <t>HOMOGENIZACIÓN</t>
        </is>
      </c>
    </row>
    <row r="21">
      <c r="B21" s="245" t="n"/>
    </row>
    <row customFormat="1" r="22" s="245">
      <c r="E22" s="254" t="inlineStr">
        <is>
          <t>DESHABILITADO</t>
        </is>
      </c>
      <c r="F22" s="255" t="inlineStr">
        <is>
          <t>DESHABILITADO</t>
        </is>
      </c>
      <c r="G22" s="256" t="inlineStr">
        <is>
          <t>DESHABILITADO</t>
        </is>
      </c>
      <c r="H22" s="252" t="inlineStr">
        <is>
          <t>DESHABILITADO</t>
        </is>
      </c>
      <c r="I22" s="253" t="inlineStr">
        <is>
          <t>DESHABILITADO</t>
        </is>
      </c>
    </row>
    <row customFormat="1" r="23" s="245">
      <c r="H23" s="622">
        <f>+C90</f>
        <v/>
      </c>
      <c r="I23" s="266" t="n"/>
      <c r="J23" s="245" t="inlineStr">
        <is>
          <t>DATOS DEL INMUEBLE AVALUADO</t>
        </is>
      </c>
    </row>
    <row customHeight="1" ht="37.15" r="24">
      <c r="B24" s="251" t="inlineStr">
        <is>
          <t>Fctor Fuente</t>
        </is>
      </c>
      <c r="C24" s="251" t="inlineStr">
        <is>
          <t>VALOR ABSOLUTA ADICIONES O RESTAS</t>
        </is>
      </c>
      <c r="D24" s="251" t="inlineStr">
        <is>
          <t>VALOR ABSOLUTO ADICIONALES</t>
        </is>
      </c>
      <c r="E24" s="254" t="inlineStr">
        <is>
          <t>FACTOR ACABADOS</t>
        </is>
      </c>
      <c r="F24" s="255" t="inlineStr">
        <is>
          <t>FACTOR UBICACIÓN</t>
        </is>
      </c>
      <c r="G24" s="256" t="inlineStr">
        <is>
          <t>FACTOR EDIFICIO O URBANIZACION</t>
        </is>
      </c>
      <c r="H24" s="252" t="inlineStr">
        <is>
          <t>FACTOR AREA</t>
        </is>
      </c>
      <c r="I24" s="253" t="inlineStr">
        <is>
          <t>FACTOR EDAD</t>
        </is>
      </c>
      <c r="J24" s="251" t="inlineStr">
        <is>
          <t>Valor total Homogenizado</t>
        </is>
      </c>
      <c r="K24" s="251" t="inlineStr">
        <is>
          <t>valor M2 Homogenizado</t>
        </is>
      </c>
      <c r="M24" s="248" t="inlineStr">
        <is>
          <t>si la oferta es:</t>
        </is>
      </c>
      <c r="N24" s="248" t="inlineStr">
        <is>
          <t>entonces el factor es:</t>
        </is>
      </c>
    </row>
    <row customHeight="1" ht="15.75" r="25">
      <c r="A25" s="248" t="n">
        <v>1</v>
      </c>
      <c r="B25" s="269" t="n">
        <v>0</v>
      </c>
      <c r="C25" s="623" t="n"/>
      <c r="D25" s="271" t="n"/>
      <c r="E25" s="624">
        <f>(IFERROR(IF('LOTE Y CONSTRUCCION'!$E$22="HABILITADO",+VLOOKUP('LOTE Y CONSTRUCCION'!L11,'LOTE Y CONSTRUCCION'!$M$25:'LOTE Y CONSTRUCCION'!$N$33,2,FALSE),1),1))</f>
        <v/>
      </c>
      <c r="F25" s="625">
        <f>+IFERROR(IF('LOTE Y CONSTRUCCION'!$F$22="HABILITADO",+VLOOKUP('LOTE Y CONSTRUCCION'!M11,'LOTE Y CONSTRUCCION'!$M$25:'LOTE Y CONSTRUCCION'!$N$33,2,FALSE),1),1)</f>
        <v/>
      </c>
      <c r="G25" s="625">
        <f>+IFERROR(IF('LOTE Y CONSTRUCCION'!$G$22="HABILITADO",+VLOOKUP('LOTE Y CONSTRUCCION'!N11,'LOTE Y CONSTRUCCION'!$M$25:'LOTE Y CONSTRUCCION'!$N$33,2,FALSE),1),1)</f>
        <v/>
      </c>
      <c r="H25" s="625">
        <f>+IFERROR(IF('LOTE Y CONSTRUCCION'!$H$22="HABILITADO",(('LOTE Y CONSTRUCCION'!$H11/'LOTE Y CONSTRUCCION'!$H$23)^(1/10)),1),1)</f>
        <v/>
      </c>
      <c r="I25" s="625">
        <f>+IF('LOTE Y CONSTRUCCION'!$I$22="HABILITADO",(0.2+(((100^1.4)-('LOTE Y CONSTRUCCION'!$I$23^1.4))/((100^1.4)-('LOTE Y CONSTRUCCION'!K11^1.4))*0.8)),1)</f>
        <v/>
      </c>
      <c r="J25" s="626">
        <f>+(I11-(+C25+D25))*(1-B25)*E25*F25*G25*H25*I25</f>
        <v/>
      </c>
      <c r="K25" s="627">
        <f>+J25/H11</f>
        <v/>
      </c>
      <c r="M25" s="267" t="inlineStr">
        <is>
          <t xml:space="preserve">NP: Notoriamente Peor </t>
        </is>
      </c>
      <c r="N25" s="268" t="n">
        <v>1.2</v>
      </c>
    </row>
    <row customHeight="1" ht="15.75" r="26">
      <c r="A26" s="248" t="n">
        <v>2</v>
      </c>
      <c r="B26" s="269" t="n">
        <v>0</v>
      </c>
      <c r="C26" s="623" t="n"/>
      <c r="D26" s="271" t="n"/>
      <c r="E26" s="624">
        <f>(IFERROR(IF('LOTE Y CONSTRUCCION'!$E$22="HABILITADO",+VLOOKUP('LOTE Y CONSTRUCCION'!L12,'LOTE Y CONSTRUCCION'!$M$25:'LOTE Y CONSTRUCCION'!$N$33,2,FALSE),1),1))</f>
        <v/>
      </c>
      <c r="F26" s="625">
        <f>+IFERROR(IF('LOTE Y CONSTRUCCION'!$F$22="HABILITADO",+VLOOKUP('LOTE Y CONSTRUCCION'!M12,'LOTE Y CONSTRUCCION'!$M$25:'LOTE Y CONSTRUCCION'!$N$33,2,FALSE),1),1)</f>
        <v/>
      </c>
      <c r="G26" s="625">
        <f>+IFERROR(IF('LOTE Y CONSTRUCCION'!$G$22="HABILITADO",+VLOOKUP('LOTE Y CONSTRUCCION'!N12,'LOTE Y CONSTRUCCION'!$M$25:'LOTE Y CONSTRUCCION'!$N$33,2,FALSE),1),1)</f>
        <v/>
      </c>
      <c r="H26" s="625">
        <f>+IFERROR(IF('LOTE Y CONSTRUCCION'!$H$22="HABILITADO",(('LOTE Y CONSTRUCCION'!$H12/'LOTE Y CONSTRUCCION'!$H$23)^(1/10)),1),1)</f>
        <v/>
      </c>
      <c r="I26" s="625">
        <f>+IF('LOTE Y CONSTRUCCION'!$I$22="HABILITADO",(0.2+(((100^1.4)-('LOTE Y CONSTRUCCION'!$I$23^1.4))/((100^1.4)-('LOTE Y CONSTRUCCION'!K12^1.4))*0.8)),1)</f>
        <v/>
      </c>
      <c r="J26" s="626">
        <f>+(I12-(+C26+D26))*(1-B26)*E26*F26*G26*H26*I26</f>
        <v/>
      </c>
      <c r="K26" s="627">
        <f>+J26/H12</f>
        <v/>
      </c>
      <c r="M26" s="267" t="inlineStr">
        <is>
          <t xml:space="preserve">MP: Mucho Peor </t>
        </is>
      </c>
      <c r="N26" s="268" t="n">
        <v>1.15</v>
      </c>
    </row>
    <row customHeight="1" ht="15.75" r="27">
      <c r="A27" s="248" t="n">
        <v>3</v>
      </c>
      <c r="B27" s="269" t="n">
        <v>0</v>
      </c>
      <c r="C27" s="623" t="n"/>
      <c r="D27" s="271" t="n"/>
      <c r="E27" s="624">
        <f>(IFERROR(IF('LOTE Y CONSTRUCCION'!$E$22="HABILITADO",+VLOOKUP('LOTE Y CONSTRUCCION'!L13,'LOTE Y CONSTRUCCION'!$M$25:'LOTE Y CONSTRUCCION'!$N$33,2,FALSE),1),1))</f>
        <v/>
      </c>
      <c r="F27" s="625">
        <f>+IFERROR(IF('LOTE Y CONSTRUCCION'!$F$22="HABILITADO",+VLOOKUP('LOTE Y CONSTRUCCION'!M13,'LOTE Y CONSTRUCCION'!$M$25:'LOTE Y CONSTRUCCION'!$N$33,2,FALSE),1),1)</f>
        <v/>
      </c>
      <c r="G27" s="625">
        <f>+IFERROR(IF('LOTE Y CONSTRUCCION'!$G$22="HABILITADO",+VLOOKUP('LOTE Y CONSTRUCCION'!N13,'LOTE Y CONSTRUCCION'!$M$25:'LOTE Y CONSTRUCCION'!$N$33,2,FALSE),1),1)</f>
        <v/>
      </c>
      <c r="H27" s="625">
        <f>+IFERROR(IF('LOTE Y CONSTRUCCION'!$H$22="HABILITADO",(('LOTE Y CONSTRUCCION'!$H13/'LOTE Y CONSTRUCCION'!$H$23)^(1/10)),1),1)</f>
        <v/>
      </c>
      <c r="I27" s="625">
        <f>+IF('LOTE Y CONSTRUCCION'!$I$22="HABILITADO",(0.2+(((100^1.4)-('LOTE Y CONSTRUCCION'!$I$23^1.4))/((100^1.4)-('LOTE Y CONSTRUCCION'!K13^1.4))*0.8)),1)</f>
        <v/>
      </c>
      <c r="J27" s="626">
        <f>+(I13-(+C27+D27))*(1-B27)*E27*F27*G27*H27*I27</f>
        <v/>
      </c>
      <c r="K27" s="627">
        <f>+J27/H13</f>
        <v/>
      </c>
      <c r="L27" s="262" t="n"/>
      <c r="M27" s="267" t="inlineStr">
        <is>
          <t>P: Peor</t>
        </is>
      </c>
      <c r="N27" s="275" t="n">
        <v>1.1</v>
      </c>
    </row>
    <row customHeight="1" ht="15.75" r="28">
      <c r="A28" s="248" t="n">
        <v>4</v>
      </c>
      <c r="B28" s="269" t="n">
        <v>0</v>
      </c>
      <c r="C28" s="623" t="n"/>
      <c r="D28" s="271" t="n"/>
      <c r="E28" s="624">
        <f>(IFERROR(IF('LOTE Y CONSTRUCCION'!$E$22="HABILITADO",+VLOOKUP('LOTE Y CONSTRUCCION'!L14,'LOTE Y CONSTRUCCION'!$M$25:'LOTE Y CONSTRUCCION'!$N$33,2,FALSE),1),1))</f>
        <v/>
      </c>
      <c r="F28" s="625">
        <f>+IFERROR(IF('LOTE Y CONSTRUCCION'!$F$22="HABILITADO",+VLOOKUP('LOTE Y CONSTRUCCION'!M14,'LOTE Y CONSTRUCCION'!$M$25:'LOTE Y CONSTRUCCION'!$N$33,2,FALSE),1),1)</f>
        <v/>
      </c>
      <c r="G28" s="625">
        <f>+IFERROR(IF('LOTE Y CONSTRUCCION'!$G$22="HABILITADO",+VLOOKUP('LOTE Y CONSTRUCCION'!N14,'LOTE Y CONSTRUCCION'!$M$25:'LOTE Y CONSTRUCCION'!$N$33,2,FALSE),1),1)</f>
        <v/>
      </c>
      <c r="H28" s="625">
        <f>+IFERROR(IF('LOTE Y CONSTRUCCION'!$H$22="HABILITADO",(('LOTE Y CONSTRUCCION'!$H14/'LOTE Y CONSTRUCCION'!$H$23)^(1/10)),1),1)</f>
        <v/>
      </c>
      <c r="I28" s="625">
        <f>+IF('LOTE Y CONSTRUCCION'!$I$22="HABILITADO",(0.2+(((100^1.4)-('LOTE Y CONSTRUCCION'!$I$23^1.4))/((100^1.4)-('LOTE Y CONSTRUCCION'!K14^1.4))*0.8)),1)</f>
        <v/>
      </c>
      <c r="J28" s="626">
        <f>+(I14-(+C28+D28))*(1-B28)*E28*F28*G28*H28*I28</f>
        <v/>
      </c>
      <c r="K28" s="627">
        <f>+J28/H14</f>
        <v/>
      </c>
      <c r="M28" s="276" t="inlineStr">
        <is>
          <t>PP: Poco Peor</t>
        </is>
      </c>
      <c r="N28" s="277" t="n">
        <v>1.05</v>
      </c>
    </row>
    <row customHeight="1" ht="15.75" r="29">
      <c r="A29" s="248" t="n">
        <v>5</v>
      </c>
      <c r="B29" s="269" t="n">
        <v>0</v>
      </c>
      <c r="C29" s="623" t="n"/>
      <c r="D29" s="271" t="n"/>
      <c r="E29" s="624">
        <f>(IFERROR(IF('LOTE Y CONSTRUCCION'!$E$22="HABILITADO",+VLOOKUP('LOTE Y CONSTRUCCION'!L15,'LOTE Y CONSTRUCCION'!$M$25:'LOTE Y CONSTRUCCION'!$N$33,2,FALSE),1),1))</f>
        <v/>
      </c>
      <c r="F29" s="625">
        <f>+IFERROR(IF('LOTE Y CONSTRUCCION'!$F$22="HABILITADO",+VLOOKUP('LOTE Y CONSTRUCCION'!M15,'LOTE Y CONSTRUCCION'!$M$25:'LOTE Y CONSTRUCCION'!$N$33,2,FALSE),1),1)</f>
        <v/>
      </c>
      <c r="G29" s="625">
        <f>+IFERROR(IF('LOTE Y CONSTRUCCION'!$G$22="HABILITADO",+VLOOKUP('LOTE Y CONSTRUCCION'!N15,'LOTE Y CONSTRUCCION'!$M$25:'LOTE Y CONSTRUCCION'!$N$33,2,FALSE),1),1)</f>
        <v/>
      </c>
      <c r="H29" s="625">
        <f>+IFERROR(IF('LOTE Y CONSTRUCCION'!$H$22="HABILITADO",(('LOTE Y CONSTRUCCION'!$H15/'LOTE Y CONSTRUCCION'!$H$23)^(1/10)),1),1)</f>
        <v/>
      </c>
      <c r="I29" s="625">
        <f>+IF('LOTE Y CONSTRUCCION'!$I$22="HABILITADO",(0.2+(((100^1.4)-('LOTE Y CONSTRUCCION'!$I$23^1.4))/((100^1.4)-('LOTE Y CONSTRUCCION'!K15^1.4))*0.8)),1)</f>
        <v/>
      </c>
      <c r="J29" s="626">
        <f>+(I15-(+C29+D29))*(1-B29)*E29*F29*G29*H29*I29</f>
        <v/>
      </c>
      <c r="K29" s="627">
        <f>+J29/H15</f>
        <v/>
      </c>
      <c r="M29" s="276" t="inlineStr">
        <is>
          <t>S: Similar</t>
        </is>
      </c>
      <c r="N29" s="275" t="n">
        <v>1</v>
      </c>
    </row>
    <row customHeight="1" ht="15.75" r="30">
      <c r="A30" s="248" t="n">
        <v>6</v>
      </c>
      <c r="B30" s="269" t="n">
        <v>0</v>
      </c>
      <c r="C30" s="623" t="n"/>
      <c r="D30" s="271" t="n"/>
      <c r="E30" s="624">
        <f>(IFERROR(IF('LOTE Y CONSTRUCCION'!$E$22="HABILITADO",+VLOOKUP('LOTE Y CONSTRUCCION'!L16,'LOTE Y CONSTRUCCION'!$M$25:'LOTE Y CONSTRUCCION'!$N$33,2,FALSE),1),1))</f>
        <v/>
      </c>
      <c r="F30" s="625">
        <f>+IFERROR(IF('LOTE Y CONSTRUCCION'!$F$22="HABILITADO",+VLOOKUP('LOTE Y CONSTRUCCION'!M16,'LOTE Y CONSTRUCCION'!$M$25:'LOTE Y CONSTRUCCION'!$N$33,2,FALSE),1),1)</f>
        <v/>
      </c>
      <c r="G30" s="625">
        <f>+IFERROR(IF('LOTE Y CONSTRUCCION'!$G$22="HABILITADO",+VLOOKUP('LOTE Y CONSTRUCCION'!N16,'LOTE Y CONSTRUCCION'!$M$25:'LOTE Y CONSTRUCCION'!$N$33,2,FALSE),1),1)</f>
        <v/>
      </c>
      <c r="H30" s="625">
        <f>+IFERROR(IF('LOTE Y CONSTRUCCION'!$H$22="HABILITADO",(('LOTE Y CONSTRUCCION'!$H16/'LOTE Y CONSTRUCCION'!$H$23)^(1/10)),1),1)</f>
        <v/>
      </c>
      <c r="I30" s="625">
        <f>+IF('LOTE Y CONSTRUCCION'!$I$22="HABILITADO",(0.2+(((100^1.4)-('LOTE Y CONSTRUCCION'!$I$23^1.4))/((100^1.4)-('LOTE Y CONSTRUCCION'!K16^1.4))*0.8)),1)</f>
        <v/>
      </c>
      <c r="J30" s="626">
        <f>+(I16-(+C30+D30))*(1-B30)*E30*F30*G30*H30*I30</f>
        <v/>
      </c>
      <c r="K30" s="627">
        <f>+J30/H16</f>
        <v/>
      </c>
      <c r="M30" s="278" t="inlineStr">
        <is>
          <t xml:space="preserve">PM: Poco Mejor </t>
        </is>
      </c>
      <c r="N30" s="277" t="n">
        <v>0.95</v>
      </c>
    </row>
    <row customHeight="1" ht="15.75" r="31">
      <c r="A31" s="248" t="n">
        <v>7</v>
      </c>
      <c r="B31" s="269" t="n">
        <v>0</v>
      </c>
      <c r="C31" s="623" t="n"/>
      <c r="D31" s="271" t="n"/>
      <c r="E31" s="624">
        <f>(IFERROR(IF('LOTE Y CONSTRUCCION'!$E$22="HABILITADO",+VLOOKUP('LOTE Y CONSTRUCCION'!L17,'LOTE Y CONSTRUCCION'!$M$25:'LOTE Y CONSTRUCCION'!$N$33,2,FALSE),1),1))</f>
        <v/>
      </c>
      <c r="F31" s="625">
        <f>+IFERROR(IF('LOTE Y CONSTRUCCION'!$F$22="HABILITADO",+VLOOKUP('LOTE Y CONSTRUCCION'!M17,'LOTE Y CONSTRUCCION'!$M$25:'LOTE Y CONSTRUCCION'!$N$33,2,FALSE),1),1)</f>
        <v/>
      </c>
      <c r="G31" s="625">
        <f>+IFERROR(IF('LOTE Y CONSTRUCCION'!$G$22="HABILITADO",+VLOOKUP('LOTE Y CONSTRUCCION'!N17,'LOTE Y CONSTRUCCION'!$M$25:'LOTE Y CONSTRUCCION'!$N$33,2,FALSE),1),1)</f>
        <v/>
      </c>
      <c r="H31" s="625">
        <f>+IFERROR(IF('LOTE Y CONSTRUCCION'!$H$22="HABILITADO",(('LOTE Y CONSTRUCCION'!$H17/'LOTE Y CONSTRUCCION'!$H$23)^(1/10)),1),1)</f>
        <v/>
      </c>
      <c r="I31" s="625">
        <f>+IF('LOTE Y CONSTRUCCION'!$I$22="HABILITADO",(0.2+(((100^1.4)-('LOTE Y CONSTRUCCION'!$I$23^1.4))/((100^1.4)-('LOTE Y CONSTRUCCION'!K17^1.4))*0.8)),1)</f>
        <v/>
      </c>
      <c r="J31" s="626">
        <f>+(I17-(+C31+D31))*(1-B31)*E31*F31*G31*H31*I31</f>
        <v/>
      </c>
      <c r="K31" s="627">
        <f>+J31/H17</f>
        <v/>
      </c>
      <c r="M31" s="276" t="inlineStr">
        <is>
          <t>M: Mejor</t>
        </is>
      </c>
      <c r="N31" s="275" t="n">
        <v>0.9</v>
      </c>
    </row>
    <row customHeight="1" ht="15.75" r="32">
      <c r="M32" s="276" t="inlineStr">
        <is>
          <t>MM: Mucho Mejor</t>
        </is>
      </c>
      <c r="N32" s="275" t="n">
        <v>0.85</v>
      </c>
    </row>
    <row r="33">
      <c r="M33" s="279" t="inlineStr">
        <is>
          <t>NM: Notoriamente Mejor</t>
        </is>
      </c>
      <c r="N33" s="275" t="n">
        <v>0.8</v>
      </c>
    </row>
    <row customFormat="1" r="35" s="281">
      <c r="B35" s="280" t="inlineStr">
        <is>
          <t>CALCULO DEL VALOR DEL M2 DE CONSTRUCCION POR ESTADO DE CONSERVACIÓN SEGÚN FITTO Y CORVINI</t>
        </is>
      </c>
      <c r="C35" s="280" t="n"/>
      <c r="D35" s="280" t="n"/>
      <c r="E35" s="280" t="n"/>
      <c r="F35" s="280" t="n"/>
      <c r="G35" s="280" t="n"/>
      <c r="H35" s="280" t="n"/>
      <c r="I35" s="280" t="n"/>
      <c r="J35" s="280" t="n"/>
      <c r="K35" s="280" t="n"/>
    </row>
    <row customFormat="1" r="36" s="281">
      <c r="B36" s="280" t="n"/>
      <c r="C36" s="280" t="n"/>
      <c r="D36" s="280" t="n"/>
      <c r="E36" s="280" t="n"/>
      <c r="F36" s="280" t="n"/>
      <c r="G36" s="280" t="n"/>
      <c r="H36" s="280" t="n"/>
      <c r="I36" s="280" t="n"/>
      <c r="J36" s="280" t="n"/>
      <c r="K36" s="280" t="n"/>
    </row>
    <row customFormat="1" customHeight="1" ht="60" r="37" s="281">
      <c r="B37" s="282" t="inlineStr">
        <is>
          <t>ÍTEM</t>
        </is>
      </c>
      <c r="C37" s="282" t="inlineStr">
        <is>
          <t>EDAD</t>
        </is>
      </c>
      <c r="D37" s="282" t="inlineStr">
        <is>
          <t>VIDA ÚTIL</t>
        </is>
      </c>
      <c r="E37" s="282" t="inlineStr">
        <is>
          <t>EDAD EN % DE VIDA</t>
        </is>
      </c>
      <c r="F37" s="282" t="inlineStr">
        <is>
          <t>ESTADO DE CONSERVACIÓN</t>
        </is>
      </c>
      <c r="G37" s="282" t="inlineStr">
        <is>
          <t>DEPRECIACIÓN</t>
        </is>
      </c>
      <c r="H37" s="282" t="inlineStr">
        <is>
          <t>VALOR REPOSICIÓN</t>
        </is>
      </c>
      <c r="I37" s="282" t="inlineStr">
        <is>
          <t>VALOR DEPRECIADO</t>
        </is>
      </c>
      <c r="J37" s="282" t="inlineStr">
        <is>
          <t>VALOR M2 DE CONSTRUCCION FINAL</t>
        </is>
      </c>
      <c r="K37" s="282" t="inlineStr">
        <is>
          <t>VALOR M2 DE CONSTRUCCION ADOPTADO</t>
        </is>
      </c>
    </row>
    <row customFormat="1" customHeight="1" ht="14.25" r="38" s="281">
      <c r="B38" s="283" t="inlineStr">
        <is>
          <t>Oferta No 1</t>
        </is>
      </c>
      <c r="C38" s="284" t="n"/>
      <c r="D38" s="285" t="n"/>
      <c r="E38" s="286">
        <f>C38/D38</f>
        <v/>
      </c>
      <c r="F38" s="284" t="n"/>
      <c r="G38" s="287">
        <f>IF(F38=1,(0.005*((C38/D38)*100)^2+0.5001*((C38/D38)*100)-0.0071)/100,IF(F38=1.5,(0.005*((C38/D38)*100)^2+0.4998*((C38/D38)*100)+0.0262)/100,IF(F38=2,(0.0049*((C38/D38)*100)^2+0.4861*((C38/D38)*100)+2.5407)/100,IF(F38=2.5,(0.0046*((C38/D38)*100)^2+0.4581*((C38/D38)*100)+8.1068)/100,IF(F38=3,(0.0041*((C38/D38)*100)^2+0.4092*((C38/D38)*100)+18.1041)/100,IF(F38=3.5,(0.0033*((C38/D38)*100)^2+0.3341*((C38/D38)*100)+33.199)/100,IF(F38=4,(0.0023*((C38/D38)*100)^2+0.24*((C38/D38)*100)+52.5274)/100,IF(F38=4.5,(0.0012*((C38/D38)*100)^2+0.1275*((C38/D38)*100)+75.153)/100))))))))</f>
        <v/>
      </c>
      <c r="H38" s="288" t="n"/>
      <c r="I38" s="628">
        <f>H38*G38</f>
        <v/>
      </c>
      <c r="J38" s="628">
        <f>H38-I38</f>
        <v/>
      </c>
      <c r="K38" s="629">
        <f>MROUND(J38,5000)</f>
        <v/>
      </c>
    </row>
    <row customFormat="1" customHeight="1" ht="14.25" r="39" s="281">
      <c r="B39" s="283" t="inlineStr">
        <is>
          <t>Oferta No 2</t>
        </is>
      </c>
      <c r="C39" s="284" t="n">
        <v>15</v>
      </c>
      <c r="D39" s="285" t="n">
        <v>100</v>
      </c>
      <c r="E39" s="286">
        <f>C39/D39</f>
        <v/>
      </c>
      <c r="F39" s="284" t="n">
        <v>2</v>
      </c>
      <c r="G39" s="287">
        <f>IF(F39=1,(0.005*((C39/D39)*100)^2+0.5001*((C39/D39)*100)-0.0071)/100,IF(F39=1.5,(0.005*((C39/D39)*100)^2+0.4998*((C39/D39)*100)+0.0262)/100,IF(F39=2,(0.0049*((C39/D39)*100)^2+0.4861*((C39/D39)*100)+2.5407)/100,IF(F39=2.5,(0.0046*((C39/D39)*100)^2+0.4581*((C39/D39)*100)+8.1068)/100,IF(F39=3,(0.0041*((C39/D39)*100)^2+0.4092*((C39/D39)*100)+18.1041)/100,IF(F39=3.5,(0.0033*((C39/D39)*100)^2+0.3341*((C39/D39)*100)+33.199)/100,IF(F39=4,(0.0023*((C39/D39)*100)^2+0.24*((C39/D39)*100)+52.5274)/100,IF(F39=4.5,(0.0012*((C39/D39)*100)^2+0.1275*((C39/D39)*100)+75.153)/100))))))))</f>
        <v/>
      </c>
      <c r="H39" s="288" t="n"/>
      <c r="I39" s="628">
        <f>H39*G39</f>
        <v/>
      </c>
      <c r="J39" s="628">
        <f>H39-I39</f>
        <v/>
      </c>
      <c r="K39" s="629">
        <f>MROUND(J39,5000)</f>
        <v/>
      </c>
    </row>
    <row customFormat="1" customHeight="1" ht="14.25" r="40" s="281">
      <c r="B40" s="283" t="inlineStr">
        <is>
          <t>Oferta No 3</t>
        </is>
      </c>
      <c r="C40" s="284" t="n"/>
      <c r="D40" s="285" t="n"/>
      <c r="E40" s="286">
        <f>C40/D40</f>
        <v/>
      </c>
      <c r="F40" s="284" t="n"/>
      <c r="G40" s="287">
        <f>IF(F40=1,(0.005*((C40/D40)*100)^2+0.5001*((C40/D40)*100)-0.0071)/100,IF(F40=1.5,(0.005*((C40/D40)*100)^2+0.4998*((C40/D40)*100)+0.0262)/100,IF(F40=2,(0.0049*((C40/D40)*100)^2+0.4861*((C40/D40)*100)+2.5407)/100,IF(F40=2.5,(0.0046*((C40/D40)*100)^2+0.4581*((C40/D40)*100)+8.1068)/100,IF(F40=3,(0.0041*((C40/D40)*100)^2+0.4092*((C40/D40)*100)+18.1041)/100,IF(F40=3.5,(0.0033*((C40/D40)*100)^2+0.3341*((C40/D40)*100)+33.199)/100,IF(F40=4,(0.0023*((C40/D40)*100)^2+0.24*((C40/D40)*100)+52.5274)/100,IF(F40=4.5,(0.0012*((C40/D40)*100)^2+0.1275*((C40/D40)*100)+75.153)/100))))))))</f>
        <v/>
      </c>
      <c r="H40" s="288" t="n"/>
      <c r="I40" s="628">
        <f>H40*G40</f>
        <v/>
      </c>
      <c r="J40" s="628">
        <f>H40-I40</f>
        <v/>
      </c>
      <c r="K40" s="629">
        <f>MROUND(J40,5000)</f>
        <v/>
      </c>
    </row>
    <row customFormat="1" customHeight="1" ht="14.25" r="41" s="281">
      <c r="B41" s="283" t="inlineStr">
        <is>
          <t>Oferta No 4</t>
        </is>
      </c>
      <c r="C41" s="284" t="n"/>
      <c r="D41" s="285" t="n"/>
      <c r="E41" s="286">
        <f>C41/D41</f>
        <v/>
      </c>
      <c r="F41" s="284" t="n"/>
      <c r="G41" s="287">
        <f>IF(F41=1,(0.005*((C41/D41)*100)^2+0.5001*((C41/D41)*100)-0.0071)/100,IF(F41=1.5,(0.005*((C41/D41)*100)^2+0.4998*((C41/D41)*100)+0.0262)/100,IF(F41=2,(0.0049*((C41/D41)*100)^2+0.4861*((C41/D41)*100)+2.5407)/100,IF(F41=2.5,(0.0046*((C41/D41)*100)^2+0.4581*((C41/D41)*100)+8.1068)/100,IF(F41=3,(0.0041*((C41/D41)*100)^2+0.4092*((C41/D41)*100)+18.1041)/100,IF(F41=3.5,(0.0033*((C41/D41)*100)^2+0.3341*((C41/D41)*100)+33.199)/100,IF(F41=4,(0.0023*((C41/D41)*100)^2+0.24*((C41/D41)*100)+52.5274)/100,IF(F41=4.5,(0.0012*((C41/D41)*100)^2+0.1275*((C41/D41)*100)+75.153)/100))))))))</f>
        <v/>
      </c>
      <c r="H41" s="288" t="n"/>
      <c r="I41" s="628">
        <f>H41*G41</f>
        <v/>
      </c>
      <c r="J41" s="628">
        <f>H41-I41</f>
        <v/>
      </c>
      <c r="K41" s="629">
        <f>MROUND(J41,5000)</f>
        <v/>
      </c>
    </row>
    <row customFormat="1" customHeight="1" ht="14.25" r="42" s="281">
      <c r="B42" s="283" t="inlineStr">
        <is>
          <t>Oferta No 5</t>
        </is>
      </c>
      <c r="C42" s="284" t="n"/>
      <c r="D42" s="285" t="n"/>
      <c r="E42" s="286">
        <f>C42/D42</f>
        <v/>
      </c>
      <c r="F42" s="284" t="n"/>
      <c r="G42" s="287">
        <f>IF(F42=1,(0.005*((C42/D42)*100)^2+0.5001*((C42/D42)*100)-0.0071)/100,IF(F42=1.5,(0.005*((C42/D42)*100)^2+0.4998*((C42/D42)*100)+0.0262)/100,IF(F42=2,(0.0049*((C42/D42)*100)^2+0.4861*((C42/D42)*100)+2.5407)/100,IF(F42=2.5,(0.0046*((C42/D42)*100)^2+0.4581*((C42/D42)*100)+8.1068)/100,IF(F42=3,(0.0041*((C42/D42)*100)^2+0.4092*((C42/D42)*100)+18.1041)/100,IF(F42=3.5,(0.0033*((C42/D42)*100)^2+0.3341*((C42/D42)*100)+33.199)/100,IF(F42=4,(0.0023*((C42/D42)*100)^2+0.24*((C42/D42)*100)+52.5274)/100,IF(F42=4.5,(0.0012*((C42/D42)*100)^2+0.1275*((C42/D42)*100)+75.153)/100))))))))</f>
        <v/>
      </c>
      <c r="H42" s="288" t="n"/>
      <c r="I42" s="628">
        <f>H42*G42</f>
        <v/>
      </c>
      <c r="J42" s="628">
        <f>H42-I42</f>
        <v/>
      </c>
      <c r="K42" s="629">
        <f>MROUND(J42,5000)</f>
        <v/>
      </c>
    </row>
    <row customFormat="1" customHeight="1" ht="14.25" r="43" s="281">
      <c r="B43" s="283" t="inlineStr">
        <is>
          <t>Oferta No 6</t>
        </is>
      </c>
      <c r="C43" s="284" t="n"/>
      <c r="D43" s="285" t="n"/>
      <c r="E43" s="286">
        <f>C43/D43</f>
        <v/>
      </c>
      <c r="F43" s="284" t="n"/>
      <c r="G43" s="287">
        <f>IF(F43=1,(0.005*((C43/D43)*100)^2+0.5001*((C43/D43)*100)-0.0071)/100,IF(F43=1.5,(0.005*((C43/D43)*100)^2+0.4998*((C43/D43)*100)+0.0262)/100,IF(F43=2,(0.0049*((C43/D43)*100)^2+0.4861*((C43/D43)*100)+2.5407)/100,IF(F43=2.5,(0.0046*((C43/D43)*100)^2+0.4581*((C43/D43)*100)+8.1068)/100,IF(F43=3,(0.0041*((C43/D43)*100)^2+0.4092*((C43/D43)*100)+18.1041)/100,IF(F43=3.5,(0.0033*((C43/D43)*100)^2+0.3341*((C43/D43)*100)+33.199)/100,IF(F43=4,(0.0023*((C43/D43)*100)^2+0.24*((C43/D43)*100)+52.5274)/100,IF(F43=4.5,(0.0012*((C43/D43)*100)^2+0.1275*((C43/D43)*100)+75.153)/100))))))))</f>
        <v/>
      </c>
      <c r="H43" s="288" t="n"/>
      <c r="I43" s="628">
        <f>H43*G43</f>
        <v/>
      </c>
      <c r="J43" s="628">
        <f>H43-I43</f>
        <v/>
      </c>
      <c r="K43" s="629">
        <f>MROUND(J43,5000)</f>
        <v/>
      </c>
    </row>
    <row customFormat="1" customHeight="1" ht="14.25" r="44" s="281">
      <c r="B44" s="283" t="inlineStr">
        <is>
          <t>Oferta No 7</t>
        </is>
      </c>
      <c r="C44" s="284" t="n"/>
      <c r="D44" s="285" t="n"/>
      <c r="E44" s="286">
        <f>C44/D44</f>
        <v/>
      </c>
      <c r="F44" s="284" t="n"/>
      <c r="G44" s="287">
        <f>IF(F44=1,(0.005*((C44/D44)*100)^2+0.5001*((C44/D44)*100)-0.0071)/100,IF(F44=1.5,(0.005*((C44/D44)*100)^2+0.4998*((C44/D44)*100)+0.0262)/100,IF(F44=2,(0.0049*((C44/D44)*100)^2+0.4861*((C44/D44)*100)+2.5407)/100,IF(F44=2.5,(0.0046*((C44/D44)*100)^2+0.4581*((C44/D44)*100)+8.1068)/100,IF(F44=3,(0.0041*((C44/D44)*100)^2+0.4092*((C44/D44)*100)+18.1041)/100,IF(F44=3.5,(0.0033*((C44/D44)*100)^2+0.3341*((C44/D44)*100)+33.199)/100,IF(F44=4,(0.0023*((C44/D44)*100)^2+0.24*((C44/D44)*100)+52.5274)/100,IF(F44=4.5,(0.0012*((C44/D44)*100)^2+0.1275*((C44/D44)*100)+75.153)/100))))))))</f>
        <v/>
      </c>
      <c r="H44" s="288" t="n"/>
      <c r="I44" s="628">
        <f>H44*G44</f>
        <v/>
      </c>
      <c r="J44" s="628">
        <f>H44-I44</f>
        <v/>
      </c>
      <c r="K44" s="629">
        <f>MROUND(J44,5000)</f>
        <v/>
      </c>
    </row>
    <row customFormat="1" customHeight="1" ht="14.25" r="45" s="281">
      <c r="B45" s="291" t="n"/>
      <c r="C45" s="292" t="n"/>
      <c r="D45" s="292" t="n"/>
      <c r="E45" s="292" t="n"/>
      <c r="F45" s="291" t="n"/>
      <c r="G45" s="291" t="n"/>
      <c r="H45" s="630" t="n"/>
      <c r="I45" s="630" t="n"/>
      <c r="J45" s="291" t="n"/>
      <c r="K45" s="291" t="n"/>
    </row>
    <row customFormat="1" customHeight="1" ht="14.25" r="46" s="281">
      <c r="B46" s="291" t="n"/>
      <c r="C46" s="292" t="n"/>
      <c r="D46" s="292" t="n"/>
      <c r="E46" s="292" t="n"/>
      <c r="F46" s="291" t="n"/>
      <c r="G46" s="291" t="n"/>
      <c r="H46" s="630" t="n"/>
      <c r="I46" s="630" t="n"/>
      <c r="J46" s="291" t="n"/>
      <c r="K46" s="291" t="n"/>
    </row>
    <row customFormat="1" r="47" s="281">
      <c r="B47" s="280" t="inlineStr">
        <is>
          <t>CALCULO DEL VALOR DEL M2 DE LOTE</t>
        </is>
      </c>
      <c r="N47" s="631" t="n"/>
      <c r="O47" s="632" t="n"/>
    </row>
    <row customFormat="1" customHeight="1" ht="14.25" r="48" s="281">
      <c r="N48" s="631" t="n"/>
      <c r="O48" s="632" t="n"/>
    </row>
    <row customFormat="1" customHeight="1" ht="30" r="49" s="281">
      <c r="B49" s="282" t="inlineStr">
        <is>
          <t>ÍTEM</t>
        </is>
      </c>
      <c r="C49" s="282" t="inlineStr">
        <is>
          <t>VALOR M2 DE CONSTRUCCION</t>
        </is>
      </c>
      <c r="D49" s="282" t="inlineStr">
        <is>
          <t>VALOR TOTAL DE CONSTRUCCION</t>
        </is>
      </c>
      <c r="E49" s="282" t="inlineStr">
        <is>
          <t>VALOR TOTAL DE LOTE</t>
        </is>
      </c>
      <c r="F49" s="282" t="inlineStr">
        <is>
          <t>VALOR M2 DE LOTE</t>
        </is>
      </c>
      <c r="O49" s="632" t="n"/>
    </row>
    <row customFormat="1" customHeight="1" ht="14.25" r="50" s="281">
      <c r="B50" s="283" t="inlineStr">
        <is>
          <t>Oferta No 1</t>
        </is>
      </c>
      <c r="C50" s="633">
        <f>+K38</f>
        <v/>
      </c>
      <c r="D50" s="634">
        <f>+C50*G11</f>
        <v/>
      </c>
      <c r="E50" s="634">
        <f>+J25-D50</f>
        <v/>
      </c>
      <c r="F50" s="634">
        <f>+E50/H11</f>
        <v/>
      </c>
    </row>
    <row customFormat="1" customHeight="1" ht="14.25" r="51" s="281">
      <c r="B51" s="283" t="inlineStr">
        <is>
          <t>Oferta No 2</t>
        </is>
      </c>
      <c r="C51" s="633">
        <f>+K39</f>
        <v/>
      </c>
      <c r="D51" s="634">
        <f>+C51*G12</f>
        <v/>
      </c>
      <c r="E51" s="634">
        <f>+J26-D51</f>
        <v/>
      </c>
      <c r="F51" s="634">
        <f>+E51/H12</f>
        <v/>
      </c>
    </row>
    <row customFormat="1" customHeight="1" ht="14.25" r="52" s="281">
      <c r="B52" s="283" t="inlineStr">
        <is>
          <t>Oferta No 3</t>
        </is>
      </c>
      <c r="C52" s="633">
        <f>+K40</f>
        <v/>
      </c>
      <c r="D52" s="634">
        <f>+C52*G13</f>
        <v/>
      </c>
      <c r="E52" s="634">
        <f>+J27-D52</f>
        <v/>
      </c>
      <c r="F52" s="634">
        <f>+E52/H13</f>
        <v/>
      </c>
      <c r="M52" s="298" t="n"/>
    </row>
    <row customFormat="1" customHeight="1" ht="14.25" r="53" s="281">
      <c r="B53" s="283" t="inlineStr">
        <is>
          <t>Oferta No 4</t>
        </is>
      </c>
      <c r="C53" s="633">
        <f>+K41</f>
        <v/>
      </c>
      <c r="D53" s="634">
        <f>+C53*G14</f>
        <v/>
      </c>
      <c r="E53" s="634">
        <f>+J28-D53</f>
        <v/>
      </c>
      <c r="F53" s="634">
        <f>+E53/H14</f>
        <v/>
      </c>
      <c r="M53" s="298" t="n"/>
    </row>
    <row customFormat="1" customHeight="1" ht="14.25" r="54" s="281">
      <c r="B54" s="283" t="inlineStr">
        <is>
          <t>Oferta No 5</t>
        </is>
      </c>
      <c r="C54" s="633">
        <f>+K42</f>
        <v/>
      </c>
      <c r="D54" s="634">
        <f>+C54*G15</f>
        <v/>
      </c>
      <c r="E54" s="634">
        <f>+J29-D54</f>
        <v/>
      </c>
      <c r="F54" s="634">
        <f>+E54/H15</f>
        <v/>
      </c>
      <c r="M54" s="298" t="n"/>
    </row>
    <row customFormat="1" customHeight="1" ht="14.25" r="55" s="281">
      <c r="B55" s="283" t="inlineStr">
        <is>
          <t>Oferta No 6</t>
        </is>
      </c>
      <c r="C55" s="633">
        <f>+K43</f>
        <v/>
      </c>
      <c r="D55" s="634">
        <f>+C55*G16</f>
        <v/>
      </c>
      <c r="E55" s="634">
        <f>+J30-D55</f>
        <v/>
      </c>
      <c r="F55" s="634">
        <f>+E55/H16</f>
        <v/>
      </c>
      <c r="M55" s="298" t="n"/>
    </row>
    <row customFormat="1" customHeight="1" ht="14.25" r="56" s="281">
      <c r="B56" s="283" t="inlineStr">
        <is>
          <t>Oferta No 7</t>
        </is>
      </c>
      <c r="C56" s="633">
        <f>+K44</f>
        <v/>
      </c>
      <c r="D56" s="634">
        <f>+C56*G17</f>
        <v/>
      </c>
      <c r="E56" s="634">
        <f>+J31-D56</f>
        <v/>
      </c>
      <c r="F56" s="634">
        <f>+E56/H17</f>
        <v/>
      </c>
      <c r="M56" s="298" t="n"/>
    </row>
    <row customFormat="1" customHeight="1" ht="14.25" r="57" s="281"/>
    <row customFormat="1" customHeight="1" ht="14.25" r="58" s="281"/>
    <row customFormat="1" customHeight="1" ht="14.25" r="59" s="281"/>
    <row customFormat="1" r="60" s="281">
      <c r="B60" s="280" t="inlineStr">
        <is>
          <t>SIGNIFICANCIA ESTADISTICA DEL METODO COMPARATIVO</t>
        </is>
      </c>
    </row>
    <row customFormat="1" customHeight="1" ht="14.25" r="61" s="281"/>
    <row customFormat="1" r="62" s="281">
      <c r="B62" s="299" t="inlineStr">
        <is>
          <t>Promedio</t>
        </is>
      </c>
      <c r="C62" s="635">
        <f>+AVERAGE(F50:F56)</f>
        <v/>
      </c>
      <c r="E62" s="636" t="n"/>
    </row>
    <row customFormat="1" customHeight="1" ht="14.25" r="63" s="281">
      <c r="B63" s="302" t="inlineStr">
        <is>
          <t>Lim Inferior</t>
        </is>
      </c>
      <c r="C63" s="637">
        <f>+C62-C67</f>
        <v/>
      </c>
      <c r="E63" s="636" t="n"/>
    </row>
    <row customFormat="1" customHeight="1" ht="14.25" r="64" s="281">
      <c r="B64" s="302" t="inlineStr">
        <is>
          <t>Lim Superior</t>
        </is>
      </c>
      <c r="C64" s="637">
        <f>+C62+C67</f>
        <v/>
      </c>
      <c r="E64" s="636" t="n"/>
    </row>
    <row customFormat="1" customHeight="1" ht="14.25" r="65" s="281">
      <c r="B65" s="302" t="inlineStr">
        <is>
          <t>mediana</t>
        </is>
      </c>
      <c r="C65" s="637">
        <f>+MEDIAN(F50:F56)</f>
        <v/>
      </c>
      <c r="E65" s="636" t="n"/>
    </row>
    <row customFormat="1" customHeight="1" ht="14.25" r="66" s="281">
      <c r="B66" s="302" t="inlineStr">
        <is>
          <t>MODA</t>
        </is>
      </c>
      <c r="C66" s="638">
        <f>+MODE(F50:F56)</f>
        <v/>
      </c>
      <c r="E66" s="636" t="n"/>
    </row>
    <row customFormat="1" customHeight="1" ht="14.25" r="67" s="281">
      <c r="B67" s="302" t="inlineStr">
        <is>
          <t>Desviaciòn estandar</t>
        </is>
      </c>
      <c r="C67" s="637">
        <f>STDEV(F50:F56)</f>
        <v/>
      </c>
      <c r="E67" s="639" t="n"/>
    </row>
    <row customFormat="1" customHeight="1" ht="14.25" r="68" s="281">
      <c r="B68" s="302" t="inlineStr">
        <is>
          <t>coef de variaciòn</t>
        </is>
      </c>
      <c r="C68" s="640">
        <f>(C67/C62)</f>
        <v/>
      </c>
    </row>
    <row customFormat="1" customHeight="1" ht="14.25" r="69" s="281">
      <c r="B69" s="302" t="inlineStr">
        <is>
          <t>coef asimetria</t>
        </is>
      </c>
      <c r="C69" s="307">
        <f>(C62-C65)/C67</f>
        <v/>
      </c>
    </row>
    <row customFormat="1" customHeight="1" ht="14.25" r="70" s="281"/>
    <row customFormat="1" customHeight="1" ht="14.25" r="71" s="281"/>
    <row customFormat="1" customHeight="1" ht="14.25" r="72" s="281"/>
    <row customFormat="1" customHeight="1" ht="14.25" r="73" s="281"/>
    <row customFormat="1" customHeight="1" ht="14.25" r="74" s="281"/>
    <row customFormat="1" r="75" s="281">
      <c r="B75" s="280" t="inlineStr">
        <is>
          <t>CALCULO DEL VALOR DE M2 DE CONSTRUCCION DE LA CASA AVALUADA POR REPOSICION</t>
        </is>
      </c>
    </row>
    <row customFormat="1" customHeight="1" ht="14.25" r="76" s="281"/>
    <row customFormat="1" customHeight="1" ht="14.25" r="77" s="281"/>
    <row customFormat="1" customHeight="1" ht="30" r="78" s="281">
      <c r="B78" s="282" t="inlineStr">
        <is>
          <t>ÍTEM</t>
        </is>
      </c>
      <c r="C78" s="282" t="inlineStr">
        <is>
          <t>EDAD</t>
        </is>
      </c>
      <c r="D78" s="282" t="inlineStr">
        <is>
          <t>VIDA ÚTIL</t>
        </is>
      </c>
      <c r="E78" s="282" t="inlineStr">
        <is>
          <t>EDAD EN % DE VIDA</t>
        </is>
      </c>
      <c r="F78" s="282" t="inlineStr">
        <is>
          <t>ESTADO DE CONSERVACIÓN</t>
        </is>
      </c>
      <c r="G78" s="282" t="inlineStr">
        <is>
          <t>DEPRECIACIÓN</t>
        </is>
      </c>
      <c r="H78" s="282" t="inlineStr">
        <is>
          <t>VALOR REPOSICIÓN</t>
        </is>
      </c>
      <c r="I78" s="282" t="inlineStr">
        <is>
          <t>VALOR DEPRECIADO</t>
        </is>
      </c>
      <c r="J78" s="282" t="inlineStr">
        <is>
          <t>VALOR FINAL</t>
        </is>
      </c>
      <c r="K78" s="282" t="inlineStr">
        <is>
          <t>VALOR ADOPTADO</t>
        </is>
      </c>
    </row>
    <row customFormat="1" customHeight="1" ht="14.25" r="79" s="281">
      <c r="B79" s="283" t="inlineStr">
        <is>
          <t>Casa avaluada</t>
        </is>
      </c>
      <c r="C79" s="308" t="n"/>
      <c r="D79" s="285" t="n"/>
      <c r="E79" s="309">
        <f>C79/D79</f>
        <v/>
      </c>
      <c r="F79" s="284" t="n"/>
      <c r="G79" s="310">
        <f>IF(F79=1,(0.005*((C79/D79)*100)^2+0.5001*((C79/D79)*100)-0.0071)/100,IF(F79=1.5,(0.005*((C79/D79)*100)^2+0.4998*((C79/D79)*100)+0.0262)/100,IF(F79=2,(0.0049*((C79/D79)*100)^2+0.4861*((C79/D79)*100)+2.5407)/100,IF(F79=2.5,(0.0046*((C79/D79)*100)^2+0.4581*((C79/D79)*100)+8.1068)/100,IF(F79=3,(0.0041*((C79/D79)*100)^2+0.4092*((C79/D79)*100)+18.1041)/100,IF(F79=3.5,(0.0033*((C79/D79)*100)^2+0.3341*((C79/D79)*100)+33.199)/100,IF(F79=4,(0.0023*((C79/D79)*100)^2+0.24*((C79/D79)*100)+52.5274)/100,IF(F79=4.5,(0.0012*((C79/D79)*100)^2+0.1275*((C79/D79)*100)+75.153)/100))))))))</f>
        <v/>
      </c>
      <c r="H79" s="288" t="n"/>
      <c r="I79" s="641">
        <f>H79*G79</f>
        <v/>
      </c>
      <c r="J79" s="641">
        <f>H79-I79</f>
        <v/>
      </c>
      <c r="K79" s="642">
        <f>MROUND(J79,5000)</f>
        <v/>
      </c>
    </row>
    <row customFormat="1" customHeight="1" ht="14.25" r="80" s="281"/>
    <row customFormat="1" customHeight="1" ht="14.25" r="81" s="281"/>
    <row customFormat="1" customHeight="1" ht="14.25" r="82" s="281"/>
    <row customFormat="1" customHeight="1" ht="14.25" r="83" s="281"/>
    <row customFormat="1" customHeight="1" ht="14.25" r="84" s="281"/>
    <row customFormat="1" r="85" s="281">
      <c r="B85" s="280" t="n"/>
    </row>
    <row customFormat="1" customHeight="1" ht="14.25" r="86" s="281"/>
    <row customFormat="1" r="87" s="281">
      <c r="B87" s="280" t="inlineStr">
        <is>
          <t>VALOR</t>
        </is>
      </c>
      <c r="I87" s="313" t="n"/>
      <c r="J87" s="313" t="n"/>
    </row>
    <row customFormat="1" customHeight="1" ht="31.5" r="88" s="281">
      <c r="B88" s="280" t="n"/>
      <c r="H88" s="314" t="n"/>
      <c r="I88" s="314" t="n"/>
    </row>
    <row customFormat="1" customHeight="1" ht="25.9" r="89" s="281">
      <c r="B89" s="315" t="inlineStr">
        <is>
          <t>TIPO</t>
        </is>
      </c>
      <c r="C89" s="315" t="inlineStr">
        <is>
          <t>ÁREA M2 o UNIDADES</t>
        </is>
      </c>
      <c r="D89" s="315" t="inlineStr">
        <is>
          <t>VALOR M2</t>
        </is>
      </c>
      <c r="E89" s="282" t="inlineStr">
        <is>
          <t xml:space="preserve">VALOR TOTAL </t>
        </is>
      </c>
      <c r="F89" s="282" t="inlineStr">
        <is>
          <t>VALOR PORC. (%)</t>
        </is>
      </c>
      <c r="I89" s="316" t="n"/>
    </row>
    <row customFormat="1" customHeight="1" ht="14.25" r="90" s="281">
      <c r="B90" s="355" t="n"/>
      <c r="C90" s="643" t="n"/>
      <c r="D90" s="644">
        <f>+C62</f>
        <v/>
      </c>
      <c r="E90" s="644">
        <f>+D90*C90</f>
        <v/>
      </c>
      <c r="F90" s="320">
        <f>+E90/E97</f>
        <v/>
      </c>
      <c r="I90" s="316" t="n"/>
    </row>
    <row customFormat="1" customHeight="1" ht="14.25" r="91" s="281">
      <c r="B91" s="355" t="n"/>
      <c r="C91" s="643" t="n"/>
      <c r="D91" s="644">
        <f>+K79</f>
        <v/>
      </c>
      <c r="E91" s="644">
        <f>+D91*C91</f>
        <v/>
      </c>
      <c r="F91" s="320">
        <f>+E91/E97</f>
        <v/>
      </c>
      <c r="I91" s="316" t="n"/>
    </row>
    <row customFormat="1" customHeight="1" ht="14.25" r="92" s="281">
      <c r="B92" s="317" t="n"/>
      <c r="C92" s="645" t="n"/>
      <c r="D92" s="644" t="n"/>
      <c r="E92" s="646" t="n"/>
      <c r="I92" s="316" t="n"/>
    </row>
    <row customFormat="1" customHeight="1" ht="14.25" r="93" s="281">
      <c r="B93" s="317" t="n"/>
      <c r="C93" s="645" t="n"/>
      <c r="D93" s="644" t="n"/>
      <c r="E93" s="646" t="n"/>
      <c r="I93" s="316" t="n"/>
    </row>
    <row customFormat="1" customHeight="1" ht="14.25" r="94" s="281">
      <c r="B94" s="317" t="n"/>
      <c r="C94" s="645" t="n"/>
      <c r="D94" s="644" t="n"/>
      <c r="E94" s="647" t="n"/>
      <c r="I94" s="316" t="n"/>
    </row>
    <row customFormat="1" customHeight="1" ht="14.25" r="95" s="281">
      <c r="B95" s="317" t="n"/>
      <c r="C95" s="645" t="n"/>
      <c r="D95" s="644" t="n"/>
      <c r="E95" s="647" t="n"/>
      <c r="H95" s="316" t="n"/>
      <c r="I95" s="316" t="n"/>
      <c r="J95" s="316" t="n"/>
      <c r="K95" s="316" t="n"/>
      <c r="L95" s="316" t="n"/>
      <c r="M95" s="316" t="n"/>
      <c r="N95" s="316" t="n"/>
      <c r="O95" s="316" t="n"/>
    </row>
    <row customFormat="1" customHeight="1" ht="14.25" r="96" s="281">
      <c r="B96" s="317" t="n"/>
      <c r="C96" s="648" t="n"/>
      <c r="D96" s="649" t="n"/>
      <c r="E96" s="650" t="n"/>
      <c r="H96" s="316" t="n"/>
      <c r="I96" s="316" t="n"/>
      <c r="J96" s="316" t="n"/>
      <c r="K96" s="316" t="n"/>
      <c r="L96" s="316" t="n"/>
      <c r="M96" s="316" t="n"/>
      <c r="N96" s="316" t="n"/>
      <c r="O96" s="316" t="n"/>
    </row>
    <row customFormat="1" customHeight="1" ht="14.25" r="97" s="281">
      <c r="B97" s="302" t="inlineStr">
        <is>
          <t>SUB TOTAL</t>
        </is>
      </c>
      <c r="C97" s="651" t="n"/>
      <c r="D97" s="652" t="n"/>
      <c r="E97" s="653">
        <f>SUM(E90:E96)</f>
        <v/>
      </c>
      <c r="H97" s="316" t="n"/>
      <c r="I97" s="316" t="n"/>
      <c r="J97" s="316" t="n"/>
      <c r="K97" s="316" t="n"/>
      <c r="L97" s="316" t="n"/>
      <c r="M97" s="316" t="n"/>
      <c r="N97" s="316" t="n"/>
      <c r="O97" s="316" t="n"/>
    </row>
    <row customFormat="1" customHeight="1" ht="30" r="98" s="281">
      <c r="B98" s="330" t="inlineStr">
        <is>
          <t>TOTAL</t>
        </is>
      </c>
      <c r="C98" s="654">
        <f>+E97</f>
        <v/>
      </c>
      <c r="D98" s="569" t="n"/>
      <c r="E98" s="543" t="n"/>
      <c r="G98" s="331" t="n"/>
      <c r="H98" s="316" t="n"/>
      <c r="I98" s="316" t="n"/>
      <c r="J98" s="316" t="n"/>
      <c r="K98" s="316" t="n"/>
      <c r="L98" s="316" t="n"/>
      <c r="M98" s="316" t="n"/>
      <c r="N98" s="316" t="n"/>
      <c r="O98" s="316" t="n"/>
    </row>
    <row customFormat="1" customHeight="1" ht="31.15" r="99" s="281">
      <c r="B99" s="654" t="n"/>
      <c r="C99" s="569" t="n"/>
      <c r="D99" s="569" t="n"/>
      <c r="E99" s="543" t="n"/>
      <c r="H99" s="316" t="n"/>
      <c r="I99" s="316" t="n"/>
      <c r="J99" s="316" t="n"/>
      <c r="K99" s="316" t="n"/>
      <c r="L99" s="316" t="n"/>
      <c r="M99" s="316" t="n"/>
      <c r="N99" s="316" t="n"/>
      <c r="O99" s="316" t="n"/>
    </row>
    <row customFormat="1" customHeight="1" ht="23.25" r="100" s="281">
      <c r="B100" s="329" t="inlineStr">
        <is>
          <t>CALIFICACION</t>
        </is>
      </c>
      <c r="C100" s="655" t="inlineStr">
        <is>
          <t>FAVORABLE</t>
        </is>
      </c>
      <c r="D100" s="569" t="n"/>
      <c r="E100" s="543" t="n"/>
      <c r="H100" s="316" t="n"/>
      <c r="I100" s="316" t="n"/>
      <c r="J100" s="316" t="n"/>
      <c r="K100" s="316" t="n"/>
      <c r="L100" s="316" t="n"/>
      <c r="M100" s="316" t="n"/>
      <c r="N100" s="316" t="n"/>
      <c r="O100" s="316" t="n"/>
    </row>
    <row customFormat="1" customHeight="1" ht="14.25" r="101" s="281">
      <c r="E101" s="631" t="n"/>
      <c r="H101" s="316" t="n"/>
      <c r="I101" s="316" t="n"/>
      <c r="J101" s="316" t="n"/>
      <c r="K101" s="316" t="n"/>
      <c r="L101" s="316" t="n"/>
      <c r="M101" s="316" t="n"/>
      <c r="N101" s="316" t="n"/>
      <c r="O101" s="316" t="n"/>
    </row>
    <row r="102">
      <c r="H102" s="316" t="n"/>
      <c r="I102" s="316" t="n"/>
      <c r="J102" s="316" t="n"/>
      <c r="K102" s="316" t="n"/>
      <c r="L102" s="316" t="n"/>
      <c r="M102" s="316" t="n"/>
      <c r="N102" s="316" t="n"/>
      <c r="O102" s="316" t="n"/>
    </row>
    <row customHeight="1" ht="15.75" r="107">
      <c r="B107" s="245" t="inlineStr">
        <is>
          <t>ESTUDIO DE MERCADO</t>
        </is>
      </c>
      <c r="G107" s="332" t="n"/>
      <c r="H107" s="332" t="n"/>
    </row>
    <row r="108">
      <c r="B108" s="248" t="inlineStr">
        <is>
          <t>FOTOS</t>
        </is>
      </c>
      <c r="G108" s="248" t="inlineStr">
        <is>
          <t>TELEFONO, LINKS Y OBSERVACIONES</t>
        </is>
      </c>
    </row>
  </sheetData>
  <mergeCells count="3">
    <mergeCell ref="C98:E98"/>
    <mergeCell ref="B99:E99"/>
    <mergeCell ref="C100:E100"/>
  </mergeCells>
  <conditionalFormatting sqref="N25:N26 M25:M30">
    <cfRule dxfId="2" priority="4" type="expression">
      <formula>#REF!="NO"</formula>
    </cfRule>
  </conditionalFormatting>
  <conditionalFormatting sqref="M31:M33">
    <cfRule dxfId="2" priority="3" type="expression">
      <formula>#REF!="NO"</formula>
    </cfRule>
  </conditionalFormatting>
  <conditionalFormatting sqref="C100:E100">
    <cfRule dxfId="1" operator="containsText" priority="1" text="DESFAVORABLE" type="containsText">
      <formula>NOT(ISERROR(SEARCH("DESFAVORABLE",C100)))</formula>
    </cfRule>
    <cfRule dxfId="0" operator="containsText" priority="2" text="FAVORABLE" type="containsText">
      <formula>NOT(ISERROR(SEARCH("FAVORABLE",C100)))</formula>
    </cfRule>
  </conditionalFormatting>
  <dataValidations count="3">
    <dataValidation allowBlank="1" showErrorMessage="1" showInputMessage="1" sqref="C100:E100" type="list">
      <formula1>"FAVORABLE, DESFAVORABLE"</formula1>
    </dataValidation>
    <dataValidation allowBlank="1" showErrorMessage="1" showInputMessage="1" sqref="E22:I22" type="list">
      <formula1>"DESHABILITADO, HABILITADO"</formula1>
    </dataValidation>
    <dataValidation allowBlank="1" showErrorMessage="1" showInputMessage="1" sqref="L11:N14" type="list">
      <formula1>#REF!</formula1>
    </dataValidation>
  </dataValidations>
  <pageMargins bottom="0.7500000000000001" footer="0.3" header="0.3" left="0.25" right="0.25" top="0.7500000000000001"/>
  <pageSetup fitToHeight="2" orientation="portrait" scale="42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 de Microsoft Office</dc:creator>
  <dcterms:created xsi:type="dcterms:W3CDTF">2017-11-15T23:19:57Z</dcterms:created>
  <dcterms:modified xsi:type="dcterms:W3CDTF">2022-12-21T21:04:56Z</dcterms:modified>
  <cp:lastModifiedBy>sebastian</cp:lastModifiedBy>
  <cp:lastPrinted>2022-05-16T23:12:24Z</cp:lastPrinted>
</cp:coreProperties>
</file>