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1"/>
  <workbookPr/>
  <mc:AlternateContent xmlns:mc="http://schemas.openxmlformats.org/markup-compatibility/2006">
    <mc:Choice Requires="x15">
      <x15ac:absPath xmlns:x15ac="http://schemas.microsoft.com/office/spreadsheetml/2010/11/ac" url="https://soysena-my.sharepoint.com/personal/johan_smartinez6_soy_sena_edu_co/Documents/"/>
    </mc:Choice>
  </mc:AlternateContent>
  <xr:revisionPtr revIDLastSave="5038" documentId="8_{64E83E78-A2C0-483B-A48B-C76A44EC7BAD}" xr6:coauthVersionLast="47" xr6:coauthVersionMax="47" xr10:uidLastSave="{81590F1E-F066-4839-8FF7-DD673DC34C70}"/>
  <bookViews>
    <workbookView minimized="1" xWindow="2640" yWindow="2640" windowWidth="15375" windowHeight="8325" tabRatio="563" firstSheet="22" activeTab="18" xr2:uid="{00000000-000D-0000-FFFF-FFFF00000000}"/>
  </bookViews>
  <sheets>
    <sheet name="Ficha tecnica Impresion POS" sheetId="40" r:id="rId1"/>
    <sheet name="Ficha tecnica servicoos nube " sheetId="41" r:id="rId2"/>
    <sheet name="Ficha tecnica Pistola Registrad" sheetId="38" r:id="rId3"/>
    <sheet name="Ficha tecnica Adicionales" sheetId="39" r:id="rId4"/>
    <sheet name="Ficha tecnica portatil" sheetId="37" r:id="rId5"/>
    <sheet name="Consolidado" sheetId="36" r:id="rId6"/>
    <sheet name="Torre" sheetId="1" r:id="rId7"/>
    <sheet name="Monitor" sheetId="2" r:id="rId8"/>
    <sheet name="DiscoSolido " sheetId="3" r:id="rId9"/>
    <sheet name="Disco duro interno" sheetId="4" r:id="rId10"/>
    <sheet name=" Servidor " sheetId="13" r:id="rId11"/>
    <sheet name="ram " sheetId="6" r:id="rId12"/>
    <sheet name="Teclado " sheetId="7" r:id="rId13"/>
    <sheet name="Mouse" sheetId="17" r:id="rId14"/>
    <sheet name="Portatil " sheetId="9" r:id="rId15"/>
    <sheet name=" Disco mecanico " sheetId="11" r:id="rId16"/>
    <sheet name="Tarjeta de video" sheetId="14" r:id="rId17"/>
    <sheet name="Procesador " sheetId="15" r:id="rId18"/>
    <sheet name="windows 11 licencia" sheetId="20" r:id="rId19"/>
    <sheet name="software licencia" sheetId="18" r:id="rId20"/>
    <sheet name="licencia visual" sheetId="19" r:id="rId21"/>
    <sheet name="licencia SQL" sheetId="21" r:id="rId22"/>
    <sheet name="Iaas" sheetId="25" r:id="rId23"/>
    <sheet name="PaaS" sheetId="26" r:id="rId24"/>
    <sheet name="SaaS-BI" sheetId="27" r:id="rId25"/>
    <sheet name="StaaS" sheetId="28" r:id="rId26"/>
    <sheet name="BaaS" sheetId="29" r:id="rId27"/>
    <sheet name="FaaS" sheetId="30" r:id="rId28"/>
    <sheet name="CaaS" sheetId="31" r:id="rId29"/>
    <sheet name="AIaaS" sheetId="32" r:id="rId30"/>
    <sheet name="LaaS – Licencias" sheetId="33" r:id="rId31"/>
    <sheet name="LaaS – Logging" sheetId="34" r:id="rId32"/>
    <sheet name="LaaS – Laboratory" sheetId="35" r:id="rId33"/>
    <sheet name="recurso humano" sheetId="23" r:id="rId34"/>
    <sheet name="Adicionales" sheetId="24" r:id="rId35"/>
    <sheet name="Hoja1" sheetId="42" r:id="rId3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3" l="1"/>
  <c r="B44" i="36"/>
  <c r="B39" i="36"/>
  <c r="G10" i="9"/>
  <c r="B34" i="36"/>
  <c r="G8" i="9"/>
  <c r="H9" i="24"/>
  <c r="G8" i="24"/>
  <c r="H8" i="24"/>
  <c r="H6" i="24"/>
  <c r="G6" i="24"/>
  <c r="H7" i="24"/>
  <c r="J9" i="23"/>
  <c r="H9" i="23"/>
  <c r="J7" i="23"/>
  <c r="H7" i="23"/>
  <c r="I7" i="23"/>
  <c r="H8" i="23"/>
  <c r="I8" i="23"/>
  <c r="J8" i="23" s="1"/>
  <c r="J6" i="23"/>
  <c r="J13" i="23" s="1"/>
  <c r="H6" i="23"/>
  <c r="G10" i="6"/>
  <c r="G9" i="6"/>
  <c r="G8" i="6"/>
  <c r="G9" i="9"/>
  <c r="G10" i="21"/>
  <c r="G9" i="21"/>
  <c r="G8" i="21"/>
  <c r="G10" i="7"/>
  <c r="G9" i="7"/>
  <c r="G8" i="7"/>
  <c r="G10" i="17"/>
  <c r="G8" i="17"/>
  <c r="G9" i="17"/>
  <c r="F10" i="20"/>
  <c r="F8" i="19"/>
  <c r="F8" i="3"/>
  <c r="F10" i="14"/>
  <c r="G10" i="14" s="1"/>
  <c r="F9" i="14"/>
  <c r="G9" i="14" s="1"/>
  <c r="F8" i="14"/>
  <c r="G8" i="14" s="1"/>
  <c r="F10" i="15"/>
  <c r="G10" i="15" s="1"/>
  <c r="F9" i="15"/>
  <c r="G9" i="15" s="1"/>
  <c r="F8" i="15"/>
  <c r="G8" i="15" s="1"/>
  <c r="F10" i="4"/>
  <c r="G10" i="4" s="1"/>
  <c r="F9" i="4"/>
  <c r="G9" i="4" s="1"/>
  <c r="F8" i="4"/>
  <c r="G8" i="4" s="1"/>
  <c r="F11" i="3"/>
  <c r="G11" i="3" s="1"/>
  <c r="F10" i="3"/>
  <c r="G10" i="3" s="1"/>
  <c r="F9" i="3"/>
  <c r="G9" i="3" s="1"/>
  <c r="G8" i="3"/>
  <c r="F10" i="1"/>
  <c r="G10" i="1" s="1"/>
  <c r="F9" i="1"/>
  <c r="G9" i="1" s="1"/>
  <c r="F8" i="1"/>
  <c r="G8" i="1"/>
  <c r="G10" i="20"/>
  <c r="H10" i="20" s="1"/>
  <c r="F9" i="20"/>
  <c r="G9" i="20" s="1"/>
  <c r="H9" i="20" s="1"/>
  <c r="F8" i="20"/>
  <c r="G8" i="20" s="1"/>
  <c r="H8" i="20" s="1"/>
  <c r="F10" i="19"/>
  <c r="G10" i="19" s="1"/>
  <c r="H10" i="19" s="1"/>
  <c r="F9" i="19"/>
  <c r="G9" i="19" s="1"/>
  <c r="H9" i="19" s="1"/>
  <c r="G8" i="19"/>
  <c r="H8" i="19" s="1"/>
  <c r="F10" i="18"/>
  <c r="G10" i="18" s="1"/>
  <c r="H10" i="18" s="1"/>
  <c r="F9" i="18"/>
  <c r="G9" i="18" s="1"/>
  <c r="H9" i="18" s="1"/>
  <c r="F8" i="18"/>
  <c r="G8" i="18" s="1"/>
  <c r="H8" i="18"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futureMetadata>
  <valueMetadata count="3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valueMetadata>
</metadata>
</file>

<file path=xl/sharedStrings.xml><?xml version="1.0" encoding="utf-8"?>
<sst xmlns="http://schemas.openxmlformats.org/spreadsheetml/2006/main" count="1465" uniqueCount="764">
  <si>
    <t xml:space="preserve">Ficha Tecnica: </t>
  </si>
  <si>
    <t>Se realiza esta eleccion mediante las necesidades actuales de la empresa</t>
  </si>
  <si>
    <t xml:space="preserve">Corizacion elaborada en Agosto por el equipo Numero 3
</t>
  </si>
  <si>
    <t>ESPECIFICACIONES DE EQUIPO</t>
  </si>
  <si>
    <t>ESPECIFICACIONES DE HARDWARE</t>
  </si>
  <si>
    <t>Imagen de Referencia</t>
  </si>
  <si>
    <t>Caracteristicas</t>
  </si>
  <si>
    <t xml:space="preserve"> El equipo es un complemento o par con su pistola, 
sin embargo esta uenta con interfaz USB o bluetooth 
facilita la coneccion  y la impersion de los recibos de 
venta permitiendo un flujo de clientes mas rapido</t>
  </si>
  <si>
    <t>Se elige este equipo para realizar de manera automatica parte del sistema POS dado sus caracteristicas de conectividad via alambrica e inhalambrica</t>
  </si>
  <si>
    <t>FICHA TÉCNICA:</t>
  </si>
  <si>
    <t>Servicio en la Nube - PaaS</t>
  </si>
  <si>
    <t>Elección</t>
  </si>
  <si>
    <t xml:space="preserve">AWS ( Amazon Web Services ) </t>
  </si>
  <si>
    <t>Cotización</t>
  </si>
  <si>
    <t>Elaborada en agosto por el equipo número 3.</t>
  </si>
  <si>
    <t>CARACTERÍSTICAS</t>
  </si>
  <si>
    <t>AWS Elastic Beanstalk es un servicio en la nube que facilita el despliegue y administración de aplicaciones. Permite reducir la gestión directa de servidores y adaptar los recursos según las necesidades de SuperMax.</t>
  </si>
  <si>
    <t>ESPECIFICACIONES DEL SERVICIO</t>
  </si>
  <si>
    <r>
      <rPr>
        <b/>
        <sz val="10"/>
        <color rgb="FF000000"/>
        <rFont val="Arial"/>
        <scheme val="minor"/>
      </rPr>
      <t>Proveedor:</t>
    </r>
    <r>
      <rPr>
        <sz val="10"/>
        <color rgb="FF000000"/>
        <rFont val="Arial"/>
        <scheme val="minor"/>
      </rPr>
      <t xml:space="preserve"> AWS (Amazon Web Services)
</t>
    </r>
    <r>
      <rPr>
        <b/>
        <sz val="10"/>
        <color rgb="FF000000"/>
        <rFont val="Arial"/>
        <scheme val="minor"/>
      </rPr>
      <t>Tipo:</t>
    </r>
    <r>
      <rPr>
        <sz val="10"/>
        <color rgb="FF000000"/>
        <rFont val="Arial"/>
        <scheme val="minor"/>
      </rPr>
      <t xml:space="preserve"> PaaS (Plataforma como Servicio)
</t>
    </r>
    <r>
      <rPr>
        <b/>
        <sz val="10"/>
        <color rgb="FF000000"/>
        <rFont val="Arial"/>
        <scheme val="minor"/>
      </rPr>
      <t>Modalidad:</t>
    </r>
    <r>
      <rPr>
        <sz val="10"/>
        <color rgb="FF000000"/>
        <rFont val="Arial"/>
        <scheme val="minor"/>
      </rPr>
      <t xml:space="preserve"> Pago por recursos utilizados
</t>
    </r>
    <r>
      <rPr>
        <b/>
        <sz val="10"/>
        <color rgb="FF000000"/>
        <rFont val="Arial"/>
        <scheme val="minor"/>
      </rPr>
      <t>Función:</t>
    </r>
    <r>
      <rPr>
        <sz val="10"/>
        <color rgb="FF000000"/>
        <rFont val="Arial"/>
        <scheme val="minor"/>
      </rPr>
      <t xml:space="preserve"> Despliegue, monitoreo y escalabilidad de aplicaciones
</t>
    </r>
    <r>
      <rPr>
        <b/>
        <sz val="10"/>
        <color rgb="FF000000"/>
        <rFont val="Arial"/>
        <scheme val="minor"/>
      </rPr>
      <t>Precio estimado:</t>
    </r>
    <r>
      <rPr>
        <sz val="10"/>
        <color rgb="FF000000"/>
        <rFont val="Arial"/>
        <scheme val="minor"/>
      </rPr>
      <t xml:space="preserve"> $7,70 – $10,00 USD mensuales</t>
    </r>
  </si>
  <si>
    <t>Ficha Tecnica: Pistola registradora</t>
  </si>
  <si>
    <t>El equipo es pug &amp; play por lo cual la latencia sera casi imperseptible en la mayoria de los casos de igual manera cuenta con varios modos de manejo tanto manual como automatico adicional de ser compatible de fabrica con muchos estandares de codificacion grafica</t>
  </si>
  <si>
    <t>Se elige este equipo para realizar de manera automatica y digital el registro de los productos entrantes o salientes de manera que deje registro para su trazabilidad</t>
  </si>
  <si>
    <t xml:space="preserve">Ficha Tecnica: Adicionales menores </t>
  </si>
  <si>
    <t>Se realiza esta eleccion mediante las necesidades actuales de la empresa teniendo en cuenta la linea propuesta del software por medio de Paas</t>
  </si>
  <si>
    <t xml:space="preserve">Cotizacion elaborada en Agosto por el equipo Numero 3
</t>
  </si>
  <si>
    <t>Especificaciones del servicio</t>
  </si>
  <si>
    <t>Especificaciones</t>
  </si>
  <si>
    <t>Internet claro</t>
  </si>
  <si>
    <t>Al elegir una arquitectura de PaaS la coneccion es fundamental dado la ubicacion de la sede la opcion mas clara es claro dado su cobertura y planes son las que mas beneficiarian a la empresa</t>
  </si>
  <si>
    <t>Cables</t>
  </si>
  <si>
    <t>Los dispositivos ( en este caso cableado ) dentro de la empresa es responsabilidad de la misma por lo cual un cable de alta velozidad para la coneccion es necesaria</t>
  </si>
  <si>
    <t>Se añaden estos productos y servicios para garantizar la conectividad ya que al usar servicios alojaos en la nube es necesario tener una coneecion estable y rapida en todo momento</t>
  </si>
  <si>
    <t>Ficha Tecnica: Portatil Lenovo V15</t>
  </si>
  <si>
    <t>Corizacion elaborada en Agosto por el equipo Numero 3
Incluye el cargador</t>
  </si>
  <si>
    <t>CPU</t>
  </si>
  <si>
    <t>Intel Core™ i5-13420H</t>
  </si>
  <si>
    <t>RAM</t>
  </si>
  <si>
    <t>16 GB DDR5</t>
  </si>
  <si>
    <t>UNIDAD HDD/SDD</t>
  </si>
  <si>
    <t>SSD M.2 PCIe</t>
  </si>
  <si>
    <t>Capacidad</t>
  </si>
  <si>
    <t>512 GB</t>
  </si>
  <si>
    <t>SO</t>
  </si>
  <si>
    <t>Windows 11</t>
  </si>
  <si>
    <t>Puertos</t>
  </si>
  <si>
    <t>2 puertos USB A 3,0</t>
  </si>
  <si>
    <t>1 Puerto HDMI</t>
  </si>
  <si>
    <t>1 Puerto USB C</t>
  </si>
  <si>
    <t>Jack 3.5</t>
  </si>
  <si>
    <t>1 Puerto RJ45</t>
  </si>
  <si>
    <t>Puerto de alimentacion</t>
  </si>
  <si>
    <t>Se elige esta opcion por la necesidad de un equipo de buen rendimiento y conectividad para las tareas que se realizaran con el ya que actualmente no se cuenta con un equipo en la microempresa este equipo nos ofrece buen rendimieno y almacenamiento para alojar los reportes que se vayan realizando conforme se requiera</t>
  </si>
  <si>
    <t>Articulo</t>
  </si>
  <si>
    <t>Item / Propuesta</t>
  </si>
  <si>
    <r>
      <t>Empresa</t>
    </r>
    <r>
      <rPr>
        <i/>
        <sz val="8"/>
        <color theme="1"/>
        <rFont val="Arial"/>
        <scheme val="minor"/>
      </rPr>
      <t xml:space="preserve">
(Nombre fiscal de la empresa)</t>
    </r>
  </si>
  <si>
    <r>
      <t>Nº de CUIT, Dirección, Teléfono</t>
    </r>
    <r>
      <rPr>
        <i/>
        <sz val="10"/>
        <color theme="1"/>
        <rFont val="Arial"/>
        <scheme val="minor"/>
      </rPr>
      <t xml:space="preserve">
</t>
    </r>
    <r>
      <rPr>
        <i/>
        <sz val="8"/>
        <color theme="1"/>
        <rFont val="Arial"/>
        <scheme val="minor"/>
      </rPr>
      <t>(Datos de la empresa)</t>
    </r>
  </si>
  <si>
    <r>
      <t>Descripción del
bien/ servicio (b)</t>
    </r>
    <r>
      <rPr>
        <i/>
        <sz val="10"/>
        <color theme="1"/>
        <rFont val="Arial"/>
        <scheme val="minor"/>
      </rPr>
      <t xml:space="preserve">
</t>
    </r>
    <r>
      <rPr>
        <i/>
        <sz val="8"/>
        <color theme="1"/>
        <rFont val="Arial"/>
        <scheme val="minor"/>
      </rPr>
      <t>Características de los bienes/ servicios</t>
    </r>
  </si>
  <si>
    <r>
      <t xml:space="preserve">Importe Total
 IVA incluido
</t>
    </r>
    <r>
      <rPr>
        <i/>
        <u/>
        <sz val="8"/>
        <color theme="1"/>
        <rFont val="Arial"/>
        <scheme val="minor"/>
      </rPr>
      <t>(moneda nacional)</t>
    </r>
  </si>
  <si>
    <t>imagen</t>
  </si>
  <si>
    <t>Torre</t>
  </si>
  <si>
    <t>Nº 1</t>
  </si>
  <si>
    <t xml:space="preserve">MERCADO LIBRE </t>
  </si>
  <si>
    <t>https://www.mercadolibre.com.co/carcasa-de-pc-corsair-3500x-rs-argb-midtower-con-3-ventilad/up/MCOU3997598700?pdp_filters=item_id%3AMCO1914728383&amp;matt_tool=15401541&amp;ua=Hf4ioLVEOXYVk13Rn4O_eyYOlQWm2Ap82LJfZD7fPgJIz_SY#origin=share&amp;sid=share&amp;wid=MCO1914728383&amp;action=copy</t>
  </si>
  <si>
    <t>Carcasa De Pc Corsair 3500x Rs Argb Mid-tower Con 3 Ventilad</t>
  </si>
  <si>
    <t>Monitor</t>
  </si>
  <si>
    <t>Nº 3</t>
  </si>
  <si>
    <t>FALABELLA</t>
  </si>
  <si>
    <t>https://www.falabella.com.co/falabella-co/product/4098443/Monitor-para-PC-HP-23.8-pulgadas-Full-HD/4098443</t>
  </si>
  <si>
    <t>Monitor HP 23.8" Full HD IPS Antireflejo</t>
  </si>
  <si>
    <t>$773.381</t>
  </si>
  <si>
    <t>Disco Solido</t>
  </si>
  <si>
    <t>Nº 2</t>
  </si>
  <si>
    <t>https://www.falabella.com.co/falabella-co/product/153721942/disco-solido-adata-256gb-sata/153721943</t>
  </si>
  <si>
    <t>Disco Solido Adata 256gb Sata</t>
  </si>
  <si>
    <t>Disco duro interno</t>
  </si>
  <si>
    <t>MERCADO LIBRE</t>
  </si>
  <si>
    <t>https://www.mercadolibre.com.co/disco-duro-1tb-sata-azul-blue-western-digital/p/MCO26044618?pdp_filters=item_id%3AMCO3209546716&amp;matt_tool=15401541&amp;ua=h6FOE_qtyPqCVNYCLL32-Qu8uOp42oa0rAsFlb2F6uXgEjDu#origin=share&amp;sid=share&amp;wid=MCO3209546716&amp;action=copy</t>
  </si>
  <si>
    <t>Disco Duro 1tb Sata Azul Blue Western Digital</t>
  </si>
  <si>
    <t>Servidor</t>
  </si>
  <si>
    <t>WIRELESSPC</t>
  </si>
  <si>
    <t>https://wirelesspc.com.co/producto/servidor-dell-poweredge-t150/</t>
  </si>
  <si>
    <t>Servidor Dell PowerEdge T150 Intel Xeon E-2336G 16GB 2TB</t>
  </si>
  <si>
    <t>Ram</t>
  </si>
  <si>
    <t>Speed logic</t>
  </si>
  <si>
    <t>https://speedlogic.com.co/tienda/memorias-ram/memoria-ram-para-pc-ddr4-8g-3200-corsair-vengeance-rgb-pro/</t>
  </si>
  <si>
    <t>Memoria Ram Para Pc Ddr4 8g 3200 Corsair Vengeance Rgb Pro</t>
  </si>
  <si>
    <t>Teclado</t>
  </si>
  <si>
    <t>Alkosto</t>
  </si>
  <si>
    <t>https://www.alkosto.com/teclado-trust-inalambrico-lyra-multidispositivo-negro/p/8713439250596</t>
  </si>
  <si>
    <t>Teclado TRUST Inalámbrico Lyra Multidispositivo Negro</t>
  </si>
  <si>
    <t>Mouse</t>
  </si>
  <si>
    <t xml:space="preserve">Éxito </t>
  </si>
  <si>
    <t xml:space="preserve">https://www.exito.com/mouse-hp-200-silver-wireless-898940/p </t>
  </si>
  <si>
    <t>Mouse Inalámbrico 200 Gris HP 2HU84AA#AB</t>
  </si>
  <si>
    <t>Portatil</t>
  </si>
  <si>
    <t>Falabella</t>
  </si>
  <si>
    <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t>
  </si>
  <si>
    <t>PORTATIL LENOVO V15 G5 INTEL CORE I5-13420H 16GB RAM 512GB SSD 15'' FHD</t>
  </si>
  <si>
    <t>Disco Mecanico</t>
  </si>
  <si>
    <t>Disco duro interno Seagate SkyHawk Surveillance ST1000VX005 1TB plateado | MercadoLibre</t>
  </si>
  <si>
    <t>Disco Duro Mecánico Seagate Skyhawk 1TB SATA 3.5" (DVR/NVR)</t>
  </si>
  <si>
    <t>$366.282,00</t>
  </si>
  <si>
    <t>Tarjeta de video</t>
  </si>
  <si>
    <t>https://www.mercadolibre.com.co/placa-de-video-gigabyte-gv-n3050wf2ocv2-6gd-6-gb/p/MCO46316717?pdp_filters=item_id%3AMCO2132454783&amp;matt_tool=15401541&amp;ua=imUt6DIUQqAgliVusVd8FW7Og3Bljd8LesCTvs4-AnYswMms#origin=share&amp;sid=share&amp;wid=MCO2132454783&amp;action=copy</t>
  </si>
  <si>
    <t>Tarjeta gráfica Gigabyte GeForce RTX 3050 6GB Rendimiento Gaming</t>
  </si>
  <si>
    <t xml:space="preserve">Nº2 </t>
  </si>
  <si>
    <t>Revolution Soft Colombia</t>
  </si>
  <si>
    <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t>
  </si>
  <si>
    <t>Licencia Windows 11 PRO para 1 PC</t>
  </si>
  <si>
    <t>Procesador</t>
  </si>
  <si>
    <t>https://www.mercadolibre.com.co/procesador-amd-ryzen-5-5600gt-6-nucleos-am4-grafica-radeon/p/MCO32444906?pdp_filters=item_id%3AMCO1483849099&amp;matt_tool=15401541&amp;ua=tC_HNBcurdgE5WaKW2b6M-_b1J0gqagtQ8cLMPAlhYV0PkjL#origin=share&amp;sid=share&amp;wid=MCO1483849099&amp;action=copy</t>
  </si>
  <si>
    <t>Procesador Amd Ryzen 5 5600gt 6 Núcleos Am4 Gráfica Radeon</t>
  </si>
  <si>
    <t>Servicio en la nube Paas</t>
  </si>
  <si>
    <t>AWS – Amazon</t>
  </si>
  <si>
    <t>https://aws.amazon.com/es/elasticbeanstalk/</t>
  </si>
  <si>
    <t>AWS – Elastic Beanstalk</t>
  </si>
  <si>
    <t>$7,70 / ---- USD mensuales
( se tomara un valor de $60,000 )</t>
  </si>
  <si>
    <t>Software licencia</t>
  </si>
  <si>
    <t>https://revolutionsoft.com.co/windows-server-2022/licencia-windows-server-2022-standard.html</t>
  </si>
  <si>
    <t>Windows Server 2022 Standard</t>
  </si>
  <si>
    <t>licencia visual</t>
  </si>
  <si>
    <t>Visual Paradigm</t>
  </si>
  <si>
    <t>https://www.visual-paradigm.com/shop/vp.jsp</t>
  </si>
  <si>
    <t>Suscripción Anual Visual Paradigm Modeler</t>
  </si>
  <si>
    <t>Licencia SQL0</t>
  </si>
  <si>
    <t>https://revolutionsoft.com.co/windows-server/sql-server-2025-standard.html</t>
  </si>
  <si>
    <t>SQL Server 2025 Standard Edition - 32 cores - Usuarios Ilimitados</t>
  </si>
  <si>
    <t>Recurso humano</t>
  </si>
  <si>
    <t>Termino indefinido</t>
  </si>
  <si>
    <t>Stefany Berrio</t>
  </si>
  <si>
    <t>Tecnologo en ADSO</t>
  </si>
  <si>
    <t>Desarrolladora senior</t>
  </si>
  <si>
    <t>Termino fijo ( 2 años )</t>
  </si>
  <si>
    <t>Andres Novoa</t>
  </si>
  <si>
    <t>Desarrollador junior</t>
  </si>
  <si>
    <t>Sebastian Martinez</t>
  </si>
  <si>
    <t>Tecnico en asistencia administrativa</t>
  </si>
  <si>
    <t>Ventas / servicio al cliente</t>
  </si>
  <si>
    <t>Prestacion de servicios</t>
  </si>
  <si>
    <t>Orejuela Santiago</t>
  </si>
  <si>
    <t>Tecnico en mantenimiento de equipos de computo</t>
  </si>
  <si>
    <t>Mantenimiento y apoyo en adquisicion de equipos</t>
  </si>
  <si>
    <t>Adicionales</t>
  </si>
  <si>
    <t>Ad 1</t>
  </si>
  <si>
    <t>Pistola escaner de barras</t>
  </si>
  <si>
    <t>SAT STORE</t>
  </si>
  <si>
    <t>Pistola de codigo de barras para facilitar el registro de los productos</t>
  </si>
  <si>
    <t>Ad 2</t>
  </si>
  <si>
    <t>Provedor de internet</t>
  </si>
  <si>
    <t>Claro</t>
  </si>
  <si>
    <t>Servicio de internet de banda ancha</t>
  </si>
  <si>
    <t>Ad 3</t>
  </si>
  <si>
    <t>Cable UTP Ethernet</t>
  </si>
  <si>
    <t>Homecenter</t>
  </si>
  <si>
    <t>Coneccion a internet por cable</t>
  </si>
  <si>
    <t>Ad 4</t>
  </si>
  <si>
    <t>Impresora de recibos</t>
  </si>
  <si>
    <t>Mercado libre</t>
  </si>
  <si>
    <t>Impresion del recibo de venta</t>
  </si>
  <si>
    <t>Resumen</t>
  </si>
  <si>
    <t>Articulos a tener en cuenta</t>
  </si>
  <si>
    <t>Consideracion de presupuesto en caso de adquirir todos los equipos recomendados</t>
  </si>
  <si>
    <t>Realidad de la empresa</t>
  </si>
  <si>
    <t>Costo mensual fijo</t>
  </si>
  <si>
    <t xml:space="preserve">Costos base fijos </t>
  </si>
  <si>
    <t>CUADRO DE COTIZACIONES</t>
  </si>
  <si>
    <t xml:space="preserve">Cuadro Comparativo de Cotizaciones </t>
  </si>
  <si>
    <t xml:space="preserve">Presupuestos (a)
</t>
  </si>
  <si>
    <r>
      <t xml:space="preserve">Importe Unitario
</t>
    </r>
    <r>
      <rPr>
        <i/>
        <sz val="8"/>
        <color theme="1"/>
        <rFont val="Arial"/>
        <scheme val="minor"/>
      </rPr>
      <t>(moneda nacional)</t>
    </r>
  </si>
  <si>
    <r>
      <t xml:space="preserve">Importe Total
</t>
    </r>
    <r>
      <rPr>
        <i/>
        <sz val="8"/>
        <color theme="1"/>
        <rFont val="Arial"/>
        <scheme val="minor"/>
      </rPr>
      <t>(moneda extranjera)</t>
    </r>
  </si>
  <si>
    <t>Tipo de cambio</t>
  </si>
  <si>
    <r>
      <t xml:space="preserve">Forma de Pago 
</t>
    </r>
    <r>
      <rPr>
        <i/>
        <sz val="8"/>
        <color theme="1"/>
        <rFont val="Arial"/>
        <scheme val="minor"/>
      </rPr>
      <t>(Contado o Cheque)</t>
    </r>
  </si>
  <si>
    <r>
      <t xml:space="preserve">Observaciones </t>
    </r>
    <r>
      <rPr>
        <i/>
        <sz val="10"/>
        <color theme="1"/>
        <rFont val="Arial"/>
        <scheme val="minor"/>
      </rPr>
      <t xml:space="preserve">
</t>
    </r>
    <r>
      <rPr>
        <i/>
        <sz val="8"/>
        <color theme="1"/>
        <rFont val="Arial"/>
        <scheme val="minor"/>
      </rPr>
      <t>(se debe incluir toda aquella característica que no ha sido posible incluir anteriormente)</t>
    </r>
  </si>
  <si>
    <t>Garantia</t>
  </si>
  <si>
    <t>Imagen</t>
  </si>
  <si>
    <t>CONTADO</t>
  </si>
  <si>
    <t>Carcasa para PC formato Mid-Tower, con 3 ventiladores RS ARGB, diseñada para equipos de escritorio y configuraciones de alto rendimiento.</t>
  </si>
  <si>
    <t>1 Mes</t>
  </si>
  <si>
    <t>OLÍMPICA</t>
  </si>
  <si>
    <t>https://www.olimpica.com/gabinete-de-pc-chasis-atx-con-fuente-de-poder-600w-xtech-xtq-214-1002382069/p?idsku=1100205507#especificaciones</t>
  </si>
  <si>
    <t>Gabinete de PC Chasis ATX con Fuente de Poder 600W Xtech XTQ-214</t>
  </si>
  <si>
    <t>Gabinete tipo torre mediana compatible con placas ATX/Micro-ATX. Incluye fuente de poder de 600W, 2 puertos USB 2.0, 1 USB 3.0, entrada para auriculares y micrófono. Admite hasta 3 ventiladores y cuenta con 7 ranuras de expansión. Garantía de 6 meses.</t>
  </si>
  <si>
    <t>6 Meses</t>
  </si>
  <si>
    <t>ÉXITO</t>
  </si>
  <si>
    <t>https://www.exito.com/computador-pc-de-escritorio-torre-gamer-amd-ryzen-5-5600-hdd-1tb-ram-16gb-led-22-full-hd-pulgadas-101880269-mp/p?idsku=101880269</t>
  </si>
  <si>
    <t xml:space="preserve"> Torre Gamer Amd Ryzen 5 5600G Hdd 1Tb Ram 16Gb Led 22 Full Hd Pulgadas</t>
  </si>
  <si>
    <t>CONTADO / TARJETA DE CRÉDITO</t>
  </si>
  <si>
    <t>Torre gamer con procesador AMD Ryzen 5 5600G, 16 GB de memoria RAM, disco duro de 1 TB y monitor LED de 22 pulgadas con resolución Full HD. Adecuado para tareas administrativas, educativas, domésticas y entretenimiento.</t>
  </si>
  <si>
    <t>6 meses</t>
  </si>
  <si>
    <t>Recomendación</t>
  </si>
  <si>
    <t>En este apartado la sugerencia es la Numero 3 ya que es un gabinete amplio y con fuente integrada disponible para actualizar los componentes segun se necesite, en caso de requerir el equipo totalmente ensamblado la opcion seria la Numero 4 aunque los perifericos no son idoneos para el trabajo cuenta con una relacion calidad - precio notable</t>
  </si>
  <si>
    <r>
      <t>Empresa</t>
    </r>
    <r>
      <rPr>
        <i/>
        <sz val="10"/>
        <color theme="1"/>
        <rFont val="Arial"/>
        <scheme val="minor"/>
      </rPr>
      <t xml:space="preserve">
(Nombre fiscal de la empresa)</t>
    </r>
  </si>
  <si>
    <r>
      <t>Nº de CUIT, Dirección, Teléfono</t>
    </r>
    <r>
      <rPr>
        <i/>
        <sz val="10"/>
        <color theme="1"/>
        <rFont val="Arial"/>
        <scheme val="minor"/>
      </rPr>
      <t xml:space="preserve">
(Datos de la empresa)</t>
    </r>
  </si>
  <si>
    <r>
      <t>Descripción del
bien/ servicio (b)</t>
    </r>
    <r>
      <rPr>
        <i/>
        <sz val="10"/>
        <color theme="1"/>
        <rFont val="Arial"/>
        <scheme val="minor"/>
      </rPr>
      <t xml:space="preserve">
Características de los bienes/ servicios</t>
    </r>
  </si>
  <si>
    <r>
      <t xml:space="preserve">Importe Unitario
</t>
    </r>
    <r>
      <rPr>
        <i/>
        <sz val="10"/>
        <color theme="1"/>
        <rFont val="Arial"/>
        <scheme val="minor"/>
      </rPr>
      <t>(moneda nacional)</t>
    </r>
  </si>
  <si>
    <r>
      <t xml:space="preserve">Importe Total
 IVA incluido
</t>
    </r>
    <r>
      <rPr>
        <i/>
        <u/>
        <sz val="10"/>
        <color theme="1"/>
        <rFont val="Arial"/>
        <scheme val="minor"/>
      </rPr>
      <t>(moneda nacional)</t>
    </r>
  </si>
  <si>
    <r>
      <t xml:space="preserve">Importe Total
</t>
    </r>
    <r>
      <rPr>
        <i/>
        <sz val="10"/>
        <color theme="1"/>
        <rFont val="Arial"/>
        <scheme val="minor"/>
      </rPr>
      <t>(moneda extranjera)</t>
    </r>
  </si>
  <si>
    <r>
      <t xml:space="preserve">Forma de Pago 
</t>
    </r>
    <r>
      <rPr>
        <i/>
        <sz val="10"/>
        <color theme="1"/>
        <rFont val="Arial"/>
        <scheme val="minor"/>
      </rPr>
      <t>(Contado o Cheque)</t>
    </r>
  </si>
  <si>
    <r>
      <t xml:space="preserve">Observaciones </t>
    </r>
    <r>
      <rPr>
        <i/>
        <sz val="10"/>
        <color theme="1"/>
        <rFont val="Arial"/>
        <scheme val="minor"/>
      </rPr>
      <t xml:space="preserve">
(se debe incluir toda aquella característica que no ha sido posible incluir anteriormente)</t>
    </r>
  </si>
  <si>
    <t>MONITOR LG 24 PULGADAS 24MR400-B PANEL IPS- FULL HD100Hz HDMI LG | Falabella Colombia</t>
  </si>
  <si>
    <t>Monitor LED 24" Full HD IPS HDMI</t>
  </si>
  <si>
    <t>$549.900</t>
  </si>
  <si>
    <t>$654.381,00</t>
  </si>
  <si>
    <t>$ 209,54</t>
  </si>
  <si>
    <t>$ 3.123</t>
  </si>
  <si>
    <t>Panel IPS con colores precisos y ángulos amplios de visión, filtro de luz azul, ideal para trabajo administrativo.</t>
  </si>
  <si>
    <t>1 año</t>
  </si>
  <si>
    <t>KTRONIX</t>
  </si>
  <si>
    <t>Monitor SAMSUNG 27" Pulgadas D300 FHD Plano Negro</t>
  </si>
  <si>
    <t>Monitor Samsung 27" Full HD 75Hz IPS</t>
  </si>
  <si>
    <t>$799.900</t>
  </si>
  <si>
    <t>$951.881,00</t>
  </si>
  <si>
    <t>$ 304,80</t>
  </si>
  <si>
    <t>Pantalla 27" con tecnología antirreflejo y buena fidelidad de color, conexión HDMI y VGA, garantía oficial.</t>
  </si>
  <si>
    <t>3 años</t>
  </si>
  <si>
    <t>$649.900</t>
  </si>
  <si>
    <t>$773.381,00</t>
  </si>
  <si>
    <t>$ 247,64</t>
  </si>
  <si>
    <t>Pantalla de 23.8" con tecnología antirreflejo, reduce la fatiga visual en jornadas largas de oficina.</t>
  </si>
  <si>
    <t>El equipo Numero 3 es el idoneo ya que su caracteristica antireflejo es importante en los largas jornadas ademas de su fidelidad y tamaño copacto lo hace la mejor opcion para el trabajop administrativo, adicional a ello cuenta con altavoces integrados en caso de necesitar atender una reunion por ese medio</t>
  </si>
  <si>
    <t>https://www.mercadolibre.com.co/disco-solido-ssd-512gb-nvme-m2-gen4-x4-samsung-pciex-2280-negro/p/MCO75243475?pdp_filters=item_id%3AMCO4153906250&amp;matt_tool=15401541&amp;ua=KVL7uncKQtojIITc807K8AH0Kn8-TOSKEYeGY3epzRQOq_Cm#origin=share&amp;sid=share&amp;wid=MCO4153906250&amp;action=copy</t>
  </si>
  <si>
    <t>Disco Solido Ssd 512gb Nvme M.2 Gen4 X4 Samsung Pciex 2280 Negro</t>
  </si>
  <si>
    <t>CONTADO / TARJETA DE CRÉDITO / CUOTAS</t>
  </si>
  <si>
    <t>Unidad de almacenamiento SSD Samsung de 512 GB, interfaz NVMe, formato M.2 2280 y conexión PCIe Gen 4 x4. Diseñada para ofrecer mayores velocidades de lectura y escritura que un disco duro convencional.</t>
  </si>
  <si>
    <t>Disco sólido SSD ADATA modelo SU650, capacidad de 256 GB, interfaz SATA, producto nuevo y orientado a productividad.</t>
  </si>
  <si>
    <t>https://www.exito.com/disco-solido-ssd-crucial-240gb-ct240-bx500-103031990-mp/p?idsku=103031990</t>
  </si>
  <si>
    <t>Disco Sólido Ssd Crucial 240Gb Ct240 Bx500</t>
  </si>
  <si>
    <t>SSD Crucial BX500 de 240 GB, SATA III, formato 2,5 pulgadas, velocidad de lectura de hasta 540 MB/s y escritura de hasta 500 MB/s. Compatible con Windows, Linux y Mac OS.</t>
  </si>
  <si>
    <t>Nº 4</t>
  </si>
  <si>
    <t>https://www.mercadolibre.com.co/unidad-solida-m2-adata-legend-860-1tb-60005000mbs-color-negro/p/MCO45759318?pdp_filters=item_id%3AMCO1555268603&amp;matt_tool=15401541&amp;ua=y5lZaw7qxafHa_SCNmgknpbBxD1D9ItW4GaG-Mr_aJwQDZKo#origin=share&amp;sid=share&amp;wid=MCO1555268603&amp;action=copy</t>
  </si>
  <si>
    <t>Unidad Sólida M.2 Adata Legend 860 1tb 6.000/5.000mb/s Color Negro</t>
  </si>
  <si>
    <t>Unidad de almacenamiento SSD de 1 TB, formato M.2 2280, interfaz PCIe Gen4 x4. Lectura de hasta 6.000 MB/s y escritura de hasta 5.000 MB/s según la publicación. Incluye disipador de aluminio.</t>
  </si>
  <si>
    <t>Nº 1-2</t>
  </si>
  <si>
    <t>FALABELLA - MERCADO LIBRE</t>
  </si>
  <si>
    <t>Disco Solido Ssd 512gb Nvme M.2 Gen4 X4 Samsung Pciex 2280 Negro - Disco Sólido Ssd Crucial 240Gb Ct240 Bx500</t>
  </si>
  <si>
    <t>El disco mas ideal para las necesidades actuales seria el Numero 1 o 2 dependiendo la disponibilidad de la placa madre y el presupuesto aprobado son las mejores opciones ya que no se maneja un gran volumen de datos por el momento pero en caso de necesitarlo estara disponible</t>
  </si>
  <si>
    <r>
      <t xml:space="preserve">Descripción del
bien/ servicio (b)
</t>
    </r>
    <r>
      <rPr>
        <i/>
        <sz val="8"/>
        <color rgb="FF000000"/>
        <rFont val="Arial"/>
        <scheme val="minor"/>
      </rPr>
      <t>Características de los bienes/ servicios</t>
    </r>
  </si>
  <si>
    <r>
      <t xml:space="preserve">Forma de Pago 
</t>
    </r>
    <r>
      <rPr>
        <i/>
        <sz val="8"/>
        <color rgb="FF000000"/>
        <rFont val="Arial"/>
        <scheme val="minor"/>
      </rPr>
      <t>(Contado o Cheque)</t>
    </r>
  </si>
  <si>
    <r>
      <t xml:space="preserve">Observaciones 
</t>
    </r>
    <r>
      <rPr>
        <i/>
        <sz val="8"/>
        <color rgb="FF000000"/>
        <rFont val="Arial"/>
        <scheme val="minor"/>
      </rPr>
      <t>(se debe incluir toda aquella característica que no ha sido posible incluir anteriormente)</t>
    </r>
  </si>
  <si>
    <t>https://www.mercadolibre.com.co/disco-duro-interno-western-digital-wd-purple-wd10purz-1tb-purpura/p/MCO7942172?pdp_filters=item_id%3AMCO2599017460&amp;matt_tool=15401541&amp;ua=Oh7i3BQHD4Jz5UmTbBaWnMjsbOXcuS-iSwvA1YzOSkVZO9iZ#origin=share&amp;sid=share&amp;wid=MCO2599017460&amp;action=copy</t>
  </si>
  <si>
    <t>Disco duro interno Western Digital WD Purple WD10PURZ 1TB púrpura</t>
  </si>
  <si>
    <t>Unidad de almacenamiento HDD de alta durabilidad para uso continuo. No es SSD. Ideal para grabación de video o almacenamiento masivo.</t>
  </si>
  <si>
    <t xml:space="preserve">CONTADO / TARJETA DE CRÉDITO </t>
  </si>
  <si>
    <t>Unidad de almacenamiento HDD de buena durabilidad para uso cotidiano.
No es SSD, por lo que su velocidad es menor, pero ofrece mayor capacidad a menor costo.
Ideal para ampliar almacenamiento en PC de escritorio o portátiles.
Se recomienda verificar el factor de forma compatible con tu equipo (2.5" o 3.5").</t>
  </si>
  <si>
    <t>EXITO</t>
  </si>
  <si>
    <t>https://www.exito.com/disco-duro-interno-para-pc-de-1-tb-seagate-barracuda-100401720-mp/p?idsku=100401720</t>
  </si>
  <si>
    <t>Disco Duro Interno Para Pc De 1 Tb Seagate Barracuda</t>
  </si>
  <si>
    <t>Disco duro interno mecánico Seagate Barracuda de 1 TB, interfaz SATA III, formato 3.5", velocidad de giro de 7200 RPM, con caché de hasta 64 MB para mejorar la transferencia de datos. Diseñado para almacenamiento masivo de programas, documentos, multimedia y respaldo de información.</t>
  </si>
  <si>
    <t>2 meses</t>
  </si>
  <si>
    <t>La mejor opcion de la seleccion, confiable, gran capacidad y buen precio</t>
  </si>
  <si>
    <t>Presupuestos (a)</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</si>
  <si>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</si>
  <si>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</si>
  <si>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</si>
  <si>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</si>
  <si>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</si>
  <si>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</si>
  <si>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</si>
  <si>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</si>
  <si>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$8.400.000</t>
  </si>
  <si>
    <t>$9.996.000,00</t>
  </si>
  <si>
    <t>$ 3.200,77</t>
  </si>
  <si>
    <t>A CUOTAS</t>
  </si>
  <si>
    <t>Procesador Intel Xeon E-2336G hasta 8 núcleos, ideal para virtualización y respaldo de datos empresariales.</t>
  </si>
  <si>
    <t>DELL</t>
  </si>
  <si>
    <t>PowerEdge T360 | Dell USA</t>
  </si>
  <si>
    <t>Servidor Dell PowerEdge T360 Torre Intel Xeon E-2400 16GB</t>
  </si>
  <si>
    <t>$17.176.500</t>
  </si>
  <si>
    <t>$20.440.035,00</t>
  </si>
  <si>
    <t>$ 6.545,00</t>
  </si>
  <si>
    <t>Servidor en torre de nivel de entrada, seguro y práctico para empresas en crecimiento, ideal para archivo e impresión.</t>
  </si>
  <si>
    <t>https://www.mercadolibre.com.co/servidor-dell-poweredge-r720-2x-xeon-12core-20ghz-192gb-1tb/up/MCOU2428742037#polycard_client=search-desktop&amp;be_origin=backend&amp;overlay_label=not_apply&amp;search_layout=grid&amp;position=11&amp;type=product&amp;tracking_id=7a004568-b223-4f40-b198-6ca563f8a7a0&amp;wid=MCO540849702&amp;sid=search</t>
  </si>
  <si>
    <t xml:space="preserve">Servidor Dell Poweredge R720 2x Xeon 12core 
</t>
  </si>
  <si>
    <t>$26.800.000</t>
  </si>
  <si>
    <t>$31.892.000,00</t>
  </si>
  <si>
    <t>$ 10.211,98</t>
  </si>
  <si>
    <t>Alta densidad de almacenamiento y memoria, tecnología Fresh Air 2.0 para eficiencia energética, ideal para cargas empresariales exigentes.</t>
  </si>
  <si>
    <t>El numero 1 es la opcion ideal por su bajo coste inicial y confiabilidad dell perfecto para respaldar la base de datos o el aplicativo y sus solicitudes</t>
  </si>
  <si>
    <t>Memoria RAM Corsair Vengeance RGB Pro DDR4 8GB 3200MHz, iluminación LED RGB dinámica multizona, disipador de aluminio anodizado, formato DIMM, perfil de rendimiento XMP 2.0. Compatible con plataformas Intel (Series 100-400, X299) y AMD (Series 300-400, X570).</t>
  </si>
  <si>
    <t>No especifica</t>
  </si>
  <si>
    <t>Compulago</t>
  </si>
  <si>
    <t>https://compulago.com/producto/memoria-portatil-ddr4-80gb-2666-mhz-adata-61370439268/</t>
  </si>
  <si>
    <t>Memoria RAM Premier color verde 16GB 1 Adata AD4S320016G22-SGN</t>
  </si>
  <si>
    <t>Memoria RAM para portátil, tecnología DDR4, capacidad de 8GB a 2666MHz.</t>
  </si>
  <si>
    <t xml:space="preserve">1 año </t>
  </si>
  <si>
    <t>Tecnostock</t>
  </si>
  <si>
    <t>https://tecnostock.com.co/products/memoria-ram-para-laptop-ddr5-pc5-44800-16gb-5600mhz-cl46-1-1v-para-laptop-crucial-ct16g56c46s5-copia?_pos=15&amp;_sid=4af0ba8c6&amp;_ss=r</t>
  </si>
  <si>
    <t>Memoria Ddr4 Sodimm 8gb 3200 Mushking Redline Mra4s320nnnf8g</t>
  </si>
  <si>
    <t>Memoria RAM Mushkin SODIMM DDR4 8GB a 3.2GHz, voltaje 1.2V, latencia CAS 16, tasa de transferencia 21.3 GB/s.</t>
  </si>
  <si>
    <t>Recomiendo la Memoria RAM Corsair Vengeance RGB Pro, ya que ofrece un excelente rendimiento gracias a su velocidad de 3200MHz, permitiendo que el computador trabaje de forma más ágil y fluida en tareas cotidianas y multitarea. Es compatible con la mayoría de equipos actuales, tanto Intel como AMD, lo que garantiza una instalación sin complicaciones. Además, su iluminación RGB le da un toque estético moderno para quienes buscan personalizar su equipo. Es una excelente opción para mejorar el rendimiento del PC de forma sencilla y confiable.</t>
  </si>
  <si>
    <r>
      <rPr>
        <b/>
        <sz val="10"/>
        <color rgb="FF000000"/>
        <rFont val="Arial"/>
        <scheme val="minor"/>
      </rPr>
      <t xml:space="preserve">Importe Unitario
</t>
    </r>
    <r>
      <rPr>
        <i/>
        <sz val="8"/>
        <color rgb="FF000000"/>
        <rFont val="Arial"/>
        <scheme val="minor"/>
      </rPr>
      <t>(moneda nacional)</t>
    </r>
  </si>
  <si>
    <r>
      <rPr>
        <b/>
        <sz val="10"/>
        <color rgb="FF000000"/>
        <rFont val="Arial"/>
        <scheme val="minor"/>
      </rPr>
      <t xml:space="preserve">Importe Total
</t>
    </r>
    <r>
      <rPr>
        <i/>
        <sz val="8"/>
        <color rgb="FF000000"/>
        <rFont val="Arial"/>
        <scheme val="minor"/>
      </rPr>
      <t>(moneda extranjera)</t>
    </r>
  </si>
  <si>
    <r>
      <rPr>
        <b/>
        <sz val="10"/>
        <color rgb="FF000000"/>
        <rFont val="Arial"/>
        <scheme val="minor"/>
      </rPr>
      <t xml:space="preserve">Observaciones 
</t>
    </r>
    <r>
      <rPr>
        <i/>
        <sz val="8"/>
        <color rgb="FF000000"/>
        <rFont val="Arial"/>
        <scheme val="minor"/>
      </rPr>
      <t>(se debe incluir toda aquella característica que no ha sido posible incluir anteriormente)</t>
    </r>
  </si>
  <si>
    <t>Batería de litio recargable para varias horas de uso. Conecta hasta 3 dispositivos y alterna entre ellos (receptor + Bluetooth). Altura ajustable en 3 niveles, base antideslizante, diseño ligero y compacto para movilidad.</t>
  </si>
  <si>
    <t>12 meses</t>
  </si>
  <si>
    <t>A.P. Computadores</t>
  </si>
  <si>
    <t>https://www.apcomputadores.com/producto/teclado-trust-keyra-ergonomico/</t>
  </si>
  <si>
    <t>Teclado Trust Keyra inalámbrico multidispositivo ergonómico</t>
  </si>
  <si>
    <t>Diseño ergonómico curvo y dividido para postura natural de las manos y menor tensión. Conectividad multidispositivo, permite alternar entre varios equipos. Teclas de perfil bajo para escritura silenciosa, descansamuñecas integrado.</t>
  </si>
  <si>
    <t>1 año (por defectos de fabricación, según política de AP Computadores)</t>
  </si>
  <si>
    <t>Tiendas i Shop</t>
  </si>
  <si>
    <t>https://co.tiendasishop.com/products/teclado-retroiluminado-satechi-slim-x1-bluetooth-espanol-gris-espacial?_pos=1&amp;_sid=8527ab71e&amp;_ss=r</t>
  </si>
  <si>
    <t>Teclado Retroiluminado Satechi Slim X1 Bluetooth (Español) - Gris Espacial</t>
  </si>
  <si>
    <t>Teclado retroiluminado con 10 niveles de brillo ajustables, diseño compacto pensado para usuarios de Apple (teclas de función macOS). Bluetooth multidispositivo, conecta hasta 4 equipos y alterna entre ellos. Carga vía USB-C.</t>
  </si>
  <si>
    <t>Recomiendo el Teclado Trust Keyra ya que su diseño curvo y dividido favorece una postura natural de las manos y reduce la fatiga en jornadas largas de trabajo. Permite conectividad multidispositivo (Bluetooth y USB 2.4 GHz) para alternar entre varios equipos sin reconfiguraciones, y cuenta con descansamuñecas integrado y teclas silenciosas. Incluye garantía por defectos de fabricación durante el primer año y envío gratis, una buena inversión en comodidad para quienes trabajan largas horas frente al computador.</t>
  </si>
  <si>
    <t xml:space="preserve"> </t>
  </si>
  <si>
    <r>
      <t xml:space="preserve">Importe Total
</t>
    </r>
    <r>
      <rPr>
        <b/>
        <i/>
        <sz val="8"/>
        <color theme="1"/>
        <rFont val="Arial"/>
        <scheme val="minor"/>
      </rPr>
      <t>(moneda extranjera)</t>
    </r>
  </si>
  <si>
    <t>Conexión inalámbrica de 2,4 GHz con alcance de hasta 10 metros. Diseño ergonómico que se ajusta a la forma de la mano, superficie con contorno antideslizante para mejor agarre. Compatible con cualquier superficie de uso, ideal para movilidad.</t>
  </si>
  <si>
    <t>Sin garantía incluida (opción de garantía extendida de 12 meses por $106.900 adicionales, no incluida en el precio base)</t>
  </si>
  <si>
    <t>https://www.homecenter.com.co/homecenter-co/product/880332/mouse-inalambrico/880332/</t>
  </si>
  <si>
    <t xml:space="preserve">Mouse Inalámbrico Havit Negro (código 880332) </t>
  </si>
  <si>
    <t>Tiene 6 botones (más funciones que un mouse estándar de 3 botones, útil para navegación y atajos). País de origen China, garantía de 1 año. Producto sin mayor especificación de DPI ni tipo de sensor.</t>
  </si>
  <si>
    <t>Tauret Computadores</t>
  </si>
  <si>
    <t>https://tauretcomputadores.com/product/mouse-ergonomico-trust-bayo-ii-alambrico-usb-a-optico-2-400-dpi-121g-5-botones-silencioso-negro</t>
  </si>
  <si>
    <t>Mouse Ergonómico Trust Bayo II · Alámbrico USB-A</t>
  </si>
  <si>
    <t>Mouse ergonómico (57° de inclinación) con sensor ajustable de 800 a 2.400 DPI, 5 botones, clic silencioso y USB-A. Incluye 55% de plástico reciclado. Garantía de 12 meses, envío gratis, stock disponible (5 unidades).</t>
  </si>
  <si>
    <t>Te recomiendo el Mouse Inalámbrico HP 200 si buscas algo simple y práctico para el día a día, sin cables que estorben. Se conecta por Bluetooth 2.4 GHz con hasta 10 metros de alcance, y no necesita instalar ningún software, así que lo conectas y ya. Su diseño contorneado se ajusta bien a la mano y sirve tanto para diestros como para zurdos, además funciona en cualquier superficie. Es liviano y fácil de llevar si te mueves entre casa, oficina o viajes. Trae garantía de 1 año y envío gratis.</t>
  </si>
  <si>
    <r>
      <rPr>
        <b/>
        <sz val="10"/>
        <color rgb="FF000000"/>
        <rFont val="Trebuchet MS"/>
      </rPr>
      <t xml:space="preserve">Empresa
</t>
    </r>
    <r>
      <rPr>
        <i/>
        <sz val="8"/>
        <color rgb="FF000000"/>
        <rFont val="Trebuchet MS"/>
      </rPr>
      <t>(Nombre fiscal de la empresa)</t>
    </r>
  </si>
  <si>
    <r>
      <rPr>
        <b/>
        <sz val="10"/>
        <color rgb="FF000000"/>
        <rFont val="Trebuchet MS"/>
      </rPr>
      <t xml:space="preserve">Nº de CUIT, Dirección, Teléfono
</t>
    </r>
    <r>
      <rPr>
        <sz val="8"/>
        <color rgb="FF000000"/>
        <rFont val="Trebuchet MS"/>
      </rPr>
      <t>(Datos de la empresa)</t>
    </r>
  </si>
  <si>
    <r>
      <rPr>
        <b/>
        <sz val="10"/>
        <color rgb="FF000000"/>
        <rFont val="Trebuchet MS"/>
      </rPr>
      <t xml:space="preserve">Descripción del
bien/ servicio (b)
</t>
    </r>
    <r>
      <rPr>
        <i/>
        <sz val="8"/>
        <color rgb="FF000000"/>
        <rFont val="Trebuchet MS"/>
      </rPr>
      <t>Características de los bienes/ servicios</t>
    </r>
  </si>
  <si>
    <r>
      <rPr>
        <b/>
        <sz val="10"/>
        <color rgb="FF000000"/>
        <rFont val="Trebuchet MS"/>
      </rPr>
      <t xml:space="preserve">Importe Unitario
</t>
    </r>
    <r>
      <rPr>
        <i/>
        <sz val="8"/>
        <color rgb="FF000000"/>
        <rFont val="Trebuchet MS"/>
      </rPr>
      <t>(moneda nacional)</t>
    </r>
  </si>
  <si>
    <r>
      <rPr>
        <b/>
        <sz val="10"/>
        <color rgb="FF000000"/>
        <rFont val="Trebuchet MS"/>
      </rPr>
      <t xml:space="preserve">Importe Total
 IVA incluido
</t>
    </r>
    <r>
      <rPr>
        <i/>
        <u/>
        <sz val="8"/>
        <color rgb="FF000000"/>
        <rFont val="Trebuchet MS"/>
      </rPr>
      <t>(moneda nacional)</t>
    </r>
  </si>
  <si>
    <r>
      <rPr>
        <b/>
        <sz val="10"/>
        <color rgb="FF000000"/>
        <rFont val="Arial"/>
      </rPr>
      <t xml:space="preserve">Importe Total
</t>
    </r>
    <r>
      <rPr>
        <i/>
        <sz val="8"/>
        <color rgb="FF000000"/>
        <rFont val="Arial"/>
      </rPr>
      <t>(moneda extranjera)</t>
    </r>
  </si>
  <si>
    <r>
      <rPr>
        <b/>
        <sz val="10"/>
        <color rgb="FF000000"/>
        <rFont val="Trebuchet MS"/>
      </rPr>
      <t xml:space="preserve">Observaciones 
</t>
    </r>
    <r>
      <rPr>
        <b/>
        <i/>
        <sz val="8"/>
        <color rgb="FF000000"/>
        <rFont val="Trebuchet MS"/>
      </rPr>
      <t>(se debe incluir toda aquella característica que no ha sido posible incluir anteriormente)</t>
    </r>
  </si>
  <si>
    <t>Lenovo</t>
  </si>
  <si>
    <t>https://www.lenovo.com/co/es/p/portatiles/thinkbook/thinkbook-serie/lenovo-thinkbook-14-gen-9-14-inch-amd/21v00049lm</t>
  </si>
  <si>
    <t>ThinkBook 14 Gen 9 (14" AMD)</t>
  </si>
  <si>
    <t>Laptop con procesador AMD Ryzen 5 220 (3,20 GHz hasta 4,90 GHz), 16 GB RAM DDR5, SSD 512 GB M.2 PCIe Gen4, pantalla 14" WUXGA (1920x1200) IPS antirreflejo, gráficos AMD Radeon 740M integrados, Windows 11 Pro 64. Incluye lector de huellas dactilares, cámara 1080p FHD con obturador de privacidad, batería de 64 Wh, WiFi 7 con Bluetooth 5.4, teclado retroiluminado en español (LA) y ClickPad. Peso desde 1,36 kg.</t>
  </si>
  <si>
    <t>Ktronix</t>
  </si>
  <si>
    <t>https://www.ktronix.com/computador-portatil-hp-15-pulgadas-fd2373la-intel-core/p/199896332552</t>
  </si>
  <si>
    <t>Computador Portátil HP 15" Pulgadas fd2373la - Intel Core Ultra 7 - RAM 24GB - Disco SSD 512GB - Plateado</t>
  </si>
  <si>
    <t>Portátil con procesador Intel Core Ultra 7 255U (hasta 5,2 GHz, 12 núcleos, 14 hilos), 24 GB RAM DDR5-5600, SSD 512 GB PCIe NVMe M.2, pantalla FHD IPS antirreflejante de 15.6", gráficos integrados Intel. Incluye cámara HP True Vision FHD con obturador, Wi-Fi 6 y Bluetooth 5.4, batería hasta 7 horas con carga rápida (50% en 45 min), Windows 11 Home, teclado retroiluminado con numérico. Peso 1,65 kg.</t>
  </si>
  <si>
    <t>1 año de garantía limitada de hardware con soporte técnico telefónico gratuito. 90 días de soporte técnico limitado para software (a partir de la fecha de compra).</t>
  </si>
  <si>
    <t> Intel Core i5-13420H de 13ª Generación. Pensada para responder al instante a tus jornadas más exigentes, integra 16 GB de memoria RAM DDR5 de última generación —mucho más rápida y eficiente que los estándares tradicionales— y un almacenamiento de 512 GB SSD PCIe 4.0 NVMe que garantiza aperturas de archivos e inicios de sistema en cuestión de segundos. </t>
  </si>
  <si>
    <t>Nº3</t>
  </si>
  <si>
    <t xml:space="preserve">se recomienda este equipo porque basado en las necesidades actuales de la empresa y el modelo con el que se va a realizar con Paas no se necesita de un hardware muy exigente </t>
  </si>
  <si>
    <t xml:space="preserve">M </t>
  </si>
  <si>
    <t>Disco duro externo 2tb toshiba usb 3.0 + estuche</t>
  </si>
  <si>
    <t>Disco Duro Mecánico Toshiba Externo Canvio Basics 2TB</t>
  </si>
  <si>
    <t>$406.000</t>
  </si>
  <si>
    <t>$483.140,00</t>
  </si>
  <si>
    <t>$ 154,70</t>
  </si>
  <si>
    <t>HDD externo USB 3.0, 2TB de capacidad, ideal para respaldo de archivos administrativos y documentación histórica.</t>
  </si>
  <si>
    <t>$307.800</t>
  </si>
  <si>
    <t>$ 117,29</t>
  </si>
  <si>
    <t>HDD interno 3.5" SATA, diseñado para grabación continua, alta resistencia para funcionamiento 24/7.</t>
  </si>
  <si>
    <t>1 mes</t>
  </si>
  <si>
    <t>Disco duro Externo TOSHIBA 1TB Canvio basics 3.0</t>
  </si>
  <si>
    <t>Disco Duro Mecánico Toshiba Canvio Basics HDD 1TB Externo</t>
  </si>
  <si>
    <t>$399.000</t>
  </si>
  <si>
    <t>$474.810,00</t>
  </si>
  <si>
    <t>$ 152,04</t>
  </si>
  <si>
    <t>HDD externo portátil 1TB, USB 3.0, compacto y liviano, ideal para copias de seguridad administrativas.</t>
  </si>
  <si>
    <t>3 Meses</t>
  </si>
  <si>
    <t>Nº 2-1</t>
  </si>
  <si>
    <t>Disco Duro Mecánico Toshiba Externo Canvio Basics 2TB - Disco Duro Mecánico Seagate Skyhawk 1TB SATA 3.5" (DVR/NVR)</t>
  </si>
  <si>
    <t>Dependiendo el uso si se requiere como unidad externa o interna ambas son las mejores opciones por su almacenamiento y precio accesible</t>
  </si>
  <si>
    <t>https://www.mercadolibre.com.co/tarjeta-grafica-radeon-amd-graphics-rx580-gaming-card-par/p/MCO2062665298?pdp_filters=item_id%3AMCO3063466348&amp;matt_tool=15401541&amp;ua=rrEbYa1jFGp7-10BX-HC_mBxlY2jr0gValSkOczj5_RG51sY#origin=share&amp;sid=share&amp;wid=MCO3063466348&amp;action=copy</t>
  </si>
  <si>
    <t>Tarjeta Gráfica Radeon Amd Graphics Rx580 Gaming Card Par</t>
  </si>
  <si>
    <t>La tarjeta gráfica AMD Radeon RX 580 ofrece 8 GB de memoria GDDR5 y buen rendimiento en juegos de gama media, pero requiere fuente de poder adecuada por su consumo cercano a 185 W. No incluye tecnologías más recientes como ray tracing por hardware, aunque sigue siendo compatible con DirectX 12 y FreeSync. Es una opción confiable para gaming en 1080p, pero necesita conectores de energía PCIe adicionales y espacio suficiente en el gabinete.</t>
  </si>
  <si>
    <t>La Gigabyte GeForce RTX 3050 de 6 GB ofrece buen rendimiento en juegos a 1080p con soporte para ray tracing y DLSS, pero al ser una versión recortada tiene menor potencia que modelos superiores. Requiere fuente de poder adecuada y espacio suficiente en el gabinete, además de conectores PCIe adicionales. Es una opción equilibrada para gaming de entrada con tecnologías modernas, aunque limitada para títulos muy exigentes en configuraciones altas.</t>
  </si>
  <si>
    <t>https://www.falabella.com.co/falabella-co/product/147847624/Tarjeta-de-video-msi-geforce-rtx-3050-ventus-2x-6gb/147847625</t>
  </si>
  <si>
    <t>Tarjeta de video msi geforce rtx 3050 ventus 2x 6gb</t>
  </si>
  <si>
    <t>La MSI GeForce RTX 3050 Ventus 2X de 6 GB ofrece buen rendimiento en juegos a 1080p con soporte para ray tracing y DLSS, pero al ser una versión reducida tiene menor potencia que modelos superiores. Requiere fuente de poder adecuada, conectores PCIe adicionales y espacio suficiente en el gabinete. Es una opción equilibrada para gaming de entrada con tecnologías modernas, aunque limitada en títulos muy exigentes.</t>
  </si>
  <si>
    <t>En caso de ser necesaria esta tarjeta grafica nos permite un precio bastante accesible para las prestaciones que nos ofrece ademas de que su estadia en el mercado de 2 años nos da un margen de vida util bastante largo siempre y cuando no necesitemos de mas otencia de la ofrecida</t>
  </si>
  <si>
    <t>https://www.mercadolibre.com.co/procesador-intel-core-i59400-de-6-nucleos-y--41ghz/up/MCOU2437158538?pdp_filters=item_id%3AMCO894320775&amp;matt_tool=15401541&amp;ua=racimBhlCKh9sSrcn3z4hJUg96VLyvKQGsKqkwi2VevIqnnG#origin=share&amp;sid=share&amp;wid=MCO894320775&amp;action=copy</t>
  </si>
  <si>
    <t>Procesador Intel Core I5-9400 De 6 Núcleos Y 4.1ghz</t>
  </si>
  <si>
    <t>El Intel Core i5‑9400 cuenta con 6 núcleos y 6 hilos, frecuencia base de 2.9 GHz y turbo de hasta 4.1 GHz, con gráficos integrados UHD 630 que permiten usar el PC sin tarjeta dedicada. No soporta hyperthreading ni overclocking, lo que limita su rendimiento en multitarea avanzada. Tiene un consumo eficiente de 65 W, caché L3 de 9 MB y compatibilidad con memorias DDR4‑2666 en doble canal.</t>
  </si>
  <si>
    <t>El AMD Ryzen 5 5600GT incluye gráficos integrados Radeon Vega 7 que permiten usar el PC sin tarjeta dedicada, aunque su rendimiento es básico para juegos exigentes. Está limitado a PCIe 3.0 y cuenta con 16 MB de caché L3, con un consumo eficiente de 65 W.</t>
  </si>
  <si>
    <t>TIGERTECH</t>
  </si>
  <si>
    <t>https://tigercomputadores.com/producto/procesador-amd-ryzen-7-5800x-am4/</t>
  </si>
  <si>
    <t>PROCESADOR AMD RYZEN 7 5800X AM4</t>
  </si>
  <si>
    <t>CONTADO / TARJETA DE CRÉDITO con descuento de 19%</t>
  </si>
  <si>
    <t>El AMD Ryzen 7 5800X ofrece 8 núcleos y 16 hilos con arquitectura Zen 3, frecuencia máxima de 4.7 GHz y 32 MB de caché L3. No incluye gráficos integrados, requiere tarjeta dedicada y tiene un consumo de 105 W TDP.</t>
  </si>
  <si>
    <t>La opcion mas inteligente contando con un buen rendimiento para  multitarea administrativa asegurandonos una experiencia fluida en todo momento sin necesidad de realizar mayor gasto</t>
  </si>
  <si>
    <r>
      <rPr>
        <b/>
        <sz val="10"/>
        <color theme="1"/>
        <rFont val="Trebuchet MS"/>
        <charset val="134"/>
      </rPr>
      <t>Empresa</t>
    </r>
    <r>
      <rPr>
        <i/>
        <sz val="8"/>
        <color theme="1"/>
        <rFont val="Trebuchet MS"/>
        <charset val="134"/>
      </rPr>
      <t xml:space="preserve">
(Nombre fiscal de la empresa)</t>
    </r>
  </si>
  <si>
    <r>
      <rPr>
        <b/>
        <sz val="10"/>
        <color rgb="FF000000"/>
        <rFont val="Trebuchet MS"/>
      </rPr>
      <t xml:space="preserve">Nº de CUIT, Dirección, Teléfono
</t>
    </r>
    <r>
      <rPr>
        <i/>
        <sz val="8"/>
        <color rgb="FF000000"/>
        <rFont val="Trebuchet MS"/>
      </rPr>
      <t>(Datos de la empresa)</t>
    </r>
  </si>
  <si>
    <r>
      <rPr>
        <b/>
        <sz val="10"/>
        <color theme="1"/>
        <rFont val="Trebuchet MS"/>
        <charset val="134"/>
      </rPr>
      <t>Descripción del
bien/ servicio (b)</t>
    </r>
    <r>
      <rPr>
        <i/>
        <sz val="10"/>
        <color theme="1"/>
        <rFont val="Trebuchet MS"/>
        <charset val="134"/>
      </rPr>
      <t xml:space="preserve">
</t>
    </r>
    <r>
      <rPr>
        <i/>
        <sz val="8"/>
        <color theme="1"/>
        <rFont val="Trebuchet MS"/>
        <charset val="134"/>
      </rPr>
      <t>Características de los bienes/ servicios</t>
    </r>
  </si>
  <si>
    <r>
      <rPr>
        <b/>
        <sz val="10"/>
        <color theme="1"/>
        <rFont val="Trebuchet MS"/>
        <charset val="134"/>
      </rPr>
      <t xml:space="preserve">Importe Unitario
</t>
    </r>
    <r>
      <rPr>
        <i/>
        <sz val="8"/>
        <color theme="1"/>
        <rFont val="Trebuchet MS"/>
        <charset val="134"/>
      </rPr>
      <t>(moneda nacional)</t>
    </r>
  </si>
  <si>
    <r>
      <rPr>
        <b/>
        <u/>
        <sz val="10"/>
        <color theme="1"/>
        <rFont val="Trebuchet MS"/>
        <charset val="134"/>
      </rPr>
      <t>Importe Total</t>
    </r>
    <r>
      <rPr>
        <b/>
        <u/>
        <sz val="10"/>
        <color theme="1"/>
        <rFont val="Trebuchet MS"/>
        <charset val="134"/>
      </rPr>
      <t xml:space="preserve">
 IVA incluido
</t>
    </r>
    <r>
      <rPr>
        <i/>
        <u/>
        <sz val="8"/>
        <color theme="1"/>
        <rFont val="Trebuchet MS"/>
        <charset val="134"/>
      </rPr>
      <t>(moneda nacional)</t>
    </r>
  </si>
  <si>
    <r>
      <rPr>
        <b/>
        <sz val="10"/>
        <color theme="1"/>
        <rFont val="Arial"/>
        <charset val="134"/>
      </rPr>
      <t xml:space="preserve">Importe Total
</t>
    </r>
    <r>
      <rPr>
        <i/>
        <sz val="8"/>
        <color theme="1"/>
        <rFont val="Arial"/>
        <charset val="134"/>
      </rPr>
      <t>(moneda extranjera)</t>
    </r>
  </si>
  <si>
    <r>
      <rPr>
        <b/>
        <sz val="10"/>
        <color theme="1"/>
        <rFont val="Trebuchet MS"/>
        <charset val="134"/>
      </rPr>
      <t xml:space="preserve">Forma de Pago 
</t>
    </r>
    <r>
      <rPr>
        <i/>
        <sz val="8"/>
        <color theme="1"/>
        <rFont val="Trebuchet MS"/>
        <charset val="134"/>
      </rPr>
      <t>(Contado o Cheque)</t>
    </r>
  </si>
  <si>
    <r>
      <rPr>
        <b/>
        <sz val="10"/>
        <color theme="1"/>
        <rFont val="Trebuchet MS"/>
        <charset val="134"/>
      </rPr>
      <t xml:space="preserve">Observaciones </t>
    </r>
    <r>
      <rPr>
        <i/>
        <sz val="10"/>
        <color theme="1"/>
        <rFont val="Trebuchet MS"/>
        <charset val="134"/>
      </rPr>
      <t xml:space="preserve">
</t>
    </r>
    <r>
      <rPr>
        <i/>
        <sz val="8"/>
        <color theme="1"/>
        <rFont val="Trebuchet MS"/>
        <charset val="134"/>
      </rPr>
      <t>(se debe incluir toda aquella característica que no ha sido posible incluir anteriormente)</t>
    </r>
  </si>
  <si>
    <t>Tipo de licencia</t>
  </si>
  <si>
    <t>Imágenes</t>
  </si>
  <si>
    <t>Amazon</t>
  </si>
  <si>
    <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t>
  </si>
  <si>
    <t xml:space="preserve">Licencia Windows 11 Pro Upgrade
</t>
  </si>
  <si>
    <t>Licencia vinculada al hardware, ideal para el servidor loca</t>
  </si>
  <si>
    <t>Propietaria / Comercial</t>
  </si>
  <si>
    <t>Opción económica, permite la descarga y actualización de Windows 11 con todas las funciones de gestión administrativa.</t>
  </si>
  <si>
    <t>OEM</t>
  </si>
  <si>
    <t>Lasus</t>
  </si>
  <si>
    <t>https://lasus.com.co/es/licencia-digital-microsoft-windows-11-home-fpp-64-bit-clave-de-producto-unica?srsltid=AfmBOor2US0GWY1mwkKKI4exeqUaDsL78rtj2PC2uC_FUIlQZotz1k0i</t>
  </si>
  <si>
    <t>Licencia Digital Microsoft® Windows 11 Home FPP 64-bit - Clave de Producto Única</t>
  </si>
  <si>
    <t>clave de producto única se entrega de manera digital para una activación rápida y segura. Ideal para usuarios que buscan una instalación genuina y confiable de Windows 11.</t>
  </si>
  <si>
    <t>Licencia Windows 11 PRO para 1 dispositivo entrega digital inmediata lista para introducir al dispositivo</t>
  </si>
  <si>
    <r>
      <rPr>
        <b/>
        <sz val="10"/>
        <color theme="1"/>
        <rFont val="Trebuchet MS"/>
        <charset val="134"/>
      </rPr>
      <t>Nº de CUIT, Dirección, Teléfono</t>
    </r>
    <r>
      <rPr>
        <i/>
        <sz val="10"/>
        <color theme="1"/>
        <rFont val="Trebuchet MS"/>
        <charset val="134"/>
      </rPr>
      <t xml:space="preserve">
</t>
    </r>
    <r>
      <rPr>
        <i/>
        <sz val="8"/>
        <color theme="1"/>
        <rFont val="Trebuchet MS"/>
        <charset val="134"/>
      </rPr>
      <t>(Datos de la empresa)</t>
    </r>
  </si>
  <si>
    <t xml:space="preserve">Garantia </t>
  </si>
  <si>
    <t xml:space="preserve">Imágenes   </t>
  </si>
  <si>
    <t>Licencia digital de por vida. Ideal para gestionar la base de datos.</t>
  </si>
  <si>
    <t>garantia permanente</t>
  </si>
  <si>
    <t>Mercado Libre Colombia LTDA</t>
  </si>
  <si>
    <t>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t>
  </si>
  <si>
    <t>Sistema Operativo Microsoft Windows Server Standard 2022 OEM Física</t>
  </si>
  <si>
    <t>Licencia física en paquete original. Brinda soporte oficial completo para infraestructuras de inventario más robustas.</t>
  </si>
  <si>
    <t>https://revolutionsoft.com.co/windows/windows-11-pro-oem.html</t>
  </si>
  <si>
    <t>Licencia Windows 11 PRO OEM para 1 PC (Digital)</t>
  </si>
  <si>
    <t>Incluye características empresariales como Escritorio Remoto y BitLocker.</t>
  </si>
  <si>
    <t>Sistema operativo windows para servidores de hasta 24 nucleos con el cual podremos administrar nuestro equipo de manera eficiente y segura respaldados con windows</t>
  </si>
  <si>
    <t>Latinkeys Colombia</t>
  </si>
  <si>
    <t>https://latinkeys.com/colombia/producto/visual-studio-professional-2022-1pc/</t>
  </si>
  <si>
    <t>Licencia Microsoft Visual Studio Professional 2022</t>
  </si>
  <si>
    <t xml:space="preserve">CONTADO </t>
  </si>
  <si>
    <t>Entorno de desarrollo (IDE) principal, ideal para la codificación y estructuración.</t>
  </si>
  <si>
    <t>Propietaria / comercial</t>
  </si>
  <si>
    <t>Opción económica y más que suficiente para elaborar la documentación técnica</t>
  </si>
  <si>
    <t>Lasus Colombia</t>
  </si>
  <si>
    <t>https://lasus.com.co/es/visual-studio-professional-2026-is-a-stand-alone-integrated-development-environment-software-with-perpetual-use-rights-included</t>
  </si>
  <si>
    <t>Licencia Visual Studio Professional Comercial - Derechos Perpetuos</t>
  </si>
  <si>
    <t>Permite utilizar herramientas avanzadas de depuración.</t>
  </si>
  <si>
    <t>Propietaria</t>
  </si>
  <si>
    <t>Licencia de la plataforma visual paradigm con diversidad de usos y funcionalidades para realizar los diagramas pertinentes con nube de almacenamiento</t>
  </si>
  <si>
    <t>Tipode licencia</t>
  </si>
  <si>
    <t>LatinKeys Colombia</t>
  </si>
  <si>
    <t>https://latinkeys.com/colombia/producto/sql-server-2022-standard-1-servidor/</t>
  </si>
  <si>
    <t>Licencia SQL Server 2022 Standard - 1 Servidor (activación física + 2 virtuales, sin límite de cores)</t>
  </si>
  <si>
    <t>Licencia ESD perpetua, incluye clave de producto, enlace de descarga, factura y COA digital.</t>
  </si>
  <si>
    <t>Vitalicia</t>
  </si>
  <si>
    <t>Propetaria</t>
  </si>
  <si>
    <t>La Tienda de las Licencias</t>
  </si>
  <si>
    <t>https://latiendadelaslicencias.com/es/microsoft-sql-server/sql-server-2022-standard.html</t>
  </si>
  <si>
    <t>SQL Server 2022 Standard - 24 Cores - Usuarios ilimitados</t>
  </si>
  <si>
    <t>Licencia perpetua para 24 núcleos y usuarios ilimitados, sin CALs ni suscripción, con clave oficial. Incluye Tablas Ledger, Query Store por defecto e integración con Azure Synapse Link. Entrega inmediata, factura válida para auditorías, soporte de seguridad de Microsoft hasta 2032.</t>
  </si>
  <si>
    <t>Licencia de por vida, se activa cuando el cliente lo requiera (no caduca). Válida para empresas, organismos públicos y particulares (pasa auditorías). Soporte de atención al cliente gratuito, incluye soporte oficial de Microsoft.</t>
  </si>
  <si>
    <t>Recomiendo esta licencia de SQL Server 2025 Standard para la empresa, ya que cubre 32 núcleos con usuarios ilimitados y sin costos extra por CALs adicionales. Es una licencia de por vida, sin caducidad, con garantía vitalicia y válida para auditorías. Incluye clave de activación, factura, soporte de atención al cliente y respaldo oficial de Microsoft, lo que la hace una opción sólida en escalabilidad y respaldo a largo plazo.</t>
  </si>
  <si>
    <t>Tipo</t>
  </si>
  <si>
    <t>Proveedor / Servicio</t>
  </si>
  <si>
    <t>Necesidad de SuperMax</t>
  </si>
  <si>
    <t>¿Para qué se utilizaría?</t>
  </si>
  <si>
    <t>Plan / Modalidad</t>
  </si>
  <si>
    <t>Precio USD</t>
  </si>
  <si>
    <t>Características</t>
  </si>
  <si>
    <t>Ventajas</t>
  </si>
  <si>
    <t>Desventajas</t>
  </si>
  <si>
    <t>IaaS</t>
  </si>
  <si>
    <t>AWS – Lightsail</t>
  </si>
  <si>
    <t>https://aws.amazon.com/es/lightsail/</t>
  </si>
  <si>
    <t>Contar con un servidor virtual sencillo donde alojar la aplicación de manera estable.</t>
  </si>
  <si>
    <t>Alojar la aplicación web y el sistema de inventario de SuperMax, permitiendo que los usuarios accedan al sistema de forma continua.</t>
  </si>
  <si>
    <t>Linux – 0,5 GB RAM</t>
  </si>
  <si>
    <t>US$5/mes</t>
  </si>
  <si>
    <t>2 vCPU, 0,5 GB RAM, 20 GB SSD y transferencia de datos incluida.</t>
  </si>
  <si>
    <t>Fácil de configurar y administrar, especialmente para proyectos pequeños y usuarios con poca experiencia en infraestructura cloud.</t>
  </si>
  <si>
    <t>Los recursos iniciales son limitados y podrían quedarse cortos si aumenta considerablemente el número de usuarios o procesos.</t>
  </si>
  <si>
    <t>Google Cloud – Compute Engine</t>
  </si>
  <si>
    <t>https://cloud.google.com/products/compute</t>
  </si>
  <si>
    <t>Disponer de una máquina virtual que pueda adaptarse al crecimiento de la aplicación.</t>
  </si>
  <si>
    <t>Ejecutar la aplicación, base de datos y otros componentes del sistema de SuperMax, ajustando los recursos según la demanda.</t>
  </si>
  <si>
    <t>VM bajo demanda</t>
  </si>
  <si>
    <t>Variable</t>
  </si>
  <si>
    <t>Máquinas virtuales configurables, diferentes tipos de CPU, memoria, almacenamiento y sistemas operativos.</t>
  </si>
  <si>
    <t>Permite personalizar ampliamente los recursos y aumentar la capacidad cuando el sistema lo necesite.</t>
  </si>
  <si>
    <t>Su configuración requiere mayores conocimientos técnicos y el costo depende del consumo.</t>
  </si>
  <si>
    <t>DigitalOcean – Droplets</t>
  </si>
  <si>
    <t>https://www.digitalocean.com/products/droplets</t>
  </si>
  <si>
    <t>Obtener un servidor virtual económico y sencillo de administrar para el proyecto.</t>
  </si>
  <si>
    <t>Alojar la aplicación web, base de datos y servicios relacionados con el inventario.</t>
  </si>
  <si>
    <t>Basic – 1 GB RAM</t>
  </si>
  <si>
    <t>US$6/mes</t>
  </si>
  <si>
    <t>1 vCPU, 1 GB RAM, 25 GB SSD y transferencia de datos incluida.</t>
  </si>
  <si>
    <t>Precio sencillo de entender, configuración rápida e interfaz amigable para proyectos pequeños.</t>
  </si>
  <si>
    <t>Tiene menos servicios empresariales e integraciones que plataformas como AWS o Google Cloud.</t>
  </si>
  <si>
    <t>AWS</t>
  </si>
  <si>
    <t>Lightsail</t>
  </si>
  <si>
    <t>Recomiendo AWS Lightsail para SuperMax, porque ofrece un servidor virtual económico y sencillo para administrar, alojar la aplicación y el sistema de inventario. Considero que es la mejor opción para comenzar porque no requiere una configuración demasiado compleja y su precio inicial es fácil de controlar.</t>
  </si>
  <si>
    <t>PaaS</t>
  </si>
  <si>
    <t>Implementar la aplicación sin tener que administrar directamente toda la infraestructura del servidor.</t>
  </si>
  <si>
    <t>Desplegar la aplicación de SuperMax y facilitar su administración, actualización y escalabilidad.</t>
  </si>
  <si>
    <t>Pago por recursos utilizados</t>
  </si>
  <si>
    <t>$7,70 – $10 USD mensuales</t>
  </si>
  <si>
    <t>Automatiza el despliegue, monitoreo y escalamiento de aplicaciones.</t>
  </si>
  <si>
    <t>Reduce la complejidad de administrar servidores y permite concentrarse principalmente en el desarrollo.</t>
  </si>
  <si>
    <t>El costo final depende de los recursos AWS utilizados por la aplicación.</t>
  </si>
  <si>
    <t>Google Cloud – App Engine</t>
  </si>
  <si>
    <t>https://cloud.google.com/appengine</t>
  </si>
  <si>
    <t>Contar con una plataforma administrada para ejecutar la aplicación sin gestionar servidores manualmente.</t>
  </si>
  <si>
    <t>Publicar y ejecutar la aplicación de SuperMax, permitiendo que aumente su capacidad cuando sea necesario.</t>
  </si>
  <si>
    <t>Standard – pago por uso</t>
  </si>
  <si>
    <t>Plataforma administrada, escalabilidad automática y soporte para diferentes lenguajes de programación.</t>
  </si>
  <si>
    <t>Reduce el mantenimiento de infraestructura y facilita el crecimiento de la aplicación.</t>
  </si>
  <si>
    <t>Puede generar costos variables y existe cierta dependencia del ecosistema de Google Cloud.</t>
  </si>
  <si>
    <t>Microsoft – Azure App Service</t>
  </si>
  <si>
    <t>https://azure.microsoft.com/es-es/products/app-service</t>
  </si>
  <si>
    <t>Necesitar una plataforma administrada para alojar la aplicación web de SuperMax.</t>
  </si>
  <si>
    <t>Publicar la aplicación y mantenerla disponible sin administrar directamente los servidores.</t>
  </si>
  <si>
    <t>Pago por uso</t>
  </si>
  <si>
    <t>Hosting web, escalabilidad, integración con herramientas de desarrollo y servicios de Azure.</t>
  </si>
  <si>
    <t>Facilita el despliegue y mantenimiento de aplicaciones web.</t>
  </si>
  <si>
    <t>Algunas funciones avanzadas requieren planes de mayor costo.</t>
  </si>
  <si>
    <t>Elastic Beanstalk</t>
  </si>
  <si>
    <t>Recomiendo AWS Elastic Beanstalk para SuperMax, porque permite desplegar y administrar la aplicación sin tener que encargarse directamente de toda la infraestructura. Considero que es una buena opción para facilitar el mantenimiento y permitir que la aplicación pueda crecer según las necesidades de la empresa.</t>
  </si>
  <si>
    <t>SaaS / BI</t>
  </si>
  <si>
    <t>Amazon – QuickSight</t>
  </si>
  <si>
    <t>https://aws.amazon.com/es/quick/quicksight/</t>
  </si>
  <si>
    <t>Visualizar y analizar la información de ventas, inventario y movimientos del negocio.</t>
  </si>
  <si>
    <t>Crear dashboards, gráficos y reportes que permitan a SuperMax tomar mejores decisiones.</t>
  </si>
  <si>
    <t>Standard – mensual</t>
  </si>
  <si>
    <t>US$12/usuario/mes</t>
  </si>
  <si>
    <t>Dashboards interactivos, análisis de datos y generación de informes.</t>
  </si>
  <si>
    <t>Permite convertir los datos del negocio en información visual y facilita el análisis.</t>
  </si>
  <si>
    <t>El costo aumenta cuando se incorporan más usuarios y funcionalidades.</t>
  </si>
  <si>
    <t>Microsoft – Power BI</t>
  </si>
  <si>
    <t>https://www.microsoft.com/es-co/power-platform/products/power-bi</t>
  </si>
  <si>
    <t>Analizar los datos de ventas, productos e inventario de SuperMax.</t>
  </si>
  <si>
    <t>Crear informes, gráficos y paneles para consultar el comportamiento del negocio.</t>
  </si>
  <si>
    <t>Pro – mensual</t>
  </si>
  <si>
    <t>US$14/usuario/mes aprox.</t>
  </si>
  <si>
    <t>Visualización de datos, dashboards, informes y conexión con diferentes fuentes de información.</t>
  </si>
  <si>
    <t>Es una herramienta muy utilizada y permite crear informes visuales de forma sencilla.</t>
  </si>
  <si>
    <t>Algunas funciones empresariales requieren licencias adicionales.</t>
  </si>
  <si>
    <t>Salesforce – Tableau</t>
  </si>
  <si>
    <t>https://www.tableau.com/</t>
  </si>
  <si>
    <t>Obtener análisis visuales más avanzados para apoyar la toma de decisiones.</t>
  </si>
  <si>
    <t>Crear dashboards interactivos sobre ventas, inventario y otros indicadores de SuperMax.</t>
  </si>
  <si>
    <t>Creator – mensual</t>
  </si>
  <si>
    <t>US$75/usuario/mes aprox.</t>
  </si>
  <si>
    <t>Visualización avanzada, análisis de datos y dashboards interactivos.</t>
  </si>
  <si>
    <t>Ofrece herramientas potentes para analizar grandes cantidades de información.</t>
  </si>
  <si>
    <t>Tiene un costo considerablemente mayor que otras alternativas para un proyecto pequeño.</t>
  </si>
  <si>
    <t>Microsoft</t>
  </si>
  <si>
    <t>Power BI</t>
  </si>
  <si>
    <t>Recomiendo Power BI para SuperMax, porque permite convertir los datos de ventas, productos e inventario en gráficos, informes y paneles interactivos. Considero que es la opción más conveniente para analizar la información y apoyar las decisiones administrativas.</t>
  </si>
  <si>
    <t>StaaS</t>
  </si>
  <si>
    <t>AWS – Amazon S3</t>
  </si>
  <si>
    <t>https://aws.amazon.com/es/s3/</t>
  </si>
  <si>
    <t>Contar con un espacio seguro y escalable para almacenar información del sistema.</t>
  </si>
  <si>
    <t>Guardar documentos, imágenes, archivos y copias de seguridad del inventario.</t>
  </si>
  <si>
    <t>S3 Standard</t>
  </si>
  <si>
    <t>US$0,023/GB/mes aprox.</t>
  </si>
  <si>
    <t>Almacenamiento de objetos, alta disponibilidad y escalabilidad.</t>
  </si>
  <si>
    <t>Permite aumentar el almacenamiento sin comprar hardware adicional.</t>
  </si>
  <si>
    <t>El costo aumenta según almacenamiento, solicitudes y transferencia de datos.</t>
  </si>
  <si>
    <t>Google Cloud – Cloud Storage</t>
  </si>
  <si>
    <t>https://cloud.google.com/storage</t>
  </si>
  <si>
    <t>Disponer de almacenamiento en la nube para conservar archivos y respaldos.</t>
  </si>
  <si>
    <t>Guardar documentos, imágenes y copias de seguridad de la aplicación.</t>
  </si>
  <si>
    <t>Standard</t>
  </si>
  <si>
    <t>Almacenamiento de objetos, diferentes clases de almacenamiento y acceso mediante internet.</t>
  </si>
  <si>
    <t>Es escalable y permite elegir diferentes opciones según la frecuencia de uso.</t>
  </si>
  <si>
    <t>La facturación depende del almacenamiento y las operaciones realizadas.</t>
  </si>
  <si>
    <t>Microsoft – Azure Blob Storage</t>
  </si>
  <si>
    <t>https://azure.microsoft.com/es-es/products/storage/blobs</t>
  </si>
  <si>
    <t>Almacenar grandes cantidades de archivos sin depender del almacenamiento físico local.</t>
  </si>
  <si>
    <t>Guardar respaldos, documentos, imágenes y archivos generados por SuperMax.</t>
  </si>
  <si>
    <t>Hot</t>
  </si>
  <si>
    <t>Almacenamiento de objetos optimizado para datos de acceso frecuente.</t>
  </si>
  <si>
    <t>Buena integración con otros servicios de Microsoft Azure.</t>
  </si>
  <si>
    <t>Su estructura de precios puede ser difícil de calcular cuando aumenta el consumo.</t>
  </si>
  <si>
    <t>Amazon S3</t>
  </si>
  <si>
    <t>Recomiendo Amazon S3 para SuperMax, porque permite almacenar de forma segura documentos, imágenes y copias de seguridad del sistema. Considero que es una buena alternativa para proteger la información y aumentar el almacenamiento cuando sea necesario sin depender de equipos físicos.</t>
  </si>
  <si>
    <t>BaaS</t>
  </si>
  <si>
    <t>Google – Firebase</t>
  </si>
  <si>
    <t>https://firebase.google.com/?hl=es-419</t>
  </si>
  <si>
    <t>Contar con servicios backend sin tener que desarrollar toda la infraestructura desde cero.</t>
  </si>
  <si>
    <t>Gestionar usuarios, autenticación, base de datos y almacenamiento de la aplicación.</t>
  </si>
  <si>
    <t>Spark – gratuito</t>
  </si>
  <si>
    <t>US$0</t>
  </si>
  <si>
    <t>Firebase Authentication, Firestore, Storage y otros servicios backend.</t>
  </si>
  <si>
    <t>Permite comenzar rápidamente y es sencillo de integrar con aplicaciones.</t>
  </si>
  <si>
    <t>El plan gratuito tiene límites y los costos pueden aumentar con el crecimiento del proyecto.</t>
  </si>
  <si>
    <t>Supabase</t>
  </si>
  <si>
    <t>https://supabase.com/</t>
  </si>
  <si>
    <t>Disponer de una base de datos y servicios backend listos para utilizar.</t>
  </si>
  <si>
    <t>Gestionar usuarios, información del inventario y datos de la aplicación.</t>
  </si>
  <si>
    <t>Free</t>
  </si>
  <si>
    <t>PostgreSQL, autenticación, almacenamiento y APIs.</t>
  </si>
  <si>
    <t>Utiliza PostgreSQL y proporciona varias funciones backend en una sola plataforma.</t>
  </si>
  <si>
    <t>El plan gratuito tiene límites de recursos y capacidad.</t>
  </si>
  <si>
    <t>AWS – Amplify</t>
  </si>
  <si>
    <t>https://aws.amazon.com/es/amplify/</t>
  </si>
  <si>
    <t>Facilitar la creación y administración de los servicios backend de la aplicación.</t>
  </si>
  <si>
    <t>Gestionar autenticación, APIs, almacenamiento y conexión con servicios AWS.</t>
  </si>
  <si>
    <t>Herramientas para frontend y backend, autenticación, APIs y almacenamiento.</t>
  </si>
  <si>
    <t>Permite integrar fácilmente diferentes servicios de AWS.</t>
  </si>
  <si>
    <t>Puede resultar complejo para personas que todavía no tienen experiencia con AWS.</t>
  </si>
  <si>
    <t>Google</t>
  </si>
  <si>
    <t>Firebase</t>
  </si>
  <si>
    <t>Recomiendo Firebase para SuperMax, porque proporciona servicios como autenticación, base de datos y almacenamiento sin tener que desarrollar todo el backend desde cero. Considero que facilita el desarrollo inicial y permite implementar rápidamente varias funciones necesarias para la aplicación.</t>
  </si>
  <si>
    <t>FaaS</t>
  </si>
  <si>
    <t>AWS – Lambda</t>
  </si>
  <si>
    <t>https://aws.amazon.com/es/lambda/</t>
  </si>
  <si>
    <t>Ejecutar procesos automáticos sin mantener un servidor funcionando permanentemente.</t>
  </si>
  <si>
    <t>Procesar notificaciones, actualizaciones y tareas automáticas del sistema de inventario.</t>
  </si>
  <si>
    <t>Ejecuta funciones en respuesta a eventos y administra automáticamente la infraestructura.</t>
  </si>
  <si>
    <t>Solo se paga por el uso y escala automáticamente según las solicitudes.</t>
  </si>
  <si>
    <t>Las funciones tienen límites de ejecución y el costo depende de la cantidad de operaciones.</t>
  </si>
  <si>
    <t>Google Cloud – Cloud Functions</t>
  </si>
  <si>
    <t>https://cloud.google.com/functions</t>
  </si>
  <si>
    <t>Ejecutar pequeñas funciones cuando ocurren determinados eventos en la aplicación.</t>
  </si>
  <si>
    <t>Automatizar procesos como notificaciones, procesamiento de información y respuestas a eventos.</t>
  </si>
  <si>
    <t>Funciones basadas en eventos y ejecución administrada.</t>
  </si>
  <si>
    <t>No requiere administrar servidores y puede escalar automáticamente.</t>
  </si>
  <si>
    <t>Puede generar dependencia de Google Cloud y costos según el consumo.</t>
  </si>
  <si>
    <t>Cloudflare – Workers</t>
  </si>
  <si>
    <t>https://www.cloudflare.com/</t>
  </si>
  <si>
    <t>Ejecutar funciones de forma rápida cuando los usuarios realizan solicitudes.</t>
  </si>
  <si>
    <t>Procesar solicitudes, validaciones y pequeñas operaciones relacionadas con la aplicación.</t>
  </si>
  <si>
    <t>Workers – pago por uso</t>
  </si>
  <si>
    <t>Desde US$5/mes aprox.</t>
  </si>
  <si>
    <t>Ejecución de código en la red global de Cloudflare.</t>
  </si>
  <si>
    <t>Ofrece baja latencia y buena distribución geográfica.</t>
  </si>
  <si>
    <t>No es la opción más adecuada para procesos largos o aplicaciones que necesitan un servidor tradicional.</t>
  </si>
  <si>
    <t>Lambda</t>
  </si>
  <si>
    <t>Recomiendo AWS Lambda para SuperMax, porque permite ejecutar funciones específicas sin mantener un servidor funcionando permanentemente. Considero que sería útil para automatizar notificaciones, procesos del inventario y otras tareas que se ejecuten cuando ocurra determinado evento.</t>
  </si>
  <si>
    <t>CaaS</t>
  </si>
  <si>
    <t>AWS – Fargate</t>
  </si>
  <si>
    <t>https://aws.amazon.com/es/fargate/</t>
  </si>
  <si>
    <t>Ejecutar la aplicación mediante contenedores sin administrar directamente los servidores.</t>
  </si>
  <si>
    <t>Ejecutar los componentes de la aplicación de SuperMax dentro de contenedores.</t>
  </si>
  <si>
    <t>Contenedores administrados, integración con ECS/EKS y escalabilidad.</t>
  </si>
  <si>
    <t>Reduce la administración de servidores y permite ajustar los recursos.</t>
  </si>
  <si>
    <t>Puede resultar costoso si los contenedores permanecen ejecutándose continuamente.</t>
  </si>
  <si>
    <t>Google Cloud – Cloud Run</t>
  </si>
  <si>
    <t>https://cloud.google.com/run</t>
  </si>
  <si>
    <t>Ejecutar aplicaciones empaquetadas en contenedores de manera sencilla.</t>
  </si>
  <si>
    <t>Publicar componentes de la aplicación de SuperMax utilizando contenedores.</t>
  </si>
  <si>
    <t>Ejecución de contenedores, escalabilidad automática y servicio administrado.</t>
  </si>
  <si>
    <t>Puede reducir costos cuando la aplicación no está recibiendo solicitudes constantemente.</t>
  </si>
  <si>
    <t>Requiere conocimientos básicos sobre contenedores y puede tener limitaciones específicas de ejecución.</t>
  </si>
  <si>
    <t>Microsoft – Azure Container Instances</t>
  </si>
  <si>
    <t>https://azure.microsoft.com/es-es/products/container-instances</t>
  </si>
  <si>
    <t>Ejecutar contenedores sin necesidad de configurar máquinas virtuales completas.</t>
  </si>
  <si>
    <t>Probar y ejecutar componentes de la aplicación en contenedores.</t>
  </si>
  <si>
    <t>Contenedores bajo demanda y administración simplificada.</t>
  </si>
  <si>
    <t>Permite iniciar contenedores rápidamente sin administrar servidores.</t>
  </si>
  <si>
    <t>Ofrece menos control que administrar directamente una infraestructura de máquinas virtuales.</t>
  </si>
  <si>
    <t>Google Cloud</t>
  </si>
  <si>
    <t>Cloud Run</t>
  </si>
  <si>
    <t>Recomiendo Google Cloud Run para SuperMax, porque permite ejecutar la aplicación mediante contenedores y ajustar automáticamente los recursos según las solicitudes. Considero que es una buena opción si el proyecto utiliza Docker y necesita crecer sin administrar directamente los servidores.</t>
  </si>
  <si>
    <t>AIaaS</t>
  </si>
  <si>
    <t>Google Cloud – Vertex AI</t>
  </si>
  <si>
    <t>https://cloud.google.com/products/gemini-enterprise-agent-platform</t>
  </si>
  <si>
    <t>Incorporar herramientas de inteligencia artificial que puedan apoyar el análisis de información.</t>
  </si>
  <si>
    <t>Analizar datos y desarrollar funciones inteligentes relacionadas con el sistema.</t>
  </si>
  <si>
    <t>Modelos de IA, aprendizaje automático, análisis y generación de contenido.</t>
  </si>
  <si>
    <t>Ofrece una amplia variedad de herramientas de inteligencia artificial.</t>
  </si>
  <si>
    <t>Puede ser complejo de implementar y el costo depende del consumo.</t>
  </si>
  <si>
    <t>AWS – Bedrock</t>
  </si>
  <si>
    <t>https://aws.amazon.com/es/bedrock/</t>
  </si>
  <si>
    <t>Incorporar capacidades de inteligencia artificial generativa sin desarrollar los modelos desde cero.</t>
  </si>
  <si>
    <t>Analizar información, generar contenido y automatizar determinadas tareas.</t>
  </si>
  <si>
    <t>Acceso a diferentes modelos de IA mediante servicios administrados.</t>
  </si>
  <si>
    <t>Permite utilizar diferentes modelos sin tener que entrenarlos desde cero.</t>
  </si>
  <si>
    <t>El costo depende del modelo y cantidad de solicitudes realizadas.</t>
  </si>
  <si>
    <t>Microsoft – Azure AI</t>
  </si>
  <si>
    <t>https://azure.microsoft.com/es-es/products/ai-foundry/tools</t>
  </si>
  <si>
    <t>Incorporar funciones de inteligencia artificial dentro de las soluciones de SuperMax.</t>
  </si>
  <si>
    <t>Realizar análisis de texto, imágenes y otros procesos inteligentes.</t>
  </si>
  <si>
    <t>Servicios de lenguaje, visión, análisis y modelos de IA.</t>
  </si>
  <si>
    <t>Buena integración con otros servicios de Microsoft.</t>
  </si>
  <si>
    <t>Puede requerir conocimientos técnicos y generar costos según el consumo.</t>
  </si>
  <si>
    <t>Vertex AI</t>
  </si>
  <si>
    <t>Recomiendo Vertex AI para SuperMax solamente si en el futuro se quiere incorporar inteligencia artificial para analizar información o automatizar procesos. Considero que no es indispensable para la primera versión del sistema, pero podría ser útil como una mejora posterior.</t>
  </si>
  <si>
    <t>LaaS</t>
  </si>
  <si>
    <t>Microsoft – Microsoft 365 Business Basic</t>
  </si>
  <si>
    <t>https://www.microsoft.com/es-co/microsoft-365/business</t>
  </si>
  <si>
    <t>Contar con herramientas de productividad para las actividades administrativas de SuperMax.</t>
  </si>
  <si>
    <t>Crear documentos, trabajar con hojas de cálculo, utilizar correo empresarial y almacenar archivos.</t>
  </si>
  <si>
    <t>Business Basic</t>
  </si>
  <si>
    <t>US$6/usuario/mes aprox.</t>
  </si>
  <si>
    <t>Aplicaciones web, correo empresarial y 1 TB de almacenamiento por usuario.</t>
  </si>
  <si>
    <t>Reúne varias herramientas de trabajo en una sola suscripción.</t>
  </si>
  <si>
    <t>El costo aumenta con cada usuario adicional.</t>
  </si>
  <si>
    <t>Google – Workspace</t>
  </si>
  <si>
    <t>https://workspace.google.com/</t>
  </si>
  <si>
    <t>Facilitar el trabajo colaborativo entre los integrantes de SuperMax.</t>
  </si>
  <si>
    <t>Crear documentos, hojas de cálculo, utilizar correo y compartir archivos.</t>
  </si>
  <si>
    <t>Business Starter</t>
  </si>
  <si>
    <t>US$7/usuario/mes aprox.</t>
  </si>
  <si>
    <t>Gmail, Drive, Docs, Sheets y herramientas de colaboración.</t>
  </si>
  <si>
    <t>Facilita el trabajo simultáneo y el intercambio de archivos.</t>
  </si>
  <si>
    <t>Depende del ecosistema de Google y funciona principalmente mediante servicios en línea.</t>
  </si>
  <si>
    <t>Adobe – Creative Cloud</t>
  </si>
  <si>
    <t>https://www.adobe.com/creativecloud.html</t>
  </si>
  <si>
    <t>Disponer de herramientas profesionales para elaborar material gráfico y promocional.</t>
  </si>
  <si>
    <t>Crear y editar imágenes, publicidad y material visual para SuperMax.</t>
  </si>
  <si>
    <t>Suscripción Creative Cloud</t>
  </si>
  <si>
    <t>Photoshop, Illustrator y otras herramientas creativas.</t>
  </si>
  <si>
    <t>Ofrece herramientas profesionales ampliamente utilizadas en diseño.</t>
  </si>
  <si>
    <t>Tiene un costo mayor y puede ser innecesario si SuperMax solo requiere tareas básicas de oficina.</t>
  </si>
  <si>
    <t>Microsoft 365 Business</t>
  </si>
  <si>
    <t>Recomiendo Microsoft 365 para SuperMax, porque reúne herramientas útiles para las actividades administrativas, como documentos, hojas de cálculo, correo y almacenamiento. Considero que es la opción más completa para apoyar el trabajo diario de los empleados.</t>
  </si>
  <si>
    <t>AWS – CloudWatch</t>
  </si>
  <si>
    <t>https://aws.amazon.com/es/cloudwatch/</t>
  </si>
  <si>
    <t>Registrar y supervisar los eventos que ocurren dentro de la aplicación.</t>
  </si>
  <si>
    <t>Detectar errores, revisar actividades y generar alertas sobre problemas del sistema.</t>
  </si>
  <si>
    <t>Pago por consumo</t>
  </si>
  <si>
    <t>Logs, métricas, monitoreo y alertas.</t>
  </si>
  <si>
    <t>Permite detectar problemas antes de que afecten gravemente al sistema.</t>
  </si>
  <si>
    <t>El costo depende de la cantidad de datos registrados y almacenados.</t>
  </si>
  <si>
    <t>Datadog</t>
  </si>
  <si>
    <t>https://www.datadoghq.com/</t>
  </si>
  <si>
    <t>Contar con una herramienta centralizada para monitorear la aplicación y sus servicios.</t>
  </si>
  <si>
    <t>Analizar registros, rendimiento y errores del sistema de SuperMax.</t>
  </si>
  <si>
    <t>Suscripción / pago por uso</t>
  </si>
  <si>
    <t>Monitoreo, logs, métricas, trazas y alertas.</t>
  </si>
  <si>
    <t>Presenta la información de monitoreo de manera centralizada y visual.</t>
  </si>
  <si>
    <t>Puede resultar costoso para una empresa pequeña si se generan muchos registros.</t>
  </si>
  <si>
    <t>New Relic</t>
  </si>
  <si>
    <t>https://newrelic.com/</t>
  </si>
  <si>
    <t>Detectar errores y conocer el rendimiento de la aplicación.</t>
  </si>
  <si>
    <t>Supervisar el funcionamiento del sistema y analizar registros y métricas.</t>
  </si>
  <si>
    <t>Free / pago por uso</t>
  </si>
  <si>
    <t>Logs, métricas, monitoreo y análisis de aplicaciones.</t>
  </si>
  <si>
    <t>Cuenta con opciones para comenzar sin un costo elevado.</t>
  </si>
  <si>
    <t>Las capacidades disponibles dependen del plan y del volumen de datos.</t>
  </si>
  <si>
    <t>CloudLabs</t>
  </si>
  <si>
    <t>Virtual Labs</t>
  </si>
  <si>
    <t>Recomiendo CloudLabs para SuperMax si se necesitan entornos virtuales para realizar pruebas y capacitaciones. Considero que puede ser útil para probar cambios y preparar al personal sin depender completamente de equipos físicos.</t>
  </si>
  <si>
    <t>CloudLabs – Virtual Labs</t>
  </si>
  <si>
    <t>https://cloudlabs.ai/</t>
  </si>
  <si>
    <t>Contar con entornos virtuales donde realizar pruebas y actividades de capacitación.</t>
  </si>
  <si>
    <t>Crear laboratorios virtuales para practicar, probar aplicaciones y capacitar usuarios.</t>
  </si>
  <si>
    <t>Suscripción</t>
  </si>
  <si>
    <t>Laboratorios virtuales, máquinas virtuales y entornos de práctica.</t>
  </si>
  <si>
    <t>Permite realizar prácticas sin depender completamente de equipos físicos.</t>
  </si>
  <si>
    <t>El costo y las características dependen del plan contratado.</t>
  </si>
  <si>
    <t>AWS – Training Labs</t>
  </si>
  <si>
    <t>https://aws.amazon.com/es/training/</t>
  </si>
  <si>
    <t>Necesitar entornos de aprendizaje para capacitar al personal en tecnologías cloud.</t>
  </si>
  <si>
    <t>Realizar prácticas y pruebas relacionadas con servicios de AWS.</t>
  </si>
  <si>
    <t>Según programa</t>
  </si>
  <si>
    <t>Entornos prácticos y actividades de capacitación sobre AWS.</t>
  </si>
  <si>
    <t>Permite aprender utilizando entornos relacionados con servicios reales.</t>
  </si>
  <si>
    <t>Está más orientado a capacitación que al funcionamiento diario del sistema.</t>
  </si>
  <si>
    <t>Microsoft – Azure Training</t>
  </si>
  <si>
    <t>https://learn.microsoft.com/es-mx/training/</t>
  </si>
  <si>
    <t>Contar con entornos de aprendizaje para capacitar al personal.</t>
  </si>
  <si>
    <t>Realizar prácticas relacionadas con Azure, aplicaciones y servicios cloud.</t>
  </si>
  <si>
    <t>Cursos, ejercicios prácticos y recursos de aprendizaje.</t>
  </si>
  <si>
    <t>Permite desarrollar conocimientos sobre tecnologías de Microsoft Azure.</t>
  </si>
  <si>
    <t>Su utilidad para SuperMax dependerá de si el personal necesita capacitación en Azure.</t>
  </si>
  <si>
    <t>Tipo de contrato</t>
  </si>
  <si>
    <t>Nombre del asociado</t>
  </si>
  <si>
    <t>Titulo</t>
  </si>
  <si>
    <t>Servicio asignado</t>
  </si>
  <si>
    <t>Salario Acordado</t>
  </si>
  <si>
    <t>Hora devengada</t>
  </si>
  <si>
    <t>Importe prestaciones ( si aplica )</t>
  </si>
  <si>
    <t>Total costo</t>
  </si>
  <si>
    <t>NA</t>
  </si>
  <si>
    <t>Valor total mensual</t>
  </si>
  <si>
    <t>4 personas contratadas</t>
  </si>
  <si>
    <t xml:space="preserve">La contratacion y salario se realiza en base a las funciones desempeñadas y el perfil profesional de cada persona y necesidad identificada durante esta nueva etapa de la empresa SUPERMAX </t>
  </si>
  <si>
    <t>Adicionales segun el caso</t>
  </si>
  <si>
    <t xml:space="preserve">Producto / necesidad
</t>
  </si>
  <si>
    <t>Contado</t>
  </si>
  <si>
    <t>Concecion USB resistente a caidas de hasta 3 metros garantia de 1 año</t>
  </si>
  <si>
    <t>Por la zona la mejor opcion de cobertura y velocida</t>
  </si>
  <si>
    <t>Cable sin los conectores o protecciones por lo cual se le agrega en el precio</t>
  </si>
  <si>
    <t>Impresora de recibos la cual usa papel termico para las impresiones el cual se vende por separado aproximadamente en 35.000</t>
  </si>
  <si>
    <t>4 articulos adicionales</t>
  </si>
  <si>
    <t>Estas adiciones se realizan con el fin de una intregacion y modernizacion del proceso permitiendo mas optimizacion y control sobre los proseso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</si>
</sst>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240A]\ * #,##0.00_-;\-[$$-240A]\ * #,##0.00_-;_-[$$-240A]\ * &quot;-&quot;??_-;_-@_-"/>
    <numFmt numFmtId="166" formatCode="_([$$-409]* #,##0.00_);_([$$-409]* \(#,##0.00\);_([$$-409]* &quot;-&quot;??_);_(@_)"/>
    <numFmt numFmtId="167" formatCode="_-[$$-409]* #,##0.00_ ;_-[$$-409]* \-#,##0.00\ ;_-[$$-409]* &quot;-&quot;??_ ;_-@_ "/>
    <numFmt numFmtId="168" formatCode="[$$-240A]\ #,##0"/>
  </numFmts>
  <fonts count="68">
    <font>
      <sz val="10"/>
      <color rgb="FF000000"/>
      <name val="Arial"/>
      <charset val="134"/>
      <scheme val="minor"/>
    </font>
    <font>
      <sz val="10"/>
      <color rgb="FF000000"/>
      <name val="Arial"/>
      <charset val="134"/>
      <scheme val="minor"/>
    </font>
    <font>
      <sz val="10"/>
      <color theme="1"/>
      <name val="Arial"/>
      <charset val="134"/>
    </font>
    <font>
      <b/>
      <sz val="12"/>
      <color theme="1"/>
      <name val="Arial"/>
      <charset val="134"/>
    </font>
    <font>
      <sz val="10"/>
      <name val="Arial"/>
      <charset val="134"/>
    </font>
    <font>
      <b/>
      <sz val="10"/>
      <color theme="1"/>
      <name val="Arial"/>
      <charset val="134"/>
    </font>
    <font>
      <b/>
      <sz val="10"/>
      <color theme="1"/>
      <name val="Trebuchet MS"/>
      <charset val="134"/>
    </font>
    <font>
      <b/>
      <u/>
      <sz val="10"/>
      <color theme="1"/>
      <name val="Trebuchet MS"/>
      <charset val="134"/>
    </font>
    <font>
      <i/>
      <sz val="10"/>
      <color theme="1"/>
      <name val="Arial"/>
      <charset val="134"/>
    </font>
    <font>
      <sz val="10"/>
      <name val="Arial"/>
      <charset val="134"/>
      <scheme val="major"/>
    </font>
    <font>
      <sz val="10"/>
      <color theme="1"/>
      <name val="Trebuchet MS"/>
      <charset val="134"/>
    </font>
    <font>
      <sz val="10"/>
      <color theme="1"/>
      <name val="Arial Narrow"/>
      <charset val="134"/>
    </font>
    <font>
      <sz val="9"/>
      <name val="Arial"/>
      <charset val="134"/>
      <scheme val="major"/>
    </font>
    <font>
      <sz val="10"/>
      <color theme="1"/>
      <name val="Arial"/>
      <charset val="134"/>
      <scheme val="minor"/>
    </font>
    <font>
      <u/>
      <sz val="10"/>
      <color theme="10"/>
      <name val="Arial"/>
      <charset val="134"/>
      <scheme val="minor"/>
    </font>
    <font>
      <i/>
      <sz val="8"/>
      <color theme="1"/>
      <name val="Arial"/>
      <charset val="134"/>
    </font>
    <font>
      <i/>
      <sz val="10"/>
      <color theme="1"/>
      <name val="Trebuchet MS"/>
      <charset val="134"/>
    </font>
    <font>
      <i/>
      <sz val="8"/>
      <color theme="1"/>
      <name val="Trebuchet MS"/>
      <charset val="134"/>
    </font>
    <font>
      <i/>
      <u/>
      <sz val="8"/>
      <color theme="1"/>
      <name val="Trebuchet MS"/>
      <charset val="134"/>
    </font>
    <font>
      <sz val="10"/>
      <color rgb="FF000000"/>
      <name val="Arial"/>
      <charset val="134"/>
    </font>
    <font>
      <b/>
      <sz val="12"/>
      <color rgb="FF000000"/>
      <name val="Arial"/>
      <charset val="134"/>
    </font>
    <font>
      <b/>
      <sz val="10"/>
      <color rgb="FF000000"/>
      <name val="Arial"/>
      <charset val="134"/>
    </font>
    <font>
      <b/>
      <sz val="10"/>
      <color rgb="FF000000"/>
      <name val="Trebuchet MS"/>
      <charset val="134"/>
    </font>
    <font>
      <b/>
      <u/>
      <sz val="10"/>
      <color rgb="FF000000"/>
      <name val="Trebuchet MS"/>
      <charset val="134"/>
    </font>
    <font>
      <sz val="10"/>
      <color rgb="FF000000"/>
      <name val="Arial"/>
      <scheme val="minor"/>
    </font>
    <font>
      <b/>
      <sz val="12"/>
      <color theme="1"/>
      <name val="Arial"/>
      <scheme val="minor"/>
    </font>
    <font>
      <sz val="10"/>
      <name val="Arial"/>
      <scheme val="minor"/>
    </font>
    <font>
      <b/>
      <sz val="10"/>
      <color theme="1"/>
      <name val="Arial"/>
      <scheme val="minor"/>
    </font>
    <font>
      <i/>
      <sz val="8"/>
      <color theme="1"/>
      <name val="Arial"/>
      <scheme val="minor"/>
    </font>
    <font>
      <i/>
      <sz val="10"/>
      <color theme="1"/>
      <name val="Arial"/>
      <scheme val="minor"/>
    </font>
    <font>
      <b/>
      <u/>
      <sz val="10"/>
      <color theme="1"/>
      <name val="Arial"/>
      <scheme val="minor"/>
    </font>
    <font>
      <i/>
      <u/>
      <sz val="8"/>
      <color theme="1"/>
      <name val="Arial"/>
      <scheme val="minor"/>
    </font>
    <font>
      <u/>
      <sz val="10"/>
      <color theme="10"/>
      <name val="Arial"/>
      <scheme val="minor"/>
    </font>
    <font>
      <sz val="10"/>
      <color theme="1"/>
      <name val="Arial"/>
      <scheme val="minor"/>
    </font>
    <font>
      <b/>
      <sz val="10"/>
      <color rgb="FF000000"/>
      <name val="Arial"/>
      <scheme val="minor"/>
    </font>
    <font>
      <b/>
      <i/>
      <sz val="8"/>
      <color theme="1"/>
      <name val="Arial"/>
      <scheme val="minor"/>
    </font>
    <font>
      <sz val="10"/>
      <color rgb="FF231F20"/>
      <name val="Arial"/>
      <scheme val="minor"/>
    </font>
    <font>
      <b/>
      <sz val="10"/>
      <color rgb="FF000000"/>
      <name val="Arial"/>
    </font>
    <font>
      <sz val="10"/>
      <color rgb="FF000000"/>
      <name val="Arial"/>
    </font>
    <font>
      <i/>
      <sz val="10"/>
      <color theme="1"/>
      <name val="Arial"/>
      <scheme val="major"/>
    </font>
    <font>
      <sz val="10"/>
      <color rgb="FF000000"/>
      <name val="Arial"/>
      <scheme val="major"/>
    </font>
    <font>
      <i/>
      <u/>
      <sz val="10"/>
      <color theme="1"/>
      <name val="Arial"/>
      <scheme val="minor"/>
    </font>
    <font>
      <sz val="10"/>
      <color rgb="FF3C4B71"/>
      <name val="Arial"/>
      <scheme val="minor"/>
    </font>
    <font>
      <sz val="10"/>
      <color rgb="FF222222"/>
      <name val="Arial"/>
      <scheme val="minor"/>
    </font>
    <font>
      <b/>
      <sz val="10"/>
      <color rgb="FF000000"/>
      <name val="Arial"/>
      <scheme val="major"/>
    </font>
    <font>
      <i/>
      <sz val="8"/>
      <color rgb="FF000000"/>
      <name val="Arial"/>
      <scheme val="minor"/>
    </font>
    <font>
      <b/>
      <u/>
      <sz val="10"/>
      <color rgb="FF000000"/>
      <name val="Arial"/>
      <scheme val="major"/>
    </font>
    <font>
      <b/>
      <sz val="10"/>
      <color rgb="FF000000"/>
      <name val="Arial"/>
      <charset val="134"/>
      <scheme val="minor"/>
    </font>
    <font>
      <sz val="10"/>
      <color rgb="FF000000"/>
      <name val="Arial"/>
      <charset val="1"/>
    </font>
    <font>
      <b/>
      <sz val="10"/>
      <color rgb="FF000000"/>
      <name val="Arial"/>
      <charset val="1"/>
    </font>
    <font>
      <b/>
      <sz val="10"/>
      <name val="Arial"/>
      <charset val="134"/>
    </font>
    <font>
      <b/>
      <sz val="10"/>
      <color rgb="FF000000"/>
      <name val="Trebuchet MS"/>
    </font>
    <font>
      <b/>
      <i/>
      <sz val="8"/>
      <color rgb="FF000000"/>
      <name val="Trebuchet MS"/>
    </font>
    <font>
      <b/>
      <u/>
      <sz val="10"/>
      <color rgb="FF000000"/>
      <name val="Trebuchet MS"/>
    </font>
    <font>
      <i/>
      <sz val="8"/>
      <color rgb="FF000000"/>
      <name val="Trebuchet MS"/>
    </font>
    <font>
      <sz val="8"/>
      <color rgb="FF000000"/>
      <name val="Trebuchet MS"/>
    </font>
    <font>
      <i/>
      <u/>
      <sz val="8"/>
      <color rgb="FF000000"/>
      <name val="Trebuchet MS"/>
    </font>
    <font>
      <i/>
      <sz val="8"/>
      <color rgb="FF000000"/>
      <name val="Arial"/>
    </font>
    <font>
      <b/>
      <sz val="12"/>
      <color theme="1"/>
      <name val="Arial"/>
    </font>
    <font>
      <sz val="10"/>
      <name val="Arial"/>
    </font>
    <font>
      <b/>
      <sz val="10"/>
      <color theme="1"/>
      <name val="Arial"/>
    </font>
    <font>
      <b/>
      <sz val="10"/>
      <color theme="1"/>
      <name val="Trebuchet MS"/>
    </font>
    <font>
      <b/>
      <u/>
      <sz val="10"/>
      <color theme="1"/>
      <name val="Trebuchet MS"/>
    </font>
    <font>
      <sz val="10"/>
      <name val="Arial"/>
      <scheme val="major"/>
    </font>
    <font>
      <b/>
      <sz val="10"/>
      <name val="Arial"/>
    </font>
    <font>
      <sz val="10"/>
      <color rgb="FF000000"/>
      <name val="Consolas"/>
      <charset val="1"/>
    </font>
    <font>
      <sz val="11"/>
      <color rgb="FF333333"/>
      <name val="Lato"/>
      <charset val="1"/>
    </font>
    <font>
      <sz val="11"/>
      <color rgb="FF000000"/>
      <name val="Lato"/>
      <charset val="1"/>
    </font>
  </fonts>
  <fills count="23">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EFEFEF"/>
        <bgColor rgb="FFEFEFEF"/>
      </patternFill>
    </fill>
    <fill>
      <patternFill patternType="solid">
        <fgColor rgb="FFF5F5F5"/>
        <bgColor rgb="FFF5F5F5"/>
      </patternFill>
    </fill>
    <fill>
      <patternFill patternType="solid">
        <fgColor rgb="FFC0C0C0"/>
        <bgColor rgb="FFCCCCFF"/>
      </patternFill>
    </fill>
    <fill>
      <patternFill patternType="solid">
        <fgColor rgb="FFFFFF99"/>
        <bgColor rgb="FFFFFFCC"/>
      </patternFill>
    </fill>
    <fill>
      <patternFill patternType="solid">
        <fgColor rgb="FFFFCC00"/>
        <bgColor rgb="FFFFFF00"/>
      </patternFill>
    </fill>
    <fill>
      <patternFill patternType="solid">
        <fgColor rgb="FFCCFFCC"/>
        <bgColor rgb="FFCCFFFF"/>
      </patternFill>
    </fill>
    <fill>
      <patternFill patternType="solid">
        <fgColor rgb="FFFFFFFF"/>
        <bgColor rgb="FFFFFFCC"/>
      </patternFill>
    </fill>
    <fill>
      <patternFill patternType="solid">
        <fgColor theme="0"/>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3F3F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tint="-0.14999847407452621"/>
        <bgColor indexed="64"/>
      </patternFill>
    </fill>
  </fills>
  <borders count="4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auto="1"/>
      </left>
      <right style="thin">
        <color auto="1"/>
      </right>
      <top style="thin">
        <color auto="1"/>
      </top>
      <bottom style="thin">
        <color rgb="FF000000"/>
      </bottom>
      <diagonal/>
    </border>
    <border>
      <left/>
      <right/>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top style="thin">
        <color rgb="FFCCCCCC"/>
      </top>
      <bottom/>
      <diagonal/>
    </border>
    <border>
      <left/>
      <right/>
      <top style="thin">
        <color rgb="FFCCCCCC"/>
      </top>
      <bottom/>
      <diagonal/>
    </border>
    <border>
      <left/>
      <right style="thin">
        <color rgb="FF000000"/>
      </right>
      <top style="thin">
        <color rgb="FFCCCCCC"/>
      </top>
      <bottom/>
      <diagonal/>
    </border>
    <border>
      <left/>
      <right style="thin">
        <color rgb="FF000000"/>
      </right>
      <top/>
      <bottom/>
      <diagonal/>
    </border>
    <border>
      <left/>
      <right style="thin">
        <color rgb="FF000000"/>
      </right>
      <top/>
      <bottom style="thin">
        <color rgb="FF000000"/>
      </bottom>
      <diagonal/>
    </border>
    <border>
      <left style="thin">
        <color rgb="FFCCCCCC"/>
      </left>
      <right/>
      <top style="thin">
        <color rgb="FFCCCCCC"/>
      </top>
      <bottom style="thin">
        <color rgb="FF000000"/>
      </bottom>
      <diagonal/>
    </border>
    <border>
      <left style="thin">
        <color rgb="FFCCCCCC"/>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cellStyleXfs>
  <cellXfs count="456">
    <xf numFmtId="0" fontId="0" fillId="0" borderId="0" xfId="0"/>
    <xf numFmtId="0" fontId="2" fillId="0" borderId="0" xfId="0" applyFont="1"/>
    <xf numFmtId="0" fontId="5" fillId="3"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7" fillId="4"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8" fillId="0" borderId="0" xfId="0" applyFont="1" applyAlignment="1">
      <alignment horizontal="center" vertical="center"/>
    </xf>
    <xf numFmtId="0" fontId="5" fillId="0" borderId="1" xfId="0" applyFont="1" applyBorder="1" applyAlignment="1">
      <alignment horizontal="center" vertical="center"/>
    </xf>
    <xf numFmtId="0" fontId="9" fillId="0" borderId="7" xfId="0" applyFont="1" applyBorder="1" applyAlignment="1">
      <alignment horizontal="center" vertical="center" wrapText="1"/>
    </xf>
    <xf numFmtId="0" fontId="9" fillId="6" borderId="7" xfId="0" applyFont="1" applyFill="1" applyBorder="1" applyAlignment="1">
      <alignment horizontal="center" vertical="center" wrapText="1"/>
    </xf>
    <xf numFmtId="165" fontId="9" fillId="6" borderId="7" xfId="0" applyNumberFormat="1" applyFont="1" applyFill="1" applyBorder="1" applyAlignment="1">
      <alignment horizontal="center" vertical="center" wrapText="1"/>
    </xf>
    <xf numFmtId="0" fontId="11" fillId="0" borderId="0" xfId="0" applyFont="1" applyAlignment="1">
      <alignment horizontal="center" vertical="center" wrapText="1"/>
    </xf>
    <xf numFmtId="167" fontId="9" fillId="0" borderId="7" xfId="0" applyNumberFormat="1" applyFont="1" applyBorder="1" applyAlignment="1">
      <alignment horizontal="center" vertical="center" wrapText="1"/>
    </xf>
    <xf numFmtId="165" fontId="9" fillId="0" borderId="7" xfId="0" applyNumberFormat="1" applyFont="1" applyBorder="1" applyAlignment="1">
      <alignment horizontal="center" vertical="center" wrapText="1"/>
    </xf>
    <xf numFmtId="166" fontId="9" fillId="0" borderId="7" xfId="0" applyNumberFormat="1" applyFont="1" applyBorder="1" applyAlignment="1">
      <alignment horizontal="center" vertical="center" wrapText="1"/>
    </xf>
    <xf numFmtId="0" fontId="13" fillId="0" borderId="0" xfId="0" applyFont="1"/>
    <xf numFmtId="0" fontId="6" fillId="0" borderId="4" xfId="0" applyFont="1" applyBorder="1" applyAlignment="1">
      <alignment horizontal="center" vertical="center" wrapText="1"/>
    </xf>
    <xf numFmtId="0" fontId="7" fillId="4" borderId="4" xfId="0" applyFont="1" applyFill="1" applyBorder="1" applyAlignment="1">
      <alignment horizontal="center" vertical="center" wrapText="1"/>
    </xf>
    <xf numFmtId="0" fontId="5" fillId="0" borderId="4" xfId="0" applyFont="1" applyBorder="1" applyAlignment="1">
      <alignment horizontal="center" vertical="center"/>
    </xf>
    <xf numFmtId="0" fontId="14" fillId="0" borderId="7" xfId="3" applyBorder="1" applyAlignment="1">
      <alignment horizontal="center" vertical="center" wrapText="1"/>
    </xf>
    <xf numFmtId="0" fontId="5" fillId="0" borderId="0" xfId="0" applyFont="1" applyAlignment="1">
      <alignment vertical="center"/>
    </xf>
    <xf numFmtId="0" fontId="4" fillId="0" borderId="0" xfId="0" applyFont="1"/>
    <xf numFmtId="0" fontId="5" fillId="0" borderId="0" xfId="0" applyFont="1" applyAlignment="1">
      <alignment vertical="center" wrapText="1"/>
    </xf>
    <xf numFmtId="0" fontId="19" fillId="0" borderId="0" xfId="0" applyFont="1"/>
    <xf numFmtId="0" fontId="24" fillId="0" borderId="0" xfId="0" applyFont="1"/>
    <xf numFmtId="0" fontId="27" fillId="3" borderId="4" xfId="0" applyFont="1" applyFill="1" applyBorder="1" applyAlignment="1">
      <alignment horizontal="center" vertical="center" wrapText="1"/>
    </xf>
    <xf numFmtId="0" fontId="27" fillId="0" borderId="5" xfId="0" applyFont="1" applyBorder="1" applyAlignment="1">
      <alignment horizontal="center" vertical="center" wrapText="1"/>
    </xf>
    <xf numFmtId="0" fontId="30" fillId="4" borderId="5"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9" fillId="0" borderId="0" xfId="0" applyFont="1" applyAlignment="1">
      <alignment horizontal="center" vertical="center"/>
    </xf>
    <xf numFmtId="0" fontId="27" fillId="0" borderId="1" xfId="0" applyFont="1" applyBorder="1" applyAlignment="1">
      <alignment horizontal="center" vertical="center"/>
    </xf>
    <xf numFmtId="0" fontId="26" fillId="0" borderId="7" xfId="0" applyFont="1" applyBorder="1" applyAlignment="1">
      <alignment horizontal="center" vertical="center" wrapText="1"/>
    </xf>
    <xf numFmtId="0" fontId="32" fillId="0" borderId="7" xfId="3" applyFont="1" applyBorder="1" applyAlignment="1">
      <alignment horizontal="center" vertical="center" wrapText="1"/>
    </xf>
    <xf numFmtId="165" fontId="26" fillId="0" borderId="7" xfId="0" applyNumberFormat="1" applyFont="1" applyBorder="1" applyAlignment="1">
      <alignment horizontal="center" vertical="center" wrapText="1"/>
    </xf>
    <xf numFmtId="0" fontId="27" fillId="0" borderId="6" xfId="0" applyFont="1" applyBorder="1" applyAlignment="1">
      <alignment horizontal="center" vertical="center"/>
    </xf>
    <xf numFmtId="0" fontId="26" fillId="0" borderId="12" xfId="0" applyFont="1" applyBorder="1" applyAlignment="1">
      <alignment horizontal="center" vertical="center" wrapText="1"/>
    </xf>
    <xf numFmtId="0" fontId="32" fillId="0" borderId="12" xfId="3" applyFont="1" applyBorder="1" applyAlignment="1">
      <alignment horizontal="center" vertical="center" wrapText="1"/>
    </xf>
    <xf numFmtId="0" fontId="26" fillId="6" borderId="12" xfId="0" applyFont="1" applyFill="1" applyBorder="1" applyAlignment="1">
      <alignment horizontal="center" vertical="center" wrapText="1"/>
    </xf>
    <xf numFmtId="165" fontId="26" fillId="6" borderId="12" xfId="0" applyNumberFormat="1" applyFont="1" applyFill="1" applyBorder="1" applyAlignment="1">
      <alignment horizontal="center" vertical="center" wrapText="1"/>
    </xf>
    <xf numFmtId="165" fontId="26" fillId="0" borderId="12" xfId="0" applyNumberFormat="1" applyFont="1" applyBorder="1" applyAlignment="1">
      <alignment horizontal="center" vertical="center" wrapText="1"/>
    </xf>
    <xf numFmtId="0" fontId="27"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32" fillId="0" borderId="4" xfId="3" applyFont="1" applyBorder="1" applyAlignment="1">
      <alignment horizontal="center" vertical="center" wrapText="1"/>
    </xf>
    <xf numFmtId="0" fontId="34" fillId="0" borderId="4" xfId="0" applyFont="1" applyBorder="1" applyAlignment="1">
      <alignment horizontal="center" vertical="center" wrapText="1"/>
    </xf>
    <xf numFmtId="0" fontId="24" fillId="0" borderId="4" xfId="0" applyFont="1" applyBorder="1" applyAlignment="1">
      <alignment horizontal="center" vertical="center" wrapText="1"/>
    </xf>
    <xf numFmtId="165" fontId="24" fillId="0" borderId="4" xfId="0" applyNumberFormat="1" applyFont="1" applyBorder="1" applyAlignment="1">
      <alignment horizontal="center" vertical="center" wrapText="1"/>
    </xf>
    <xf numFmtId="0" fontId="27" fillId="0" borderId="6" xfId="0" applyFont="1" applyBorder="1" applyAlignment="1">
      <alignment horizontal="center" vertical="center" wrapText="1"/>
    </xf>
    <xf numFmtId="0" fontId="27" fillId="0" borderId="11" xfId="0" applyFont="1" applyBorder="1" applyAlignment="1">
      <alignment horizontal="center" vertical="center" wrapText="1"/>
    </xf>
    <xf numFmtId="0" fontId="32" fillId="0" borderId="0" xfId="3" applyFont="1" applyFill="1" applyAlignment="1">
      <alignment horizontal="center" vertical="center" wrapText="1"/>
    </xf>
    <xf numFmtId="0" fontId="26" fillId="6" borderId="7" xfId="0" applyFont="1" applyFill="1" applyBorder="1" applyAlignment="1">
      <alignment horizontal="center" vertical="center" wrapText="1"/>
    </xf>
    <xf numFmtId="165" fontId="26" fillId="6" borderId="7" xfId="0" applyNumberFormat="1" applyFont="1" applyFill="1" applyBorder="1" applyAlignment="1">
      <alignment horizontal="center" vertical="center" wrapText="1"/>
    </xf>
    <xf numFmtId="0" fontId="26" fillId="0" borderId="9" xfId="0" applyFont="1" applyBorder="1" applyAlignment="1">
      <alignment horizontal="center" vertical="center" wrapText="1"/>
    </xf>
    <xf numFmtId="0" fontId="26" fillId="6" borderId="10" xfId="0" applyFont="1" applyFill="1" applyBorder="1" applyAlignment="1">
      <alignment horizontal="center" vertical="center" wrapText="1"/>
    </xf>
    <xf numFmtId="0" fontId="34" fillId="0" borderId="4" xfId="0" applyFont="1" applyBorder="1" applyAlignment="1">
      <alignment horizontal="center" vertical="center"/>
    </xf>
    <xf numFmtId="0" fontId="27" fillId="0" borderId="4" xfId="0" applyFont="1" applyBorder="1" applyAlignment="1">
      <alignment horizontal="center" vertical="center"/>
    </xf>
    <xf numFmtId="0" fontId="33" fillId="0" borderId="4" xfId="0" applyFont="1" applyBorder="1" applyAlignment="1">
      <alignment horizontal="left" vertical="top" wrapText="1"/>
    </xf>
    <xf numFmtId="0" fontId="24" fillId="0" borderId="7" xfId="0" applyFont="1" applyBorder="1" applyAlignment="1">
      <alignment horizontal="center" vertical="center" wrapText="1"/>
    </xf>
    <xf numFmtId="165" fontId="24" fillId="0" borderId="7" xfId="0" applyNumberFormat="1" applyFont="1" applyBorder="1" applyAlignment="1">
      <alignment horizontal="center" vertical="center" wrapText="1"/>
    </xf>
    <xf numFmtId="0" fontId="24" fillId="0" borderId="12" xfId="0" applyFont="1" applyBorder="1" applyAlignment="1">
      <alignment horizontal="center" vertical="center" wrapText="1"/>
    </xf>
    <xf numFmtId="165" fontId="24" fillId="6" borderId="12" xfId="0" applyNumberFormat="1" applyFont="1" applyFill="1" applyBorder="1" applyAlignment="1">
      <alignment horizontal="center" vertical="center" wrapText="1"/>
    </xf>
    <xf numFmtId="165" fontId="24" fillId="0" borderId="12" xfId="0" applyNumberFormat="1" applyFont="1" applyBorder="1" applyAlignment="1">
      <alignment horizontal="center" vertical="center" wrapText="1"/>
    </xf>
    <xf numFmtId="0" fontId="33" fillId="0" borderId="5" xfId="0" applyFont="1" applyBorder="1" applyAlignment="1">
      <alignment horizontal="center" vertical="center" wrapText="1"/>
    </xf>
    <xf numFmtId="0" fontId="33" fillId="6" borderId="7" xfId="0" applyFont="1" applyFill="1" applyBorder="1" applyAlignment="1">
      <alignment horizontal="center" vertical="center" wrapText="1"/>
    </xf>
    <xf numFmtId="165" fontId="33" fillId="6" borderId="7" xfId="0" applyNumberFormat="1" applyFont="1" applyFill="1" applyBorder="1" applyAlignment="1">
      <alignment vertical="center" wrapText="1"/>
    </xf>
    <xf numFmtId="165" fontId="24" fillId="0" borderId="7" xfId="0" applyNumberFormat="1" applyFont="1" applyBorder="1" applyAlignment="1">
      <alignment vertical="center" wrapText="1"/>
    </xf>
    <xf numFmtId="165" fontId="24" fillId="0" borderId="12" xfId="0" applyNumberFormat="1" applyFont="1" applyBorder="1" applyAlignment="1">
      <alignment vertical="center" wrapText="1"/>
    </xf>
    <xf numFmtId="0" fontId="14" fillId="0" borderId="4" xfId="3" applyBorder="1" applyAlignment="1">
      <alignment horizontal="center" vertical="center" wrapText="1"/>
    </xf>
    <xf numFmtId="0" fontId="4" fillId="0" borderId="0" xfId="0" applyFont="1" applyAlignment="1">
      <alignment wrapText="1"/>
    </xf>
    <xf numFmtId="0" fontId="10" fillId="0" borderId="0" xfId="0" applyFont="1" applyAlignment="1">
      <alignment horizontal="left" vertical="top" wrapText="1"/>
    </xf>
    <xf numFmtId="0" fontId="39" fillId="0" borderId="0" xfId="0" applyFont="1" applyAlignment="1">
      <alignment horizontal="center" vertical="center"/>
    </xf>
    <xf numFmtId="0" fontId="30" fillId="4" borderId="4"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5" xfId="0" applyFont="1" applyBorder="1" applyAlignment="1">
      <alignment horizontal="center" vertical="center" wrapText="1"/>
    </xf>
    <xf numFmtId="0" fontId="34" fillId="0" borderId="5" xfId="0" applyFont="1" applyBorder="1" applyAlignment="1">
      <alignment horizontal="center" vertical="center" wrapText="1"/>
    </xf>
    <xf numFmtId="0" fontId="24" fillId="6" borderId="4" xfId="0" applyFont="1" applyFill="1" applyBorder="1" applyAlignment="1">
      <alignment horizontal="center" vertical="center" wrapText="1"/>
    </xf>
    <xf numFmtId="0" fontId="27" fillId="3" borderId="5" xfId="0" applyFont="1" applyFill="1" applyBorder="1" applyAlignment="1">
      <alignment horizontal="center" vertical="center" wrapText="1"/>
    </xf>
    <xf numFmtId="166" fontId="24" fillId="0" borderId="4" xfId="0" applyNumberFormat="1" applyFont="1" applyBorder="1" applyAlignment="1">
      <alignment horizontal="center" vertical="center" wrapText="1"/>
    </xf>
    <xf numFmtId="167" fontId="24" fillId="0" borderId="4" xfId="0" applyNumberFormat="1" applyFont="1" applyBorder="1" applyAlignment="1">
      <alignment horizontal="center" vertical="center" wrapText="1"/>
    </xf>
    <xf numFmtId="0" fontId="26" fillId="6" borderId="3" xfId="0" applyFont="1" applyFill="1" applyBorder="1" applyAlignment="1">
      <alignment horizontal="center" vertical="center" wrapText="1"/>
    </xf>
    <xf numFmtId="0" fontId="36" fillId="0" borderId="4" xfId="0" applyFont="1" applyBorder="1" applyAlignment="1">
      <alignment horizontal="center" vertical="center" wrapText="1"/>
    </xf>
    <xf numFmtId="0" fontId="42" fillId="6" borderId="4" xfId="0" applyFont="1" applyFill="1" applyBorder="1" applyAlignment="1">
      <alignment horizontal="center" vertical="center" wrapText="1"/>
    </xf>
    <xf numFmtId="0" fontId="27" fillId="0" borderId="5" xfId="0" applyFont="1" applyBorder="1" applyAlignment="1">
      <alignment horizontal="center" vertical="center"/>
    </xf>
    <xf numFmtId="0" fontId="32" fillId="0" borderId="5" xfId="3" applyFont="1" applyBorder="1" applyAlignment="1">
      <alignment horizontal="center" vertical="center" wrapText="1"/>
    </xf>
    <xf numFmtId="0" fontId="43" fillId="6" borderId="5" xfId="0" applyFont="1" applyFill="1" applyBorder="1" applyAlignment="1">
      <alignment horizontal="center" vertical="center" wrapText="1"/>
    </xf>
    <xf numFmtId="165" fontId="24" fillId="0" borderId="5" xfId="0" applyNumberFormat="1" applyFont="1" applyBorder="1" applyAlignment="1">
      <alignment horizontal="center" vertical="center" wrapText="1"/>
    </xf>
    <xf numFmtId="167" fontId="24" fillId="0" borderId="5" xfId="0" applyNumberFormat="1" applyFont="1" applyBorder="1" applyAlignment="1">
      <alignment horizontal="center" vertical="center" wrapText="1"/>
    </xf>
    <xf numFmtId="166" fontId="24" fillId="0" borderId="5" xfId="0" applyNumberFormat="1" applyFont="1" applyBorder="1" applyAlignment="1">
      <alignment horizontal="center" vertical="center" wrapText="1"/>
    </xf>
    <xf numFmtId="0" fontId="26" fillId="6" borderId="11" xfId="0" applyFont="1" applyFill="1" applyBorder="1" applyAlignment="1">
      <alignment horizontal="center" vertical="center" wrapText="1"/>
    </xf>
    <xf numFmtId="0" fontId="43" fillId="6" borderId="4" xfId="0" applyFont="1" applyFill="1" applyBorder="1" applyAlignment="1">
      <alignment horizontal="center" vertical="center" wrapText="1"/>
    </xf>
    <xf numFmtId="0" fontId="36" fillId="0" borderId="5" xfId="0" applyFont="1" applyBorder="1" applyAlignment="1">
      <alignment horizontal="center" vertical="center" wrapText="1"/>
    </xf>
    <xf numFmtId="0" fontId="26" fillId="6" borderId="4" xfId="0" applyFont="1" applyFill="1" applyBorder="1" applyAlignment="1">
      <alignment horizontal="center" vertical="center" wrapText="1"/>
    </xf>
    <xf numFmtId="0" fontId="27" fillId="15" borderId="4" xfId="0" applyFont="1" applyFill="1" applyBorder="1" applyAlignment="1">
      <alignment horizontal="center" vertical="center"/>
    </xf>
    <xf numFmtId="0" fontId="24" fillId="15" borderId="4" xfId="0" applyFont="1" applyFill="1" applyBorder="1" applyAlignment="1">
      <alignment horizontal="center" vertical="center" wrapText="1"/>
    </xf>
    <xf numFmtId="0" fontId="32" fillId="15" borderId="4" xfId="3" applyFont="1" applyFill="1" applyBorder="1" applyAlignment="1">
      <alignment horizontal="center" vertical="center" wrapText="1"/>
    </xf>
    <xf numFmtId="0" fontId="43" fillId="15" borderId="4" xfId="0" applyFont="1" applyFill="1" applyBorder="1" applyAlignment="1">
      <alignment horizontal="center" vertical="center" wrapText="1"/>
    </xf>
    <xf numFmtId="165" fontId="24" fillId="15" borderId="4" xfId="0" applyNumberFormat="1" applyFont="1" applyFill="1" applyBorder="1" applyAlignment="1">
      <alignment horizontal="center" vertical="center" wrapText="1"/>
    </xf>
    <xf numFmtId="166" fontId="24" fillId="15" borderId="4" xfId="0" applyNumberFormat="1" applyFont="1" applyFill="1" applyBorder="1" applyAlignment="1">
      <alignment horizontal="center" vertical="center" wrapText="1"/>
    </xf>
    <xf numFmtId="167" fontId="24" fillId="15" borderId="4" xfId="0" applyNumberFormat="1" applyFont="1" applyFill="1" applyBorder="1" applyAlignment="1">
      <alignment horizontal="center" vertical="center" wrapText="1"/>
    </xf>
    <xf numFmtId="0" fontId="24" fillId="6" borderId="5" xfId="0" applyFont="1" applyFill="1" applyBorder="1" applyAlignment="1">
      <alignment horizontal="center" vertical="center" wrapText="1"/>
    </xf>
    <xf numFmtId="0" fontId="5" fillId="0" borderId="6" xfId="0" applyFont="1" applyBorder="1" applyAlignment="1">
      <alignment horizontal="center" vertical="center"/>
    </xf>
    <xf numFmtId="0" fontId="36" fillId="0" borderId="12" xfId="0" applyFont="1" applyBorder="1" applyAlignment="1">
      <alignment horizontal="center" vertical="center" wrapText="1"/>
    </xf>
    <xf numFmtId="0" fontId="24" fillId="6" borderId="12" xfId="0" applyFont="1" applyFill="1" applyBorder="1" applyAlignment="1">
      <alignment horizontal="center" vertical="center" wrapText="1"/>
    </xf>
    <xf numFmtId="165" fontId="24" fillId="6" borderId="4" xfId="0" applyNumberFormat="1" applyFont="1" applyFill="1" applyBorder="1" applyAlignment="1">
      <alignment horizontal="center" vertical="center" wrapText="1"/>
    </xf>
    <xf numFmtId="0" fontId="38" fillId="6" borderId="4" xfId="0" applyFont="1" applyFill="1" applyBorder="1" applyAlignment="1">
      <alignment horizontal="center" vertical="center" wrapText="1"/>
    </xf>
    <xf numFmtId="166" fontId="24" fillId="0" borderId="7" xfId="2" applyNumberFormat="1" applyFont="1" applyBorder="1" applyAlignment="1">
      <alignment horizontal="center" vertical="center" wrapText="1"/>
    </xf>
    <xf numFmtId="166" fontId="24" fillId="0" borderId="12" xfId="2" applyNumberFormat="1" applyFont="1" applyBorder="1" applyAlignment="1">
      <alignment horizontal="center" vertical="center" wrapText="1"/>
    </xf>
    <xf numFmtId="166" fontId="24" fillId="0" borderId="4" xfId="2" applyNumberFormat="1" applyFont="1" applyBorder="1" applyAlignment="1">
      <alignment horizontal="center" vertical="center" wrapText="1"/>
    </xf>
    <xf numFmtId="0" fontId="19" fillId="0" borderId="4" xfId="0" applyFont="1" applyBorder="1" applyAlignment="1">
      <alignment horizontal="center" vertical="center" wrapText="1"/>
    </xf>
    <xf numFmtId="0" fontId="14" fillId="0" borderId="4" xfId="3" applyFill="1" applyBorder="1" applyAlignment="1">
      <alignment horizontal="center" vertical="center" wrapText="1"/>
    </xf>
    <xf numFmtId="0" fontId="19" fillId="14" borderId="4" xfId="0" applyFont="1" applyFill="1" applyBorder="1" applyAlignment="1">
      <alignment horizontal="center" vertical="center" wrapText="1"/>
    </xf>
    <xf numFmtId="0" fontId="21" fillId="11" borderId="12" xfId="0" applyFont="1" applyFill="1" applyBorder="1" applyAlignment="1">
      <alignment horizontal="center" vertical="center" wrapText="1"/>
    </xf>
    <xf numFmtId="0" fontId="22" fillId="0" borderId="14" xfId="0" applyFont="1" applyBorder="1" applyAlignment="1">
      <alignment horizontal="center" vertical="center" wrapText="1"/>
    </xf>
    <xf numFmtId="0" fontId="23" fillId="12" borderId="14" xfId="0" applyFont="1" applyFill="1" applyBorder="1" applyAlignment="1">
      <alignment horizontal="center" vertical="center" wrapText="1"/>
    </xf>
    <xf numFmtId="0" fontId="21" fillId="13" borderId="16" xfId="0" applyFont="1" applyFill="1" applyBorder="1" applyAlignment="1">
      <alignment horizontal="center" vertical="center" wrapText="1"/>
    </xf>
    <xf numFmtId="0" fontId="22" fillId="0" borderId="12" xfId="0" applyFont="1" applyBorder="1" applyAlignment="1">
      <alignment horizontal="center" vertical="center" wrapText="1"/>
    </xf>
    <xf numFmtId="0" fontId="0" fillId="0" borderId="0" xfId="0" applyAlignment="1">
      <alignment horizontal="center" vertical="center"/>
    </xf>
    <xf numFmtId="0" fontId="21" fillId="0" borderId="7"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44" fillId="11" borderId="12" xfId="0" applyFont="1" applyFill="1" applyBorder="1" applyAlignment="1">
      <alignment horizontal="center" vertical="center" wrapText="1"/>
    </xf>
    <xf numFmtId="0" fontId="44" fillId="0" borderId="14" xfId="0" applyFont="1" applyBorder="1" applyAlignment="1">
      <alignment horizontal="center" vertical="center" wrapText="1"/>
    </xf>
    <xf numFmtId="0" fontId="46" fillId="12" borderId="14"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0" borderId="12" xfId="0" applyFont="1" applyBorder="1" applyAlignment="1">
      <alignment horizontal="center" vertical="center" wrapText="1"/>
    </xf>
    <xf numFmtId="0" fontId="40" fillId="0" borderId="0" xfId="0" applyFont="1" applyAlignment="1">
      <alignment horizontal="center" vertical="center"/>
    </xf>
    <xf numFmtId="0" fontId="22" fillId="0" borderId="4" xfId="0" applyFont="1" applyBorder="1" applyAlignment="1">
      <alignment horizontal="center" vertical="center" wrapText="1"/>
    </xf>
    <xf numFmtId="0" fontId="0" fillId="0" borderId="4" xfId="0" applyBorder="1" applyAlignment="1">
      <alignment horizontal="center" vertical="center"/>
    </xf>
    <xf numFmtId="0" fontId="24" fillId="0" borderId="0" xfId="0" applyFont="1" applyAlignment="1">
      <alignment horizontal="center" vertical="center"/>
    </xf>
    <xf numFmtId="3" fontId="10" fillId="0" borderId="0" xfId="0" applyNumberFormat="1" applyFont="1" applyAlignment="1">
      <alignment horizontal="center" vertical="top" wrapText="1"/>
    </xf>
    <xf numFmtId="0" fontId="9" fillId="0" borderId="12" xfId="0" applyFont="1" applyBorder="1" applyAlignment="1">
      <alignment horizontal="center" vertical="center" wrapText="1"/>
    </xf>
    <xf numFmtId="0" fontId="14" fillId="0" borderId="12" xfId="3" applyBorder="1" applyAlignment="1">
      <alignment horizontal="center" vertical="center" wrapText="1"/>
    </xf>
    <xf numFmtId="0" fontId="9" fillId="6" borderId="12" xfId="0" applyFont="1" applyFill="1" applyBorder="1" applyAlignment="1">
      <alignment horizontal="center" vertical="center" wrapText="1"/>
    </xf>
    <xf numFmtId="165" fontId="9" fillId="6" borderId="12" xfId="0" applyNumberFormat="1" applyFont="1" applyFill="1" applyBorder="1" applyAlignment="1">
      <alignment horizontal="center" vertical="center" wrapText="1"/>
    </xf>
    <xf numFmtId="165" fontId="9" fillId="0" borderId="12" xfId="0" applyNumberFormat="1" applyFont="1" applyBorder="1" applyAlignment="1">
      <alignment horizontal="center" vertical="center" wrapText="1"/>
    </xf>
    <xf numFmtId="166" fontId="9" fillId="0" borderId="12" xfId="0" applyNumberFormat="1" applyFont="1" applyBorder="1" applyAlignment="1">
      <alignment horizontal="center" vertical="center" wrapText="1"/>
    </xf>
    <xf numFmtId="167" fontId="9" fillId="0" borderId="12"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9" fillId="6" borderId="4" xfId="0" applyFont="1" applyFill="1" applyBorder="1" applyAlignment="1">
      <alignment horizontal="center" vertical="center" wrapText="1"/>
    </xf>
    <xf numFmtId="165" fontId="9" fillId="6" borderId="4" xfId="0" applyNumberFormat="1" applyFont="1" applyFill="1" applyBorder="1" applyAlignment="1">
      <alignment horizontal="center" vertical="center" wrapText="1"/>
    </xf>
    <xf numFmtId="165" fontId="9" fillId="0" borderId="4" xfId="0" applyNumberFormat="1" applyFont="1" applyBorder="1" applyAlignment="1">
      <alignment horizontal="center" vertical="center" wrapText="1"/>
    </xf>
    <xf numFmtId="166" fontId="9" fillId="0" borderId="4" xfId="0" applyNumberFormat="1" applyFont="1" applyBorder="1" applyAlignment="1">
      <alignment horizontal="center" vertical="center" wrapText="1"/>
    </xf>
    <xf numFmtId="167" fontId="9" fillId="0" borderId="4" xfId="0" applyNumberFormat="1" applyFont="1" applyBorder="1" applyAlignment="1">
      <alignment horizontal="center" vertical="center" wrapText="1"/>
    </xf>
    <xf numFmtId="0" fontId="2" fillId="0" borderId="0" xfId="0" applyFont="1" applyAlignment="1">
      <alignment vertical="center"/>
    </xf>
    <xf numFmtId="0" fontId="10" fillId="0" borderId="0" xfId="0" applyFont="1" applyAlignment="1">
      <alignment vertical="center" wrapText="1"/>
    </xf>
    <xf numFmtId="0" fontId="0" fillId="0" borderId="0" xfId="0" applyAlignment="1">
      <alignment vertical="center"/>
    </xf>
    <xf numFmtId="0" fontId="4" fillId="0" borderId="0" xfId="0" applyFont="1" applyAlignment="1">
      <alignment vertical="center"/>
    </xf>
    <xf numFmtId="0" fontId="12" fillId="0" borderId="4" xfId="0" applyFont="1" applyBorder="1" applyAlignment="1">
      <alignment horizontal="center" vertical="center" wrapText="1"/>
    </xf>
    <xf numFmtId="164" fontId="12" fillId="0" borderId="4" xfId="1" applyFont="1" applyBorder="1" applyAlignment="1">
      <alignment horizontal="center" vertical="center" wrapText="1"/>
    </xf>
    <xf numFmtId="167" fontId="12" fillId="0" borderId="4" xfId="0" applyNumberFormat="1" applyFont="1" applyBorder="1" applyAlignment="1">
      <alignment horizontal="center" vertical="center" wrapText="1"/>
    </xf>
    <xf numFmtId="164" fontId="9" fillId="0" borderId="4" xfId="1" applyFont="1" applyBorder="1" applyAlignment="1">
      <alignment horizontal="center" vertical="center" wrapText="1"/>
    </xf>
    <xf numFmtId="0" fontId="5" fillId="5" borderId="4" xfId="0" applyFont="1" applyFill="1" applyBorder="1" applyAlignment="1">
      <alignment horizontal="center" vertical="center" wrapText="1"/>
    </xf>
    <xf numFmtId="0" fontId="14" fillId="0" borderId="4" xfId="3" applyBorder="1" applyAlignment="1">
      <alignment horizontal="center" vertical="top" wrapText="1"/>
    </xf>
    <xf numFmtId="0" fontId="9" fillId="0" borderId="4" xfId="0" applyFont="1" applyBorder="1" applyAlignment="1">
      <alignment horizontal="center" vertical="top" wrapText="1"/>
    </xf>
    <xf numFmtId="166" fontId="9" fillId="0" borderId="4" xfId="0" applyNumberFormat="1" applyFont="1" applyBorder="1" applyAlignment="1">
      <alignment vertical="center" wrapText="1"/>
    </xf>
    <xf numFmtId="0" fontId="34" fillId="5" borderId="6" xfId="0" applyFont="1" applyFill="1" applyBorder="1" applyAlignment="1">
      <alignment horizontal="center" vertical="center" wrapText="1"/>
    </xf>
    <xf numFmtId="0" fontId="14" fillId="0" borderId="8" xfId="3" applyFill="1" applyBorder="1" applyAlignment="1">
      <alignment horizontal="center" vertical="center" wrapText="1"/>
    </xf>
    <xf numFmtId="0" fontId="26" fillId="6" borderId="13" xfId="0" applyFont="1" applyFill="1" applyBorder="1" applyAlignment="1">
      <alignment vertical="center" wrapText="1"/>
    </xf>
    <xf numFmtId="0" fontId="34" fillId="0" borderId="1" xfId="0" applyFont="1" applyBorder="1" applyAlignment="1">
      <alignment horizontal="center" vertical="center"/>
    </xf>
    <xf numFmtId="0" fontId="4" fillId="0" borderId="4" xfId="0" applyFont="1" applyBorder="1" applyAlignment="1">
      <alignment horizontal="center" vertical="center" wrapText="1"/>
    </xf>
    <xf numFmtId="0" fontId="48" fillId="0" borderId="4" xfId="0" applyFont="1" applyBorder="1" applyAlignment="1">
      <alignment horizontal="center" vertical="center" wrapText="1"/>
    </xf>
    <xf numFmtId="0" fontId="5" fillId="17" borderId="4" xfId="0" applyFont="1" applyFill="1" applyBorder="1" applyAlignment="1">
      <alignment horizontal="center" vertical="center" wrapText="1"/>
    </xf>
    <xf numFmtId="0" fontId="49" fillId="0" borderId="4" xfId="0" applyFont="1" applyBorder="1" applyAlignment="1">
      <alignment horizontal="center" vertical="center" wrapText="1"/>
    </xf>
    <xf numFmtId="0" fontId="47" fillId="17" borderId="4" xfId="0" applyFont="1" applyFill="1" applyBorder="1" applyAlignment="1">
      <alignment horizontal="center" vertical="center" wrapText="1"/>
    </xf>
    <xf numFmtId="0" fontId="50" fillId="0" borderId="4" xfId="0" applyFont="1" applyBorder="1" applyAlignment="1">
      <alignment horizontal="center" vertical="center"/>
    </xf>
    <xf numFmtId="0" fontId="50" fillId="0" borderId="4" xfId="0" applyFont="1" applyBorder="1" applyAlignment="1">
      <alignment horizontal="center" vertical="center" wrapText="1"/>
    </xf>
    <xf numFmtId="0" fontId="26" fillId="0" borderId="0" xfId="0" applyFont="1"/>
    <xf numFmtId="165" fontId="26" fillId="0" borderId="9" xfId="0" applyNumberFormat="1" applyFont="1" applyBorder="1" applyAlignment="1">
      <alignment horizontal="center" vertical="center" wrapText="1"/>
    </xf>
    <xf numFmtId="2" fontId="26" fillId="0" borderId="12" xfId="0" applyNumberFormat="1" applyFont="1" applyBorder="1" applyAlignment="1">
      <alignment horizontal="center" vertical="center" wrapText="1"/>
    </xf>
    <xf numFmtId="165" fontId="48" fillId="0" borderId="4" xfId="0" applyNumberFormat="1" applyFont="1" applyBorder="1" applyAlignment="1">
      <alignment horizontal="center" vertical="center"/>
    </xf>
    <xf numFmtId="165" fontId="26" fillId="6" borderId="9" xfId="0" applyNumberFormat="1" applyFont="1" applyFill="1" applyBorder="1" applyAlignment="1">
      <alignment horizontal="center" vertical="center" wrapText="1"/>
    </xf>
    <xf numFmtId="165" fontId="26" fillId="0" borderId="15" xfId="0" applyNumberFormat="1" applyFont="1" applyBorder="1" applyAlignment="1">
      <alignment horizontal="center" vertical="center" wrapText="1"/>
    </xf>
    <xf numFmtId="166" fontId="33" fillId="0" borderId="9" xfId="0" applyNumberFormat="1" applyFont="1" applyBorder="1" applyAlignment="1">
      <alignment vertical="center" wrapText="1"/>
    </xf>
    <xf numFmtId="166" fontId="33" fillId="0" borderId="13" xfId="0" applyNumberFormat="1" applyFont="1" applyBorder="1" applyAlignment="1">
      <alignment vertical="center" wrapText="1"/>
    </xf>
    <xf numFmtId="2" fontId="26" fillId="0" borderId="7" xfId="0" applyNumberFormat="1" applyFont="1" applyBorder="1" applyAlignment="1">
      <alignment horizontal="center" vertical="center" wrapText="1"/>
    </xf>
    <xf numFmtId="2" fontId="24" fillId="0" borderId="4" xfId="0" applyNumberFormat="1" applyFont="1" applyBorder="1" applyAlignment="1">
      <alignment horizontal="center" vertical="center" wrapText="1"/>
    </xf>
    <xf numFmtId="0" fontId="24" fillId="0" borderId="4" xfId="0" applyFont="1" applyBorder="1"/>
    <xf numFmtId="0" fontId="24" fillId="0" borderId="19"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5" xfId="3" applyBorder="1" applyAlignment="1">
      <alignment horizontal="center" vertical="center" wrapText="1"/>
    </xf>
    <xf numFmtId="0" fontId="48" fillId="0" borderId="1" xfId="0" applyFont="1" applyBorder="1" applyAlignment="1">
      <alignment horizontal="center" vertical="center" wrapText="1"/>
    </xf>
    <xf numFmtId="165" fontId="24" fillId="0" borderId="4" xfId="0" applyNumberFormat="1" applyFont="1" applyBorder="1" applyAlignment="1">
      <alignment vertical="center" wrapText="1"/>
    </xf>
    <xf numFmtId="0" fontId="33" fillId="0" borderId="12" xfId="0" applyFont="1" applyBorder="1" applyAlignment="1">
      <alignment horizontal="center" vertical="center" wrapText="1"/>
    </xf>
    <xf numFmtId="0" fontId="33" fillId="6" borderId="12" xfId="0" applyFont="1" applyFill="1" applyBorder="1" applyAlignment="1">
      <alignment horizontal="center" vertical="center" wrapText="1"/>
    </xf>
    <xf numFmtId="165" fontId="26" fillId="6" borderId="12" xfId="0" applyNumberFormat="1" applyFont="1" applyFill="1" applyBorder="1" applyAlignment="1">
      <alignment vertical="center" wrapText="1"/>
    </xf>
    <xf numFmtId="0" fontId="51" fillId="0" borderId="4" xfId="0" applyFont="1" applyBorder="1" applyAlignment="1">
      <alignment horizontal="center" vertical="center" wrapText="1"/>
    </xf>
    <xf numFmtId="2" fontId="19" fillId="14" borderId="4" xfId="0" applyNumberFormat="1" applyFont="1" applyFill="1" applyBorder="1" applyAlignment="1">
      <alignment horizontal="center" vertical="center" wrapText="1"/>
    </xf>
    <xf numFmtId="165" fontId="19" fillId="0" borderId="4" xfId="0" applyNumberFormat="1" applyFont="1" applyBorder="1" applyAlignment="1">
      <alignment horizontal="center" vertical="center" wrapText="1"/>
    </xf>
    <xf numFmtId="0" fontId="53" fillId="12" borderId="4" xfId="0" applyFont="1" applyFill="1" applyBorder="1" applyAlignment="1">
      <alignment horizontal="center" vertical="center" wrapText="1"/>
    </xf>
    <xf numFmtId="0" fontId="37" fillId="13" borderId="4" xfId="0" applyFont="1" applyFill="1" applyBorder="1" applyAlignment="1">
      <alignment horizontal="center" vertical="center" wrapText="1"/>
    </xf>
    <xf numFmtId="0" fontId="0" fillId="0" borderId="4" xfId="0" applyBorder="1" applyAlignment="1">
      <alignment horizontal="center" vertical="center" wrapText="1"/>
    </xf>
    <xf numFmtId="0" fontId="47" fillId="0" borderId="4" xfId="0" applyFont="1" applyBorder="1" applyAlignment="1">
      <alignment horizontal="center" vertical="center" wrapText="1"/>
    </xf>
    <xf numFmtId="2" fontId="24" fillId="6" borderId="7" xfId="0" applyNumberFormat="1" applyFont="1" applyFill="1" applyBorder="1" applyAlignment="1">
      <alignment horizontal="center" vertical="center" wrapText="1"/>
    </xf>
    <xf numFmtId="2" fontId="24" fillId="6" borderId="12" xfId="0" applyNumberFormat="1" applyFont="1" applyFill="1" applyBorder="1" applyAlignment="1">
      <alignment horizontal="center" vertical="center" wrapText="1"/>
    </xf>
    <xf numFmtId="2" fontId="24" fillId="6" borderId="4" xfId="0" applyNumberFormat="1" applyFont="1" applyFill="1" applyBorder="1" applyAlignment="1">
      <alignment horizontal="center" vertical="center" wrapText="1"/>
    </xf>
    <xf numFmtId="0" fontId="24" fillId="6" borderId="9" xfId="0" applyFont="1" applyFill="1" applyBorder="1" applyAlignment="1">
      <alignment horizontal="center" vertical="center" wrapText="1"/>
    </xf>
    <xf numFmtId="0" fontId="24" fillId="6" borderId="13"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49" fillId="0" borderId="4" xfId="0" applyFont="1" applyBorder="1" applyAlignment="1">
      <alignment horizontal="center" vertical="center" readingOrder="1"/>
    </xf>
    <xf numFmtId="0" fontId="48" fillId="0" borderId="21" xfId="0" applyFont="1" applyBorder="1" applyAlignment="1">
      <alignment horizontal="center" vertical="center" wrapText="1" readingOrder="1"/>
    </xf>
    <xf numFmtId="0" fontId="14" fillId="0" borderId="21" xfId="3" applyBorder="1" applyAlignment="1">
      <alignment horizontal="center" vertical="center" wrapText="1" readingOrder="1"/>
    </xf>
    <xf numFmtId="0" fontId="48" fillId="18" borderId="21" xfId="0" applyFont="1" applyFill="1" applyBorder="1" applyAlignment="1">
      <alignment horizontal="center" vertical="center" wrapText="1" readingOrder="1"/>
    </xf>
    <xf numFmtId="0" fontId="49" fillId="0" borderId="22" xfId="0" applyFont="1" applyBorder="1" applyAlignment="1">
      <alignment horizontal="center" vertical="center" readingOrder="1"/>
    </xf>
    <xf numFmtId="0" fontId="48" fillId="0" borderId="23" xfId="0" applyFont="1" applyBorder="1" applyAlignment="1">
      <alignment horizontal="center" vertical="center" wrapText="1" readingOrder="1"/>
    </xf>
    <xf numFmtId="0" fontId="14" fillId="0" borderId="23" xfId="3" applyBorder="1" applyAlignment="1">
      <alignment horizontal="center" vertical="center" wrapText="1" readingOrder="1"/>
    </xf>
    <xf numFmtId="0" fontId="48" fillId="18" borderId="23" xfId="0" applyFont="1" applyFill="1" applyBorder="1" applyAlignment="1">
      <alignment horizontal="center" vertical="center" wrapText="1" readingOrder="1"/>
    </xf>
    <xf numFmtId="0" fontId="48" fillId="0" borderId="4" xfId="0" applyFont="1" applyBorder="1" applyAlignment="1">
      <alignment horizontal="center" vertical="center" wrapText="1" readingOrder="1"/>
    </xf>
    <xf numFmtId="0" fontId="48" fillId="0" borderId="22" xfId="0" applyFont="1" applyBorder="1" applyAlignment="1">
      <alignment horizontal="center" vertical="center" wrapText="1" readingOrder="1"/>
    </xf>
    <xf numFmtId="0" fontId="9" fillId="6" borderId="24" xfId="0" applyFont="1" applyFill="1" applyBorder="1" applyAlignment="1">
      <alignment horizontal="center" vertical="center" wrapText="1"/>
    </xf>
    <xf numFmtId="0" fontId="9" fillId="0" borderId="24" xfId="0" applyFont="1" applyBorder="1" applyAlignment="1">
      <alignment vertical="center" wrapText="1"/>
    </xf>
    <xf numFmtId="0" fontId="7" fillId="4" borderId="6" xfId="0" applyFont="1" applyFill="1" applyBorder="1" applyAlignment="1">
      <alignment horizontal="center" vertical="center" wrapText="1"/>
    </xf>
    <xf numFmtId="168" fontId="9" fillId="0" borderId="12" xfId="0" applyNumberFormat="1" applyFont="1" applyBorder="1" applyAlignment="1">
      <alignment horizontal="center" vertical="center" wrapText="1"/>
    </xf>
    <xf numFmtId="0" fontId="14" fillId="7" borderId="4" xfId="3" applyFill="1" applyBorder="1" applyAlignment="1">
      <alignment horizontal="center" vertical="center" wrapText="1"/>
    </xf>
    <xf numFmtId="168" fontId="9" fillId="0" borderId="4" xfId="0" applyNumberFormat="1" applyFont="1" applyBorder="1" applyAlignment="1">
      <alignment horizontal="center" vertical="center" wrapText="1"/>
    </xf>
    <xf numFmtId="168" fontId="0" fillId="0" borderId="0" xfId="0" applyNumberFormat="1" applyAlignment="1">
      <alignment horizontal="center" vertical="center"/>
    </xf>
    <xf numFmtId="168" fontId="9" fillId="0" borderId="4" xfId="1" applyNumberFormat="1" applyFont="1" applyBorder="1" applyAlignment="1">
      <alignment horizontal="center" vertical="center" wrapText="1"/>
    </xf>
    <xf numFmtId="168" fontId="0" fillId="0" borderId="4" xfId="0" applyNumberFormat="1" applyBorder="1" applyAlignment="1">
      <alignment horizontal="center" vertical="center"/>
    </xf>
    <xf numFmtId="0" fontId="14" fillId="7" borderId="12" xfId="3" applyFill="1" applyBorder="1" applyAlignment="1">
      <alignment horizontal="center" vertical="center" wrapText="1"/>
    </xf>
    <xf numFmtId="168" fontId="9" fillId="0" borderId="12" xfId="1" applyNumberFormat="1" applyFont="1" applyBorder="1" applyAlignment="1">
      <alignment horizontal="center" vertical="center" wrapText="1"/>
    </xf>
    <xf numFmtId="166" fontId="9" fillId="0" borderId="18" xfId="0" applyNumberFormat="1" applyFont="1" applyBorder="1" applyAlignment="1">
      <alignment vertical="center" wrapText="1"/>
    </xf>
    <xf numFmtId="168" fontId="0" fillId="0" borderId="4" xfId="0" applyNumberFormat="1" applyBorder="1" applyAlignment="1">
      <alignment horizontal="center" vertical="center" wrapText="1"/>
    </xf>
    <xf numFmtId="0" fontId="59" fillId="0" borderId="0" xfId="0" applyFont="1"/>
    <xf numFmtId="0" fontId="60" fillId="3" borderId="4" xfId="0" applyFont="1" applyFill="1" applyBorder="1" applyAlignment="1">
      <alignment horizontal="center" vertical="center" wrapText="1"/>
    </xf>
    <xf numFmtId="0" fontId="61" fillId="0" borderId="5" xfId="0" applyFont="1" applyBorder="1" applyAlignment="1">
      <alignment horizontal="center" vertical="center" wrapText="1"/>
    </xf>
    <xf numFmtId="0" fontId="63" fillId="0" borderId="12" xfId="0" applyFont="1" applyBorder="1" applyAlignment="1">
      <alignment horizontal="center" vertical="center" wrapText="1"/>
    </xf>
    <xf numFmtId="168" fontId="63" fillId="0" borderId="12" xfId="0" applyNumberFormat="1" applyFont="1" applyBorder="1" applyAlignment="1">
      <alignment horizontal="center" vertical="center" wrapText="1"/>
    </xf>
    <xf numFmtId="168" fontId="63" fillId="0" borderId="12" xfId="1" applyNumberFormat="1" applyFont="1" applyBorder="1" applyAlignment="1">
      <alignment horizontal="center" vertical="center" wrapText="1"/>
    </xf>
    <xf numFmtId="0" fontId="63" fillId="0" borderId="4" xfId="0" applyFont="1" applyBorder="1" applyAlignment="1">
      <alignment horizontal="center" vertical="center" wrapText="1"/>
    </xf>
    <xf numFmtId="168" fontId="63" fillId="0" borderId="4" xfId="0" applyNumberFormat="1" applyFont="1" applyBorder="1" applyAlignment="1">
      <alignment horizontal="center" vertical="center" wrapText="1"/>
    </xf>
    <xf numFmtId="168" fontId="63" fillId="0" borderId="4" xfId="1" applyNumberFormat="1" applyFont="1" applyBorder="1" applyAlignment="1">
      <alignment horizontal="center" vertical="center" wrapText="1"/>
    </xf>
    <xf numFmtId="0" fontId="19" fillId="0" borderId="0" xfId="0" applyFont="1" applyAlignment="1">
      <alignment wrapText="1"/>
    </xf>
    <xf numFmtId="0" fontId="44" fillId="0" borderId="7"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4" xfId="0" applyFont="1" applyBorder="1" applyAlignment="1">
      <alignment horizontal="center" vertical="center" wrapText="1"/>
    </xf>
    <xf numFmtId="0" fontId="62" fillId="4" borderId="5" xfId="0" applyFont="1" applyFill="1" applyBorder="1" applyAlignment="1">
      <alignment horizontal="center" vertical="center" wrapText="1"/>
    </xf>
    <xf numFmtId="0" fontId="60" fillId="5" borderId="6" xfId="0" applyFont="1" applyFill="1" applyBorder="1" applyAlignment="1">
      <alignment horizontal="center" vertical="center" wrapText="1"/>
    </xf>
    <xf numFmtId="166" fontId="63" fillId="0" borderId="1" xfId="0" applyNumberFormat="1" applyFont="1" applyBorder="1" applyAlignment="1">
      <alignment horizontal="center" vertical="center" wrapText="1"/>
    </xf>
    <xf numFmtId="0" fontId="60" fillId="0" borderId="6" xfId="0" applyFont="1" applyBorder="1" applyAlignment="1">
      <alignment horizontal="center" vertical="center" wrapText="1"/>
    </xf>
    <xf numFmtId="0" fontId="60" fillId="0" borderId="4" xfId="0" applyFont="1" applyBorder="1" applyAlignment="1">
      <alignment horizontal="center" vertical="center" wrapText="1"/>
    </xf>
    <xf numFmtId="0" fontId="47" fillId="0" borderId="1" xfId="0" applyFont="1" applyBorder="1" applyAlignment="1">
      <alignment horizontal="center" vertical="center" wrapText="1"/>
    </xf>
    <xf numFmtId="0" fontId="14" fillId="0" borderId="1" xfId="3" applyBorder="1" applyAlignment="1">
      <alignment horizontal="center" vertical="center" wrapText="1"/>
    </xf>
    <xf numFmtId="0" fontId="51" fillId="0" borderId="5" xfId="0" applyFont="1" applyBorder="1" applyAlignment="1">
      <alignment horizontal="center" vertical="center" wrapText="1"/>
    </xf>
    <xf numFmtId="168" fontId="65" fillId="0" borderId="0" xfId="0" applyNumberFormat="1" applyFont="1" applyAlignment="1">
      <alignment horizontal="center" vertical="center" wrapText="1"/>
    </xf>
    <xf numFmtId="0" fontId="0" fillId="0" borderId="4" xfId="0" applyBorder="1" applyAlignment="1">
      <alignment vertical="center" wrapText="1"/>
    </xf>
    <xf numFmtId="168" fontId="65" fillId="0" borderId="4" xfId="0" applyNumberFormat="1" applyFont="1" applyBorder="1" applyAlignment="1">
      <alignment horizontal="center" vertical="center" wrapText="1"/>
    </xf>
    <xf numFmtId="168" fontId="63" fillId="0" borderId="1" xfId="0" applyNumberFormat="1" applyFont="1" applyBorder="1" applyAlignment="1">
      <alignment horizontal="center" vertical="center" wrapText="1"/>
    </xf>
    <xf numFmtId="168" fontId="0" fillId="0" borderId="3" xfId="0" applyNumberFormat="1" applyBorder="1" applyAlignment="1">
      <alignment horizontal="center" vertical="center" wrapText="1"/>
    </xf>
    <xf numFmtId="0" fontId="49" fillId="16" borderId="4" xfId="0" applyFont="1" applyFill="1" applyBorder="1" applyAlignment="1">
      <alignment vertical="center"/>
    </xf>
    <xf numFmtId="168" fontId="0" fillId="0" borderId="8" xfId="0" applyNumberFormat="1" applyBorder="1" applyAlignment="1">
      <alignment horizontal="center" vertical="center" wrapText="1"/>
    </xf>
    <xf numFmtId="0" fontId="60" fillId="17" borderId="8"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6" fillId="0" borderId="6"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6" xfId="0" applyFont="1" applyBorder="1" applyAlignment="1">
      <alignment horizontal="center" vertical="center" wrapText="1"/>
    </xf>
    <xf numFmtId="0" fontId="33" fillId="15" borderId="1" xfId="0" applyFont="1" applyFill="1" applyBorder="1" applyAlignment="1">
      <alignment horizontal="center" vertical="center" wrapText="1"/>
    </xf>
    <xf numFmtId="0" fontId="26" fillId="9" borderId="4" xfId="0" applyFont="1" applyFill="1" applyBorder="1" applyAlignment="1">
      <alignment horizontal="center" vertical="center" wrapText="1"/>
    </xf>
    <xf numFmtId="0" fontId="60" fillId="17" borderId="4" xfId="0" applyFont="1" applyFill="1" applyBorder="1" applyAlignment="1">
      <alignment horizontal="center" vertical="center" wrapText="1"/>
    </xf>
    <xf numFmtId="0" fontId="49" fillId="20" borderId="26" xfId="0" applyFont="1" applyFill="1" applyBorder="1" applyAlignment="1">
      <alignment horizontal="center" vertical="center" readingOrder="1"/>
    </xf>
    <xf numFmtId="0" fontId="0" fillId="20" borderId="4" xfId="0" applyFill="1" applyBorder="1" applyAlignment="1">
      <alignment horizontal="center" vertical="center"/>
    </xf>
    <xf numFmtId="0" fontId="21" fillId="20" borderId="4" xfId="0" applyFont="1" applyFill="1" applyBorder="1" applyAlignment="1">
      <alignment horizontal="center" vertical="center"/>
    </xf>
    <xf numFmtId="0" fontId="19" fillId="20" borderId="4" xfId="0" applyFont="1" applyFill="1" applyBorder="1" applyAlignment="1">
      <alignment horizontal="center" vertical="center" wrapText="1"/>
    </xf>
    <xf numFmtId="0" fontId="14" fillId="20" borderId="4" xfId="3" applyFill="1" applyBorder="1" applyAlignment="1">
      <alignment horizontal="center" vertical="center" wrapText="1"/>
    </xf>
    <xf numFmtId="0" fontId="5" fillId="20" borderId="4" xfId="0" applyFont="1" applyFill="1" applyBorder="1" applyAlignment="1">
      <alignment horizontal="center" vertical="center"/>
    </xf>
    <xf numFmtId="0" fontId="60" fillId="20" borderId="4" xfId="0" applyFont="1" applyFill="1" applyBorder="1" applyAlignment="1">
      <alignment horizontal="center" vertical="center" wrapText="1"/>
    </xf>
    <xf numFmtId="0" fontId="63" fillId="20" borderId="4" xfId="0" applyFont="1" applyFill="1" applyBorder="1" applyAlignment="1">
      <alignment horizontal="center" vertical="center" wrapText="1"/>
    </xf>
    <xf numFmtId="0" fontId="9" fillId="20" borderId="4" xfId="0" applyFont="1" applyFill="1" applyBorder="1" applyAlignment="1">
      <alignment horizontal="center" vertical="center" wrapText="1"/>
    </xf>
    <xf numFmtId="0" fontId="49" fillId="20" borderId="29" xfId="0" applyFont="1" applyFill="1" applyBorder="1" applyAlignment="1">
      <alignment horizontal="center" vertical="center" readingOrder="1"/>
    </xf>
    <xf numFmtId="0" fontId="0" fillId="22" borderId="4" xfId="0" applyFill="1" applyBorder="1" applyAlignment="1">
      <alignment horizontal="center" vertical="center"/>
    </xf>
    <xf numFmtId="0" fontId="21" fillId="22" borderId="4" xfId="0" applyFont="1" applyFill="1" applyBorder="1" applyAlignment="1">
      <alignment horizontal="center" vertical="center"/>
    </xf>
    <xf numFmtId="0" fontId="48" fillId="22" borderId="4" xfId="0" applyFont="1" applyFill="1" applyBorder="1" applyAlignment="1">
      <alignment horizontal="center" vertical="center" wrapText="1" readingOrder="1"/>
    </xf>
    <xf numFmtId="0" fontId="14" fillId="22" borderId="4" xfId="3" applyFill="1" applyBorder="1" applyAlignment="1">
      <alignment horizontal="center" vertical="center" wrapText="1" readingOrder="1"/>
    </xf>
    <xf numFmtId="0" fontId="27" fillId="22" borderId="4" xfId="0" applyFont="1" applyFill="1" applyBorder="1" applyAlignment="1">
      <alignment horizontal="center" vertical="center"/>
    </xf>
    <xf numFmtId="0" fontId="36" fillId="22" borderId="4" xfId="0" applyFont="1" applyFill="1" applyBorder="1" applyAlignment="1">
      <alignment horizontal="center" vertical="center" wrapText="1"/>
    </xf>
    <xf numFmtId="0" fontId="14" fillId="22" borderId="4" xfId="3" applyFill="1" applyBorder="1" applyAlignment="1">
      <alignment horizontal="center" vertical="center" wrapText="1"/>
    </xf>
    <xf numFmtId="0" fontId="42" fillId="22" borderId="4" xfId="0" applyFont="1" applyFill="1" applyBorder="1" applyAlignment="1">
      <alignment horizontal="center" vertical="center" wrapText="1"/>
    </xf>
    <xf numFmtId="0" fontId="5" fillId="22" borderId="4" xfId="0" applyFont="1" applyFill="1" applyBorder="1" applyAlignment="1">
      <alignment horizontal="center" vertical="center"/>
    </xf>
    <xf numFmtId="0" fontId="9" fillId="22" borderId="4" xfId="0" applyFont="1" applyFill="1" applyBorder="1" applyAlignment="1">
      <alignment vertical="center" wrapText="1"/>
    </xf>
    <xf numFmtId="0" fontId="14" fillId="22" borderId="4" xfId="3" applyFill="1" applyBorder="1" applyAlignment="1">
      <alignment vertical="center" wrapText="1"/>
    </xf>
    <xf numFmtId="0" fontId="9" fillId="22" borderId="4" xfId="0" applyFont="1" applyFill="1" applyBorder="1" applyAlignment="1">
      <alignment horizontal="center" vertical="center" wrapText="1"/>
    </xf>
    <xf numFmtId="0" fontId="14" fillId="22" borderId="4" xfId="3" applyFill="1" applyBorder="1" applyAlignment="1">
      <alignment horizontal="center" vertical="top" wrapText="1"/>
    </xf>
    <xf numFmtId="0" fontId="9" fillId="22" borderId="4" xfId="0" applyFont="1" applyFill="1" applyBorder="1" applyAlignment="1">
      <alignment horizontal="center" vertical="top" wrapText="1"/>
    </xf>
    <xf numFmtId="0" fontId="34" fillId="22" borderId="4" xfId="0" applyFont="1" applyFill="1" applyBorder="1" applyAlignment="1">
      <alignment horizontal="center" vertical="center" wrapText="1"/>
    </xf>
    <xf numFmtId="0" fontId="24" fillId="22" borderId="4" xfId="0" applyFont="1" applyFill="1" applyBorder="1" applyAlignment="1">
      <alignment horizontal="center" vertical="center" wrapText="1"/>
    </xf>
    <xf numFmtId="0" fontId="32" fillId="22" borderId="4" xfId="3" applyFont="1" applyFill="1" applyBorder="1" applyAlignment="1">
      <alignment horizontal="center" vertical="center" wrapText="1"/>
    </xf>
    <xf numFmtId="0" fontId="0" fillId="22" borderId="4" xfId="0" applyFill="1" applyBorder="1" applyAlignment="1">
      <alignment horizontal="center" vertical="center" wrapText="1"/>
    </xf>
    <xf numFmtId="0" fontId="49" fillId="22" borderId="4" xfId="0" applyFont="1" applyFill="1" applyBorder="1" applyAlignment="1">
      <alignment horizontal="center" vertical="center" readingOrder="1"/>
    </xf>
    <xf numFmtId="0" fontId="44" fillId="22" borderId="4" xfId="0" applyFont="1" applyFill="1" applyBorder="1" applyAlignment="1">
      <alignment horizontal="center" vertical="center" wrapText="1"/>
    </xf>
    <xf numFmtId="0" fontId="33" fillId="22" borderId="4" xfId="0" applyFont="1" applyFill="1" applyBorder="1" applyAlignment="1">
      <alignment horizontal="center" vertical="center" wrapText="1"/>
    </xf>
    <xf numFmtId="0" fontId="26" fillId="22" borderId="4" xfId="0" applyFont="1" applyFill="1" applyBorder="1" applyAlignment="1">
      <alignment horizontal="center" vertical="center" wrapText="1"/>
    </xf>
    <xf numFmtId="0" fontId="47" fillId="0" borderId="0" xfId="0" applyFont="1" applyAlignment="1">
      <alignment wrapText="1"/>
    </xf>
    <xf numFmtId="0" fontId="0" fillId="0" borderId="0" xfId="0" applyAlignment="1">
      <alignment wrapText="1"/>
    </xf>
    <xf numFmtId="0" fontId="47" fillId="22" borderId="4" xfId="0" applyFont="1" applyFill="1" applyBorder="1" applyAlignment="1">
      <alignment horizontal="center" vertical="center" wrapText="1"/>
    </xf>
    <xf numFmtId="0" fontId="0" fillId="20" borderId="4" xfId="0" applyFill="1" applyBorder="1" applyAlignment="1">
      <alignment horizontal="center" vertical="center" wrapText="1"/>
    </xf>
    <xf numFmtId="0" fontId="49" fillId="20" borderId="4" xfId="0" applyFont="1" applyFill="1" applyBorder="1" applyAlignment="1">
      <alignment horizontal="center" vertical="center" readingOrder="1"/>
    </xf>
    <xf numFmtId="0" fontId="24" fillId="0" borderId="4" xfId="0" applyFont="1" applyBorder="1" applyAlignment="1">
      <alignment horizontal="center" vertical="center"/>
    </xf>
    <xf numFmtId="0" fontId="27" fillId="20" borderId="4" xfId="0" applyFont="1" applyFill="1" applyBorder="1" applyAlignment="1">
      <alignment horizontal="center" vertical="center"/>
    </xf>
    <xf numFmtId="0" fontId="36" fillId="20" borderId="4" xfId="0" applyFont="1" applyFill="1" applyBorder="1" applyAlignment="1">
      <alignment horizontal="center" vertical="center" wrapText="1"/>
    </xf>
    <xf numFmtId="0" fontId="33" fillId="20" borderId="4" xfId="0" applyFont="1" applyFill="1" applyBorder="1" applyAlignment="1">
      <alignment horizontal="center" vertical="center" wrapText="1"/>
    </xf>
    <xf numFmtId="4" fontId="0" fillId="0" borderId="4" xfId="0" applyNumberFormat="1" applyBorder="1" applyAlignment="1">
      <alignment horizontal="center" vertical="center"/>
    </xf>
    <xf numFmtId="166" fontId="33" fillId="0" borderId="1" xfId="0" applyNumberFormat="1" applyFont="1" applyBorder="1" applyAlignment="1">
      <alignment vertical="center" wrapText="1"/>
    </xf>
    <xf numFmtId="0" fontId="34" fillId="0" borderId="36" xfId="0" applyFont="1" applyBorder="1" applyAlignment="1">
      <alignment horizontal="center" vertical="center" wrapText="1"/>
    </xf>
    <xf numFmtId="0" fontId="33" fillId="6" borderId="15" xfId="0" applyFont="1" applyFill="1" applyBorder="1" applyAlignment="1">
      <alignment vertical="center" wrapText="1"/>
    </xf>
    <xf numFmtId="0" fontId="33" fillId="9" borderId="16" xfId="0" applyFont="1" applyFill="1" applyBorder="1" applyAlignment="1">
      <alignment vertical="center" wrapText="1"/>
    </xf>
    <xf numFmtId="0" fontId="24" fillId="0" borderId="3" xfId="0" applyFont="1" applyBorder="1" applyAlignment="1">
      <alignment horizontal="left" vertical="center" wrapText="1"/>
    </xf>
    <xf numFmtId="0" fontId="24" fillId="0" borderId="2" xfId="0" applyFont="1" applyBorder="1" applyAlignment="1">
      <alignment horizontal="center" vertical="center" wrapText="1"/>
    </xf>
    <xf numFmtId="2" fontId="26" fillId="0" borderId="4" xfId="0" applyNumberFormat="1" applyFont="1" applyBorder="1" applyAlignment="1">
      <alignment horizontal="center" vertical="center" wrapText="1"/>
    </xf>
    <xf numFmtId="0" fontId="26" fillId="0" borderId="4" xfId="0" applyFont="1" applyBorder="1" applyAlignment="1">
      <alignment horizontal="center" vertical="center" wrapText="1"/>
    </xf>
    <xf numFmtId="4" fontId="0" fillId="0" borderId="4" xfId="0" applyNumberFormat="1" applyBorder="1" applyAlignment="1">
      <alignment horizontal="center" vertical="center" wrapText="1"/>
    </xf>
    <xf numFmtId="167" fontId="26" fillId="0" borderId="9" xfId="0" applyNumberFormat="1" applyFont="1" applyBorder="1" applyAlignment="1">
      <alignment horizontal="center" vertical="center" wrapText="1"/>
    </xf>
    <xf numFmtId="0" fontId="27" fillId="0" borderId="36" xfId="0" applyFont="1" applyBorder="1" applyAlignment="1">
      <alignment horizontal="center" vertical="center" wrapText="1"/>
    </xf>
    <xf numFmtId="0" fontId="26" fillId="6" borderId="15" xfId="0" applyFont="1" applyFill="1" applyBorder="1" applyAlignment="1">
      <alignment horizontal="center" vertical="center" wrapText="1"/>
    </xf>
    <xf numFmtId="0" fontId="26" fillId="9" borderId="15" xfId="0" applyFont="1" applyFill="1" applyBorder="1" applyAlignment="1">
      <alignment horizontal="center" vertical="center" wrapText="1"/>
    </xf>
    <xf numFmtId="0" fontId="49" fillId="0" borderId="1" xfId="0" applyFont="1" applyBorder="1" applyAlignment="1">
      <alignment horizontal="center" vertical="center" wrapText="1"/>
    </xf>
    <xf numFmtId="0" fontId="26" fillId="6"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2" fillId="8"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4" fillId="0" borderId="1" xfId="0" applyFont="1" applyBorder="1" applyAlignment="1">
      <alignment horizontal="center" vertical="center"/>
    </xf>
    <xf numFmtId="0" fontId="14" fillId="7" borderId="7" xfId="3" applyFill="1" applyBorder="1" applyAlignment="1">
      <alignment horizontal="center" vertical="center" wrapText="1"/>
    </xf>
    <xf numFmtId="165" fontId="9" fillId="0" borderId="7" xfId="1" applyNumberFormat="1" applyFont="1" applyBorder="1" applyAlignment="1">
      <alignment horizontal="center" vertical="center" wrapText="1"/>
    </xf>
    <xf numFmtId="0" fontId="9" fillId="0" borderId="9" xfId="0" applyFont="1" applyBorder="1" applyAlignment="1">
      <alignment horizontal="center" vertical="center" wrapText="1"/>
    </xf>
    <xf numFmtId="165" fontId="9" fillId="0" borderId="12" xfId="1" applyNumberFormat="1" applyFont="1" applyBorder="1" applyAlignment="1">
      <alignment horizontal="center" vertical="center" wrapText="1"/>
    </xf>
    <xf numFmtId="0" fontId="9" fillId="0" borderId="13" xfId="0" applyFont="1" applyBorder="1" applyAlignment="1">
      <alignment horizontal="center" vertical="center" wrapText="1"/>
    </xf>
    <xf numFmtId="165" fontId="9" fillId="0" borderId="4" xfId="1" applyNumberFormat="1" applyFont="1" applyBorder="1" applyAlignment="1">
      <alignment horizontal="center" vertical="center" wrapText="1"/>
    </xf>
    <xf numFmtId="0" fontId="24" fillId="0" borderId="3" xfId="0" applyFont="1" applyBorder="1" applyAlignment="1">
      <alignment horizontal="center" vertical="center"/>
    </xf>
    <xf numFmtId="0" fontId="42" fillId="6" borderId="5" xfId="0" applyFont="1" applyFill="1" applyBorder="1" applyAlignment="1">
      <alignment horizontal="center" vertical="center" wrapText="1"/>
    </xf>
    <xf numFmtId="0" fontId="19" fillId="0" borderId="2" xfId="0" applyFont="1" applyBorder="1" applyAlignment="1">
      <alignment horizontal="center" vertical="center" wrapText="1"/>
    </xf>
    <xf numFmtId="0" fontId="48" fillId="0" borderId="28" xfId="0" applyFont="1" applyBorder="1" applyAlignment="1">
      <alignment horizontal="center" vertical="center" wrapText="1" readingOrder="1"/>
    </xf>
    <xf numFmtId="0" fontId="33" fillId="15" borderId="4" xfId="0" applyFont="1" applyFill="1" applyBorder="1" applyAlignment="1">
      <alignment horizontal="center" vertical="center" wrapText="1"/>
    </xf>
    <xf numFmtId="0" fontId="30" fillId="4" borderId="6" xfId="0" applyFont="1" applyFill="1" applyBorder="1" applyAlignment="1">
      <alignment horizontal="center" vertical="center" wrapText="1"/>
    </xf>
    <xf numFmtId="168" fontId="24" fillId="22" borderId="1" xfId="0" applyNumberFormat="1" applyFont="1" applyFill="1" applyBorder="1" applyAlignment="1">
      <alignment horizontal="center" vertical="center" wrapText="1"/>
    </xf>
    <xf numFmtId="165" fontId="26" fillId="22" borderId="1" xfId="0" applyNumberFormat="1" applyFont="1" applyFill="1" applyBorder="1" applyAlignment="1">
      <alignment horizontal="center" vertical="center" wrapText="1"/>
    </xf>
    <xf numFmtId="165" fontId="19" fillId="20" borderId="1" xfId="0" applyNumberFormat="1" applyFont="1" applyFill="1" applyBorder="1" applyAlignment="1">
      <alignment horizontal="center" vertical="center" wrapText="1"/>
    </xf>
    <xf numFmtId="0" fontId="48" fillId="22" borderId="1" xfId="0" applyFont="1" applyFill="1" applyBorder="1" applyAlignment="1">
      <alignment horizontal="center" vertical="center" wrapText="1" readingOrder="1"/>
    </xf>
    <xf numFmtId="168" fontId="24" fillId="20" borderId="1" xfId="0" applyNumberFormat="1" applyFont="1" applyFill="1" applyBorder="1" applyAlignment="1">
      <alignment horizontal="center" vertical="center" wrapText="1"/>
    </xf>
    <xf numFmtId="168" fontId="0" fillId="20" borderId="1" xfId="0" applyNumberFormat="1" applyFill="1" applyBorder="1" applyAlignment="1">
      <alignment horizontal="center" vertical="center" wrapText="1"/>
    </xf>
    <xf numFmtId="0" fontId="27" fillId="0" borderId="7" xfId="0" applyFont="1" applyBorder="1" applyAlignment="1">
      <alignment horizontal="center" vertical="center" wrapText="1"/>
    </xf>
    <xf numFmtId="0" fontId="0" fillId="0" borderId="7" xfId="0" applyBorder="1"/>
    <xf numFmtId="0" fontId="24" fillId="6" borderId="8" xfId="0" applyFont="1" applyFill="1" applyBorder="1" applyAlignment="1">
      <alignment horizontal="center" vertical="center" wrapText="1"/>
    </xf>
    <xf numFmtId="0" fontId="24" fillId="0" borderId="7" xfId="0" applyFont="1" applyBorder="1"/>
    <xf numFmtId="0" fontId="8" fillId="0" borderId="7" xfId="0" applyFont="1" applyBorder="1" applyAlignment="1">
      <alignment horizontal="center" vertical="center"/>
    </xf>
    <xf numFmtId="0" fontId="0" fillId="0" borderId="7" xfId="0" applyBorder="1" applyAlignment="1">
      <alignment horizontal="center" vertical="center"/>
    </xf>
    <xf numFmtId="0" fontId="14" fillId="0" borderId="1" xfId="4" applyBorder="1" applyAlignment="1">
      <alignment horizontal="center" vertical="center" wrapText="1"/>
    </xf>
    <xf numFmtId="0" fontId="14" fillId="0" borderId="4" xfId="4" applyBorder="1" applyAlignment="1">
      <alignment horizontal="center" vertical="center" wrapText="1"/>
    </xf>
    <xf numFmtId="0" fontId="0" fillId="0" borderId="1" xfId="0" applyBorder="1" applyAlignment="1">
      <alignment horizontal="center" vertical="center" wrapText="1"/>
    </xf>
    <xf numFmtId="0" fontId="29" fillId="0" borderId="7" xfId="0" applyFont="1" applyBorder="1" applyAlignment="1">
      <alignment horizontal="center" vertical="center"/>
    </xf>
    <xf numFmtId="0" fontId="61" fillId="0" borderId="6" xfId="0" applyFont="1" applyBorder="1" applyAlignment="1">
      <alignment horizontal="center" vertical="center" wrapText="1"/>
    </xf>
    <xf numFmtId="0" fontId="61" fillId="0" borderId="7" xfId="0" applyFont="1" applyBorder="1" applyAlignment="1">
      <alignment horizontal="center" vertical="center" wrapText="1"/>
    </xf>
    <xf numFmtId="0" fontId="0" fillId="0" borderId="4" xfId="0" applyBorder="1" applyAlignment="1">
      <alignment horizontal="center" vertical="center" wrapText="1"/>
    </xf>
    <xf numFmtId="0" fontId="47" fillId="16" borderId="4" xfId="0" applyFont="1" applyFill="1" applyBorder="1" applyAlignment="1">
      <alignment horizontal="center" vertical="center" wrapText="1"/>
    </xf>
    <xf numFmtId="0" fontId="48" fillId="21" borderId="4" xfId="0" applyFont="1" applyFill="1" applyBorder="1" applyAlignment="1">
      <alignment horizontal="center" vertical="center" wrapText="1" readingOrder="1"/>
    </xf>
    <xf numFmtId="0" fontId="48" fillId="21" borderId="4" xfId="0" applyFont="1" applyFill="1" applyBorder="1" applyAlignment="1">
      <alignment horizontal="center" vertical="center" readingOrder="1"/>
    </xf>
    <xf numFmtId="0" fontId="49" fillId="20" borderId="4" xfId="0" applyFont="1" applyFill="1" applyBorder="1" applyAlignment="1">
      <alignment horizontal="center" vertical="center" readingOrder="1"/>
    </xf>
    <xf numFmtId="0" fontId="67" fillId="21" borderId="4" xfId="0" applyFont="1" applyFill="1" applyBorder="1" applyAlignment="1">
      <alignment horizontal="center" vertical="center" wrapText="1" readingOrder="1"/>
    </xf>
    <xf numFmtId="0" fontId="48" fillId="20" borderId="4" xfId="0" applyFont="1" applyFill="1" applyBorder="1" applyAlignment="1">
      <alignment horizontal="center" vertical="center" readingOrder="1"/>
    </xf>
    <xf numFmtId="0" fontId="37" fillId="20" borderId="4" xfId="0" applyFont="1" applyFill="1" applyBorder="1" applyAlignment="1">
      <alignment horizontal="center" vertical="center" readingOrder="1"/>
    </xf>
    <xf numFmtId="0" fontId="47" fillId="22" borderId="1" xfId="0" applyFont="1" applyFill="1" applyBorder="1" applyAlignment="1">
      <alignment horizontal="center" vertical="center" wrapText="1"/>
    </xf>
    <xf numFmtId="0" fontId="47" fillId="22" borderId="3" xfId="0" applyFont="1" applyFill="1" applyBorder="1" applyAlignment="1">
      <alignment horizontal="center" vertical="center" wrapText="1"/>
    </xf>
    <xf numFmtId="0" fontId="0" fillId="20" borderId="6" xfId="0" applyFill="1" applyBorder="1" applyAlignment="1">
      <alignment horizontal="center" vertical="center" wrapText="1"/>
    </xf>
    <xf numFmtId="0" fontId="0" fillId="20" borderId="11" xfId="0" applyFill="1" applyBorder="1" applyAlignment="1">
      <alignment horizontal="center" vertical="center" wrapText="1"/>
    </xf>
    <xf numFmtId="0" fontId="47" fillId="22" borderId="4" xfId="0" applyFont="1" applyFill="1" applyBorder="1" applyAlignment="1">
      <alignment horizontal="center" vertical="center" wrapText="1"/>
    </xf>
    <xf numFmtId="0" fontId="24" fillId="20" borderId="4" xfId="0" applyFont="1" applyFill="1" applyBorder="1" applyAlignment="1">
      <alignment horizontal="left" vertical="center" wrapText="1"/>
    </xf>
    <xf numFmtId="0" fontId="49" fillId="20" borderId="6" xfId="0" applyFont="1" applyFill="1" applyBorder="1" applyAlignment="1">
      <alignment horizontal="center" vertical="center" readingOrder="1"/>
    </xf>
    <xf numFmtId="0" fontId="49" fillId="20" borderId="20" xfId="0" applyFont="1" applyFill="1" applyBorder="1" applyAlignment="1">
      <alignment horizontal="center" vertical="center" readingOrder="1"/>
    </xf>
    <xf numFmtId="0" fontId="49" fillId="20" borderId="19" xfId="0" applyFont="1" applyFill="1" applyBorder="1" applyAlignment="1">
      <alignment horizontal="center" vertical="center" readingOrder="1"/>
    </xf>
    <xf numFmtId="0" fontId="66" fillId="19" borderId="36" xfId="0" applyFont="1" applyFill="1" applyBorder="1" applyAlignment="1">
      <alignment horizontal="center" vertical="center" wrapText="1" readingOrder="1"/>
    </xf>
    <xf numFmtId="0" fontId="66" fillId="19" borderId="11" xfId="0" applyFont="1" applyFill="1" applyBorder="1" applyAlignment="1">
      <alignment horizontal="center" vertical="center" wrapText="1" readingOrder="1"/>
    </xf>
    <xf numFmtId="0" fontId="66" fillId="19" borderId="0" xfId="0" applyFont="1" applyFill="1" applyAlignment="1">
      <alignment horizontal="center" vertical="center" wrapText="1" readingOrder="1"/>
    </xf>
    <xf numFmtId="0" fontId="66" fillId="19" borderId="32" xfId="0" applyFont="1" applyFill="1" applyBorder="1" applyAlignment="1">
      <alignment horizontal="center" vertical="center" wrapText="1" readingOrder="1"/>
    </xf>
    <xf numFmtId="0" fontId="66" fillId="19" borderId="25" xfId="0" applyFont="1" applyFill="1" applyBorder="1" applyAlignment="1">
      <alignment horizontal="center" vertical="center" wrapText="1" readingOrder="1"/>
    </xf>
    <xf numFmtId="0" fontId="66" fillId="19" borderId="33" xfId="0" applyFont="1" applyFill="1" applyBorder="1" applyAlignment="1">
      <alignment horizontal="center" vertical="center" wrapText="1" readingOrder="1"/>
    </xf>
    <xf numFmtId="0" fontId="48" fillId="20" borderId="6" xfId="0" applyFont="1" applyFill="1" applyBorder="1" applyAlignment="1">
      <alignment horizontal="center" vertical="center" readingOrder="1"/>
    </xf>
    <xf numFmtId="0" fontId="48" fillId="20" borderId="36" xfId="0" applyFont="1" applyFill="1" applyBorder="1" applyAlignment="1">
      <alignment horizontal="center" vertical="center" readingOrder="1"/>
    </xf>
    <xf numFmtId="0" fontId="48" fillId="20" borderId="20" xfId="0" applyFont="1" applyFill="1" applyBorder="1" applyAlignment="1">
      <alignment horizontal="center" vertical="center" readingOrder="1"/>
    </xf>
    <xf numFmtId="0" fontId="48" fillId="20" borderId="0" xfId="0" applyFont="1" applyFill="1" applyAlignment="1">
      <alignment horizontal="center" vertical="center" readingOrder="1"/>
    </xf>
    <xf numFmtId="0" fontId="37" fillId="20" borderId="1" xfId="0" applyFont="1" applyFill="1" applyBorder="1" applyAlignment="1">
      <alignment horizontal="center" vertical="center" readingOrder="1"/>
    </xf>
    <xf numFmtId="0" fontId="49" fillId="20" borderId="2" xfId="0" applyFont="1" applyFill="1" applyBorder="1" applyAlignment="1">
      <alignment horizontal="center" vertical="center" readingOrder="1"/>
    </xf>
    <xf numFmtId="0" fontId="49" fillId="20" borderId="3" xfId="0" applyFont="1" applyFill="1" applyBorder="1" applyAlignment="1">
      <alignment horizontal="center" vertical="center" readingOrder="1"/>
    </xf>
    <xf numFmtId="0" fontId="37" fillId="20" borderId="37" xfId="0" applyFont="1" applyFill="1" applyBorder="1" applyAlignment="1">
      <alignment horizontal="center" vertical="center" readingOrder="1"/>
    </xf>
    <xf numFmtId="0" fontId="37" fillId="20" borderId="38" xfId="0" applyFont="1" applyFill="1" applyBorder="1" applyAlignment="1">
      <alignment horizontal="center" vertical="center" readingOrder="1"/>
    </xf>
    <xf numFmtId="0" fontId="37" fillId="20" borderId="39" xfId="0" applyFont="1" applyFill="1" applyBorder="1" applyAlignment="1">
      <alignment horizontal="center" vertical="center" readingOrder="1"/>
    </xf>
    <xf numFmtId="0" fontId="48" fillId="21" borderId="29" xfId="0" applyFont="1" applyFill="1" applyBorder="1" applyAlignment="1">
      <alignment horizontal="center" vertical="center" wrapText="1" readingOrder="1"/>
    </xf>
    <xf numFmtId="0" fontId="48" fillId="21" borderId="30" xfId="0" applyFont="1" applyFill="1" applyBorder="1" applyAlignment="1">
      <alignment horizontal="center" vertical="center" readingOrder="1"/>
    </xf>
    <xf numFmtId="0" fontId="48" fillId="21" borderId="31" xfId="0" applyFont="1" applyFill="1" applyBorder="1" applyAlignment="1">
      <alignment horizontal="center" vertical="center" readingOrder="1"/>
    </xf>
    <xf numFmtId="0" fontId="48" fillId="21" borderId="20" xfId="0" applyFont="1" applyFill="1" applyBorder="1" applyAlignment="1">
      <alignment horizontal="center" vertical="center" readingOrder="1"/>
    </xf>
    <xf numFmtId="0" fontId="48" fillId="21" borderId="0" xfId="0" applyFont="1" applyFill="1" applyAlignment="1">
      <alignment horizontal="center" vertical="center" readingOrder="1"/>
    </xf>
    <xf numFmtId="0" fontId="48" fillId="21" borderId="32" xfId="0" applyFont="1" applyFill="1" applyBorder="1" applyAlignment="1">
      <alignment horizontal="center" vertical="center" readingOrder="1"/>
    </xf>
    <xf numFmtId="0" fontId="48" fillId="21" borderId="19" xfId="0" applyFont="1" applyFill="1" applyBorder="1" applyAlignment="1">
      <alignment horizontal="center" vertical="center" readingOrder="1"/>
    </xf>
    <xf numFmtId="0" fontId="48" fillId="21" borderId="25" xfId="0" applyFont="1" applyFill="1" applyBorder="1" applyAlignment="1">
      <alignment horizontal="center" vertical="center" readingOrder="1"/>
    </xf>
    <xf numFmtId="0" fontId="48" fillId="21" borderId="33" xfId="0" applyFont="1" applyFill="1" applyBorder="1" applyAlignment="1">
      <alignment horizontal="center" vertical="center" readingOrder="1"/>
    </xf>
    <xf numFmtId="0" fontId="49" fillId="20" borderId="26" xfId="0" applyFont="1" applyFill="1" applyBorder="1" applyAlignment="1">
      <alignment horizontal="center" vertical="center" readingOrder="1"/>
    </xf>
    <xf numFmtId="0" fontId="49" fillId="20" borderId="27" xfId="0" applyFont="1" applyFill="1" applyBorder="1" applyAlignment="1">
      <alignment horizontal="center" vertical="center" readingOrder="1"/>
    </xf>
    <xf numFmtId="0" fontId="49" fillId="20" borderId="28" xfId="0" applyFont="1" applyFill="1" applyBorder="1" applyAlignment="1">
      <alignment horizontal="center" vertical="center" readingOrder="1"/>
    </xf>
    <xf numFmtId="0" fontId="48" fillId="20" borderId="35" xfId="0" applyFont="1" applyFill="1" applyBorder="1" applyAlignment="1">
      <alignment horizontal="center" vertical="center" readingOrder="1"/>
    </xf>
    <xf numFmtId="0" fontId="48" fillId="20" borderId="3" xfId="0" applyFont="1" applyFill="1" applyBorder="1" applyAlignment="1">
      <alignment horizontal="center" vertical="center" readingOrder="1"/>
    </xf>
    <xf numFmtId="0" fontId="49" fillId="20" borderId="1" xfId="0" applyFont="1" applyFill="1" applyBorder="1" applyAlignment="1">
      <alignment horizontal="center" vertical="center" readingOrder="1"/>
    </xf>
    <xf numFmtId="0" fontId="66" fillId="21" borderId="6" xfId="0" applyFont="1" applyFill="1" applyBorder="1" applyAlignment="1">
      <alignment horizontal="center" vertical="center" wrapText="1" readingOrder="1"/>
    </xf>
    <xf numFmtId="0" fontId="66" fillId="21" borderId="11" xfId="0" applyFont="1" applyFill="1" applyBorder="1" applyAlignment="1">
      <alignment horizontal="center" vertical="center" wrapText="1" readingOrder="1"/>
    </xf>
    <xf numFmtId="0" fontId="66" fillId="21" borderId="20" xfId="0" applyFont="1" applyFill="1" applyBorder="1" applyAlignment="1">
      <alignment horizontal="center" vertical="center" wrapText="1" readingOrder="1"/>
    </xf>
    <xf numFmtId="0" fontId="66" fillId="21" borderId="32" xfId="0" applyFont="1" applyFill="1" applyBorder="1" applyAlignment="1">
      <alignment horizontal="center" vertical="center" wrapText="1" readingOrder="1"/>
    </xf>
    <xf numFmtId="0" fontId="66" fillId="21" borderId="4" xfId="0" applyFont="1" applyFill="1" applyBorder="1" applyAlignment="1">
      <alignment horizontal="center" vertical="center" wrapText="1" readingOrder="1"/>
    </xf>
    <xf numFmtId="0" fontId="48" fillId="19" borderId="27" xfId="0" applyFont="1" applyFill="1" applyBorder="1" applyAlignment="1">
      <alignment horizontal="center" vertical="center" readingOrder="1"/>
    </xf>
    <xf numFmtId="0" fontId="48" fillId="19" borderId="28" xfId="0" applyFont="1" applyFill="1" applyBorder="1" applyAlignment="1">
      <alignment horizontal="center" vertical="center" readingOrder="1"/>
    </xf>
    <xf numFmtId="0" fontId="66" fillId="19" borderId="34" xfId="0" applyFont="1" applyFill="1" applyBorder="1" applyAlignment="1">
      <alignment horizontal="center" vertical="center" readingOrder="1"/>
    </xf>
    <xf numFmtId="0" fontId="48" fillId="19" borderId="34" xfId="0" applyFont="1" applyFill="1" applyBorder="1" applyAlignment="1">
      <alignment horizontal="center" vertical="center" readingOrder="1"/>
    </xf>
    <xf numFmtId="0" fontId="64" fillId="0" borderId="1" xfId="0" applyFont="1" applyBorder="1" applyAlignment="1">
      <alignment horizontal="center" vertical="center" wrapText="1"/>
    </xf>
    <xf numFmtId="0" fontId="64" fillId="0" borderId="2" xfId="0" applyFont="1" applyBorder="1" applyAlignment="1">
      <alignment horizontal="center" vertical="center" wrapText="1"/>
    </xf>
    <xf numFmtId="0" fontId="64" fillId="0" borderId="3" xfId="0" applyFont="1" applyBorder="1" applyAlignment="1">
      <alignment horizontal="center" vertical="center" wrapText="1"/>
    </xf>
    <xf numFmtId="168" fontId="0" fillId="0" borderId="4" xfId="0" applyNumberFormat="1" applyBorder="1" applyAlignment="1">
      <alignment horizontal="center" vertical="center"/>
    </xf>
    <xf numFmtId="0" fontId="0" fillId="0" borderId="4" xfId="0" applyBorder="1" applyAlignment="1">
      <alignment horizontal="center" vertical="center"/>
    </xf>
    <xf numFmtId="0" fontId="64" fillId="0" borderId="4" xfId="0" applyFont="1" applyBorder="1" applyAlignment="1">
      <alignment horizontal="center" vertical="center" wrapText="1"/>
    </xf>
    <xf numFmtId="0" fontId="49" fillId="16" borderId="4" xfId="0" applyFont="1" applyFill="1" applyBorder="1" applyAlignment="1">
      <alignment horizontal="center" vertical="center"/>
    </xf>
    <xf numFmtId="0" fontId="49" fillId="16" borderId="20" xfId="0" applyFont="1" applyFill="1" applyBorder="1" applyAlignment="1">
      <alignment horizontal="center" vertical="center" wrapText="1"/>
    </xf>
    <xf numFmtId="0" fontId="49" fillId="16" borderId="0" xfId="0" applyFont="1" applyFill="1" applyAlignment="1">
      <alignment horizontal="center" vertical="center" wrapText="1"/>
    </xf>
    <xf numFmtId="0" fontId="4" fillId="0" borderId="4" xfId="0" applyFont="1" applyBorder="1" applyAlignment="1">
      <alignment horizontal="center" vertical="center" wrapText="1"/>
    </xf>
    <xf numFmtId="0" fontId="25" fillId="0" borderId="0" xfId="0" applyFont="1" applyAlignment="1">
      <alignment horizontal="center" vertical="center"/>
    </xf>
    <xf numFmtId="0" fontId="25" fillId="2" borderId="1" xfId="0" applyFont="1" applyFill="1" applyBorder="1" applyAlignment="1">
      <alignment horizontal="center" vertical="center" wrapText="1"/>
    </xf>
    <xf numFmtId="0" fontId="3" fillId="0" borderId="0" xfId="0" applyFont="1" applyAlignment="1">
      <alignment horizontal="center" vertical="center"/>
    </xf>
    <xf numFmtId="0" fontId="3" fillId="2" borderId="1" xfId="0" applyFont="1" applyFill="1" applyBorder="1" applyAlignment="1">
      <alignment horizontal="center" vertical="center" wrapText="1"/>
    </xf>
    <xf numFmtId="0" fontId="20" fillId="10" borderId="9" xfId="0" applyFont="1" applyFill="1" applyBorder="1" applyAlignment="1">
      <alignment wrapText="1"/>
    </xf>
    <xf numFmtId="0" fontId="20" fillId="10" borderId="15" xfId="0" applyFont="1" applyFill="1" applyBorder="1" applyAlignment="1">
      <alignment wrapText="1"/>
    </xf>
    <xf numFmtId="0" fontId="20" fillId="10" borderId="10" xfId="0" applyFont="1" applyFill="1" applyBorder="1" applyAlignment="1">
      <alignment wrapText="1"/>
    </xf>
    <xf numFmtId="0" fontId="5" fillId="0" borderId="0" xfId="0" applyFont="1" applyAlignment="1">
      <alignment horizontal="left" vertical="center" wrapText="1"/>
    </xf>
    <xf numFmtId="0" fontId="25" fillId="0" borderId="1" xfId="0" applyFont="1" applyBorder="1" applyAlignment="1">
      <alignment horizontal="center" vertical="center" wrapText="1"/>
    </xf>
    <xf numFmtId="0" fontId="48" fillId="0" borderId="4" xfId="0" applyFont="1" applyBorder="1" applyAlignment="1">
      <alignment horizontal="center" vertical="center" wrapText="1"/>
    </xf>
    <xf numFmtId="0" fontId="47" fillId="16" borderId="4" xfId="0" applyFont="1" applyFill="1" applyBorder="1" applyAlignment="1">
      <alignment horizontal="center" vertical="center"/>
    </xf>
    <xf numFmtId="0" fontId="49" fillId="16" borderId="4" xfId="0" applyFont="1" applyFill="1" applyBorder="1" applyAlignment="1">
      <alignment horizontal="center" vertical="center" wrapText="1"/>
    </xf>
    <xf numFmtId="0" fontId="24" fillId="0" borderId="4" xfId="0" applyFont="1" applyBorder="1" applyAlignment="1">
      <alignment horizontal="center" vertical="center"/>
    </xf>
    <xf numFmtId="0" fontId="34" fillId="0" borderId="4" xfId="0" applyFont="1" applyBorder="1" applyAlignment="1">
      <alignment horizontal="center" vertical="center"/>
    </xf>
    <xf numFmtId="0" fontId="29" fillId="0" borderId="4" xfId="0" applyFont="1" applyBorder="1" applyAlignment="1">
      <alignment horizontal="center" vertical="center"/>
    </xf>
    <xf numFmtId="0" fontId="29" fillId="0" borderId="1" xfId="0" applyFont="1" applyBorder="1" applyAlignment="1">
      <alignment horizontal="center" vertical="center"/>
    </xf>
    <xf numFmtId="0" fontId="24" fillId="0" borderId="1"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7" fillId="0" borderId="4" xfId="0" applyFont="1" applyBorder="1" applyAlignment="1">
      <alignment horizontal="center" vertical="center"/>
    </xf>
    <xf numFmtId="0" fontId="27" fillId="0" borderId="1" xfId="0" applyFont="1" applyBorder="1" applyAlignment="1">
      <alignment horizontal="center" vertical="center"/>
    </xf>
    <xf numFmtId="0" fontId="47" fillId="16" borderId="1" xfId="0" applyFont="1" applyFill="1" applyBorder="1" applyAlignment="1">
      <alignment horizontal="center" vertical="center" wrapText="1"/>
    </xf>
    <xf numFmtId="0" fontId="47" fillId="16" borderId="2" xfId="0" applyFont="1" applyFill="1" applyBorder="1" applyAlignment="1">
      <alignment horizontal="center" vertical="center" wrapText="1"/>
    </xf>
    <xf numFmtId="0" fontId="47" fillId="16"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0" fillId="0" borderId="19" xfId="0" applyFont="1" applyBorder="1" applyAlignment="1">
      <alignment horizontal="center" vertical="center" wrapText="1"/>
    </xf>
    <xf numFmtId="0" fontId="50" fillId="0" borderId="25" xfId="0" applyFont="1" applyBorder="1" applyAlignment="1">
      <alignment horizontal="center" vertical="center" wrapText="1"/>
    </xf>
    <xf numFmtId="0" fontId="58" fillId="2" borderId="4" xfId="0" applyFont="1" applyFill="1" applyBorder="1" applyAlignment="1">
      <alignment horizontal="center" vertical="center" wrapText="1"/>
    </xf>
    <xf numFmtId="0" fontId="64" fillId="0" borderId="19" xfId="0" applyFont="1" applyBorder="1" applyAlignment="1">
      <alignment horizontal="center" vertical="center" wrapText="1"/>
    </xf>
    <xf numFmtId="0" fontId="64" fillId="0" borderId="25" xfId="0" applyFont="1" applyBorder="1" applyAlignment="1">
      <alignment horizontal="center" vertical="center" wrapText="1"/>
    </xf>
    <xf numFmtId="0" fontId="24" fillId="0" borderId="0" xfId="0" applyFont="1" applyAlignment="1"/>
    <xf numFmtId="0" fontId="26" fillId="0" borderId="2" xfId="0" applyFont="1" applyBorder="1" applyAlignment="1"/>
    <xf numFmtId="0" fontId="26" fillId="0" borderId="3" xfId="0" applyFont="1" applyBorder="1" applyAlignment="1"/>
    <xf numFmtId="0" fontId="0" fillId="0" borderId="0" xfId="0" applyAlignment="1"/>
    <xf numFmtId="0" fontId="4" fillId="0" borderId="2" xfId="0" applyFont="1" applyBorder="1" applyAlignment="1"/>
    <xf numFmtId="0" fontId="4" fillId="0" borderId="3" xfId="0" applyFont="1" applyBorder="1" applyAlignment="1"/>
    <xf numFmtId="0" fontId="20" fillId="0" borderId="0" xfId="0" applyFont="1" applyAlignment="1"/>
    <xf numFmtId="0" fontId="4" fillId="0" borderId="0" xfId="0" applyFont="1" applyAlignment="1"/>
  </cellXfs>
  <cellStyles count="5">
    <cellStyle name="Hipervínculo" xfId="4" builtinId="8"/>
    <cellStyle name="Hyperlink" xfId="3" xr:uid="{00000000-000B-0000-0000-000008000000}"/>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2.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3.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6.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_rels/drawing7.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s>
</file>

<file path=xl/drawings/_rels/drawing8.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s>
</file>

<file path=xl/drawings/_rels/drawing9.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5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3.png"/><Relationship Id="rId2" Type="http://schemas.openxmlformats.org/officeDocument/2006/relationships/image" Target="../media/image62.png"/><Relationship Id="rId1" Type="http://schemas.openxmlformats.org/officeDocument/2006/relationships/image" Target="../media/image6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6.png"/><Relationship Id="rId2" Type="http://schemas.openxmlformats.org/officeDocument/2006/relationships/image" Target="../media/image65.png"/><Relationship Id="rId1" Type="http://schemas.openxmlformats.org/officeDocument/2006/relationships/image" Target="../media/image6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9.png"/><Relationship Id="rId2" Type="http://schemas.openxmlformats.org/officeDocument/2006/relationships/image" Target="../media/image68.png"/><Relationship Id="rId1" Type="http://schemas.openxmlformats.org/officeDocument/2006/relationships/image" Target="../media/image67.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8</xdr:row>
      <xdr:rowOff>142875</xdr:rowOff>
    </xdr:from>
    <xdr:to>
      <xdr:col>6</xdr:col>
      <xdr:colOff>666750</xdr:colOff>
      <xdr:row>14</xdr:row>
      <xdr:rowOff>200025</xdr:rowOff>
    </xdr:to>
    <xdr:pic>
      <xdr:nvPicPr>
        <xdr:cNvPr id="4" name="Imagen 3">
          <a:extLst>
            <a:ext uri="{FF2B5EF4-FFF2-40B4-BE49-F238E27FC236}">
              <a16:creationId xmlns:a16="http://schemas.microsoft.com/office/drawing/2014/main" id="{4D496E7B-1F9A-6E7E-14AB-4D62364571DE}"/>
            </a:ext>
          </a:extLst>
        </xdr:cNvPr>
        <xdr:cNvPicPr>
          <a:picLocks noChangeAspect="1"/>
        </xdr:cNvPicPr>
      </xdr:nvPicPr>
      <xdr:blipFill>
        <a:blip xmlns:r="http://schemas.openxmlformats.org/officeDocument/2006/relationships" r:embed="rId1"/>
        <a:stretch>
          <a:fillRect/>
        </a:stretch>
      </xdr:blipFill>
      <xdr:spPr>
        <a:xfrm>
          <a:off x="4086225" y="2276475"/>
          <a:ext cx="2419350" cy="1895475"/>
        </a:xfrm>
        <a:prstGeom prst="rect">
          <a:avLst/>
        </a:prstGeom>
      </xdr:spPr>
    </xdr:pic>
    <xdr:clientData/>
  </xdr:twoCellAnchor>
  <xdr:twoCellAnchor editAs="oneCell">
    <xdr:from>
      <xdr:col>6</xdr:col>
      <xdr:colOff>485775</xdr:colOff>
      <xdr:row>8</xdr:row>
      <xdr:rowOff>142875</xdr:rowOff>
    </xdr:from>
    <xdr:to>
      <xdr:col>7</xdr:col>
      <xdr:colOff>1323975</xdr:colOff>
      <xdr:row>14</xdr:row>
      <xdr:rowOff>209550</xdr:rowOff>
    </xdr:to>
    <xdr:pic>
      <xdr:nvPicPr>
        <xdr:cNvPr id="5" name="Imagen 4">
          <a:extLst>
            <a:ext uri="{FF2B5EF4-FFF2-40B4-BE49-F238E27FC236}">
              <a16:creationId xmlns:a16="http://schemas.microsoft.com/office/drawing/2014/main" id="{04A58211-CD96-C1F4-4F18-96FC0B477A30}"/>
            </a:ext>
            <a:ext uri="{147F2762-F138-4A5C-976F-8EAC2B608ADB}">
              <a16:predDERef xmlns:a16="http://schemas.microsoft.com/office/drawing/2014/main" pred="{4D496E7B-1F9A-6E7E-14AB-4D62364571DE}"/>
            </a:ext>
          </a:extLst>
        </xdr:cNvPr>
        <xdr:cNvPicPr>
          <a:picLocks noChangeAspect="1"/>
        </xdr:cNvPicPr>
      </xdr:nvPicPr>
      <xdr:blipFill>
        <a:blip xmlns:r="http://schemas.openxmlformats.org/officeDocument/2006/relationships" r:embed="rId2"/>
        <a:stretch>
          <a:fillRect/>
        </a:stretch>
      </xdr:blipFill>
      <xdr:spPr>
        <a:xfrm>
          <a:off x="6324600" y="2276475"/>
          <a:ext cx="2447925"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7</xdr:row>
      <xdr:rowOff>152400</xdr:rowOff>
    </xdr:from>
    <xdr:to>
      <xdr:col>9</xdr:col>
      <xdr:colOff>304800</xdr:colOff>
      <xdr:row>18</xdr:row>
      <xdr:rowOff>66675</xdr:rowOff>
    </xdr:to>
    <xdr:pic>
      <xdr:nvPicPr>
        <xdr:cNvPr id="3" name="Imagen 2">
          <a:extLst>
            <a:ext uri="{FF2B5EF4-FFF2-40B4-BE49-F238E27FC236}">
              <a16:creationId xmlns:a16="http://schemas.microsoft.com/office/drawing/2014/main" id="{14983E5A-4ECA-E20C-29E7-D70626E2F048}"/>
            </a:ext>
          </a:extLst>
        </xdr:cNvPr>
        <xdr:cNvPicPr>
          <a:picLocks noChangeAspect="1"/>
        </xdr:cNvPicPr>
      </xdr:nvPicPr>
      <xdr:blipFill>
        <a:blip xmlns:r="http://schemas.openxmlformats.org/officeDocument/2006/relationships" r:embed="rId1"/>
        <a:stretch>
          <a:fillRect/>
        </a:stretch>
      </xdr:blipFill>
      <xdr:spPr>
        <a:xfrm>
          <a:off x="5267325" y="1971675"/>
          <a:ext cx="4438650" cy="2962275"/>
        </a:xfrm>
        <a:prstGeom prst="rect">
          <a:avLst/>
        </a:prstGeom>
      </xdr:spPr>
    </xdr:pic>
    <xdr:clientData/>
  </xdr:twoCellAnchor>
  <xdr:twoCellAnchor editAs="oneCell">
    <xdr:from>
      <xdr:col>3</xdr:col>
      <xdr:colOff>285750</xdr:colOff>
      <xdr:row>7</xdr:row>
      <xdr:rowOff>200025</xdr:rowOff>
    </xdr:from>
    <xdr:to>
      <xdr:col>6</xdr:col>
      <xdr:colOff>981075</xdr:colOff>
      <xdr:row>15</xdr:row>
      <xdr:rowOff>238125</xdr:rowOff>
    </xdr:to>
    <xdr:pic>
      <xdr:nvPicPr>
        <xdr:cNvPr id="4" name="Imagen 3">
          <a:extLst>
            <a:ext uri="{FF2B5EF4-FFF2-40B4-BE49-F238E27FC236}">
              <a16:creationId xmlns:a16="http://schemas.microsoft.com/office/drawing/2014/main" id="{D732CAE0-5DE9-A8DA-A200-3831C04F867A}"/>
            </a:ext>
            <a:ext uri="{147F2762-F138-4A5C-976F-8EAC2B608ADB}">
              <a16:predDERef xmlns:a16="http://schemas.microsoft.com/office/drawing/2014/main" pred="{14983E5A-4ECA-E20C-29E7-D70626E2F048}"/>
            </a:ext>
          </a:extLst>
        </xdr:cNvPr>
        <xdr:cNvPicPr>
          <a:picLocks noChangeAspect="1"/>
        </xdr:cNvPicPr>
      </xdr:nvPicPr>
      <xdr:blipFill>
        <a:blip xmlns:r="http://schemas.openxmlformats.org/officeDocument/2006/relationships" r:embed="rId2"/>
        <a:stretch>
          <a:fillRect/>
        </a:stretch>
      </xdr:blipFill>
      <xdr:spPr>
        <a:xfrm>
          <a:off x="4295775" y="2019300"/>
          <a:ext cx="2524125" cy="2524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276225</xdr:colOff>
      <xdr:row>8</xdr:row>
      <xdr:rowOff>57150</xdr:rowOff>
    </xdr:from>
    <xdr:to>
      <xdr:col>6</xdr:col>
      <xdr:colOff>1438275</xdr:colOff>
      <xdr:row>17</xdr:row>
      <xdr:rowOff>38100</xdr:rowOff>
    </xdr:to>
    <xdr:pic>
      <xdr:nvPicPr>
        <xdr:cNvPr id="3" name="Imagen 2">
          <a:extLst>
            <a:ext uri="{FF2B5EF4-FFF2-40B4-BE49-F238E27FC236}">
              <a16:creationId xmlns:a16="http://schemas.microsoft.com/office/drawing/2014/main" id="{3B649E2F-9194-4532-9815-1933EDC6F93D}"/>
            </a:ext>
          </a:extLst>
        </xdr:cNvPr>
        <xdr:cNvPicPr>
          <a:picLocks noChangeAspect="1"/>
        </xdr:cNvPicPr>
      </xdr:nvPicPr>
      <xdr:blipFill>
        <a:blip xmlns:r="http://schemas.openxmlformats.org/officeDocument/2006/relationships" r:embed="rId1"/>
        <a:stretch>
          <a:fillRect/>
        </a:stretch>
      </xdr:blipFill>
      <xdr:spPr>
        <a:xfrm>
          <a:off x="4895850" y="2190750"/>
          <a:ext cx="2381250" cy="2381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533400</xdr:colOff>
      <xdr:row>8</xdr:row>
      <xdr:rowOff>247650</xdr:rowOff>
    </xdr:from>
    <xdr:to>
      <xdr:col>6</xdr:col>
      <xdr:colOff>1562100</xdr:colOff>
      <xdr:row>16</xdr:row>
      <xdr:rowOff>66675</xdr:rowOff>
    </xdr:to>
    <xdr:pic>
      <xdr:nvPicPr>
        <xdr:cNvPr id="2" name="Imagen 1">
          <a:extLst>
            <a:ext uri="{FF2B5EF4-FFF2-40B4-BE49-F238E27FC236}">
              <a16:creationId xmlns:a16="http://schemas.microsoft.com/office/drawing/2014/main" id="{ADF12FDF-4D21-3FC6-7B5C-1C4714A65D65}"/>
            </a:ext>
          </a:extLst>
        </xdr:cNvPr>
        <xdr:cNvPicPr>
          <a:picLocks noChangeAspect="1"/>
        </xdr:cNvPicPr>
      </xdr:nvPicPr>
      <xdr:blipFill>
        <a:blip xmlns:r="http://schemas.openxmlformats.org/officeDocument/2006/relationships" r:embed="rId1"/>
        <a:stretch>
          <a:fillRect/>
        </a:stretch>
      </xdr:blipFill>
      <xdr:spPr>
        <a:xfrm>
          <a:off x="5153025" y="1895475"/>
          <a:ext cx="2247900" cy="2247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133350</xdr:colOff>
      <xdr:row>7</xdr:row>
      <xdr:rowOff>161925</xdr:rowOff>
    </xdr:from>
    <xdr:to>
      <xdr:col>11</xdr:col>
      <xdr:colOff>2009775</xdr:colOff>
      <xdr:row>7</xdr:row>
      <xdr:rowOff>2371725</xdr:rowOff>
    </xdr:to>
    <xdr:pic>
      <xdr:nvPicPr>
        <xdr:cNvPr id="2" name="Imagen 1">
          <a:extLst>
            <a:ext uri="{FF2B5EF4-FFF2-40B4-BE49-F238E27FC236}">
              <a16:creationId xmlns:a16="http://schemas.microsoft.com/office/drawing/2014/main" id="{247C8CC9-A38A-5F0E-55D0-F80EF9023366}"/>
            </a:ext>
          </a:extLst>
        </xdr:cNvPr>
        <xdr:cNvPicPr>
          <a:picLocks noChangeAspect="1"/>
        </xdr:cNvPicPr>
      </xdr:nvPicPr>
      <xdr:blipFill>
        <a:blip xmlns:r="http://schemas.openxmlformats.org/officeDocument/2006/relationships" r:embed="rId1"/>
        <a:stretch>
          <a:fillRect/>
        </a:stretch>
      </xdr:blipFill>
      <xdr:spPr>
        <a:xfrm>
          <a:off x="15420975" y="2714625"/>
          <a:ext cx="1876425" cy="2209800"/>
        </a:xfrm>
        <a:prstGeom prst="rect">
          <a:avLst/>
        </a:prstGeom>
      </xdr:spPr>
    </xdr:pic>
    <xdr:clientData/>
  </xdr:twoCellAnchor>
  <xdr:twoCellAnchor editAs="oneCell">
    <xdr:from>
      <xdr:col>11</xdr:col>
      <xdr:colOff>76200</xdr:colOff>
      <xdr:row>8</xdr:row>
      <xdr:rowOff>57150</xdr:rowOff>
    </xdr:from>
    <xdr:to>
      <xdr:col>11</xdr:col>
      <xdr:colOff>1952625</xdr:colOff>
      <xdr:row>8</xdr:row>
      <xdr:rowOff>2486025</xdr:rowOff>
    </xdr:to>
    <xdr:pic>
      <xdr:nvPicPr>
        <xdr:cNvPr id="4" name="Imagen 3">
          <a:extLst>
            <a:ext uri="{FF2B5EF4-FFF2-40B4-BE49-F238E27FC236}">
              <a16:creationId xmlns:a16="http://schemas.microsoft.com/office/drawing/2014/main" id="{4FA14024-BF83-8E44-2BCC-FC55BEB2D5E8}"/>
            </a:ext>
            <a:ext uri="{147F2762-F138-4A5C-976F-8EAC2B608ADB}">
              <a16:predDERef xmlns:a16="http://schemas.microsoft.com/office/drawing/2014/main" pred="{247C8CC9-A38A-5F0E-55D0-F80EF9023366}"/>
            </a:ext>
          </a:extLst>
        </xdr:cNvPr>
        <xdr:cNvPicPr>
          <a:picLocks noChangeAspect="1"/>
        </xdr:cNvPicPr>
      </xdr:nvPicPr>
      <xdr:blipFill>
        <a:blip xmlns:r="http://schemas.openxmlformats.org/officeDocument/2006/relationships" r:embed="rId2"/>
        <a:stretch>
          <a:fillRect/>
        </a:stretch>
      </xdr:blipFill>
      <xdr:spPr>
        <a:xfrm>
          <a:off x="15363825" y="5181600"/>
          <a:ext cx="1876425" cy="2428875"/>
        </a:xfrm>
        <a:prstGeom prst="rect">
          <a:avLst/>
        </a:prstGeom>
      </xdr:spPr>
    </xdr:pic>
    <xdr:clientData/>
  </xdr:twoCellAnchor>
  <xdr:twoCellAnchor editAs="oneCell">
    <xdr:from>
      <xdr:col>11</xdr:col>
      <xdr:colOff>142875</xdr:colOff>
      <xdr:row>9</xdr:row>
      <xdr:rowOff>9525</xdr:rowOff>
    </xdr:from>
    <xdr:to>
      <xdr:col>11</xdr:col>
      <xdr:colOff>1819275</xdr:colOff>
      <xdr:row>9</xdr:row>
      <xdr:rowOff>2609850</xdr:rowOff>
    </xdr:to>
    <xdr:pic>
      <xdr:nvPicPr>
        <xdr:cNvPr id="5" name="Imagen 4">
          <a:extLst>
            <a:ext uri="{FF2B5EF4-FFF2-40B4-BE49-F238E27FC236}">
              <a16:creationId xmlns:a16="http://schemas.microsoft.com/office/drawing/2014/main" id="{ADFFB287-45A0-01A1-922D-1E9FA8837628}"/>
            </a:ext>
            <a:ext uri="{147F2762-F138-4A5C-976F-8EAC2B608ADB}">
              <a16:predDERef xmlns:a16="http://schemas.microsoft.com/office/drawing/2014/main" pred="{4FA14024-BF83-8E44-2BCC-FC55BEB2D5E8}"/>
            </a:ext>
          </a:extLst>
        </xdr:cNvPr>
        <xdr:cNvPicPr>
          <a:picLocks noChangeAspect="1"/>
        </xdr:cNvPicPr>
      </xdr:nvPicPr>
      <xdr:blipFill>
        <a:blip xmlns:r="http://schemas.openxmlformats.org/officeDocument/2006/relationships" r:embed="rId3"/>
        <a:stretch>
          <a:fillRect/>
        </a:stretch>
      </xdr:blipFill>
      <xdr:spPr>
        <a:xfrm>
          <a:off x="15430500" y="7648575"/>
          <a:ext cx="1676400" cy="26003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485775</xdr:colOff>
      <xdr:row>7</xdr:row>
      <xdr:rowOff>104775</xdr:rowOff>
    </xdr:from>
    <xdr:to>
      <xdr:col>11</xdr:col>
      <xdr:colOff>2019300</xdr:colOff>
      <xdr:row>7</xdr:row>
      <xdr:rowOff>2047875</xdr:rowOff>
    </xdr:to>
    <xdr:pic>
      <xdr:nvPicPr>
        <xdr:cNvPr id="2" name="Imagen 1">
          <a:extLst>
            <a:ext uri="{FF2B5EF4-FFF2-40B4-BE49-F238E27FC236}">
              <a16:creationId xmlns:a16="http://schemas.microsoft.com/office/drawing/2014/main" id="{CE1593F0-21DE-AD85-B550-DF912E070156}"/>
            </a:ext>
          </a:extLst>
        </xdr:cNvPr>
        <xdr:cNvPicPr>
          <a:picLocks noChangeAspect="1"/>
        </xdr:cNvPicPr>
      </xdr:nvPicPr>
      <xdr:blipFill>
        <a:blip xmlns:r="http://schemas.openxmlformats.org/officeDocument/2006/relationships" r:embed="rId1"/>
        <a:stretch>
          <a:fillRect/>
        </a:stretch>
      </xdr:blipFill>
      <xdr:spPr>
        <a:xfrm>
          <a:off x="13916025" y="3905250"/>
          <a:ext cx="1533525" cy="1943100"/>
        </a:xfrm>
        <a:prstGeom prst="rect">
          <a:avLst/>
        </a:prstGeom>
      </xdr:spPr>
    </xdr:pic>
    <xdr:clientData/>
  </xdr:twoCellAnchor>
  <xdr:twoCellAnchor editAs="oneCell">
    <xdr:from>
      <xdr:col>11</xdr:col>
      <xdr:colOff>190500</xdr:colOff>
      <xdr:row>8</xdr:row>
      <xdr:rowOff>190500</xdr:rowOff>
    </xdr:from>
    <xdr:to>
      <xdr:col>11</xdr:col>
      <xdr:colOff>2152650</xdr:colOff>
      <xdr:row>8</xdr:row>
      <xdr:rowOff>2190750</xdr:rowOff>
    </xdr:to>
    <xdr:pic>
      <xdr:nvPicPr>
        <xdr:cNvPr id="3" name="Imagen 2">
          <a:extLst>
            <a:ext uri="{FF2B5EF4-FFF2-40B4-BE49-F238E27FC236}">
              <a16:creationId xmlns:a16="http://schemas.microsoft.com/office/drawing/2014/main" id="{E7A27685-9C2D-6979-7F0D-3F8672FA7CBF}"/>
            </a:ext>
            <a:ext uri="{147F2762-F138-4A5C-976F-8EAC2B608ADB}">
              <a16:predDERef xmlns:a16="http://schemas.microsoft.com/office/drawing/2014/main" pred="{CE1593F0-21DE-AD85-B550-DF912E070156}"/>
            </a:ext>
          </a:extLst>
        </xdr:cNvPr>
        <xdr:cNvPicPr>
          <a:picLocks noChangeAspect="1"/>
        </xdr:cNvPicPr>
      </xdr:nvPicPr>
      <xdr:blipFill>
        <a:blip xmlns:r="http://schemas.openxmlformats.org/officeDocument/2006/relationships" r:embed="rId2"/>
        <a:stretch>
          <a:fillRect/>
        </a:stretch>
      </xdr:blipFill>
      <xdr:spPr>
        <a:xfrm>
          <a:off x="13620750" y="6134100"/>
          <a:ext cx="1962150" cy="2000250"/>
        </a:xfrm>
        <a:prstGeom prst="rect">
          <a:avLst/>
        </a:prstGeom>
      </xdr:spPr>
    </xdr:pic>
    <xdr:clientData/>
  </xdr:twoCellAnchor>
  <xdr:twoCellAnchor editAs="oneCell">
    <xdr:from>
      <xdr:col>11</xdr:col>
      <xdr:colOff>95250</xdr:colOff>
      <xdr:row>9</xdr:row>
      <xdr:rowOff>266700</xdr:rowOff>
    </xdr:from>
    <xdr:to>
      <xdr:col>11</xdr:col>
      <xdr:colOff>2200275</xdr:colOff>
      <xdr:row>9</xdr:row>
      <xdr:rowOff>1657350</xdr:rowOff>
    </xdr:to>
    <xdr:pic>
      <xdr:nvPicPr>
        <xdr:cNvPr id="4" name="Imagen 3">
          <a:extLst>
            <a:ext uri="{FF2B5EF4-FFF2-40B4-BE49-F238E27FC236}">
              <a16:creationId xmlns:a16="http://schemas.microsoft.com/office/drawing/2014/main" id="{EE04AF19-8A79-F72B-1B3C-BCB575D0CE8A}"/>
            </a:ext>
            <a:ext uri="{147F2762-F138-4A5C-976F-8EAC2B608ADB}">
              <a16:predDERef xmlns:a16="http://schemas.microsoft.com/office/drawing/2014/main" pred="{E7A27685-9C2D-6979-7F0D-3F8672FA7CBF}"/>
            </a:ext>
          </a:extLst>
        </xdr:cNvPr>
        <xdr:cNvPicPr>
          <a:picLocks noChangeAspect="1"/>
        </xdr:cNvPicPr>
      </xdr:nvPicPr>
      <xdr:blipFill>
        <a:blip xmlns:r="http://schemas.openxmlformats.org/officeDocument/2006/relationships" r:embed="rId3"/>
        <a:stretch>
          <a:fillRect/>
        </a:stretch>
      </xdr:blipFill>
      <xdr:spPr>
        <a:xfrm>
          <a:off x="13525500" y="8601075"/>
          <a:ext cx="2105025" cy="13906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57150</xdr:colOff>
      <xdr:row>7</xdr:row>
      <xdr:rowOff>295275</xdr:rowOff>
    </xdr:from>
    <xdr:to>
      <xdr:col>11</xdr:col>
      <xdr:colOff>2238375</xdr:colOff>
      <xdr:row>7</xdr:row>
      <xdr:rowOff>1714500</xdr:rowOff>
    </xdr:to>
    <xdr:pic>
      <xdr:nvPicPr>
        <xdr:cNvPr id="2" name="Imagen 1">
          <a:extLst>
            <a:ext uri="{FF2B5EF4-FFF2-40B4-BE49-F238E27FC236}">
              <a16:creationId xmlns:a16="http://schemas.microsoft.com/office/drawing/2014/main" id="{851D0C01-67C0-8243-7621-841AC5988471}"/>
            </a:ext>
          </a:extLst>
        </xdr:cNvPr>
        <xdr:cNvPicPr>
          <a:picLocks noChangeAspect="1"/>
        </xdr:cNvPicPr>
      </xdr:nvPicPr>
      <xdr:blipFill>
        <a:blip xmlns:r="http://schemas.openxmlformats.org/officeDocument/2006/relationships" r:embed="rId1"/>
        <a:stretch>
          <a:fillRect/>
        </a:stretch>
      </xdr:blipFill>
      <xdr:spPr>
        <a:xfrm>
          <a:off x="13773150" y="2847975"/>
          <a:ext cx="2181225" cy="1419225"/>
        </a:xfrm>
        <a:prstGeom prst="rect">
          <a:avLst/>
        </a:prstGeom>
      </xdr:spPr>
    </xdr:pic>
    <xdr:clientData/>
  </xdr:twoCellAnchor>
  <xdr:twoCellAnchor editAs="oneCell">
    <xdr:from>
      <xdr:col>11</xdr:col>
      <xdr:colOff>66675</xdr:colOff>
      <xdr:row>8</xdr:row>
      <xdr:rowOff>390525</xdr:rowOff>
    </xdr:from>
    <xdr:to>
      <xdr:col>11</xdr:col>
      <xdr:colOff>2219325</xdr:colOff>
      <xdr:row>8</xdr:row>
      <xdr:rowOff>1676400</xdr:rowOff>
    </xdr:to>
    <xdr:pic>
      <xdr:nvPicPr>
        <xdr:cNvPr id="3" name="Imagen 2">
          <a:extLst>
            <a:ext uri="{FF2B5EF4-FFF2-40B4-BE49-F238E27FC236}">
              <a16:creationId xmlns:a16="http://schemas.microsoft.com/office/drawing/2014/main" id="{BFBC09FF-BA37-84BA-4A09-E18A33398EE3}"/>
            </a:ext>
            <a:ext uri="{147F2762-F138-4A5C-976F-8EAC2B608ADB}">
              <a16:predDERef xmlns:a16="http://schemas.microsoft.com/office/drawing/2014/main" pred="{851D0C01-67C0-8243-7621-841AC5988471}"/>
            </a:ext>
          </a:extLst>
        </xdr:cNvPr>
        <xdr:cNvPicPr>
          <a:picLocks noChangeAspect="1"/>
        </xdr:cNvPicPr>
      </xdr:nvPicPr>
      <xdr:blipFill>
        <a:blip xmlns:r="http://schemas.openxmlformats.org/officeDocument/2006/relationships" r:embed="rId2"/>
        <a:stretch>
          <a:fillRect/>
        </a:stretch>
      </xdr:blipFill>
      <xdr:spPr>
        <a:xfrm>
          <a:off x="13782675" y="4943475"/>
          <a:ext cx="2152650" cy="1285875"/>
        </a:xfrm>
        <a:prstGeom prst="rect">
          <a:avLst/>
        </a:prstGeom>
      </xdr:spPr>
    </xdr:pic>
    <xdr:clientData/>
  </xdr:twoCellAnchor>
  <xdr:twoCellAnchor editAs="oneCell">
    <xdr:from>
      <xdr:col>11</xdr:col>
      <xdr:colOff>152400</xdr:colOff>
      <xdr:row>9</xdr:row>
      <xdr:rowOff>85725</xdr:rowOff>
    </xdr:from>
    <xdr:to>
      <xdr:col>11</xdr:col>
      <xdr:colOff>2266950</xdr:colOff>
      <xdr:row>9</xdr:row>
      <xdr:rowOff>1219200</xdr:rowOff>
    </xdr:to>
    <xdr:pic>
      <xdr:nvPicPr>
        <xdr:cNvPr id="4" name="Imagen 3">
          <a:extLst>
            <a:ext uri="{FF2B5EF4-FFF2-40B4-BE49-F238E27FC236}">
              <a16:creationId xmlns:a16="http://schemas.microsoft.com/office/drawing/2014/main" id="{45B5361C-2E84-CB8C-D2DB-ED103C632C54}"/>
            </a:ext>
            <a:ext uri="{147F2762-F138-4A5C-976F-8EAC2B608ADB}">
              <a16:predDERef xmlns:a16="http://schemas.microsoft.com/office/drawing/2014/main" pred="{BFBC09FF-BA37-84BA-4A09-E18A33398EE3}"/>
            </a:ext>
          </a:extLst>
        </xdr:cNvPr>
        <xdr:cNvPicPr>
          <a:picLocks noChangeAspect="1"/>
        </xdr:cNvPicPr>
      </xdr:nvPicPr>
      <xdr:blipFill>
        <a:blip xmlns:r="http://schemas.openxmlformats.org/officeDocument/2006/relationships" r:embed="rId3"/>
        <a:stretch>
          <a:fillRect/>
        </a:stretch>
      </xdr:blipFill>
      <xdr:spPr>
        <a:xfrm>
          <a:off x="13868400" y="6534150"/>
          <a:ext cx="2114550" cy="1133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104775</xdr:colOff>
      <xdr:row>7</xdr:row>
      <xdr:rowOff>314325</xdr:rowOff>
    </xdr:from>
    <xdr:to>
      <xdr:col>11</xdr:col>
      <xdr:colOff>2266950</xdr:colOff>
      <xdr:row>7</xdr:row>
      <xdr:rowOff>1724025</xdr:rowOff>
    </xdr:to>
    <xdr:pic>
      <xdr:nvPicPr>
        <xdr:cNvPr id="2" name="Imagen 1">
          <a:extLst>
            <a:ext uri="{FF2B5EF4-FFF2-40B4-BE49-F238E27FC236}">
              <a16:creationId xmlns:a16="http://schemas.microsoft.com/office/drawing/2014/main" id="{03CBAB5C-5B7D-A091-0F47-5C0D36F36197}"/>
            </a:ext>
          </a:extLst>
        </xdr:cNvPr>
        <xdr:cNvPicPr>
          <a:picLocks noChangeAspect="1"/>
        </xdr:cNvPicPr>
      </xdr:nvPicPr>
      <xdr:blipFill>
        <a:blip xmlns:r="http://schemas.openxmlformats.org/officeDocument/2006/relationships" r:embed="rId1"/>
        <a:stretch>
          <a:fillRect/>
        </a:stretch>
      </xdr:blipFill>
      <xdr:spPr>
        <a:xfrm>
          <a:off x="14792325" y="2867025"/>
          <a:ext cx="2162175" cy="1409700"/>
        </a:xfrm>
        <a:prstGeom prst="rect">
          <a:avLst/>
        </a:prstGeom>
      </xdr:spPr>
    </xdr:pic>
    <xdr:clientData/>
  </xdr:twoCellAnchor>
  <xdr:twoCellAnchor editAs="oneCell">
    <xdr:from>
      <xdr:col>11</xdr:col>
      <xdr:colOff>0</xdr:colOff>
      <xdr:row>8</xdr:row>
      <xdr:rowOff>342900</xdr:rowOff>
    </xdr:from>
    <xdr:to>
      <xdr:col>11</xdr:col>
      <xdr:colOff>2343150</xdr:colOff>
      <xdr:row>8</xdr:row>
      <xdr:rowOff>1514475</xdr:rowOff>
    </xdr:to>
    <xdr:pic>
      <xdr:nvPicPr>
        <xdr:cNvPr id="3" name="Imagen 2">
          <a:extLst>
            <a:ext uri="{FF2B5EF4-FFF2-40B4-BE49-F238E27FC236}">
              <a16:creationId xmlns:a16="http://schemas.microsoft.com/office/drawing/2014/main" id="{04A9DEB7-30F3-AD28-F1EB-D6CC46D74A0E}"/>
            </a:ext>
            <a:ext uri="{147F2762-F138-4A5C-976F-8EAC2B608ADB}">
              <a16:predDERef xmlns:a16="http://schemas.microsoft.com/office/drawing/2014/main" pred="{03CBAB5C-5B7D-A091-0F47-5C0D36F36197}"/>
            </a:ext>
          </a:extLst>
        </xdr:cNvPr>
        <xdr:cNvPicPr>
          <a:picLocks noChangeAspect="1"/>
        </xdr:cNvPicPr>
      </xdr:nvPicPr>
      <xdr:blipFill>
        <a:blip xmlns:r="http://schemas.openxmlformats.org/officeDocument/2006/relationships" r:embed="rId2"/>
        <a:stretch>
          <a:fillRect/>
        </a:stretch>
      </xdr:blipFill>
      <xdr:spPr>
        <a:xfrm>
          <a:off x="14687550" y="4829175"/>
          <a:ext cx="2343150" cy="1171575"/>
        </a:xfrm>
        <a:prstGeom prst="rect">
          <a:avLst/>
        </a:prstGeom>
      </xdr:spPr>
    </xdr:pic>
    <xdr:clientData/>
  </xdr:twoCellAnchor>
  <xdr:twoCellAnchor editAs="oneCell">
    <xdr:from>
      <xdr:col>11</xdr:col>
      <xdr:colOff>0</xdr:colOff>
      <xdr:row>9</xdr:row>
      <xdr:rowOff>342900</xdr:rowOff>
    </xdr:from>
    <xdr:to>
      <xdr:col>11</xdr:col>
      <xdr:colOff>2343150</xdr:colOff>
      <xdr:row>9</xdr:row>
      <xdr:rowOff>1657350</xdr:rowOff>
    </xdr:to>
    <xdr:pic>
      <xdr:nvPicPr>
        <xdr:cNvPr id="4" name="Imagen 3">
          <a:extLst>
            <a:ext uri="{FF2B5EF4-FFF2-40B4-BE49-F238E27FC236}">
              <a16:creationId xmlns:a16="http://schemas.microsoft.com/office/drawing/2014/main" id="{041502C3-8CD1-1ED8-750D-0304500DAF7B}"/>
            </a:ext>
            <a:ext uri="{147F2762-F138-4A5C-976F-8EAC2B608ADB}">
              <a16:predDERef xmlns:a16="http://schemas.microsoft.com/office/drawing/2014/main" pred="{04A9DEB7-30F3-AD28-F1EB-D6CC46D74A0E}"/>
            </a:ext>
          </a:extLst>
        </xdr:cNvPr>
        <xdr:cNvPicPr>
          <a:picLocks noChangeAspect="1"/>
        </xdr:cNvPicPr>
      </xdr:nvPicPr>
      <xdr:blipFill>
        <a:blip xmlns:r="http://schemas.openxmlformats.org/officeDocument/2006/relationships" r:embed="rId3"/>
        <a:stretch>
          <a:fillRect/>
        </a:stretch>
      </xdr:blipFill>
      <xdr:spPr>
        <a:xfrm>
          <a:off x="14687550" y="6629400"/>
          <a:ext cx="2343150" cy="13144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142875</xdr:colOff>
      <xdr:row>7</xdr:row>
      <xdr:rowOff>9525</xdr:rowOff>
    </xdr:from>
    <xdr:to>
      <xdr:col>11</xdr:col>
      <xdr:colOff>1790700</xdr:colOff>
      <xdr:row>7</xdr:row>
      <xdr:rowOff>1171575</xdr:rowOff>
    </xdr:to>
    <xdr:pic>
      <xdr:nvPicPr>
        <xdr:cNvPr id="2" name="Imagen 1">
          <a:extLst>
            <a:ext uri="{FF2B5EF4-FFF2-40B4-BE49-F238E27FC236}">
              <a16:creationId xmlns:a16="http://schemas.microsoft.com/office/drawing/2014/main" id="{37C205DB-DDFC-E58F-3883-2019C3F55CE9}"/>
            </a:ext>
          </a:extLst>
        </xdr:cNvPr>
        <xdr:cNvPicPr>
          <a:picLocks noChangeAspect="1"/>
        </xdr:cNvPicPr>
      </xdr:nvPicPr>
      <xdr:blipFill>
        <a:blip xmlns:r="http://schemas.openxmlformats.org/officeDocument/2006/relationships" r:embed="rId1"/>
        <a:stretch>
          <a:fillRect/>
        </a:stretch>
      </xdr:blipFill>
      <xdr:spPr>
        <a:xfrm>
          <a:off x="14211300" y="2562225"/>
          <a:ext cx="1647825" cy="1162050"/>
        </a:xfrm>
        <a:prstGeom prst="rect">
          <a:avLst/>
        </a:prstGeom>
      </xdr:spPr>
    </xdr:pic>
    <xdr:clientData/>
  </xdr:twoCellAnchor>
  <xdr:twoCellAnchor editAs="oneCell">
    <xdr:from>
      <xdr:col>11</xdr:col>
      <xdr:colOff>123825</xdr:colOff>
      <xdr:row>8</xdr:row>
      <xdr:rowOff>133350</xdr:rowOff>
    </xdr:from>
    <xdr:to>
      <xdr:col>11</xdr:col>
      <xdr:colOff>2133600</xdr:colOff>
      <xdr:row>8</xdr:row>
      <xdr:rowOff>1247775</xdr:rowOff>
    </xdr:to>
    <xdr:pic>
      <xdr:nvPicPr>
        <xdr:cNvPr id="3" name="Imagen 2">
          <a:extLst>
            <a:ext uri="{FF2B5EF4-FFF2-40B4-BE49-F238E27FC236}">
              <a16:creationId xmlns:a16="http://schemas.microsoft.com/office/drawing/2014/main" id="{B9FAD2FA-D391-5AF9-9A36-659C2B08A2C8}"/>
            </a:ext>
            <a:ext uri="{147F2762-F138-4A5C-976F-8EAC2B608ADB}">
              <a16:predDERef xmlns:a16="http://schemas.microsoft.com/office/drawing/2014/main" pred="{37C205DB-DDFC-E58F-3883-2019C3F55CE9}"/>
            </a:ext>
          </a:extLst>
        </xdr:cNvPr>
        <xdr:cNvPicPr>
          <a:picLocks noChangeAspect="1"/>
        </xdr:cNvPicPr>
      </xdr:nvPicPr>
      <xdr:blipFill>
        <a:blip xmlns:r="http://schemas.openxmlformats.org/officeDocument/2006/relationships" r:embed="rId2"/>
        <a:stretch>
          <a:fillRect/>
        </a:stretch>
      </xdr:blipFill>
      <xdr:spPr>
        <a:xfrm>
          <a:off x="14192250" y="3924300"/>
          <a:ext cx="2009775" cy="1114425"/>
        </a:xfrm>
        <a:prstGeom prst="rect">
          <a:avLst/>
        </a:prstGeom>
      </xdr:spPr>
    </xdr:pic>
    <xdr:clientData/>
  </xdr:twoCellAnchor>
  <xdr:twoCellAnchor editAs="oneCell">
    <xdr:from>
      <xdr:col>11</xdr:col>
      <xdr:colOff>257175</xdr:colOff>
      <xdr:row>9</xdr:row>
      <xdr:rowOff>28575</xdr:rowOff>
    </xdr:from>
    <xdr:to>
      <xdr:col>11</xdr:col>
      <xdr:colOff>2000250</xdr:colOff>
      <xdr:row>9</xdr:row>
      <xdr:rowOff>1619250</xdr:rowOff>
    </xdr:to>
    <xdr:pic>
      <xdr:nvPicPr>
        <xdr:cNvPr id="4" name="Imagen 3">
          <a:extLst>
            <a:ext uri="{FF2B5EF4-FFF2-40B4-BE49-F238E27FC236}">
              <a16:creationId xmlns:a16="http://schemas.microsoft.com/office/drawing/2014/main" id="{1E01C8F4-3C7D-D50A-6B86-4E4F012A9A74}"/>
            </a:ext>
            <a:ext uri="{147F2762-F138-4A5C-976F-8EAC2B608ADB}">
              <a16:predDERef xmlns:a16="http://schemas.microsoft.com/office/drawing/2014/main" pred="{B9FAD2FA-D391-5AF9-9A36-659C2B08A2C8}"/>
            </a:ext>
          </a:extLst>
        </xdr:cNvPr>
        <xdr:cNvPicPr>
          <a:picLocks noChangeAspect="1"/>
        </xdr:cNvPicPr>
      </xdr:nvPicPr>
      <xdr:blipFill>
        <a:blip xmlns:r="http://schemas.openxmlformats.org/officeDocument/2006/relationships" r:embed="rId3"/>
        <a:stretch>
          <a:fillRect/>
        </a:stretch>
      </xdr:blipFill>
      <xdr:spPr>
        <a:xfrm>
          <a:off x="14325600" y="5238750"/>
          <a:ext cx="1743075" cy="1590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76200</xdr:colOff>
      <xdr:row>7</xdr:row>
      <xdr:rowOff>76200</xdr:rowOff>
    </xdr:from>
    <xdr:to>
      <xdr:col>11</xdr:col>
      <xdr:colOff>2419350</xdr:colOff>
      <xdr:row>7</xdr:row>
      <xdr:rowOff>1933575</xdr:rowOff>
    </xdr:to>
    <xdr:pic>
      <xdr:nvPicPr>
        <xdr:cNvPr id="2" name="Imagen 1">
          <a:extLst>
            <a:ext uri="{FF2B5EF4-FFF2-40B4-BE49-F238E27FC236}">
              <a16:creationId xmlns:a16="http://schemas.microsoft.com/office/drawing/2014/main" id="{A03617CF-997A-D4A0-614D-6786D1DDC38F}"/>
            </a:ext>
          </a:extLst>
        </xdr:cNvPr>
        <xdr:cNvPicPr>
          <a:picLocks noChangeAspect="1"/>
        </xdr:cNvPicPr>
      </xdr:nvPicPr>
      <xdr:blipFill>
        <a:blip xmlns:r="http://schemas.openxmlformats.org/officeDocument/2006/relationships" r:embed="rId1"/>
        <a:stretch>
          <a:fillRect/>
        </a:stretch>
      </xdr:blipFill>
      <xdr:spPr>
        <a:xfrm>
          <a:off x="15725775" y="2628900"/>
          <a:ext cx="2343150" cy="1857375"/>
        </a:xfrm>
        <a:prstGeom prst="rect">
          <a:avLst/>
        </a:prstGeom>
      </xdr:spPr>
    </xdr:pic>
    <xdr:clientData/>
  </xdr:twoCellAnchor>
  <xdr:twoCellAnchor editAs="oneCell">
    <xdr:from>
      <xdr:col>11</xdr:col>
      <xdr:colOff>57150</xdr:colOff>
      <xdr:row>8</xdr:row>
      <xdr:rowOff>114300</xdr:rowOff>
    </xdr:from>
    <xdr:to>
      <xdr:col>11</xdr:col>
      <xdr:colOff>2343150</xdr:colOff>
      <xdr:row>8</xdr:row>
      <xdr:rowOff>1952625</xdr:rowOff>
    </xdr:to>
    <xdr:pic>
      <xdr:nvPicPr>
        <xdr:cNvPr id="3" name="Imagen 2">
          <a:extLst>
            <a:ext uri="{FF2B5EF4-FFF2-40B4-BE49-F238E27FC236}">
              <a16:creationId xmlns:a16="http://schemas.microsoft.com/office/drawing/2014/main" id="{DCCE31D1-F049-A506-5F17-3AB5DECDDACA}"/>
            </a:ext>
            <a:ext uri="{147F2762-F138-4A5C-976F-8EAC2B608ADB}">
              <a16:predDERef xmlns:a16="http://schemas.microsoft.com/office/drawing/2014/main" pred="{A03617CF-997A-D4A0-614D-6786D1DDC38F}"/>
            </a:ext>
          </a:extLst>
        </xdr:cNvPr>
        <xdr:cNvPicPr>
          <a:picLocks noChangeAspect="1"/>
        </xdr:cNvPicPr>
      </xdr:nvPicPr>
      <xdr:blipFill>
        <a:blip xmlns:r="http://schemas.openxmlformats.org/officeDocument/2006/relationships" r:embed="rId2"/>
        <a:stretch>
          <a:fillRect/>
        </a:stretch>
      </xdr:blipFill>
      <xdr:spPr>
        <a:xfrm>
          <a:off x="15706725" y="4695825"/>
          <a:ext cx="2286000" cy="1838325"/>
        </a:xfrm>
        <a:prstGeom prst="rect">
          <a:avLst/>
        </a:prstGeom>
      </xdr:spPr>
    </xdr:pic>
    <xdr:clientData/>
  </xdr:twoCellAnchor>
  <xdr:twoCellAnchor editAs="oneCell">
    <xdr:from>
      <xdr:col>11</xdr:col>
      <xdr:colOff>104775</xdr:colOff>
      <xdr:row>9</xdr:row>
      <xdr:rowOff>38100</xdr:rowOff>
    </xdr:from>
    <xdr:to>
      <xdr:col>11</xdr:col>
      <xdr:colOff>2381250</xdr:colOff>
      <xdr:row>9</xdr:row>
      <xdr:rowOff>1952625</xdr:rowOff>
    </xdr:to>
    <xdr:pic>
      <xdr:nvPicPr>
        <xdr:cNvPr id="4" name="Imagen 3">
          <a:extLst>
            <a:ext uri="{FF2B5EF4-FFF2-40B4-BE49-F238E27FC236}">
              <a16:creationId xmlns:a16="http://schemas.microsoft.com/office/drawing/2014/main" id="{505723A1-4C85-9C96-224A-3693E6066DBF}"/>
            </a:ext>
            <a:ext uri="{147F2762-F138-4A5C-976F-8EAC2B608ADB}">
              <a16:predDERef xmlns:a16="http://schemas.microsoft.com/office/drawing/2014/main" pred="{DCCE31D1-F049-A506-5F17-3AB5DECDDACA}"/>
            </a:ext>
          </a:extLst>
        </xdr:cNvPr>
        <xdr:cNvPicPr>
          <a:picLocks noChangeAspect="1"/>
        </xdr:cNvPicPr>
      </xdr:nvPicPr>
      <xdr:blipFill>
        <a:blip xmlns:r="http://schemas.openxmlformats.org/officeDocument/2006/relationships" r:embed="rId3"/>
        <a:stretch>
          <a:fillRect/>
        </a:stretch>
      </xdr:blipFill>
      <xdr:spPr>
        <a:xfrm>
          <a:off x="15754350" y="6629400"/>
          <a:ext cx="2276475" cy="1914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238125</xdr:colOff>
      <xdr:row>7</xdr:row>
      <xdr:rowOff>247650</xdr:rowOff>
    </xdr:from>
    <xdr:to>
      <xdr:col>11</xdr:col>
      <xdr:colOff>2133600</xdr:colOff>
      <xdr:row>7</xdr:row>
      <xdr:rowOff>2143125</xdr:rowOff>
    </xdr:to>
    <xdr:pic>
      <xdr:nvPicPr>
        <xdr:cNvPr id="2" name="Imagen 1">
          <a:extLst>
            <a:ext uri="{FF2B5EF4-FFF2-40B4-BE49-F238E27FC236}">
              <a16:creationId xmlns:a16="http://schemas.microsoft.com/office/drawing/2014/main" id="{EB31085D-2774-CC4E-5F37-69493F02E52D}"/>
            </a:ext>
          </a:extLst>
        </xdr:cNvPr>
        <xdr:cNvPicPr>
          <a:picLocks noChangeAspect="1"/>
        </xdr:cNvPicPr>
      </xdr:nvPicPr>
      <xdr:blipFill>
        <a:blip xmlns:r="http://schemas.openxmlformats.org/officeDocument/2006/relationships" r:embed="rId1"/>
        <a:stretch>
          <a:fillRect/>
        </a:stretch>
      </xdr:blipFill>
      <xdr:spPr>
        <a:xfrm>
          <a:off x="13344525" y="3019425"/>
          <a:ext cx="1895475" cy="1895475"/>
        </a:xfrm>
        <a:prstGeom prst="rect">
          <a:avLst/>
        </a:prstGeom>
      </xdr:spPr>
    </xdr:pic>
    <xdr:clientData/>
  </xdr:twoCellAnchor>
  <xdr:twoCellAnchor editAs="oneCell">
    <xdr:from>
      <xdr:col>11</xdr:col>
      <xdr:colOff>333375</xdr:colOff>
      <xdr:row>8</xdr:row>
      <xdr:rowOff>266700</xdr:rowOff>
    </xdr:from>
    <xdr:to>
      <xdr:col>11</xdr:col>
      <xdr:colOff>2009775</xdr:colOff>
      <xdr:row>8</xdr:row>
      <xdr:rowOff>2524125</xdr:rowOff>
    </xdr:to>
    <xdr:pic>
      <xdr:nvPicPr>
        <xdr:cNvPr id="3" name="Imagen 2">
          <a:extLst>
            <a:ext uri="{FF2B5EF4-FFF2-40B4-BE49-F238E27FC236}">
              <a16:creationId xmlns:a16="http://schemas.microsoft.com/office/drawing/2014/main" id="{98A73665-6941-5780-7CE5-7B34C924AD15}"/>
            </a:ext>
            <a:ext uri="{147F2762-F138-4A5C-976F-8EAC2B608ADB}">
              <a16:predDERef xmlns:a16="http://schemas.microsoft.com/office/drawing/2014/main" pred="{EB31085D-2774-CC4E-5F37-69493F02E52D}"/>
            </a:ext>
          </a:extLst>
        </xdr:cNvPr>
        <xdr:cNvPicPr>
          <a:picLocks noChangeAspect="1"/>
        </xdr:cNvPicPr>
      </xdr:nvPicPr>
      <xdr:blipFill>
        <a:blip xmlns:r="http://schemas.openxmlformats.org/officeDocument/2006/relationships" r:embed="rId2"/>
        <a:stretch>
          <a:fillRect/>
        </a:stretch>
      </xdr:blipFill>
      <xdr:spPr>
        <a:xfrm>
          <a:off x="13439775" y="5400675"/>
          <a:ext cx="1676400" cy="2257425"/>
        </a:xfrm>
        <a:prstGeom prst="rect">
          <a:avLst/>
        </a:prstGeom>
      </xdr:spPr>
    </xdr:pic>
    <xdr:clientData/>
  </xdr:twoCellAnchor>
  <xdr:twoCellAnchor editAs="oneCell">
    <xdr:from>
      <xdr:col>11</xdr:col>
      <xdr:colOff>238125</xdr:colOff>
      <xdr:row>9</xdr:row>
      <xdr:rowOff>228600</xdr:rowOff>
    </xdr:from>
    <xdr:to>
      <xdr:col>11</xdr:col>
      <xdr:colOff>2105025</xdr:colOff>
      <xdr:row>9</xdr:row>
      <xdr:rowOff>2095500</xdr:rowOff>
    </xdr:to>
    <xdr:pic>
      <xdr:nvPicPr>
        <xdr:cNvPr id="4" name="Imagen 3">
          <a:extLst>
            <a:ext uri="{FF2B5EF4-FFF2-40B4-BE49-F238E27FC236}">
              <a16:creationId xmlns:a16="http://schemas.microsoft.com/office/drawing/2014/main" id="{4E6B8704-2FA3-2CBF-F8A3-D311E4BB3E68}"/>
            </a:ext>
            <a:ext uri="{147F2762-F138-4A5C-976F-8EAC2B608ADB}">
              <a16:predDERef xmlns:a16="http://schemas.microsoft.com/office/drawing/2014/main" pred="{98A73665-6941-5780-7CE5-7B34C924AD15}"/>
            </a:ext>
          </a:extLst>
        </xdr:cNvPr>
        <xdr:cNvPicPr>
          <a:picLocks noChangeAspect="1"/>
        </xdr:cNvPicPr>
      </xdr:nvPicPr>
      <xdr:blipFill>
        <a:blip xmlns:r="http://schemas.openxmlformats.org/officeDocument/2006/relationships" r:embed="rId3"/>
        <a:stretch>
          <a:fillRect/>
        </a:stretch>
      </xdr:blipFill>
      <xdr:spPr>
        <a:xfrm>
          <a:off x="13344525" y="7943850"/>
          <a:ext cx="1866900" cy="1866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133350</xdr:colOff>
      <xdr:row>7</xdr:row>
      <xdr:rowOff>485775</xdr:rowOff>
    </xdr:from>
    <xdr:to>
      <xdr:col>11</xdr:col>
      <xdr:colOff>2752725</xdr:colOff>
      <xdr:row>7</xdr:row>
      <xdr:rowOff>2924175</xdr:rowOff>
    </xdr:to>
    <xdr:pic>
      <xdr:nvPicPr>
        <xdr:cNvPr id="2" name="Imagen 1">
          <a:extLst>
            <a:ext uri="{FF2B5EF4-FFF2-40B4-BE49-F238E27FC236}">
              <a16:creationId xmlns:a16="http://schemas.microsoft.com/office/drawing/2014/main" id="{F02146B3-AEAA-F394-0017-DBD0A270ACCC}"/>
            </a:ext>
          </a:extLst>
        </xdr:cNvPr>
        <xdr:cNvPicPr>
          <a:picLocks noChangeAspect="1"/>
        </xdr:cNvPicPr>
      </xdr:nvPicPr>
      <xdr:blipFill>
        <a:blip xmlns:r="http://schemas.openxmlformats.org/officeDocument/2006/relationships" r:embed="rId1"/>
        <a:stretch>
          <a:fillRect/>
        </a:stretch>
      </xdr:blipFill>
      <xdr:spPr>
        <a:xfrm>
          <a:off x="13239750" y="3038475"/>
          <a:ext cx="2619375" cy="2438400"/>
        </a:xfrm>
        <a:prstGeom prst="rect">
          <a:avLst/>
        </a:prstGeom>
      </xdr:spPr>
    </xdr:pic>
    <xdr:clientData/>
  </xdr:twoCellAnchor>
  <xdr:twoCellAnchor editAs="oneCell">
    <xdr:from>
      <xdr:col>11</xdr:col>
      <xdr:colOff>133350</xdr:colOff>
      <xdr:row>8</xdr:row>
      <xdr:rowOff>590550</xdr:rowOff>
    </xdr:from>
    <xdr:to>
      <xdr:col>11</xdr:col>
      <xdr:colOff>2790825</xdr:colOff>
      <xdr:row>8</xdr:row>
      <xdr:rowOff>3305175</xdr:rowOff>
    </xdr:to>
    <xdr:pic>
      <xdr:nvPicPr>
        <xdr:cNvPr id="3" name="Imagen 2">
          <a:extLst>
            <a:ext uri="{FF2B5EF4-FFF2-40B4-BE49-F238E27FC236}">
              <a16:creationId xmlns:a16="http://schemas.microsoft.com/office/drawing/2014/main" id="{A2294F05-E734-F129-1B33-15A5DB0BCD06}"/>
            </a:ext>
            <a:ext uri="{147F2762-F138-4A5C-976F-8EAC2B608ADB}">
              <a16:predDERef xmlns:a16="http://schemas.microsoft.com/office/drawing/2014/main" pred="{F02146B3-AEAA-F394-0017-DBD0A270ACCC}"/>
            </a:ext>
          </a:extLst>
        </xdr:cNvPr>
        <xdr:cNvPicPr>
          <a:picLocks noChangeAspect="1"/>
        </xdr:cNvPicPr>
      </xdr:nvPicPr>
      <xdr:blipFill>
        <a:blip xmlns:r="http://schemas.openxmlformats.org/officeDocument/2006/relationships" r:embed="rId2"/>
        <a:stretch>
          <a:fillRect/>
        </a:stretch>
      </xdr:blipFill>
      <xdr:spPr>
        <a:xfrm>
          <a:off x="13611225" y="6381750"/>
          <a:ext cx="2657475" cy="2714625"/>
        </a:xfrm>
        <a:prstGeom prst="rect">
          <a:avLst/>
        </a:prstGeom>
      </xdr:spPr>
    </xdr:pic>
    <xdr:clientData/>
  </xdr:twoCellAnchor>
  <xdr:twoCellAnchor editAs="oneCell">
    <xdr:from>
      <xdr:col>11</xdr:col>
      <xdr:colOff>0</xdr:colOff>
      <xdr:row>9</xdr:row>
      <xdr:rowOff>1028700</xdr:rowOff>
    </xdr:from>
    <xdr:to>
      <xdr:col>11</xdr:col>
      <xdr:colOff>2695575</xdr:colOff>
      <xdr:row>9</xdr:row>
      <xdr:rowOff>3724275</xdr:rowOff>
    </xdr:to>
    <xdr:pic>
      <xdr:nvPicPr>
        <xdr:cNvPr id="4" name="Imagen 3">
          <a:extLst>
            <a:ext uri="{FF2B5EF4-FFF2-40B4-BE49-F238E27FC236}">
              <a16:creationId xmlns:a16="http://schemas.microsoft.com/office/drawing/2014/main" id="{61D1D105-5876-60AB-C845-DCA4BB90EABF}"/>
            </a:ext>
            <a:ext uri="{147F2762-F138-4A5C-976F-8EAC2B608ADB}">
              <a16:predDERef xmlns:a16="http://schemas.microsoft.com/office/drawing/2014/main" pred="{A2294F05-E734-F129-1B33-15A5DB0BCD06}"/>
            </a:ext>
          </a:extLst>
        </xdr:cNvPr>
        <xdr:cNvPicPr>
          <a:picLocks noChangeAspect="1"/>
        </xdr:cNvPicPr>
      </xdr:nvPicPr>
      <xdr:blipFill>
        <a:blip xmlns:r="http://schemas.openxmlformats.org/officeDocument/2006/relationships" r:embed="rId3"/>
        <a:stretch>
          <a:fillRect/>
        </a:stretch>
      </xdr:blipFill>
      <xdr:spPr>
        <a:xfrm>
          <a:off x="13477875" y="10915650"/>
          <a:ext cx="2695575" cy="26955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13</xdr:col>
      <xdr:colOff>47625</xdr:colOff>
      <xdr:row>7</xdr:row>
      <xdr:rowOff>533400</xdr:rowOff>
    </xdr:from>
    <xdr:to>
      <xdr:col>13</xdr:col>
      <xdr:colOff>2324100</xdr:colOff>
      <xdr:row>7</xdr:row>
      <xdr:rowOff>3076575</xdr:rowOff>
    </xdr:to>
    <xdr:pic>
      <xdr:nvPicPr>
        <xdr:cNvPr id="2" name="Imagen 1">
          <a:extLst>
            <a:ext uri="{FF2B5EF4-FFF2-40B4-BE49-F238E27FC236}">
              <a16:creationId xmlns:a16="http://schemas.microsoft.com/office/drawing/2014/main" id="{6EE3A621-8184-FBFA-3157-3DE908B18328}"/>
            </a:ext>
          </a:extLst>
        </xdr:cNvPr>
        <xdr:cNvPicPr>
          <a:picLocks noChangeAspect="1"/>
        </xdr:cNvPicPr>
      </xdr:nvPicPr>
      <xdr:blipFill>
        <a:blip xmlns:r="http://schemas.openxmlformats.org/officeDocument/2006/relationships" r:embed="rId1"/>
        <a:stretch>
          <a:fillRect/>
        </a:stretch>
      </xdr:blipFill>
      <xdr:spPr>
        <a:xfrm>
          <a:off x="15287625" y="3086100"/>
          <a:ext cx="2276475" cy="2543175"/>
        </a:xfrm>
        <a:prstGeom prst="rect">
          <a:avLst/>
        </a:prstGeom>
      </xdr:spPr>
    </xdr:pic>
    <xdr:clientData/>
  </xdr:twoCellAnchor>
  <xdr:twoCellAnchor editAs="oneCell">
    <xdr:from>
      <xdr:col>13</xdr:col>
      <xdr:colOff>133350</xdr:colOff>
      <xdr:row>8</xdr:row>
      <xdr:rowOff>95250</xdr:rowOff>
    </xdr:from>
    <xdr:to>
      <xdr:col>13</xdr:col>
      <xdr:colOff>2162175</xdr:colOff>
      <xdr:row>8</xdr:row>
      <xdr:rowOff>2247900</xdr:rowOff>
    </xdr:to>
    <xdr:pic>
      <xdr:nvPicPr>
        <xdr:cNvPr id="3" name="Imagen 2">
          <a:extLst>
            <a:ext uri="{FF2B5EF4-FFF2-40B4-BE49-F238E27FC236}">
              <a16:creationId xmlns:a16="http://schemas.microsoft.com/office/drawing/2014/main" id="{2A5EE54A-C672-748E-AA77-79E7B16C28A8}"/>
            </a:ext>
            <a:ext uri="{147F2762-F138-4A5C-976F-8EAC2B608ADB}">
              <a16:predDERef xmlns:a16="http://schemas.microsoft.com/office/drawing/2014/main" pred="{6EE3A621-8184-FBFA-3157-3DE908B18328}"/>
            </a:ext>
          </a:extLst>
        </xdr:cNvPr>
        <xdr:cNvPicPr>
          <a:picLocks noChangeAspect="1"/>
        </xdr:cNvPicPr>
      </xdr:nvPicPr>
      <xdr:blipFill>
        <a:blip xmlns:r="http://schemas.openxmlformats.org/officeDocument/2006/relationships" r:embed="rId2"/>
        <a:stretch>
          <a:fillRect/>
        </a:stretch>
      </xdr:blipFill>
      <xdr:spPr>
        <a:xfrm>
          <a:off x="15373350" y="5991225"/>
          <a:ext cx="2028825" cy="2152650"/>
        </a:xfrm>
        <a:prstGeom prst="rect">
          <a:avLst/>
        </a:prstGeom>
      </xdr:spPr>
    </xdr:pic>
    <xdr:clientData/>
  </xdr:twoCellAnchor>
  <xdr:twoCellAnchor editAs="oneCell">
    <xdr:from>
      <xdr:col>13</xdr:col>
      <xdr:colOff>333375</xdr:colOff>
      <xdr:row>9</xdr:row>
      <xdr:rowOff>295275</xdr:rowOff>
    </xdr:from>
    <xdr:to>
      <xdr:col>13</xdr:col>
      <xdr:colOff>2028825</xdr:colOff>
      <xdr:row>9</xdr:row>
      <xdr:rowOff>1562100</xdr:rowOff>
    </xdr:to>
    <xdr:pic>
      <xdr:nvPicPr>
        <xdr:cNvPr id="4" name="Imagen 3">
          <a:extLst>
            <a:ext uri="{FF2B5EF4-FFF2-40B4-BE49-F238E27FC236}">
              <a16:creationId xmlns:a16="http://schemas.microsoft.com/office/drawing/2014/main" id="{12EFEADD-C7B8-748A-2983-F3464A2BE51F}"/>
            </a:ext>
            <a:ext uri="{147F2762-F138-4A5C-976F-8EAC2B608ADB}">
              <a16:predDERef xmlns:a16="http://schemas.microsoft.com/office/drawing/2014/main" pred="{2A5EE54A-C672-748E-AA77-79E7B16C28A8}"/>
            </a:ext>
          </a:extLst>
        </xdr:cNvPr>
        <xdr:cNvPicPr>
          <a:picLocks noChangeAspect="1"/>
        </xdr:cNvPicPr>
      </xdr:nvPicPr>
      <xdr:blipFill>
        <a:blip xmlns:r="http://schemas.openxmlformats.org/officeDocument/2006/relationships" r:embed="rId3"/>
        <a:stretch>
          <a:fillRect/>
        </a:stretch>
      </xdr:blipFill>
      <xdr:spPr>
        <a:xfrm>
          <a:off x="15573375" y="8458200"/>
          <a:ext cx="1695450" cy="1266825"/>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exito.com/mouse-hp-200-silver-wireless-898940/p" TargetMode="External"/><Relationship Id="rId13" Type="http://schemas.openxmlformats.org/officeDocument/2006/relationships/hyperlink" Target="https://revolutionsoft.com.co/windows-server-2022/licencia-windows-server-2022-standard.html" TargetMode="External"/><Relationship Id="rId18" Type="http://schemas.openxmlformats.org/officeDocument/2006/relationships/hyperlink" Target="https://www.mercadolibre.com.co/impresora-termica-recibos-alta-velocidad-58mm-bluetooth-usb/up/MCOU3215421437?pdp_filters=item_id%3AMCO1595255149&amp;from=gshop&amp;matt_tool=42084218&amp;matt_word=&amp;matt_source=google&amp;matt_campaign_id=23547382064&amp;matt_ad_group_id=198736078211&amp;matt_match_type=&amp;matt_network=g&amp;matt_device=c&amp;matt_creative=796800778217&amp;matt_keyword=&amp;matt_ad_position=&amp;matt_ad_type=pla&amp;matt_merchant_id=514333990&amp;matt_product_id=MCOU3215421437&amp;matt_product_partition_id=2495972602316&amp;matt_target_id=aud-2496158230445:pla-2495972602316&amp;cq_src=google_ads&amp;cq_cmp=23547382064&amp;cq_net=g&amp;cq_plt=gp&amp;cq_med=pla&amp;gad_source=1&amp;gad_campaignid=23547382064&amp;gbraid=0AAAAAD1DcozxfUhPHccgbGNeVmGkBnvCB&amp;gclid=CjwKCAjw-rTUBhAiEiwADv8gBLT1YwZeSVq6pCmvgeJmLoOLnlxJPiGOYPf2Fkmcjy1n24MRIBhObBoC7rEQAvD_BwE" TargetMode="External"/><Relationship Id="rId3" Type="http://schemas.openxmlformats.org/officeDocument/2006/relationships/hyperlink" Target="https://www.falabella.com.co/falabella-co/product/153721942/disco-solido-adata-256gb-sata/153721943" TargetMode="External"/><Relationship Id="rId7" Type="http://schemas.openxmlformats.org/officeDocument/2006/relationships/hyperlink" Target="https://www.alkosto.com/teclado-trust-inalambrico-lyra-multidispositivo-negro/p/8713439250596" TargetMode="External"/><Relationship Id="rId12"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17" Type="http://schemas.openxmlformats.org/officeDocument/2006/relationships/hyperlink" Target="https://www.homecenter.com.co/homecenter-co/product/511704/cable-utp-cat-6-x-metro-carrete-x-305-metros/511704/" TargetMode="External"/><Relationship Id="rId2" Type="http://schemas.openxmlformats.org/officeDocument/2006/relationships/hyperlink" Target="https://www.falabella.com.co/falabella-co/product/4098443/Monitor-para-PC-HP-23.8-pulgadas-Full-HD/4098443" TargetMode="External"/><Relationship Id="rId16" Type="http://schemas.openxmlformats.org/officeDocument/2006/relationships/hyperlink" Target="https://satstore.com.co/esp/lector-de-codigo-de-barras-sat-ld101r-plus-1.html" TargetMode="External"/><Relationship Id="rId20" Type="http://schemas.openxmlformats.org/officeDocument/2006/relationships/hyperlink" Target="https://aws.amazon.com/es/elasticbeanstalk/" TargetMode="External"/><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6" Type="http://schemas.openxmlformats.org/officeDocument/2006/relationships/hyperlink" Target="https://speedlogic.com.co/tienda/memorias-ram/memoria-ram-para-pc-ddr4-8g-3200-corsair-vengeance-rgb-pro/" TargetMode="External"/><Relationship Id="rId11"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5" Type="http://schemas.openxmlformats.org/officeDocument/2006/relationships/hyperlink" Target="https://wirelesspc.com.co/producto/servidor-dell-poweredge-t150/" TargetMode="External"/><Relationship Id="rId15" Type="http://schemas.openxmlformats.org/officeDocument/2006/relationships/hyperlink" Target="https://revolutionsoft.com.co/windows-server/sql-server-2025-standard.html" TargetMode="External"/><Relationship Id="rId10"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19" Type="http://schemas.openxmlformats.org/officeDocument/2006/relationships/hyperlink" Targe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TargetMode="External"/><Relationship Id="rId4"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9" Type="http://schemas.openxmlformats.org/officeDocument/2006/relationships/hyperlink" Target="https://www.mercadolibre.com.co/disco-duro-interno-seagate-skyhawk-surveillance-st1000vx005-1tb-plateado/p/MCO27820257" TargetMode="External"/><Relationship Id="rId14" Type="http://schemas.openxmlformats.org/officeDocument/2006/relationships/hyperlink" Target="https://www.visual-paradigm.com/shop/vp.jsp"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exito.com/computador-pc-de-escritorio-torre-gamer-amd-ryzen-5-5600-hdd-1tb-ram-16gb-led-22-full-hd-pulgadas-101880269-mp/p?idsku=101880269" TargetMode="External"/><Relationship Id="rId2" Type="http://schemas.openxmlformats.org/officeDocument/2006/relationships/hyperlink" Target="https://www.olimpica.com/gabinete-de-pc-chasis-atx-con-fuente-de-poder-600w-xtech-xtq-214-1002382069/p?idsku=1100205507" TargetMode="External"/><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5" Type="http://schemas.openxmlformats.org/officeDocument/2006/relationships/drawing" Target="../drawings/drawing5.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4098443/Monitor-para-PC-HP-23.8-pulgadas-Full-HD/4098443" TargetMode="External"/><Relationship Id="rId2" Type="http://schemas.openxmlformats.org/officeDocument/2006/relationships/hyperlink" Target="https://www.ktronix.com/monitor-samsung-27-pulgadas-d300-fhd-plano-negro/p/887276903217" TargetMode="External"/><Relationship Id="rId1" Type="http://schemas.openxmlformats.org/officeDocument/2006/relationships/hyperlink" Target="https://www.falabella.com.co/falabella-co/product/133524351/MONITOR-LG-24-PULGADAS-24MR400-B-PANEL-IPS-FULL-HD100Hz-HDMI/133524352"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ito.com/disco-solido-ssd-crucial-240gb-ct240-bx500-103031990-mp/p?idsku=103031990" TargetMode="External"/><Relationship Id="rId2" Type="http://schemas.openxmlformats.org/officeDocument/2006/relationships/hyperlink" Target="https://www.falabella.com.co/falabella-co/product/153721942/disco-solido-adata-256gb-sata/153721943" TargetMode="External"/><Relationship Id="rId1" Type="http://schemas.openxmlformats.org/officeDocument/2006/relationships/hyperlink" Target="https://www.mercadolibre.com.co/disco-solido-ssd-512gb-nvme-m2-gen4-x4-samsung-pciex-2280-negro/p/MCO75243475?pdp_filters=item_id%3AMCO4153906250&amp;matt_tool=15401541&amp;ua=KVL7uncKQtojIITc807K8AH0Kn8-TOSKEYeGY3epzRQOq_Cm" TargetMode="External"/><Relationship Id="rId4" Type="http://schemas.openxmlformats.org/officeDocument/2006/relationships/hyperlink" Target="https://www.mercadolibre.com.co/unidad-solida-m2-adata-legend-860-1tb-60005000mbs-color-negro/p/MCO45759318?pdp_filters=item_id%3AMCO1555268603&amp;matt_tool=15401541&amp;ua=y5lZaw7qxafHa_SCNmgknpbBxD1D9ItW4GaG-Mr_aJwQDZKo"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exito.com/disco-duro-interno-para-pc-de-1-tb-seagate-barracuda-100401720-mp/p?idsku=100401720" TargetMode="External"/><Relationship Id="rId2"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1" Type="http://schemas.openxmlformats.org/officeDocument/2006/relationships/hyperlink" Target="https://www.mercadolibre.com.co/disco-duro-interno-western-digital-wd-purple-wd10purz-1tb-purpura/p/MCO7942172?pdp_filters=item_id%3AMCO2599017460&amp;matt_tool=15401541&amp;ua=Oh7i3BQHD4Jz5UmTbBaWnMjsbOXcuS-iSwvA1YzOSkVZO9iZ"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ercadolibre.com.co/servidor-dell-poweredge-r720-2x-xeon-12core-20ghz-192gb-1tb/up/MCOU2428742037" TargetMode="External"/><Relationship Id="rId2" Type="http://schemas.openxmlformats.org/officeDocument/2006/relationships/hyperlink" Target="https://www.dell.com/en-us/shop/ipovw/poweredge-t360" TargetMode="External"/><Relationship Id="rId1" Type="http://schemas.openxmlformats.org/officeDocument/2006/relationships/hyperlink" Target="https://wirelesspc.com.co/producto/servidor-dell-poweredge-t150/" TargetMode="External"/><Relationship Id="rId4"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hyperlink" Target="https://tecnostock.com.co/products/memoria-ram-para-laptop-ddr5-pc5-44800-16gb-5600mhz-cl46-1-1v-para-laptop-crucial-ct16g56c46s5-copia?_pos=15&amp;_sid=4af0ba8c6&amp;_ss=r" TargetMode="External"/><Relationship Id="rId2" Type="http://schemas.openxmlformats.org/officeDocument/2006/relationships/hyperlink" Target="https://compulago.com/producto/memoria-portatil-ddr4-80gb-2666-mhz-adata-61370439268/" TargetMode="External"/><Relationship Id="rId1" Type="http://schemas.openxmlformats.org/officeDocument/2006/relationships/hyperlink" Target="https://speedlogic.com.co/tienda/memorias-ram/memoria-ram-para-pc-ddr4-8g-3200-corsair-vengeance-rgb-pro/" TargetMode="External"/><Relationship Id="rId4"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hyperlink" Target="https://co.tiendasishop.com/products/teclado-retroiluminado-satechi-slim-x1-bluetooth-espanol-gris-espacial?_pos=1&amp;_sid=8527ab71e&amp;_ss=r" TargetMode="External"/><Relationship Id="rId2" Type="http://schemas.openxmlformats.org/officeDocument/2006/relationships/hyperlink" Target="https://www.apcomputadores.com/producto/teclado-trust-keyra-ergonomico/" TargetMode="External"/><Relationship Id="rId1" Type="http://schemas.openxmlformats.org/officeDocument/2006/relationships/hyperlink" Target="https://www.alkosto.com/teclado-trust-inalambrico-lyra-multidispositivo-negro/p/8713439250596" TargetMode="External"/><Relationship Id="rId4"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hyperlink" Target="https://tauretcomputadores.com/product/mouse-ergonomico-trust-bayo-ii-alambrico-usb-a-optico-2-400-dpi-121g-5-botones-silencioso-negro" TargetMode="External"/><Relationship Id="rId2" Type="http://schemas.openxmlformats.org/officeDocument/2006/relationships/hyperlink" Target="https://www.homecenter.com.co/homecenter-co/product/880332/mouse-inalambrico/880332/" TargetMode="External"/><Relationship Id="rId1" Type="http://schemas.openxmlformats.org/officeDocument/2006/relationships/hyperlink" Target="https://www.exito.com/mouse-hp-200-silver-wireless-898940/p" TargetMode="External"/><Relationship Id="rId4"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TargetMode="External"/><Relationship Id="rId2" Type="http://schemas.openxmlformats.org/officeDocument/2006/relationships/hyperlink" Target="https://www.lenovo.com/co/es/p/portatiles/thinkbook/thinkbook-serie/lenovo-thinkbook-14-gen-9-14-inch-amd/21v00049lm" TargetMode="External"/><Relationship Id="rId1" Type="http://schemas.openxmlformats.org/officeDocument/2006/relationships/hyperlink" Target="https://www.ktronix.com/computador-portatil-hp-15-pulgadas-fd2373la-intel-core/p/199896332552" TargetMode="External"/><Relationship Id="rId4"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falabella.com.co/falabella-co/product/128261932/Disco-duro-Externo-TOSHIBA-1TB-Canvio-basics-3.0/128261933" TargetMode="External"/><Relationship Id="rId2" Type="http://schemas.openxmlformats.org/officeDocument/2006/relationships/hyperlink" Target="https://www.mercadolibre.com.co/disco-duro-interno-seagate-skyhawk-surveillance-st1000vx005-1tb-plateado/p/MCO27820257" TargetMode="External"/><Relationship Id="rId1" Type="http://schemas.openxmlformats.org/officeDocument/2006/relationships/hyperlink" Target="https://www.falabella.com.co/falabella-co/product/124164428/Disco-duro-externo-2tb-toshiba-canvio-usb-3.0-+-estuche/124164429" TargetMode="External"/><Relationship Id="rId4"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falabella.com.co/falabella-co/product/147847624/Tarjeta-de-video-msi-geforce-rtx-3050-ventus-2x-6gb/147847625" TargetMode="External"/><Relationship Id="rId2"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1" Type="http://schemas.openxmlformats.org/officeDocument/2006/relationships/hyperlink" Target="https://www.mercadolibre.com.co/tarjeta-grafica-radeon-amd-graphics-rx580-gaming-card-par/p/MCO2062665298?pdp_filters=item_id%3AMCO3063466348&amp;matt_tool=15401541&amp;ua=rrEbYa1jFGp7-10BX-HC_mBxlY2jr0gValSkOczj5_RG51sY" TargetMode="External"/><Relationship Id="rId4"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hyperlink" Target="https://tigercomputadores.com/producto/procesador-amd-ryzen-7-5800x-am4/" TargetMode="External"/><Relationship Id="rId2"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1" Type="http://schemas.openxmlformats.org/officeDocument/2006/relationships/hyperlink" Target="https://www.mercadolibre.com.co/procesador-intel-core-i59400-de-6-nucleos-y--41ghz/up/MCOU2437158538?pdp_filters=item_id%3AMCO894320775&amp;matt_tool=15401541&amp;ua=racimBhlCKh9sSrcn3z4hJUg96VLyvKQGsKqkwi2VevIqnnG" TargetMode="External"/><Relationship Id="rId4"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3"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2" Type="http://schemas.openxmlformats.org/officeDocument/2006/relationships/hyperlink" Targe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TargetMode="External"/><Relationship Id="rId1" Type="http://schemas.openxmlformats.org/officeDocument/2006/relationships/hyperlink" Target="https://lasus.com.co/es/licencia-digital-microsoft-windows-11-home-fpp-64-bit-clave-de-producto-unica?srsltid=AfmBOor2US0GWY1mwkKKI4exeqUaDsL78rtj2PC2uC_FUIlQZotz1k0i"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mercadolibre.com.co/sistema-operativo-microsoft-windows-server-standar-2022-oem/p/MCO29644154" TargetMode="External"/><Relationship Id="rId2" Type="http://schemas.openxmlformats.org/officeDocument/2006/relationships/hyperlink" Target="https://revolutionsoft.com.co/windows/windows-11-pro-oem.html" TargetMode="External"/><Relationship Id="rId1" Type="http://schemas.openxmlformats.org/officeDocument/2006/relationships/hyperlink" Target="https://revolutionsoft.com.co/windows-server-2022/licencia-windows-server-2022-standard.html"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lasus.com.co/es/visual-studio-professional-2026-is-a-stand-alone-integrated-development-environment-software-with-perpetual-use-rights-included" TargetMode="External"/><Relationship Id="rId2" Type="http://schemas.openxmlformats.org/officeDocument/2006/relationships/hyperlink" Target="https://www.visual-paradigm.com/shop/vp.jsp" TargetMode="External"/><Relationship Id="rId1" Type="http://schemas.openxmlformats.org/officeDocument/2006/relationships/hyperlink" Target="https://latinkeys.com/colombia/producto/visual-studio-professional-2022-1pc/"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revolutionsoft.com.co/windows-server/sql-server-2025-standard.html" TargetMode="External"/><Relationship Id="rId2" Type="http://schemas.openxmlformats.org/officeDocument/2006/relationships/hyperlink" Target="https://latinkeys.com/colombia/producto/sql-server-2022-standard-1-servidor/" TargetMode="External"/><Relationship Id="rId1" Type="http://schemas.openxmlformats.org/officeDocument/2006/relationships/hyperlink" Target="https://latiendadelaslicencias.com/es/microsoft-sql-server/sql-server-2022-standard.html"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aws.amazon.com/es/lightsail/" TargetMode="External"/><Relationship Id="rId2" Type="http://schemas.openxmlformats.org/officeDocument/2006/relationships/hyperlink" Target="https://cloud.google.com/products/compute" TargetMode="External"/><Relationship Id="rId1" Type="http://schemas.openxmlformats.org/officeDocument/2006/relationships/hyperlink" Target="https://www.digitalocean.com/products/droplet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azure.microsoft.com/es-es/products/app-service" TargetMode="External"/><Relationship Id="rId2" Type="http://schemas.openxmlformats.org/officeDocument/2006/relationships/hyperlink" Target="https://cloud.google.com/appengine" TargetMode="External"/><Relationship Id="rId1" Type="http://schemas.openxmlformats.org/officeDocument/2006/relationships/hyperlink" Target="https://aws.amazon.com/es/elasticbeanstalk/"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tableau.com/" TargetMode="External"/><Relationship Id="rId2" Type="http://schemas.openxmlformats.org/officeDocument/2006/relationships/hyperlink" Target="https://www.microsoft.com/es-co/power-platform/products/power-bi" TargetMode="External"/><Relationship Id="rId1" Type="http://schemas.openxmlformats.org/officeDocument/2006/relationships/hyperlink" Target="https://aws.amazon.com/es/quick/quicksight/"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azure.microsoft.com/es-es/products/storage/blobs" TargetMode="External"/><Relationship Id="rId2" Type="http://schemas.openxmlformats.org/officeDocument/2006/relationships/hyperlink" Target="https://cloud.google.com/storage" TargetMode="External"/><Relationship Id="rId1" Type="http://schemas.openxmlformats.org/officeDocument/2006/relationships/hyperlink" Target="https://aws.amazon.com/es/s3/"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aws.amazon.com/es/amplify/" TargetMode="External"/><Relationship Id="rId2" Type="http://schemas.openxmlformats.org/officeDocument/2006/relationships/hyperlink" Target="https://supabase.com/" TargetMode="External"/><Relationship Id="rId1" Type="http://schemas.openxmlformats.org/officeDocument/2006/relationships/hyperlink" Target="https://firebase.google.com/?hl=es-419"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www.cloudflare.com/" TargetMode="External"/><Relationship Id="rId2" Type="http://schemas.openxmlformats.org/officeDocument/2006/relationships/hyperlink" Target="https://cloud.google.com/functions" TargetMode="External"/><Relationship Id="rId1" Type="http://schemas.openxmlformats.org/officeDocument/2006/relationships/hyperlink" Target="https://aws.amazon.com/es/lambda/"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azure.microsoft.com/es-es/products/container-instances" TargetMode="External"/><Relationship Id="rId2" Type="http://schemas.openxmlformats.org/officeDocument/2006/relationships/hyperlink" Target="https://cloud.google.com/run" TargetMode="External"/><Relationship Id="rId1" Type="http://schemas.openxmlformats.org/officeDocument/2006/relationships/hyperlink" Target="https://aws.amazon.com/es/fargate/"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azure.microsoft.com/es-es/products/ai-foundry/tools" TargetMode="External"/><Relationship Id="rId2" Type="http://schemas.openxmlformats.org/officeDocument/2006/relationships/hyperlink" Target="https://aws.amazon.com/es/bedrock/" TargetMode="External"/><Relationship Id="rId1" Type="http://schemas.openxmlformats.org/officeDocument/2006/relationships/hyperlink" Target="https://cloud.google.com/products/gemini-enterprise-agent-platform"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adobe.com/creativecloud.html" TargetMode="External"/><Relationship Id="rId2" Type="http://schemas.openxmlformats.org/officeDocument/2006/relationships/hyperlink" Target="https://workspace.google.com/" TargetMode="External"/><Relationship Id="rId1" Type="http://schemas.openxmlformats.org/officeDocument/2006/relationships/hyperlink" Target="https://www.microsoft.com/es-co/microsoft-365/business"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newrelic.com/" TargetMode="External"/><Relationship Id="rId2" Type="http://schemas.openxmlformats.org/officeDocument/2006/relationships/hyperlink" Target="https://www.datadoghq.com/" TargetMode="External"/><Relationship Id="rId1" Type="http://schemas.openxmlformats.org/officeDocument/2006/relationships/hyperlink" Target="https://aws.amazon.com/es/cloudwatch/"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learn.microsoft.com/es-mx/training/" TargetMode="External"/><Relationship Id="rId2" Type="http://schemas.openxmlformats.org/officeDocument/2006/relationships/hyperlink" Target="https://aws.amazon.com/es/training/" TargetMode="External"/><Relationship Id="rId1" Type="http://schemas.openxmlformats.org/officeDocument/2006/relationships/hyperlink" Target="https://cloudlabs.ai/"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satstore.com.co/esp/catalog/product/view/id/3690/s/impresora-termica-sat-q15-u/" TargetMode="External"/><Relationship Id="rId2" Type="http://schemas.openxmlformats.org/officeDocument/2006/relationships/hyperlink" Target="https://www.homecenter.com.co/homecenter-co/product/511704/cable-utp-cat-6-x-metro-carrete-x-305-metros/511704/" TargetMode="External"/><Relationship Id="rId1" Type="http://schemas.openxmlformats.org/officeDocument/2006/relationships/hyperlink" Target="https://satstore.com.co/esp/lector-de-codigo-de-barras-sat-ld101r-plus-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C67D-88D4-4399-A565-D201A0AA6186}">
  <dimension ref="A1:H23"/>
  <sheetViews>
    <sheetView topLeftCell="A9" workbookViewId="0">
      <selection activeCell="A20" sqref="A20:H23"/>
    </sheetView>
  </sheetViews>
  <sheetFormatPr defaultColWidth="9.140625" defaultRowHeight="12.75"/>
  <cols>
    <col min="1" max="1" width="21.85546875" customWidth="1"/>
    <col min="2" max="2" width="27.7109375" customWidth="1"/>
    <col min="3" max="3" width="30.140625" customWidth="1"/>
    <col min="7" max="7" width="24.140625" customWidth="1"/>
    <col min="8" max="8" width="20.140625" customWidth="1"/>
  </cols>
  <sheetData>
    <row r="1" spans="1:8" ht="57" customHeight="1">
      <c r="A1" s="358" t="s">
        <v>0</v>
      </c>
      <c r="B1" s="355"/>
      <c r="C1" s="355"/>
      <c r="D1" s="355"/>
      <c r="E1" s="355"/>
      <c r="F1" s="355"/>
      <c r="G1" s="355"/>
      <c r="H1" s="355"/>
    </row>
    <row r="2" spans="1:8" ht="26.25" customHeight="1">
      <c r="A2" s="358" t="s">
        <v>1</v>
      </c>
      <c r="B2" s="358"/>
      <c r="C2" s="358"/>
      <c r="D2" s="358"/>
      <c r="E2" s="358"/>
      <c r="F2" s="358"/>
      <c r="G2" s="358"/>
      <c r="H2" s="358"/>
    </row>
    <row r="3" spans="1:8">
      <c r="A3" s="353" t="s">
        <v>2</v>
      </c>
      <c r="B3" s="354"/>
      <c r="C3" s="354"/>
      <c r="D3" s="354"/>
      <c r="E3" s="354"/>
      <c r="F3" s="354"/>
      <c r="G3" s="354"/>
      <c r="H3" s="354"/>
    </row>
    <row r="4" spans="1:8">
      <c r="A4" s="354"/>
      <c r="B4" s="354"/>
      <c r="C4" s="354"/>
      <c r="D4" s="354"/>
      <c r="E4" s="354"/>
      <c r="F4" s="354"/>
      <c r="G4" s="354"/>
      <c r="H4" s="354"/>
    </row>
    <row r="5" spans="1:8">
      <c r="A5" s="354"/>
      <c r="B5" s="354"/>
      <c r="C5" s="354"/>
      <c r="D5" s="354"/>
      <c r="E5" s="354"/>
      <c r="F5" s="354"/>
      <c r="G5" s="354"/>
      <c r="H5" s="354"/>
    </row>
    <row r="6" spans="1:8">
      <c r="A6" s="354"/>
      <c r="B6" s="354"/>
      <c r="C6" s="354"/>
      <c r="D6" s="354"/>
      <c r="E6" s="354"/>
      <c r="F6" s="354"/>
      <c r="G6" s="354"/>
      <c r="H6" s="354"/>
    </row>
    <row r="7" spans="1:8" ht="12" customHeight="1">
      <c r="A7" s="355" t="s">
        <v>3</v>
      </c>
      <c r="B7" s="355"/>
      <c r="C7" s="355"/>
      <c r="D7" s="355"/>
      <c r="E7" s="355"/>
      <c r="F7" s="355"/>
      <c r="G7" s="355"/>
      <c r="H7" s="355"/>
    </row>
    <row r="8" spans="1:8" ht="24.75" customHeight="1">
      <c r="A8" s="293"/>
      <c r="B8" s="357" t="s">
        <v>4</v>
      </c>
      <c r="C8" s="357"/>
      <c r="D8" s="355" t="s">
        <v>5</v>
      </c>
      <c r="E8" s="355"/>
      <c r="F8" s="355"/>
      <c r="G8" s="355"/>
      <c r="H8" s="355"/>
    </row>
    <row r="9" spans="1:8" ht="22.5" customHeight="1">
      <c r="A9" s="355" t="s">
        <v>6</v>
      </c>
      <c r="B9" s="356" t="s">
        <v>7</v>
      </c>
      <c r="C9" s="356"/>
      <c r="D9" s="357"/>
      <c r="E9" s="357"/>
      <c r="F9" s="357"/>
      <c r="G9" s="357"/>
      <c r="H9" s="357"/>
    </row>
    <row r="10" spans="1:8" ht="23.25" customHeight="1">
      <c r="A10" s="355"/>
      <c r="B10" s="356"/>
      <c r="C10" s="356"/>
      <c r="D10" s="357"/>
      <c r="E10" s="357"/>
      <c r="F10" s="357"/>
      <c r="G10" s="357"/>
      <c r="H10" s="357"/>
    </row>
    <row r="11" spans="1:8" ht="27" customHeight="1">
      <c r="A11" s="355"/>
      <c r="B11" s="356"/>
      <c r="C11" s="356"/>
      <c r="D11" s="357"/>
      <c r="E11" s="357"/>
      <c r="F11" s="357"/>
      <c r="G11" s="357"/>
      <c r="H11" s="357"/>
    </row>
    <row r="12" spans="1:8" ht="18.75" customHeight="1">
      <c r="A12" s="355"/>
      <c r="B12" s="356"/>
      <c r="C12" s="356"/>
      <c r="D12" s="357"/>
      <c r="E12" s="357"/>
      <c r="F12" s="357"/>
      <c r="G12" s="357"/>
      <c r="H12" s="357"/>
    </row>
    <row r="13" spans="1:8" ht="27.75" customHeight="1">
      <c r="A13" s="355"/>
      <c r="B13" s="356"/>
      <c r="C13" s="356"/>
      <c r="D13" s="357"/>
      <c r="E13" s="357"/>
      <c r="F13" s="357"/>
      <c r="G13" s="357"/>
      <c r="H13" s="357"/>
    </row>
    <row r="14" spans="1:8" ht="25.5" customHeight="1">
      <c r="A14" s="355"/>
      <c r="B14" s="356"/>
      <c r="C14" s="356"/>
      <c r="D14" s="357"/>
      <c r="E14" s="357"/>
      <c r="F14" s="357"/>
      <c r="G14" s="357"/>
      <c r="H14" s="357"/>
    </row>
    <row r="15" spans="1:8" ht="26.25" customHeight="1">
      <c r="A15" s="355"/>
      <c r="B15" s="356"/>
      <c r="C15" s="356"/>
      <c r="D15" s="357"/>
      <c r="E15" s="357"/>
      <c r="F15" s="357"/>
      <c r="G15" s="357"/>
      <c r="H15" s="357"/>
    </row>
    <row r="16" spans="1:8" ht="20.25" customHeight="1">
      <c r="A16" s="355"/>
      <c r="B16" s="356"/>
      <c r="C16" s="356"/>
      <c r="D16" s="357"/>
      <c r="E16" s="357"/>
      <c r="F16" s="357"/>
      <c r="G16" s="357"/>
      <c r="H16" s="357"/>
    </row>
    <row r="17" spans="1:8" ht="12" customHeight="1">
      <c r="A17" s="355"/>
      <c r="B17" s="356"/>
      <c r="C17" s="356"/>
      <c r="D17" s="357"/>
      <c r="E17" s="357"/>
      <c r="F17" s="357"/>
      <c r="G17" s="357"/>
      <c r="H17" s="357"/>
    </row>
    <row r="18" spans="1:8" ht="12" customHeight="1">
      <c r="A18" s="355"/>
      <c r="B18" s="356"/>
      <c r="C18" s="356"/>
      <c r="D18" s="357"/>
      <c r="E18" s="357"/>
      <c r="F18" s="357"/>
      <c r="G18" s="357"/>
      <c r="H18" s="357"/>
    </row>
    <row r="19" spans="1:8" ht="12" customHeight="1">
      <c r="A19" s="355"/>
      <c r="B19" s="356"/>
      <c r="C19" s="356"/>
      <c r="D19" s="357"/>
      <c r="E19" s="357"/>
      <c r="F19" s="357"/>
      <c r="G19" s="357"/>
      <c r="H19" s="357"/>
    </row>
    <row r="20" spans="1:8" ht="12" customHeight="1">
      <c r="A20" s="353" t="s">
        <v>8</v>
      </c>
      <c r="B20" s="354"/>
      <c r="C20" s="354"/>
      <c r="D20" s="354"/>
      <c r="E20" s="354"/>
      <c r="F20" s="354"/>
      <c r="G20" s="354"/>
      <c r="H20" s="354"/>
    </row>
    <row r="21" spans="1:8">
      <c r="A21" s="354"/>
      <c r="B21" s="354"/>
      <c r="C21" s="354"/>
      <c r="D21" s="354"/>
      <c r="E21" s="354"/>
      <c r="F21" s="354"/>
      <c r="G21" s="354"/>
      <c r="H21" s="354"/>
    </row>
    <row r="22" spans="1:8">
      <c r="A22" s="354"/>
      <c r="B22" s="354"/>
      <c r="C22" s="354"/>
      <c r="D22" s="354"/>
      <c r="E22" s="354"/>
      <c r="F22" s="354"/>
      <c r="G22" s="354"/>
      <c r="H22" s="354"/>
    </row>
    <row r="23" spans="1:8">
      <c r="A23" s="354"/>
      <c r="B23" s="354"/>
      <c r="C23" s="354"/>
      <c r="D23" s="354"/>
      <c r="E23" s="354"/>
      <c r="F23" s="354"/>
      <c r="G23" s="354"/>
      <c r="H23" s="354"/>
    </row>
  </sheetData>
  <mergeCells count="10">
    <mergeCell ref="A20:H23"/>
    <mergeCell ref="A9:A19"/>
    <mergeCell ref="B9:C19"/>
    <mergeCell ref="D9:H19"/>
    <mergeCell ref="A1:H1"/>
    <mergeCell ref="A2:H2"/>
    <mergeCell ref="A3:H6"/>
    <mergeCell ref="A7:H7"/>
    <mergeCell ref="B8:C8"/>
    <mergeCell ref="D8:H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65C1-BE9D-4768-8576-8F77ACC34BA5}">
  <dimension ref="A2:C8"/>
  <sheetViews>
    <sheetView workbookViewId="0">
      <selection activeCell="A6" sqref="A6:B6"/>
    </sheetView>
  </sheetViews>
  <sheetFormatPr defaultColWidth="9.140625" defaultRowHeight="12.75"/>
  <cols>
    <col min="1" max="1" width="43.7109375" customWidth="1"/>
    <col min="2" max="2" width="47" customWidth="1"/>
  </cols>
  <sheetData>
    <row r="2" spans="1:3" ht="24.75" customHeight="1">
      <c r="A2" s="291" t="s">
        <v>9</v>
      </c>
      <c r="B2" s="291" t="s">
        <v>10</v>
      </c>
      <c r="C2" s="290"/>
    </row>
    <row r="3" spans="1:3" ht="47.25" customHeight="1">
      <c r="A3" s="291" t="s">
        <v>11</v>
      </c>
      <c r="B3" s="292" t="s">
        <v>12</v>
      </c>
      <c r="C3" s="290"/>
    </row>
    <row r="4" spans="1:3" ht="42.75" customHeight="1">
      <c r="A4" s="291" t="s">
        <v>13</v>
      </c>
      <c r="B4" s="292" t="s">
        <v>14</v>
      </c>
      <c r="C4" s="290"/>
    </row>
    <row r="5" spans="1:3" ht="48" customHeight="1">
      <c r="A5" s="359" t="s">
        <v>15</v>
      </c>
      <c r="B5" s="360"/>
      <c r="C5" s="289"/>
    </row>
    <row r="6" spans="1:3" ht="79.5" customHeight="1">
      <c r="A6" s="361" t="s">
        <v>16</v>
      </c>
      <c r="B6" s="362"/>
      <c r="C6" s="289"/>
    </row>
    <row r="7" spans="1:3" ht="13.5" customHeight="1">
      <c r="A7" s="363" t="s">
        <v>17</v>
      </c>
      <c r="B7" s="363"/>
    </row>
    <row r="8" spans="1:3" ht="126.75" customHeight="1">
      <c r="A8" s="364" t="s">
        <v>18</v>
      </c>
      <c r="B8" s="364"/>
    </row>
  </sheetData>
  <mergeCells count="4">
    <mergeCell ref="A5:B5"/>
    <mergeCell ref="A6:B6"/>
    <mergeCell ref="A7:B7"/>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9F39-679A-4068-8821-1C65FBFE49FB}">
  <dimension ref="A1:H23"/>
  <sheetViews>
    <sheetView topLeftCell="A3" workbookViewId="0">
      <selection activeCell="A20" sqref="A20:H23"/>
    </sheetView>
  </sheetViews>
  <sheetFormatPr defaultColWidth="9.140625" defaultRowHeight="12.75"/>
  <cols>
    <col min="1" max="1" width="21.85546875" customWidth="1"/>
    <col min="2" max="2" width="16.42578125" customWidth="1"/>
    <col min="3" max="3" width="21.85546875" customWidth="1"/>
    <col min="7" max="7" width="24.140625" customWidth="1"/>
    <col min="8" max="8" width="20.140625" customWidth="1"/>
  </cols>
  <sheetData>
    <row r="1" spans="1:8" ht="57" customHeight="1">
      <c r="A1" s="378" t="s">
        <v>19</v>
      </c>
      <c r="B1" s="379"/>
      <c r="C1" s="379"/>
      <c r="D1" s="379"/>
      <c r="E1" s="379"/>
      <c r="F1" s="379"/>
      <c r="G1" s="379"/>
      <c r="H1" s="380"/>
    </row>
    <row r="2" spans="1:8" ht="26.25" customHeight="1">
      <c r="A2" s="381" t="s">
        <v>1</v>
      </c>
      <c r="B2" s="382"/>
      <c r="C2" s="382"/>
      <c r="D2" s="382"/>
      <c r="E2" s="382"/>
      <c r="F2" s="382"/>
      <c r="G2" s="382"/>
      <c r="H2" s="383"/>
    </row>
    <row r="3" spans="1:8">
      <c r="A3" s="384" t="s">
        <v>2</v>
      </c>
      <c r="B3" s="385"/>
      <c r="C3" s="385"/>
      <c r="D3" s="385"/>
      <c r="E3" s="385"/>
      <c r="F3" s="385"/>
      <c r="G3" s="385"/>
      <c r="H3" s="386"/>
    </row>
    <row r="4" spans="1:8">
      <c r="A4" s="387"/>
      <c r="B4" s="388"/>
      <c r="C4" s="388"/>
      <c r="D4" s="388"/>
      <c r="E4" s="388"/>
      <c r="F4" s="388"/>
      <c r="G4" s="388"/>
      <c r="H4" s="389"/>
    </row>
    <row r="5" spans="1:8">
      <c r="A5" s="387"/>
      <c r="B5" s="388"/>
      <c r="C5" s="388"/>
      <c r="D5" s="388"/>
      <c r="E5" s="388"/>
      <c r="F5" s="388"/>
      <c r="G5" s="388"/>
      <c r="H5" s="389"/>
    </row>
    <row r="6" spans="1:8">
      <c r="A6" s="390"/>
      <c r="B6" s="391"/>
      <c r="C6" s="391"/>
      <c r="D6" s="391"/>
      <c r="E6" s="391"/>
      <c r="F6" s="391"/>
      <c r="G6" s="391"/>
      <c r="H6" s="392"/>
    </row>
    <row r="7" spans="1:8" ht="12" customHeight="1">
      <c r="A7" s="393" t="s">
        <v>3</v>
      </c>
      <c r="B7" s="394"/>
      <c r="C7" s="394"/>
      <c r="D7" s="394"/>
      <c r="E7" s="394"/>
      <c r="F7" s="394"/>
      <c r="G7" s="394"/>
      <c r="H7" s="395"/>
    </row>
    <row r="8" spans="1:8" ht="24.75" customHeight="1">
      <c r="A8" s="257"/>
      <c r="B8" s="396" t="s">
        <v>4</v>
      </c>
      <c r="C8" s="397"/>
      <c r="D8" s="398" t="s">
        <v>5</v>
      </c>
      <c r="E8" s="379"/>
      <c r="F8" s="379"/>
      <c r="G8" s="379"/>
      <c r="H8" s="380"/>
    </row>
    <row r="9" spans="1:8" ht="22.5" customHeight="1">
      <c r="A9" s="365" t="s">
        <v>6</v>
      </c>
      <c r="B9" s="368" t="s">
        <v>20</v>
      </c>
      <c r="C9" s="369"/>
      <c r="D9" s="374"/>
      <c r="E9" s="375"/>
      <c r="F9" s="375"/>
      <c r="G9" s="375"/>
      <c r="H9" s="375"/>
    </row>
    <row r="10" spans="1:8" ht="23.25" customHeight="1">
      <c r="A10" s="366"/>
      <c r="B10" s="370"/>
      <c r="C10" s="371"/>
      <c r="D10" s="376"/>
      <c r="E10" s="377"/>
      <c r="F10" s="377"/>
      <c r="G10" s="377"/>
      <c r="H10" s="377"/>
    </row>
    <row r="11" spans="1:8" ht="27" customHeight="1">
      <c r="A11" s="366"/>
      <c r="B11" s="370"/>
      <c r="C11" s="371"/>
      <c r="D11" s="376"/>
      <c r="E11" s="377"/>
      <c r="F11" s="377"/>
      <c r="G11" s="377"/>
      <c r="H11" s="377"/>
    </row>
    <row r="12" spans="1:8" ht="18.75" customHeight="1">
      <c r="A12" s="366"/>
      <c r="B12" s="370"/>
      <c r="C12" s="371"/>
      <c r="D12" s="376"/>
      <c r="E12" s="377"/>
      <c r="F12" s="377"/>
      <c r="G12" s="377"/>
      <c r="H12" s="377"/>
    </row>
    <row r="13" spans="1:8" ht="27.75" customHeight="1">
      <c r="A13" s="366"/>
      <c r="B13" s="370"/>
      <c r="C13" s="371"/>
      <c r="D13" s="376"/>
      <c r="E13" s="377"/>
      <c r="F13" s="377"/>
      <c r="G13" s="377"/>
      <c r="H13" s="377"/>
    </row>
    <row r="14" spans="1:8" ht="25.5" customHeight="1">
      <c r="A14" s="366"/>
      <c r="B14" s="370"/>
      <c r="C14" s="371"/>
      <c r="D14" s="376"/>
      <c r="E14" s="377"/>
      <c r="F14" s="377"/>
      <c r="G14" s="377"/>
      <c r="H14" s="377"/>
    </row>
    <row r="15" spans="1:8" ht="26.25" customHeight="1">
      <c r="A15" s="366"/>
      <c r="B15" s="370"/>
      <c r="C15" s="371"/>
      <c r="D15" s="376"/>
      <c r="E15" s="377"/>
      <c r="F15" s="377"/>
      <c r="G15" s="377"/>
      <c r="H15" s="377"/>
    </row>
    <row r="16" spans="1:8" ht="20.25" customHeight="1">
      <c r="A16" s="366"/>
      <c r="B16" s="370"/>
      <c r="C16" s="371"/>
      <c r="D16" s="376"/>
      <c r="E16" s="377"/>
      <c r="F16" s="377"/>
      <c r="G16" s="377"/>
      <c r="H16" s="377"/>
    </row>
    <row r="17" spans="1:8" ht="12" customHeight="1">
      <c r="A17" s="366"/>
      <c r="B17" s="370"/>
      <c r="C17" s="371"/>
      <c r="D17" s="376"/>
      <c r="E17" s="377"/>
      <c r="F17" s="377"/>
      <c r="G17" s="377"/>
      <c r="H17" s="377"/>
    </row>
    <row r="18" spans="1:8" ht="12" customHeight="1">
      <c r="A18" s="366"/>
      <c r="B18" s="370"/>
      <c r="C18" s="371"/>
      <c r="D18" s="376"/>
      <c r="E18" s="377"/>
      <c r="F18" s="377"/>
      <c r="G18" s="377"/>
      <c r="H18" s="377"/>
    </row>
    <row r="19" spans="1:8" ht="12" customHeight="1">
      <c r="A19" s="367"/>
      <c r="B19" s="372"/>
      <c r="C19" s="373"/>
      <c r="D19" s="376"/>
      <c r="E19" s="377"/>
      <c r="F19" s="377"/>
      <c r="G19" s="377"/>
      <c r="H19" s="377"/>
    </row>
    <row r="20" spans="1:8" ht="12" customHeight="1">
      <c r="A20" s="353" t="s">
        <v>21</v>
      </c>
      <c r="B20" s="354"/>
      <c r="C20" s="354"/>
      <c r="D20" s="354"/>
      <c r="E20" s="354"/>
      <c r="F20" s="354"/>
      <c r="G20" s="354"/>
      <c r="H20" s="354"/>
    </row>
    <row r="21" spans="1:8">
      <c r="A21" s="354"/>
      <c r="B21" s="354"/>
      <c r="C21" s="354"/>
      <c r="D21" s="354"/>
      <c r="E21" s="354"/>
      <c r="F21" s="354"/>
      <c r="G21" s="354"/>
      <c r="H21" s="354"/>
    </row>
    <row r="22" spans="1:8">
      <c r="A22" s="354"/>
      <c r="B22" s="354"/>
      <c r="C22" s="354"/>
      <c r="D22" s="354"/>
      <c r="E22" s="354"/>
      <c r="F22" s="354"/>
      <c r="G22" s="354"/>
      <c r="H22" s="354"/>
    </row>
    <row r="23" spans="1:8">
      <c r="A23" s="354"/>
      <c r="B23" s="354"/>
      <c r="C23" s="354"/>
      <c r="D23" s="354"/>
      <c r="E23" s="354"/>
      <c r="F23" s="354"/>
      <c r="G23" s="354"/>
      <c r="H23" s="354"/>
    </row>
  </sheetData>
  <mergeCells count="10">
    <mergeCell ref="A20:H23"/>
    <mergeCell ref="A9:A19"/>
    <mergeCell ref="B9:C19"/>
    <mergeCell ref="D9:H19"/>
    <mergeCell ref="A1:H1"/>
    <mergeCell ref="A2:H2"/>
    <mergeCell ref="A3:H6"/>
    <mergeCell ref="A7:H7"/>
    <mergeCell ref="B8:C8"/>
    <mergeCell ref="D8:H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D41E-9C24-4AFE-BCF2-36C0A2D847BD}">
  <dimension ref="A1:H22"/>
  <sheetViews>
    <sheetView topLeftCell="A3" workbookViewId="0">
      <selection activeCell="A19" sqref="A19:H22"/>
    </sheetView>
  </sheetViews>
  <sheetFormatPr defaultColWidth="9.140625" defaultRowHeight="12.75"/>
  <cols>
    <col min="1" max="1" width="21.85546875" customWidth="1"/>
    <col min="2" max="2" width="16.42578125" customWidth="1"/>
    <col min="3" max="3" width="21.85546875" customWidth="1"/>
    <col min="7" max="7" width="24.140625" customWidth="1"/>
    <col min="8" max="8" width="20.140625" customWidth="1"/>
  </cols>
  <sheetData>
    <row r="1" spans="1:8" ht="57" customHeight="1">
      <c r="A1" s="378" t="s">
        <v>22</v>
      </c>
      <c r="B1" s="379"/>
      <c r="C1" s="379"/>
      <c r="D1" s="379"/>
      <c r="E1" s="379"/>
      <c r="F1" s="379"/>
      <c r="G1" s="379"/>
      <c r="H1" s="380"/>
    </row>
    <row r="2" spans="1:8" ht="26.25" customHeight="1">
      <c r="A2" s="381" t="s">
        <v>23</v>
      </c>
      <c r="B2" s="382"/>
      <c r="C2" s="382"/>
      <c r="D2" s="382"/>
      <c r="E2" s="382"/>
      <c r="F2" s="382"/>
      <c r="G2" s="382"/>
      <c r="H2" s="383"/>
    </row>
    <row r="3" spans="1:8">
      <c r="A3" s="384" t="s">
        <v>24</v>
      </c>
      <c r="B3" s="385"/>
      <c r="C3" s="385"/>
      <c r="D3" s="385"/>
      <c r="E3" s="385"/>
      <c r="F3" s="385"/>
      <c r="G3" s="385"/>
      <c r="H3" s="386"/>
    </row>
    <row r="4" spans="1:8">
      <c r="A4" s="387"/>
      <c r="B4" s="388"/>
      <c r="C4" s="388"/>
      <c r="D4" s="388"/>
      <c r="E4" s="388"/>
      <c r="F4" s="388"/>
      <c r="G4" s="388"/>
      <c r="H4" s="389"/>
    </row>
    <row r="5" spans="1:8">
      <c r="A5" s="387"/>
      <c r="B5" s="388"/>
      <c r="C5" s="388"/>
      <c r="D5" s="388"/>
      <c r="E5" s="388"/>
      <c r="F5" s="388"/>
      <c r="G5" s="388"/>
      <c r="H5" s="389"/>
    </row>
    <row r="6" spans="1:8">
      <c r="A6" s="390"/>
      <c r="B6" s="391"/>
      <c r="C6" s="391"/>
      <c r="D6" s="391"/>
      <c r="E6" s="391"/>
      <c r="F6" s="391"/>
      <c r="G6" s="391"/>
      <c r="H6" s="392"/>
    </row>
    <row r="7" spans="1:8" ht="12" customHeight="1">
      <c r="A7" s="393" t="s">
        <v>25</v>
      </c>
      <c r="B7" s="394"/>
      <c r="C7" s="394"/>
      <c r="D7" s="394"/>
      <c r="E7" s="394"/>
      <c r="F7" s="394"/>
      <c r="G7" s="394"/>
      <c r="H7" s="395"/>
    </row>
    <row r="8" spans="1:8" ht="24.75" customHeight="1">
      <c r="A8" s="266"/>
      <c r="B8" s="396" t="s">
        <v>26</v>
      </c>
      <c r="C8" s="397"/>
      <c r="D8" s="398" t="s">
        <v>5</v>
      </c>
      <c r="E8" s="379"/>
      <c r="F8" s="379"/>
      <c r="G8" s="379"/>
      <c r="H8" s="380"/>
    </row>
    <row r="9" spans="1:8" ht="22.5" customHeight="1">
      <c r="A9" s="355" t="s">
        <v>27</v>
      </c>
      <c r="B9" s="399" t="s">
        <v>28</v>
      </c>
      <c r="C9" s="400"/>
      <c r="D9" s="374"/>
      <c r="E9" s="375"/>
      <c r="F9" s="375"/>
      <c r="G9" s="375"/>
      <c r="H9" s="375"/>
    </row>
    <row r="10" spans="1:8" ht="23.25" customHeight="1">
      <c r="A10" s="355"/>
      <c r="B10" s="401"/>
      <c r="C10" s="402"/>
      <c r="D10" s="376"/>
      <c r="E10" s="377"/>
      <c r="F10" s="377"/>
      <c r="G10" s="377"/>
      <c r="H10" s="377"/>
    </row>
    <row r="11" spans="1:8" ht="27" customHeight="1">
      <c r="A11" s="355"/>
      <c r="B11" s="401"/>
      <c r="C11" s="402"/>
      <c r="D11" s="376"/>
      <c r="E11" s="377"/>
      <c r="F11" s="377"/>
      <c r="G11" s="377"/>
      <c r="H11" s="377"/>
    </row>
    <row r="12" spans="1:8" ht="18.75" customHeight="1">
      <c r="A12" s="355"/>
      <c r="B12" s="401"/>
      <c r="C12" s="402"/>
      <c r="D12" s="376"/>
      <c r="E12" s="377"/>
      <c r="F12" s="377"/>
      <c r="G12" s="377"/>
      <c r="H12" s="377"/>
    </row>
    <row r="13" spans="1:8" ht="25.5" customHeight="1">
      <c r="A13" s="367" t="s">
        <v>29</v>
      </c>
      <c r="B13" s="403" t="s">
        <v>30</v>
      </c>
      <c r="C13" s="403"/>
      <c r="D13" s="377"/>
      <c r="E13" s="377"/>
      <c r="F13" s="377"/>
      <c r="G13" s="377"/>
      <c r="H13" s="377"/>
    </row>
    <row r="14" spans="1:8" ht="26.25" customHeight="1">
      <c r="A14" s="398"/>
      <c r="B14" s="403"/>
      <c r="C14" s="403"/>
      <c r="D14" s="377"/>
      <c r="E14" s="377"/>
      <c r="F14" s="377"/>
      <c r="G14" s="377"/>
      <c r="H14" s="377"/>
    </row>
    <row r="15" spans="1:8" ht="20.25" customHeight="1">
      <c r="A15" s="398"/>
      <c r="B15" s="403"/>
      <c r="C15" s="403"/>
      <c r="D15" s="377"/>
      <c r="E15" s="377"/>
      <c r="F15" s="377"/>
      <c r="G15" s="377"/>
      <c r="H15" s="377"/>
    </row>
    <row r="16" spans="1:8" ht="12.75" customHeight="1">
      <c r="A16" s="398"/>
      <c r="B16" s="403"/>
      <c r="C16" s="403"/>
      <c r="D16" s="377"/>
      <c r="E16" s="377"/>
      <c r="F16" s="377"/>
      <c r="G16" s="377"/>
      <c r="H16" s="377"/>
    </row>
    <row r="17" spans="1:8" ht="12.75" customHeight="1">
      <c r="A17" s="398"/>
      <c r="B17" s="403"/>
      <c r="C17" s="403"/>
      <c r="D17" s="377"/>
      <c r="E17" s="377"/>
      <c r="F17" s="377"/>
      <c r="G17" s="377"/>
      <c r="H17" s="377"/>
    </row>
    <row r="18" spans="1:8" ht="12" customHeight="1">
      <c r="A18" s="398"/>
      <c r="B18" s="403"/>
      <c r="C18" s="403"/>
      <c r="D18" s="377"/>
      <c r="E18" s="377"/>
      <c r="F18" s="377"/>
      <c r="G18" s="377"/>
      <c r="H18" s="377"/>
    </row>
    <row r="19" spans="1:8" ht="12" customHeight="1">
      <c r="A19" s="353" t="s">
        <v>31</v>
      </c>
      <c r="B19" s="354"/>
      <c r="C19" s="354"/>
      <c r="D19" s="354"/>
      <c r="E19" s="354"/>
      <c r="F19" s="354"/>
      <c r="G19" s="354"/>
      <c r="H19" s="354"/>
    </row>
    <row r="20" spans="1:8">
      <c r="A20" s="354"/>
      <c r="B20" s="354"/>
      <c r="C20" s="354"/>
      <c r="D20" s="354"/>
      <c r="E20" s="354"/>
      <c r="F20" s="354"/>
      <c r="G20" s="354"/>
      <c r="H20" s="354"/>
    </row>
    <row r="21" spans="1:8">
      <c r="A21" s="354"/>
      <c r="B21" s="354"/>
      <c r="C21" s="354"/>
      <c r="D21" s="354"/>
      <c r="E21" s="354"/>
      <c r="F21" s="354"/>
      <c r="G21" s="354"/>
      <c r="H21" s="354"/>
    </row>
    <row r="22" spans="1:8">
      <c r="A22" s="354"/>
      <c r="B22" s="354"/>
      <c r="C22" s="354"/>
      <c r="D22" s="354"/>
      <c r="E22" s="354"/>
      <c r="F22" s="354"/>
      <c r="G22" s="354"/>
      <c r="H22" s="354"/>
    </row>
  </sheetData>
  <mergeCells count="12">
    <mergeCell ref="A19:H22"/>
    <mergeCell ref="A9:A12"/>
    <mergeCell ref="B9:C12"/>
    <mergeCell ref="B13:C18"/>
    <mergeCell ref="A13:A18"/>
    <mergeCell ref="D9:H18"/>
    <mergeCell ref="A1:H1"/>
    <mergeCell ref="A2:H2"/>
    <mergeCell ref="A3:H6"/>
    <mergeCell ref="A7:H7"/>
    <mergeCell ref="B8:C8"/>
    <mergeCell ref="D8:H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85DB-F760-4224-B779-3748968D2CBE}">
  <dimension ref="A1:H23"/>
  <sheetViews>
    <sheetView topLeftCell="A9" workbookViewId="0">
      <selection activeCell="A20" sqref="A20:H23"/>
    </sheetView>
  </sheetViews>
  <sheetFormatPr defaultColWidth="9.140625" defaultRowHeight="12.75"/>
  <cols>
    <col min="1" max="1" width="21.85546875" customWidth="1"/>
    <col min="2" max="2" width="16.42578125" customWidth="1"/>
    <col min="3" max="3" width="21.85546875" customWidth="1"/>
    <col min="7" max="7" width="24.140625" customWidth="1"/>
    <col min="8" max="8" width="20.140625" customWidth="1"/>
  </cols>
  <sheetData>
    <row r="1" spans="1:8" ht="57" customHeight="1">
      <c r="A1" s="378" t="s">
        <v>32</v>
      </c>
      <c r="B1" s="379"/>
      <c r="C1" s="379"/>
      <c r="D1" s="379"/>
      <c r="E1" s="379"/>
      <c r="F1" s="379"/>
      <c r="G1" s="379"/>
      <c r="H1" s="380"/>
    </row>
    <row r="2" spans="1:8" ht="26.25" customHeight="1">
      <c r="A2" s="381" t="s">
        <v>23</v>
      </c>
      <c r="B2" s="382"/>
      <c r="C2" s="382"/>
      <c r="D2" s="382"/>
      <c r="E2" s="382"/>
      <c r="F2" s="382"/>
      <c r="G2" s="382"/>
      <c r="H2" s="383"/>
    </row>
    <row r="3" spans="1:8">
      <c r="A3" s="384" t="s">
        <v>33</v>
      </c>
      <c r="B3" s="385"/>
      <c r="C3" s="385"/>
      <c r="D3" s="385"/>
      <c r="E3" s="385"/>
      <c r="F3" s="385"/>
      <c r="G3" s="385"/>
      <c r="H3" s="386"/>
    </row>
    <row r="4" spans="1:8">
      <c r="A4" s="387"/>
      <c r="B4" s="388"/>
      <c r="C4" s="388"/>
      <c r="D4" s="388"/>
      <c r="E4" s="388"/>
      <c r="F4" s="388"/>
      <c r="G4" s="388"/>
      <c r="H4" s="389"/>
    </row>
    <row r="5" spans="1:8">
      <c r="A5" s="387"/>
      <c r="B5" s="388"/>
      <c r="C5" s="388"/>
      <c r="D5" s="388"/>
      <c r="E5" s="388"/>
      <c r="F5" s="388"/>
      <c r="G5" s="388"/>
      <c r="H5" s="389"/>
    </row>
    <row r="6" spans="1:8">
      <c r="A6" s="390"/>
      <c r="B6" s="391"/>
      <c r="C6" s="391"/>
      <c r="D6" s="391"/>
      <c r="E6" s="391"/>
      <c r="F6" s="391"/>
      <c r="G6" s="391"/>
      <c r="H6" s="392"/>
    </row>
    <row r="7" spans="1:8" ht="12" customHeight="1">
      <c r="A7" s="393" t="s">
        <v>3</v>
      </c>
      <c r="B7" s="394"/>
      <c r="C7" s="394"/>
      <c r="D7" s="394"/>
      <c r="E7" s="394"/>
      <c r="F7" s="394"/>
      <c r="G7" s="394"/>
      <c r="H7" s="395"/>
    </row>
    <row r="8" spans="1:8" ht="24.75" customHeight="1">
      <c r="A8" s="257"/>
      <c r="B8" s="396" t="s">
        <v>4</v>
      </c>
      <c r="C8" s="397"/>
      <c r="D8" s="398" t="s">
        <v>5</v>
      </c>
      <c r="E8" s="379"/>
      <c r="F8" s="379"/>
      <c r="G8" s="379"/>
      <c r="H8" s="380"/>
    </row>
    <row r="9" spans="1:8" ht="22.5" customHeight="1">
      <c r="A9" s="257" t="s">
        <v>34</v>
      </c>
      <c r="B9" s="406" t="s">
        <v>35</v>
      </c>
      <c r="C9" s="405"/>
      <c r="D9" s="374"/>
      <c r="E9" s="375"/>
      <c r="F9" s="375"/>
      <c r="G9" s="375"/>
      <c r="H9" s="375"/>
    </row>
    <row r="10" spans="1:8" ht="23.25" customHeight="1">
      <c r="A10" s="257" t="s">
        <v>36</v>
      </c>
      <c r="B10" s="406" t="s">
        <v>37</v>
      </c>
      <c r="C10" s="405"/>
      <c r="D10" s="376"/>
      <c r="E10" s="377"/>
      <c r="F10" s="377"/>
      <c r="G10" s="377"/>
      <c r="H10" s="377"/>
    </row>
    <row r="11" spans="1:8" ht="27" customHeight="1">
      <c r="A11" s="257" t="s">
        <v>38</v>
      </c>
      <c r="B11" s="407" t="s">
        <v>39</v>
      </c>
      <c r="C11" s="405"/>
      <c r="D11" s="376"/>
      <c r="E11" s="377"/>
      <c r="F11" s="377"/>
      <c r="G11" s="377"/>
      <c r="H11" s="377"/>
    </row>
    <row r="12" spans="1:8" ht="18.75" customHeight="1">
      <c r="A12" s="257" t="s">
        <v>40</v>
      </c>
      <c r="B12" s="407" t="s">
        <v>41</v>
      </c>
      <c r="C12" s="405"/>
      <c r="D12" s="376"/>
      <c r="E12" s="377"/>
      <c r="F12" s="377"/>
      <c r="G12" s="377"/>
      <c r="H12" s="377"/>
    </row>
    <row r="13" spans="1:8" ht="27.75" customHeight="1">
      <c r="A13" s="266" t="s">
        <v>42</v>
      </c>
      <c r="B13" s="407" t="s">
        <v>43</v>
      </c>
      <c r="C13" s="405"/>
      <c r="D13" s="376"/>
      <c r="E13" s="377"/>
      <c r="F13" s="377"/>
      <c r="G13" s="377"/>
      <c r="H13" s="377"/>
    </row>
    <row r="14" spans="1:8" ht="25.5" customHeight="1">
      <c r="A14" s="355" t="s">
        <v>44</v>
      </c>
      <c r="B14" s="404" t="s">
        <v>45</v>
      </c>
      <c r="C14" s="405"/>
      <c r="D14" s="376"/>
      <c r="E14" s="377"/>
      <c r="F14" s="377"/>
      <c r="G14" s="377"/>
      <c r="H14" s="377"/>
    </row>
    <row r="15" spans="1:8" ht="26.25" customHeight="1">
      <c r="A15" s="355"/>
      <c r="B15" s="404" t="s">
        <v>46</v>
      </c>
      <c r="C15" s="405"/>
      <c r="D15" s="376"/>
      <c r="E15" s="377"/>
      <c r="F15" s="377"/>
      <c r="G15" s="377"/>
      <c r="H15" s="377"/>
    </row>
    <row r="16" spans="1:8" ht="20.25" customHeight="1">
      <c r="A16" s="355"/>
      <c r="B16" s="404" t="s">
        <v>47</v>
      </c>
      <c r="C16" s="405"/>
      <c r="D16" s="376"/>
      <c r="E16" s="377"/>
      <c r="F16" s="377"/>
      <c r="G16" s="377"/>
      <c r="H16" s="377"/>
    </row>
    <row r="17" spans="1:8">
      <c r="A17" s="355"/>
      <c r="B17" s="404" t="s">
        <v>48</v>
      </c>
      <c r="C17" s="405"/>
      <c r="D17" s="376"/>
      <c r="E17" s="377"/>
      <c r="F17" s="377"/>
      <c r="G17" s="377"/>
      <c r="H17" s="377"/>
    </row>
    <row r="18" spans="1:8">
      <c r="A18" s="355"/>
      <c r="B18" s="404" t="s">
        <v>49</v>
      </c>
      <c r="C18" s="405"/>
      <c r="D18" s="376"/>
      <c r="E18" s="377"/>
      <c r="F18" s="377"/>
      <c r="G18" s="377"/>
      <c r="H18" s="377"/>
    </row>
    <row r="19" spans="1:8" ht="12" customHeight="1">
      <c r="A19" s="355"/>
      <c r="B19" s="404" t="s">
        <v>50</v>
      </c>
      <c r="C19" s="405"/>
      <c r="D19" s="376"/>
      <c r="E19" s="377"/>
      <c r="F19" s="377"/>
      <c r="G19" s="377"/>
      <c r="H19" s="377"/>
    </row>
    <row r="20" spans="1:8" ht="12" customHeight="1">
      <c r="A20" s="353" t="s">
        <v>51</v>
      </c>
      <c r="B20" s="354"/>
      <c r="C20" s="354"/>
      <c r="D20" s="354"/>
      <c r="E20" s="354"/>
      <c r="F20" s="354"/>
      <c r="G20" s="354"/>
      <c r="H20" s="354"/>
    </row>
    <row r="21" spans="1:8">
      <c r="A21" s="354"/>
      <c r="B21" s="354"/>
      <c r="C21" s="354"/>
      <c r="D21" s="354"/>
      <c r="E21" s="354"/>
      <c r="F21" s="354"/>
      <c r="G21" s="354"/>
      <c r="H21" s="354"/>
    </row>
    <row r="22" spans="1:8">
      <c r="A22" s="354"/>
      <c r="B22" s="354"/>
      <c r="C22" s="354"/>
      <c r="D22" s="354"/>
      <c r="E22" s="354"/>
      <c r="F22" s="354"/>
      <c r="G22" s="354"/>
      <c r="H22" s="354"/>
    </row>
    <row r="23" spans="1:8">
      <c r="A23" s="354"/>
      <c r="B23" s="354"/>
      <c r="C23" s="354"/>
      <c r="D23" s="354"/>
      <c r="E23" s="354"/>
      <c r="F23" s="354"/>
      <c r="G23" s="354"/>
      <c r="H23" s="354"/>
    </row>
  </sheetData>
  <mergeCells count="20">
    <mergeCell ref="A20:H23"/>
    <mergeCell ref="B18:C18"/>
    <mergeCell ref="B19:C19"/>
    <mergeCell ref="A14:A19"/>
    <mergeCell ref="D9:H19"/>
    <mergeCell ref="B10:C10"/>
    <mergeCell ref="B9:C9"/>
    <mergeCell ref="B16:C16"/>
    <mergeCell ref="B17:C17"/>
    <mergeCell ref="B11:C11"/>
    <mergeCell ref="B12:C12"/>
    <mergeCell ref="B13:C13"/>
    <mergeCell ref="B14:C14"/>
    <mergeCell ref="B15:C15"/>
    <mergeCell ref="A1:H1"/>
    <mergeCell ref="A2:H2"/>
    <mergeCell ref="A3:H6"/>
    <mergeCell ref="A7:H7"/>
    <mergeCell ref="B8:C8"/>
    <mergeCell ref="D8:H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F55F-6069-4868-BE40-71544278428D}">
  <dimension ref="A3:G52"/>
  <sheetViews>
    <sheetView topLeftCell="A16" zoomScale="55" zoomScaleNormal="55" workbookViewId="0">
      <selection activeCell="G28" sqref="G25:G28"/>
    </sheetView>
  </sheetViews>
  <sheetFormatPr defaultColWidth="9.140625" defaultRowHeight="12.75"/>
  <cols>
    <col min="1" max="1" width="18.42578125" style="116" customWidth="1"/>
    <col min="2" max="2" width="33.42578125" customWidth="1"/>
    <col min="3" max="3" width="16.42578125" customWidth="1"/>
    <col min="4" max="4" width="23.140625" customWidth="1"/>
    <col min="5" max="5" width="15.28515625" customWidth="1"/>
    <col min="6" max="6" width="25.85546875" customWidth="1"/>
    <col min="7" max="7" width="21.140625" customWidth="1"/>
    <col min="8" max="8" width="17" customWidth="1"/>
    <col min="9" max="9" width="15.28515625" customWidth="1"/>
    <col min="11" max="11" width="17.7109375" customWidth="1"/>
    <col min="12" max="12" width="16.140625" customWidth="1"/>
  </cols>
  <sheetData>
    <row r="3" spans="1:7" ht="72">
      <c r="A3" s="76" t="s">
        <v>52</v>
      </c>
      <c r="B3" s="76" t="s">
        <v>53</v>
      </c>
      <c r="C3" s="26" t="s">
        <v>54</v>
      </c>
      <c r="D3" s="26" t="s">
        <v>55</v>
      </c>
      <c r="E3" s="26" t="s">
        <v>56</v>
      </c>
      <c r="F3" s="332" t="s">
        <v>57</v>
      </c>
      <c r="G3" s="339" t="s">
        <v>58</v>
      </c>
    </row>
    <row r="4" spans="1:7" ht="75.75" customHeight="1">
      <c r="A4" s="284" t="s">
        <v>59</v>
      </c>
      <c r="B4" s="271" t="s">
        <v>60</v>
      </c>
      <c r="C4" s="282" t="s">
        <v>61</v>
      </c>
      <c r="D4" s="283" t="s">
        <v>62</v>
      </c>
      <c r="E4" s="282" t="s">
        <v>63</v>
      </c>
      <c r="F4" s="333">
        <v>594792</v>
      </c>
      <c r="G4" s="340" t="e" vm="1">
        <v>#VALUE!</v>
      </c>
    </row>
    <row r="5" spans="1:7" ht="76.5">
      <c r="A5" s="267" t="s">
        <v>64</v>
      </c>
      <c r="B5" s="285" t="s">
        <v>65</v>
      </c>
      <c r="C5" s="269" t="s">
        <v>66</v>
      </c>
      <c r="D5" s="270" t="s">
        <v>67</v>
      </c>
      <c r="E5" s="269" t="s">
        <v>68</v>
      </c>
      <c r="F5" s="333" t="s">
        <v>69</v>
      </c>
      <c r="G5" s="340" t="e" vm="2">
        <v>#VALUE!</v>
      </c>
    </row>
    <row r="6" spans="1:7" ht="63.75">
      <c r="A6" s="267" t="s">
        <v>70</v>
      </c>
      <c r="B6" s="271" t="s">
        <v>71</v>
      </c>
      <c r="C6" s="272" t="s">
        <v>66</v>
      </c>
      <c r="D6" s="273" t="s">
        <v>72</v>
      </c>
      <c r="E6" s="274" t="s">
        <v>73</v>
      </c>
      <c r="F6" s="333">
        <v>229998</v>
      </c>
      <c r="G6" s="340" t="e" vm="3">
        <v>#VALUE!</v>
      </c>
    </row>
    <row r="7" spans="1:7" ht="153">
      <c r="A7" s="267" t="s">
        <v>74</v>
      </c>
      <c r="B7" s="271" t="s">
        <v>71</v>
      </c>
      <c r="C7" s="272" t="s">
        <v>75</v>
      </c>
      <c r="D7" s="273" t="s">
        <v>76</v>
      </c>
      <c r="E7" s="282" t="s">
        <v>77</v>
      </c>
      <c r="F7" s="333">
        <v>230003</v>
      </c>
      <c r="G7" s="340" t="e" vm="4">
        <v>#VALUE!</v>
      </c>
    </row>
    <row r="8" spans="1:7" ht="63.75">
      <c r="A8" s="267" t="s">
        <v>78</v>
      </c>
      <c r="B8" s="286" t="s">
        <v>60</v>
      </c>
      <c r="C8" s="269" t="s">
        <v>79</v>
      </c>
      <c r="D8" s="270" t="s">
        <v>80</v>
      </c>
      <c r="E8" s="269" t="s">
        <v>81</v>
      </c>
      <c r="F8" s="333">
        <v>9996000</v>
      </c>
      <c r="G8" s="340" t="e" vm="5">
        <v>#VALUE!</v>
      </c>
    </row>
    <row r="9" spans="1:7" ht="63.75">
      <c r="A9" s="267" t="s">
        <v>82</v>
      </c>
      <c r="B9" s="271" t="s">
        <v>60</v>
      </c>
      <c r="C9" s="282" t="s">
        <v>83</v>
      </c>
      <c r="D9" s="273" t="s">
        <v>84</v>
      </c>
      <c r="E9" s="282" t="s">
        <v>85</v>
      </c>
      <c r="F9" s="333">
        <v>349000</v>
      </c>
      <c r="G9" s="340" t="e" vm="6">
        <v>#VALUE!</v>
      </c>
    </row>
    <row r="10" spans="1:7" ht="51">
      <c r="A10" s="267" t="s">
        <v>86</v>
      </c>
      <c r="B10" s="271" t="s">
        <v>60</v>
      </c>
      <c r="C10" s="282" t="s">
        <v>87</v>
      </c>
      <c r="D10" s="273" t="s">
        <v>88</v>
      </c>
      <c r="E10" s="287" t="s">
        <v>89</v>
      </c>
      <c r="F10" s="333">
        <v>152900</v>
      </c>
      <c r="G10" s="340" t="e" vm="7">
        <v>#VALUE!</v>
      </c>
    </row>
    <row r="11" spans="1:7" ht="51">
      <c r="A11" s="267" t="s">
        <v>90</v>
      </c>
      <c r="B11" s="271" t="s">
        <v>60</v>
      </c>
      <c r="C11" s="288" t="s">
        <v>91</v>
      </c>
      <c r="D11" s="283" t="s">
        <v>92</v>
      </c>
      <c r="E11" s="288" t="s">
        <v>93</v>
      </c>
      <c r="F11" s="334">
        <v>59900</v>
      </c>
      <c r="G11" s="340" t="e" vm="8">
        <v>#VALUE!</v>
      </c>
    </row>
    <row r="12" spans="1:7" ht="101.25" customHeight="1">
      <c r="A12" s="258" t="s">
        <v>94</v>
      </c>
      <c r="B12" s="259" t="s">
        <v>65</v>
      </c>
      <c r="C12" s="260" t="s">
        <v>95</v>
      </c>
      <c r="D12" s="261" t="s">
        <v>96</v>
      </c>
      <c r="E12" s="260" t="s">
        <v>97</v>
      </c>
      <c r="F12" s="335">
        <v>1850000</v>
      </c>
      <c r="G12" s="340" t="e" vm="9">
        <v>#VALUE!</v>
      </c>
    </row>
    <row r="13" spans="1:7" ht="76.5">
      <c r="A13" s="267" t="s">
        <v>98</v>
      </c>
      <c r="B13" s="268" t="s">
        <v>71</v>
      </c>
      <c r="C13" s="269" t="s">
        <v>75</v>
      </c>
      <c r="D13" s="270" t="s">
        <v>99</v>
      </c>
      <c r="E13" s="269" t="s">
        <v>100</v>
      </c>
      <c r="F13" s="336" t="s">
        <v>101</v>
      </c>
      <c r="G13" s="340" t="e" vm="10">
        <v>#VALUE!</v>
      </c>
    </row>
    <row r="14" spans="1:7" ht="165.75">
      <c r="A14" s="267" t="s">
        <v>102</v>
      </c>
      <c r="B14" s="271" t="s">
        <v>71</v>
      </c>
      <c r="C14" s="272" t="s">
        <v>75</v>
      </c>
      <c r="D14" s="273" t="s">
        <v>103</v>
      </c>
      <c r="E14" s="274" t="s">
        <v>104</v>
      </c>
      <c r="F14" s="333">
        <v>930000</v>
      </c>
      <c r="G14" s="340" t="e" vm="11">
        <v>#VALUE!</v>
      </c>
    </row>
    <row r="15" spans="1:7" ht="216.75">
      <c r="A15" s="267" t="s">
        <v>43</v>
      </c>
      <c r="B15" s="275" t="s">
        <v>105</v>
      </c>
      <c r="C15" s="276" t="s">
        <v>106</v>
      </c>
      <c r="D15" s="277" t="s">
        <v>107</v>
      </c>
      <c r="E15" s="276" t="s">
        <v>108</v>
      </c>
      <c r="F15" s="333">
        <v>80920</v>
      </c>
      <c r="G15" s="340" t="e" vm="12">
        <v>#VALUE!</v>
      </c>
    </row>
    <row r="16" spans="1:7" ht="165.75">
      <c r="A16" s="267" t="s">
        <v>109</v>
      </c>
      <c r="B16" s="271" t="s">
        <v>71</v>
      </c>
      <c r="C16" s="272" t="s">
        <v>75</v>
      </c>
      <c r="D16" s="273" t="s">
        <v>110</v>
      </c>
      <c r="E16" s="287" t="s">
        <v>111</v>
      </c>
      <c r="F16" s="333">
        <v>729005</v>
      </c>
      <c r="G16" s="340" t="e" vm="13">
        <v>#VALUE!</v>
      </c>
    </row>
    <row r="17" spans="1:7" ht="65.25" customHeight="1">
      <c r="A17" s="292" t="s">
        <v>112</v>
      </c>
      <c r="B17" s="295" t="s">
        <v>60</v>
      </c>
      <c r="C17" s="296" t="s">
        <v>113</v>
      </c>
      <c r="D17" s="261" t="s">
        <v>114</v>
      </c>
      <c r="E17" s="297" t="s">
        <v>115</v>
      </c>
      <c r="F17" s="337" t="s">
        <v>116</v>
      </c>
    </row>
    <row r="18" spans="1:7" ht="51">
      <c r="A18" s="267" t="s">
        <v>117</v>
      </c>
      <c r="B18" s="275" t="s">
        <v>60</v>
      </c>
      <c r="C18" s="278" t="s">
        <v>106</v>
      </c>
      <c r="D18" s="273" t="s">
        <v>118</v>
      </c>
      <c r="E18" s="278" t="s">
        <v>119</v>
      </c>
      <c r="F18" s="333">
        <v>415310</v>
      </c>
      <c r="G18" s="340" t="e" vm="14">
        <v>#VALUE!</v>
      </c>
    </row>
    <row r="19" spans="1:7" ht="51">
      <c r="A19" s="267" t="s">
        <v>120</v>
      </c>
      <c r="B19" s="275" t="s">
        <v>105</v>
      </c>
      <c r="C19" s="278" t="s">
        <v>121</v>
      </c>
      <c r="D19" s="279" t="s">
        <v>122</v>
      </c>
      <c r="E19" s="280" t="s">
        <v>123</v>
      </c>
      <c r="F19" s="333">
        <v>347004</v>
      </c>
      <c r="G19" s="340" t="e" vm="15">
        <v>#VALUE!</v>
      </c>
    </row>
    <row r="20" spans="1:7" ht="63.75">
      <c r="A20" s="267" t="s">
        <v>124</v>
      </c>
      <c r="B20" s="281" t="s">
        <v>65</v>
      </c>
      <c r="C20" s="282" t="s">
        <v>106</v>
      </c>
      <c r="D20" s="283" t="s">
        <v>125</v>
      </c>
      <c r="E20" s="282" t="s">
        <v>126</v>
      </c>
      <c r="F20" s="333">
        <v>1890000</v>
      </c>
      <c r="G20" s="340" t="e" vm="16">
        <v>#VALUE!</v>
      </c>
    </row>
    <row r="21" spans="1:7" ht="25.5">
      <c r="A21" s="258" t="s">
        <v>127</v>
      </c>
      <c r="B21" s="262" t="s">
        <v>128</v>
      </c>
      <c r="C21" s="265" t="s">
        <v>129</v>
      </c>
      <c r="D21" s="261" t="s">
        <v>130</v>
      </c>
      <c r="E21" s="265" t="s">
        <v>131</v>
      </c>
      <c r="F21" s="338">
        <v>3043700</v>
      </c>
    </row>
    <row r="22" spans="1:7" ht="25.5">
      <c r="A22" s="258" t="s">
        <v>127</v>
      </c>
      <c r="B22" s="262" t="s">
        <v>132</v>
      </c>
      <c r="C22" s="265" t="s">
        <v>133</v>
      </c>
      <c r="D22" s="261" t="s">
        <v>130</v>
      </c>
      <c r="E22" s="265" t="s">
        <v>134</v>
      </c>
      <c r="F22" s="337">
        <v>2421256.4325000001</v>
      </c>
    </row>
    <row r="23" spans="1:7" ht="25.5">
      <c r="A23" s="258" t="s">
        <v>127</v>
      </c>
      <c r="B23" s="262" t="s">
        <v>128</v>
      </c>
      <c r="C23" s="265" t="s">
        <v>135</v>
      </c>
      <c r="D23" s="261" t="s">
        <v>136</v>
      </c>
      <c r="E23" s="265" t="s">
        <v>137</v>
      </c>
      <c r="F23" s="337">
        <v>3458750</v>
      </c>
    </row>
    <row r="24" spans="1:7" ht="51">
      <c r="A24" s="258" t="s">
        <v>127</v>
      </c>
      <c r="B24" s="262" t="s">
        <v>138</v>
      </c>
      <c r="C24" s="265" t="s">
        <v>139</v>
      </c>
      <c r="D24" s="261" t="s">
        <v>140</v>
      </c>
      <c r="E24" s="265" t="s">
        <v>141</v>
      </c>
      <c r="F24" s="337">
        <v>2300000</v>
      </c>
    </row>
    <row r="25" spans="1:7" ht="63.75">
      <c r="A25" s="258" t="s">
        <v>142</v>
      </c>
      <c r="B25" s="262" t="s">
        <v>143</v>
      </c>
      <c r="C25" s="263" t="s">
        <v>144</v>
      </c>
      <c r="D25" s="261" t="s">
        <v>145</v>
      </c>
      <c r="E25" s="264" t="s">
        <v>146</v>
      </c>
      <c r="F25" s="337">
        <v>143990</v>
      </c>
      <c r="G25" s="340" t="e" vm="17">
        <v>#VALUE!</v>
      </c>
    </row>
    <row r="26" spans="1:7" ht="38.25">
      <c r="A26" s="258" t="s">
        <v>142</v>
      </c>
      <c r="B26" s="262" t="s">
        <v>147</v>
      </c>
      <c r="C26" s="263" t="s">
        <v>148</v>
      </c>
      <c r="D26" s="264" t="s">
        <v>149</v>
      </c>
      <c r="E26" s="264" t="s">
        <v>150</v>
      </c>
      <c r="F26" s="337">
        <v>70000</v>
      </c>
      <c r="G26" s="340" t="e" vm="18">
        <v>#VALUE!</v>
      </c>
    </row>
    <row r="27" spans="1:7" ht="25.5" customHeight="1">
      <c r="A27" s="258" t="s">
        <v>142</v>
      </c>
      <c r="B27" s="262" t="s">
        <v>151</v>
      </c>
      <c r="C27" s="263" t="s">
        <v>152</v>
      </c>
      <c r="D27" s="261" t="s">
        <v>153</v>
      </c>
      <c r="E27" s="264" t="s">
        <v>154</v>
      </c>
      <c r="F27" s="337">
        <v>8330</v>
      </c>
      <c r="G27" s="340" t="e" vm="19">
        <v>#VALUE!</v>
      </c>
    </row>
    <row r="28" spans="1:7" ht="25.5">
      <c r="A28" s="258" t="s">
        <v>142</v>
      </c>
      <c r="B28" s="262" t="s">
        <v>155</v>
      </c>
      <c r="C28" s="263" t="s">
        <v>156</v>
      </c>
      <c r="D28" s="261" t="s">
        <v>157</v>
      </c>
      <c r="E28" s="264" t="s">
        <v>158</v>
      </c>
      <c r="F28" s="337">
        <v>107100</v>
      </c>
      <c r="G28" s="340" t="e" vm="20">
        <v>#VALUE!</v>
      </c>
    </row>
    <row r="29" spans="1:7">
      <c r="A29"/>
    </row>
    <row r="30" spans="1:7">
      <c r="A30"/>
    </row>
    <row r="31" spans="1:7">
      <c r="A31"/>
    </row>
    <row r="32" spans="1:7">
      <c r="A32" s="414" t="s">
        <v>159</v>
      </c>
      <c r="B32" s="414"/>
      <c r="C32" s="414"/>
      <c r="D32" s="414"/>
      <c r="E32" s="414"/>
      <c r="F32" s="414"/>
    </row>
    <row r="33" spans="1:6" ht="24" customHeight="1">
      <c r="A33" s="256" t="s">
        <v>160</v>
      </c>
      <c r="B33" s="413" t="s">
        <v>161</v>
      </c>
      <c r="C33" s="413"/>
      <c r="D33" s="413"/>
      <c r="E33" s="413"/>
      <c r="F33" s="413"/>
    </row>
    <row r="34" spans="1:6">
      <c r="A34" s="127">
        <v>24</v>
      </c>
      <c r="B34" s="411">
        <f>SUM(F4:F28)</f>
        <v>29407958.432500001</v>
      </c>
      <c r="C34" s="412"/>
      <c r="D34" s="412"/>
      <c r="E34" s="412"/>
      <c r="F34" s="412"/>
    </row>
    <row r="35" spans="1:6">
      <c r="A35"/>
    </row>
    <row r="36" spans="1:6">
      <c r="A36"/>
    </row>
    <row r="37" spans="1:6">
      <c r="A37" s="414" t="s">
        <v>162</v>
      </c>
      <c r="B37" s="414"/>
      <c r="C37" s="414"/>
      <c r="D37" s="414"/>
      <c r="E37" s="414"/>
      <c r="F37" s="414"/>
    </row>
    <row r="38" spans="1:6" ht="25.5">
      <c r="A38" s="256" t="s">
        <v>160</v>
      </c>
      <c r="B38" s="413" t="s">
        <v>161</v>
      </c>
      <c r="C38" s="413"/>
      <c r="D38" s="413"/>
      <c r="E38" s="413"/>
      <c r="F38" s="413"/>
    </row>
    <row r="39" spans="1:6">
      <c r="A39" s="127">
        <v>10</v>
      </c>
      <c r="B39" s="411">
        <f>SUM(F12,F21:F28)+60000</f>
        <v>13463126.432500001</v>
      </c>
      <c r="C39" s="412"/>
      <c r="D39" s="412"/>
      <c r="E39" s="412"/>
      <c r="F39" s="412"/>
    </row>
    <row r="40" spans="1:6">
      <c r="A40"/>
    </row>
    <row r="41" spans="1:6">
      <c r="A41"/>
    </row>
    <row r="42" spans="1:6">
      <c r="A42" s="414" t="s">
        <v>163</v>
      </c>
      <c r="B42" s="414"/>
      <c r="C42" s="414"/>
      <c r="D42" s="414"/>
      <c r="E42" s="414"/>
      <c r="F42" s="414"/>
    </row>
    <row r="43" spans="1:6" ht="24" customHeight="1">
      <c r="A43" s="256" t="s">
        <v>160</v>
      </c>
      <c r="B43" s="408" t="s">
        <v>164</v>
      </c>
      <c r="C43" s="409"/>
      <c r="D43" s="409"/>
      <c r="E43" s="409"/>
      <c r="F43" s="410"/>
    </row>
    <row r="44" spans="1:6">
      <c r="A44" s="127">
        <v>6</v>
      </c>
      <c r="B44" s="411">
        <f>SUM(F21:F24,F26,60000)</f>
        <v>11353706.432500001</v>
      </c>
      <c r="C44" s="412"/>
      <c r="D44" s="412"/>
      <c r="E44" s="412"/>
      <c r="F44" s="412"/>
    </row>
    <row r="45" spans="1:6">
      <c r="A45"/>
    </row>
    <row r="46" spans="1:6">
      <c r="A46"/>
    </row>
    <row r="47" spans="1:6">
      <c r="A47"/>
    </row>
    <row r="48" spans="1:6">
      <c r="A48"/>
    </row>
    <row r="49" spans="1:1">
      <c r="A49"/>
    </row>
    <row r="50" spans="1:1">
      <c r="A50"/>
    </row>
    <row r="51" spans="1:1">
      <c r="A51"/>
    </row>
    <row r="52" spans="1:1">
      <c r="A52"/>
    </row>
  </sheetData>
  <mergeCells count="9">
    <mergeCell ref="B43:F43"/>
    <mergeCell ref="B44:F44"/>
    <mergeCell ref="B38:F38"/>
    <mergeCell ref="B39:F39"/>
    <mergeCell ref="A32:F32"/>
    <mergeCell ref="B33:F33"/>
    <mergeCell ref="B34:F34"/>
    <mergeCell ref="A37:F37"/>
    <mergeCell ref="A42:F42"/>
  </mergeCells>
  <hyperlinks>
    <hyperlink ref="D4" r:id="rId1" location="origin=share&amp;sid=share&amp;wid=MCO1914728383&amp;action=copy" display="https://www.mercadolibre.com.co/carcasa-de-pc-corsair-3500x-rs-argb-midtower-con-3-ventilad/up/MCOU3997598700?pdp_filters=item_id%3AMCO1914728383&amp;matt_tool=15401541&amp;ua=Hf4ioLVEOXYVk13Rn4O_eyYOlQWm2Ap82LJfZD7fPgJIz_SY#origin=share&amp;sid=share&amp;wid=MCO1914728383&amp;action=copy" xr:uid="{93C88E33-5D7E-4784-B887-78E35FFEB8E0}"/>
    <hyperlink ref="D5" r:id="rId2" xr:uid="{4F75B66B-2C52-4D30-B5DD-436A59B03293}"/>
    <hyperlink ref="D6" r:id="rId3" xr:uid="{B9C012D7-D073-4FEC-A95F-505B44317AAF}"/>
    <hyperlink ref="D7" r:id="rId4" location="origin=share&amp;sid=share&amp;wid=MCO3209546716&amp;action=copy" xr:uid="{696ECD10-DC3C-4EA3-854C-BF854B164DE3}"/>
    <hyperlink ref="D8" r:id="rId5" xr:uid="{86EFB551-B00C-4901-A618-DB5D42072BA6}"/>
    <hyperlink ref="D9" r:id="rId6" xr:uid="{AD8DCECA-DB38-4187-80C3-210A170F2E9A}"/>
    <hyperlink ref="D10" r:id="rId7" xr:uid="{F9B7AC95-BF1E-43B1-8CEE-F71216E285CF}"/>
    <hyperlink ref="D11" r:id="rId8" xr:uid="{B3CFC8D6-705B-4F5B-8BE8-FA6DD70E5107}"/>
    <hyperlink ref="D13" r:id="rId9" xr:uid="{5ADD84B4-E869-49E6-AC05-4A8A2613B7D7}"/>
    <hyperlink ref="D14" r:id="rId10" location="origin=share&amp;sid=share&amp;wid=MCO2132454783&amp;action=copy" xr:uid="{AF3F5C96-A60D-40A9-9C15-27295782DE92}"/>
    <hyperlink ref="D15" r:id="rId11" display="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xr:uid="{A8C82FA8-609E-4276-95B6-492D70005AED}"/>
    <hyperlink ref="D16" r:id="rId12" location="origin=share&amp;sid=share&amp;wid=MCO1483849099&amp;action=copy" display="https://www.mercadolibre.com.co/procesador-amd-ryzen-5-5600gt-6-nucleos-am4-grafica-radeon/p/MCO32444906?pdp_filters=item_id%3AMCO1483849099&amp;matt_tool=15401541&amp;ua=tC_HNBcurdgE5WaKW2b6M-_b1J0gqagtQ8cLMPAlhYV0PkjL#origin=share&amp;sid=share&amp;wid=MCO1483849099&amp;action=copy" xr:uid="{EAA8C643-9861-40B3-A413-BB8FED590F1C}"/>
    <hyperlink ref="D18" r:id="rId13" xr:uid="{8D2ABA74-0086-4B8E-8B49-3DD44D96042D}"/>
    <hyperlink ref="D19" r:id="rId14" xr:uid="{88051602-32CD-4616-96C5-36364B439341}"/>
    <hyperlink ref="D20" r:id="rId15" xr:uid="{1A73CA16-034F-4A3E-BF7A-C8A390B056BB}"/>
    <hyperlink ref="D25" r:id="rId16" xr:uid="{950E4D3A-AC46-425F-BEF4-38E8C3DBFBEF}"/>
    <hyperlink ref="D27" r:id="rId17" xr:uid="{EA2FBEC2-9C4E-4F2A-9E8D-02B5F2A21F06}"/>
    <hyperlink ref="D28" r:id="rId18" xr:uid="{1AF21C7D-CBA7-4F55-A310-6213F3FE987D}"/>
    <hyperlink ref="D12" r:id="rId19" display="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xr:uid="{0038D04D-60AB-44CF-9B6C-306E64787B46}"/>
    <hyperlink ref="D17" r:id="rId20" xr:uid="{71A361F3-DB9F-4E79-A0BA-7623ED850F6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9"/>
  <sheetViews>
    <sheetView zoomScale="40" zoomScaleNormal="40" workbookViewId="0">
      <selection activeCell="N10" sqref="N10"/>
    </sheetView>
  </sheetViews>
  <sheetFormatPr defaultColWidth="12.5703125" defaultRowHeight="15" customHeight="1"/>
  <cols>
    <col min="1" max="3" width="19.140625" customWidth="1"/>
    <col min="4" max="4" width="21.85546875" customWidth="1"/>
    <col min="5" max="5" width="17" customWidth="1"/>
    <col min="6" max="6" width="19.5703125" customWidth="1"/>
    <col min="7" max="7" width="21.28515625" customWidth="1"/>
    <col min="8" max="8" width="17" customWidth="1"/>
    <col min="9" max="9" width="19.140625" customWidth="1"/>
    <col min="10" max="10" width="32.42578125" customWidth="1"/>
    <col min="11" max="11" width="23.5703125" customWidth="1"/>
    <col min="12" max="12" width="31.5703125" customWidth="1"/>
    <col min="13" max="20" width="10" customWidth="1"/>
  </cols>
  <sheetData>
    <row r="1" spans="1:20" ht="12.75" customHeight="1">
      <c r="A1" s="1"/>
    </row>
    <row r="2" spans="1:20" s="24" customFormat="1" ht="27.75" customHeight="1">
      <c r="D2" s="418" t="s">
        <v>165</v>
      </c>
      <c r="E2" s="448"/>
      <c r="F2" s="448"/>
      <c r="G2" s="448"/>
      <c r="H2" s="448"/>
    </row>
    <row r="3" spans="1:20" s="24" customFormat="1" ht="12.75" customHeight="1"/>
    <row r="4" spans="1:20" s="24" customFormat="1" ht="12.75" customHeight="1"/>
    <row r="5" spans="1:20" s="24" customFormat="1" ht="43.5" customHeight="1">
      <c r="A5" s="419" t="s">
        <v>166</v>
      </c>
      <c r="B5" s="449"/>
      <c r="C5" s="449"/>
      <c r="D5" s="449"/>
      <c r="E5" s="449"/>
      <c r="F5" s="449"/>
      <c r="G5" s="449"/>
      <c r="H5" s="449"/>
      <c r="I5" s="449"/>
      <c r="J5" s="450"/>
    </row>
    <row r="6" spans="1:20" s="24" customFormat="1" ht="15.75" customHeight="1"/>
    <row r="7" spans="1:20" s="24" customFormat="1" ht="75.75" customHeight="1">
      <c r="A7" s="25" t="s">
        <v>167</v>
      </c>
      <c r="B7" s="40" t="s">
        <v>54</v>
      </c>
      <c r="C7" s="40" t="s">
        <v>55</v>
      </c>
      <c r="D7" s="40" t="s">
        <v>56</v>
      </c>
      <c r="E7" s="40" t="s">
        <v>168</v>
      </c>
      <c r="F7" s="70" t="s">
        <v>57</v>
      </c>
      <c r="G7" s="71" t="s">
        <v>169</v>
      </c>
      <c r="H7" s="40" t="s">
        <v>170</v>
      </c>
      <c r="I7" s="178" t="s">
        <v>171</v>
      </c>
      <c r="J7" s="40" t="s">
        <v>172</v>
      </c>
      <c r="K7" s="178" t="s">
        <v>173</v>
      </c>
      <c r="L7" s="53" t="s">
        <v>174</v>
      </c>
      <c r="M7" s="29"/>
      <c r="N7" s="29"/>
      <c r="O7" s="29"/>
      <c r="P7" s="29"/>
      <c r="Q7" s="29"/>
      <c r="R7" s="29"/>
      <c r="S7" s="29"/>
      <c r="T7" s="29"/>
    </row>
    <row r="8" spans="1:20" s="24" customFormat="1" ht="202.5" customHeight="1">
      <c r="A8" s="54" t="s">
        <v>60</v>
      </c>
      <c r="B8" s="44" t="s">
        <v>61</v>
      </c>
      <c r="C8" s="42" t="s">
        <v>62</v>
      </c>
      <c r="D8" s="75" t="s">
        <v>63</v>
      </c>
      <c r="E8" s="45">
        <v>499826</v>
      </c>
      <c r="F8" s="45">
        <f>E8*1.19</f>
        <v>594792.93999999994</v>
      </c>
      <c r="G8" s="77">
        <f>F8/H8</f>
        <v>190.11169034567624</v>
      </c>
      <c r="H8" s="78">
        <v>3128.65</v>
      </c>
      <c r="I8" s="252" t="s">
        <v>175</v>
      </c>
      <c r="J8" s="91" t="s">
        <v>176</v>
      </c>
      <c r="K8" s="197" t="s">
        <v>177</v>
      </c>
      <c r="L8" s="176"/>
    </row>
    <row r="9" spans="1:20" s="24" customFormat="1" ht="198" customHeight="1">
      <c r="A9" s="82" t="s">
        <v>71</v>
      </c>
      <c r="B9" s="73" t="s">
        <v>178</v>
      </c>
      <c r="C9" s="83" t="s">
        <v>179</v>
      </c>
      <c r="D9" s="84" t="s">
        <v>180</v>
      </c>
      <c r="E9" s="85">
        <v>113361</v>
      </c>
      <c r="F9" s="86">
        <f>E9*1.19</f>
        <v>134899.59</v>
      </c>
      <c r="G9" s="87">
        <f>F9/H9</f>
        <v>43.117507551180218</v>
      </c>
      <c r="H9" s="86">
        <v>3128.65</v>
      </c>
      <c r="I9" s="253" t="s">
        <v>175</v>
      </c>
      <c r="J9" s="91" t="s">
        <v>181</v>
      </c>
      <c r="K9" s="197" t="s">
        <v>182</v>
      </c>
      <c r="L9" s="176"/>
    </row>
    <row r="10" spans="1:20" s="24" customFormat="1" ht="210" customHeight="1">
      <c r="A10" s="92" t="s">
        <v>65</v>
      </c>
      <c r="B10" s="93" t="s">
        <v>183</v>
      </c>
      <c r="C10" s="94" t="s">
        <v>184</v>
      </c>
      <c r="D10" s="95" t="s">
        <v>185</v>
      </c>
      <c r="E10" s="96">
        <v>1602923.53</v>
      </c>
      <c r="F10" s="96">
        <f>E10*1.19</f>
        <v>1907479.0007</v>
      </c>
      <c r="G10" s="97">
        <f>F10/H10</f>
        <v>609.68117261438636</v>
      </c>
      <c r="H10" s="98">
        <v>3128.65</v>
      </c>
      <c r="I10" s="254" t="s">
        <v>186</v>
      </c>
      <c r="J10" s="331" t="s">
        <v>187</v>
      </c>
      <c r="K10" s="197" t="s">
        <v>188</v>
      </c>
      <c r="L10" s="176"/>
    </row>
    <row r="11" spans="1:20" ht="12.75" customHeight="1"/>
    <row r="12" spans="1:20" ht="12.75">
      <c r="A12" s="21"/>
      <c r="B12" s="21"/>
      <c r="C12" s="21"/>
      <c r="D12" s="21"/>
      <c r="E12" s="21"/>
      <c r="F12" s="21"/>
      <c r="G12" s="21"/>
      <c r="H12" s="21"/>
      <c r="I12" s="21"/>
      <c r="J12" s="21"/>
    </row>
    <row r="13" spans="1:20" ht="12.75">
      <c r="A13" s="21"/>
      <c r="B13" s="21"/>
      <c r="C13" s="21"/>
      <c r="D13" s="21"/>
      <c r="E13" s="21"/>
      <c r="F13" s="21"/>
      <c r="G13" s="21"/>
      <c r="H13" s="21"/>
      <c r="I13" s="21"/>
      <c r="J13" s="21"/>
    </row>
    <row r="14" spans="1:20" ht="48" customHeight="1">
      <c r="A14" s="415" t="s">
        <v>189</v>
      </c>
      <c r="B14" s="416"/>
      <c r="C14" s="416"/>
      <c r="D14" s="416"/>
      <c r="E14" s="416"/>
      <c r="F14" s="416"/>
      <c r="G14" s="416"/>
      <c r="H14" s="416"/>
      <c r="I14" s="21"/>
      <c r="J14" s="21"/>
    </row>
    <row r="15" spans="1:20" ht="69" customHeight="1">
      <c r="A15" s="161" t="s">
        <v>167</v>
      </c>
      <c r="B15" s="162" t="s">
        <v>71</v>
      </c>
      <c r="C15" s="44" t="s">
        <v>178</v>
      </c>
      <c r="D15" s="89" t="s">
        <v>180</v>
      </c>
      <c r="E15" s="417" t="s">
        <v>190</v>
      </c>
      <c r="F15" s="417"/>
      <c r="G15" s="417"/>
      <c r="H15" s="417"/>
    </row>
    <row r="16" spans="1:20"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1"/>
      <c r="E25" s="11"/>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A14:H14"/>
    <mergeCell ref="E15:H15"/>
    <mergeCell ref="D2:H2"/>
    <mergeCell ref="A5:J5"/>
  </mergeCells>
  <hyperlinks>
    <hyperlink ref="C8" r:id="rId1" location="origin=share&amp;sid=share&amp;wid=MCO1914728383&amp;action=copy" display="https://www.mercadolibre.com.co/carcasa-de-pc-corsair-3500x-rs-argb-midtower-con-3-ventilad/up/MCOU3997598700?pdp_filters=item_id%3AMCO1914728383&amp;matt_tool=15401541&amp;ua=Hf4ioLVEOXYVk13Rn4O_eyYOlQWm2Ap82LJfZD7fPgJIz_SY#origin=share&amp;sid=share&amp;wid=MCO1914728383&amp;action=copy" xr:uid="{00000000-0004-0000-0000-000000000000}"/>
    <hyperlink ref="C9" r:id="rId2" location="especificaciones" xr:uid="{9B65C441-C74F-4DC6-B4AC-D55528B62714}"/>
    <hyperlink ref="C10" r:id="rId3" xr:uid="{B43E1107-204C-4707-908C-0FCA9D904A0F}"/>
  </hyperlinks>
  <pageMargins left="0.7" right="0.7" top="0.75" bottom="0.75" header="0" footer="0"/>
  <pageSetup orientation="landscape"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C8" zoomScale="85" zoomScaleNormal="85" workbookViewId="0">
      <selection activeCell="N9" sqref="N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10" customWidth="1"/>
    <col min="12" max="12" width="31" customWidth="1"/>
    <col min="13" max="27" width="10" customWidth="1"/>
  </cols>
  <sheetData>
    <row r="1" spans="1:27" ht="12.75" customHeight="1"/>
    <row r="2" spans="1:27" ht="27.75" customHeight="1">
      <c r="D2" s="420" t="s">
        <v>165</v>
      </c>
      <c r="E2" s="451"/>
      <c r="F2" s="451"/>
      <c r="G2" s="451"/>
      <c r="H2" s="451"/>
    </row>
    <row r="3" spans="1:27" ht="12.75"/>
    <row r="4" spans="1:27" ht="12.75"/>
    <row r="5" spans="1:27" ht="43.5" customHeight="1">
      <c r="A5" s="421" t="s">
        <v>166</v>
      </c>
      <c r="B5" s="452"/>
      <c r="C5" s="452"/>
      <c r="D5" s="452"/>
      <c r="E5" s="452"/>
      <c r="F5" s="452"/>
      <c r="G5" s="452"/>
      <c r="H5" s="452"/>
      <c r="I5" s="452"/>
      <c r="J5" s="453"/>
    </row>
    <row r="6" spans="1:27" ht="15.75" customHeight="1"/>
    <row r="7" spans="1:27" s="24" customFormat="1" ht="75.75" customHeight="1">
      <c r="A7" s="25" t="s">
        <v>167</v>
      </c>
      <c r="B7" s="40" t="s">
        <v>191</v>
      </c>
      <c r="C7" s="40" t="s">
        <v>192</v>
      </c>
      <c r="D7" s="40" t="s">
        <v>193</v>
      </c>
      <c r="E7" s="40" t="s">
        <v>194</v>
      </c>
      <c r="F7" s="70" t="s">
        <v>195</v>
      </c>
      <c r="G7" s="71" t="s">
        <v>196</v>
      </c>
      <c r="H7" s="40" t="s">
        <v>170</v>
      </c>
      <c r="I7" s="40" t="s">
        <v>197</v>
      </c>
      <c r="J7" s="40" t="s">
        <v>198</v>
      </c>
      <c r="K7" s="178" t="s">
        <v>173</v>
      </c>
      <c r="L7" s="26" t="s">
        <v>174</v>
      </c>
      <c r="M7" s="29"/>
      <c r="N7" s="29"/>
      <c r="O7" s="29"/>
      <c r="P7" s="29"/>
      <c r="Q7" s="29"/>
      <c r="R7" s="29"/>
      <c r="S7" s="29"/>
      <c r="T7" s="29"/>
      <c r="U7" s="29"/>
      <c r="V7" s="29"/>
      <c r="W7" s="29"/>
      <c r="X7" s="29"/>
      <c r="Y7" s="29"/>
      <c r="Z7" s="29"/>
      <c r="AA7" s="29"/>
    </row>
    <row r="8" spans="1:27" s="24" customFormat="1" ht="93.75" customHeight="1">
      <c r="A8" s="198" t="s">
        <v>60</v>
      </c>
      <c r="B8" s="199" t="s">
        <v>66</v>
      </c>
      <c r="C8" s="200" t="s">
        <v>199</v>
      </c>
      <c r="D8" s="201" t="s">
        <v>200</v>
      </c>
      <c r="E8" s="199" t="s">
        <v>201</v>
      </c>
      <c r="F8" s="199" t="s">
        <v>202</v>
      </c>
      <c r="G8" s="199" t="s">
        <v>203</v>
      </c>
      <c r="H8" s="201" t="s">
        <v>204</v>
      </c>
      <c r="I8" s="199" t="s">
        <v>175</v>
      </c>
      <c r="J8" s="201" t="s">
        <v>205</v>
      </c>
      <c r="K8" s="197" t="s">
        <v>206</v>
      </c>
      <c r="L8" s="342" t="e" vm="21">
        <v>#VALUE!</v>
      </c>
    </row>
    <row r="9" spans="1:27" s="24" customFormat="1" ht="76.5">
      <c r="A9" s="202" t="s">
        <v>71</v>
      </c>
      <c r="B9" s="203" t="s">
        <v>207</v>
      </c>
      <c r="C9" s="204" t="s">
        <v>208</v>
      </c>
      <c r="D9" s="205" t="s">
        <v>209</v>
      </c>
      <c r="E9" s="203" t="s">
        <v>210</v>
      </c>
      <c r="F9" s="203" t="s">
        <v>211</v>
      </c>
      <c r="G9" s="203" t="s">
        <v>212</v>
      </c>
      <c r="H9" s="205" t="s">
        <v>204</v>
      </c>
      <c r="I9" s="203" t="s">
        <v>175</v>
      </c>
      <c r="J9" s="205" t="s">
        <v>213</v>
      </c>
      <c r="K9" s="197" t="s">
        <v>214</v>
      </c>
      <c r="L9" s="341" t="e" vm="22">
        <v>#VALUE!</v>
      </c>
    </row>
    <row r="10" spans="1:27" s="24" customFormat="1" ht="76.5">
      <c r="A10" s="202" t="s">
        <v>65</v>
      </c>
      <c r="B10" s="203" t="s">
        <v>66</v>
      </c>
      <c r="C10" s="204" t="s">
        <v>67</v>
      </c>
      <c r="D10" s="203" t="s">
        <v>68</v>
      </c>
      <c r="E10" s="203" t="s">
        <v>215</v>
      </c>
      <c r="F10" s="203" t="s">
        <v>216</v>
      </c>
      <c r="G10" s="203" t="s">
        <v>217</v>
      </c>
      <c r="H10" s="203" t="s">
        <v>204</v>
      </c>
      <c r="I10" s="203" t="s">
        <v>175</v>
      </c>
      <c r="J10" s="203" t="s">
        <v>218</v>
      </c>
      <c r="K10" s="197" t="s">
        <v>206</v>
      </c>
      <c r="L10" s="340" t="e" vm="2">
        <v>#VALUE!</v>
      </c>
    </row>
    <row r="11" spans="1:27" ht="15" customHeight="1">
      <c r="A11" s="1"/>
      <c r="B11" s="68"/>
      <c r="C11" s="68"/>
      <c r="D11" s="68"/>
      <c r="E11" s="68"/>
      <c r="F11" s="68"/>
      <c r="G11" s="68"/>
      <c r="H11" s="68"/>
      <c r="I11" s="68"/>
      <c r="J11" s="68"/>
    </row>
    <row r="12" spans="1:27" ht="12.75"/>
    <row r="13" spans="1:27" ht="12.75"/>
    <row r="14" spans="1:27" ht="39.75" customHeight="1">
      <c r="A14" s="415" t="s">
        <v>189</v>
      </c>
      <c r="B14" s="416"/>
      <c r="C14" s="416"/>
      <c r="D14" s="416"/>
      <c r="E14" s="416"/>
      <c r="F14" s="416"/>
      <c r="G14" s="416"/>
      <c r="H14" s="416"/>
    </row>
    <row r="15" spans="1:27" ht="69" customHeight="1">
      <c r="A15" s="161" t="s">
        <v>167</v>
      </c>
      <c r="B15" s="162" t="s">
        <v>65</v>
      </c>
      <c r="C15" s="203" t="s">
        <v>66</v>
      </c>
      <c r="D15" s="203" t="s">
        <v>68</v>
      </c>
      <c r="E15" s="417" t="s">
        <v>219</v>
      </c>
      <c r="F15" s="417"/>
      <c r="G15" s="417"/>
      <c r="H15" s="417"/>
      <c r="I15" s="21"/>
      <c r="J15" s="2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4:H14"/>
    <mergeCell ref="E15:H15"/>
    <mergeCell ref="D2:H2"/>
    <mergeCell ref="A5:J5"/>
  </mergeCells>
  <hyperlinks>
    <hyperlink ref="C8" r:id="rId1" xr:uid="{F63B18F6-8DE8-46D2-9B79-E5288732DED0}"/>
    <hyperlink ref="C9" r:id="rId2" xr:uid="{B38E2289-77F2-4C5C-A812-62F68D44FD10}"/>
    <hyperlink ref="C10" r:id="rId3" xr:uid="{50981B08-C78F-4993-B169-1C2025514454}"/>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99"/>
  <sheetViews>
    <sheetView topLeftCell="A9" zoomScale="55" zoomScaleNormal="55" workbookViewId="0">
      <selection activeCell="R10" sqref="R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10" customWidth="1"/>
    <col min="12" max="12" width="25.7109375" customWidth="1"/>
    <col min="13" max="23" width="10" customWidth="1"/>
  </cols>
  <sheetData>
    <row r="1" spans="1:23" ht="12.75" customHeight="1"/>
    <row r="2" spans="1:23" s="24" customFormat="1" ht="27.75" customHeight="1">
      <c r="D2" s="418" t="s">
        <v>165</v>
      </c>
      <c r="E2" s="448"/>
      <c r="F2" s="448"/>
      <c r="G2" s="448"/>
      <c r="H2" s="448"/>
    </row>
    <row r="3" spans="1:23" s="24" customFormat="1" ht="12.75" customHeight="1"/>
    <row r="4" spans="1:23" s="24" customFormat="1" ht="12.75" customHeight="1"/>
    <row r="5" spans="1:23" s="24" customFormat="1" ht="43.5" customHeight="1">
      <c r="A5" s="419" t="s">
        <v>166</v>
      </c>
      <c r="B5" s="449"/>
      <c r="C5" s="449"/>
      <c r="D5" s="449"/>
      <c r="E5" s="449"/>
      <c r="F5" s="449"/>
      <c r="G5" s="449"/>
      <c r="H5" s="449"/>
      <c r="I5" s="449"/>
      <c r="J5" s="450"/>
    </row>
    <row r="6" spans="1:23" s="24" customFormat="1" ht="15.75" customHeight="1"/>
    <row r="7" spans="1:23" s="24" customFormat="1" ht="75.75" customHeight="1">
      <c r="A7" s="76" t="s">
        <v>167</v>
      </c>
      <c r="B7" s="26" t="s">
        <v>54</v>
      </c>
      <c r="C7" s="26" t="s">
        <v>55</v>
      </c>
      <c r="D7" s="26" t="s">
        <v>56</v>
      </c>
      <c r="E7" s="26" t="s">
        <v>168</v>
      </c>
      <c r="F7" s="27" t="s">
        <v>57</v>
      </c>
      <c r="G7" s="28" t="s">
        <v>169</v>
      </c>
      <c r="H7" s="26" t="s">
        <v>170</v>
      </c>
      <c r="I7" s="26" t="s">
        <v>171</v>
      </c>
      <c r="J7" s="26" t="s">
        <v>172</v>
      </c>
      <c r="K7" s="178" t="s">
        <v>173</v>
      </c>
      <c r="L7" s="53" t="s">
        <v>174</v>
      </c>
      <c r="M7" s="29"/>
      <c r="N7" s="29"/>
      <c r="O7" s="29"/>
      <c r="P7" s="29"/>
      <c r="Q7" s="29"/>
      <c r="R7" s="29"/>
      <c r="S7" s="29"/>
      <c r="T7" s="29"/>
      <c r="U7" s="29"/>
      <c r="V7" s="29"/>
      <c r="W7" s="29"/>
    </row>
    <row r="8" spans="1:23" s="24" customFormat="1" ht="226.5" customHeight="1">
      <c r="A8" s="54" t="s">
        <v>60</v>
      </c>
      <c r="B8" s="44" t="s">
        <v>61</v>
      </c>
      <c r="C8" s="42" t="s">
        <v>220</v>
      </c>
      <c r="D8" s="75" t="s">
        <v>221</v>
      </c>
      <c r="E8" s="45">
        <v>252010</v>
      </c>
      <c r="F8" s="45">
        <f>E8*1.19</f>
        <v>299891.89999999997</v>
      </c>
      <c r="G8" s="77">
        <f>F8/H8</f>
        <v>95.853451169034557</v>
      </c>
      <c r="H8" s="78">
        <v>3128.65</v>
      </c>
      <c r="I8" s="41" t="s">
        <v>222</v>
      </c>
      <c r="J8" s="79" t="s">
        <v>223</v>
      </c>
      <c r="K8" s="197" t="s">
        <v>188</v>
      </c>
      <c r="L8" s="176" t="e" vm="23">
        <v>#VALUE!</v>
      </c>
    </row>
    <row r="9" spans="1:23" s="24" customFormat="1" ht="173.25" customHeight="1">
      <c r="A9" s="54" t="s">
        <v>71</v>
      </c>
      <c r="B9" s="80" t="s">
        <v>66</v>
      </c>
      <c r="C9" s="66" t="s">
        <v>72</v>
      </c>
      <c r="D9" s="81" t="s">
        <v>73</v>
      </c>
      <c r="E9" s="45">
        <v>193276</v>
      </c>
      <c r="F9" s="45">
        <f>E9*1.19</f>
        <v>229998.44</v>
      </c>
      <c r="G9" s="77">
        <f>F9/H9</f>
        <v>73.513636872133347</v>
      </c>
      <c r="H9" s="78">
        <v>3128.65</v>
      </c>
      <c r="I9" s="41" t="s">
        <v>222</v>
      </c>
      <c r="J9" s="79" t="s">
        <v>224</v>
      </c>
      <c r="K9" s="197" t="s">
        <v>206</v>
      </c>
      <c r="L9" s="176" t="e" vm="3">
        <v>#VALUE!</v>
      </c>
    </row>
    <row r="10" spans="1:23" s="24" customFormat="1" ht="182.25" customHeight="1">
      <c r="A10" s="82" t="s">
        <v>65</v>
      </c>
      <c r="B10" s="73" t="s">
        <v>183</v>
      </c>
      <c r="C10" s="179" t="s">
        <v>225</v>
      </c>
      <c r="D10" s="81" t="s">
        <v>226</v>
      </c>
      <c r="E10" s="85">
        <v>235210.08</v>
      </c>
      <c r="F10" s="86">
        <f>E10*1.19</f>
        <v>279899.99519999995</v>
      </c>
      <c r="G10" s="87">
        <f>F10/H10</f>
        <v>89.463505090054795</v>
      </c>
      <c r="H10" s="86">
        <v>3128.65</v>
      </c>
      <c r="I10" s="61" t="s">
        <v>222</v>
      </c>
      <c r="J10" s="88" t="s">
        <v>227</v>
      </c>
      <c r="K10" s="197" t="s">
        <v>206</v>
      </c>
      <c r="L10" s="176" t="e" vm="24">
        <v>#VALUE!</v>
      </c>
    </row>
    <row r="11" spans="1:23" s="24" customFormat="1" ht="144" customHeight="1">
      <c r="A11" s="54" t="s">
        <v>228</v>
      </c>
      <c r="B11" s="44" t="s">
        <v>61</v>
      </c>
      <c r="C11" s="42" t="s">
        <v>229</v>
      </c>
      <c r="D11" s="89" t="s">
        <v>230</v>
      </c>
      <c r="E11" s="45">
        <v>570510</v>
      </c>
      <c r="F11" s="45">
        <f>E11*1.19</f>
        <v>678906.9</v>
      </c>
      <c r="G11" s="77">
        <f>F11/H11</f>
        <v>216.99675578923816</v>
      </c>
      <c r="H11" s="78">
        <v>3128.65</v>
      </c>
      <c r="I11" s="41" t="s">
        <v>186</v>
      </c>
      <c r="J11" s="55" t="s">
        <v>231</v>
      </c>
      <c r="K11" s="197" t="s">
        <v>206</v>
      </c>
      <c r="L11" s="176" t="e" vm="25">
        <v>#VALUE!</v>
      </c>
    </row>
    <row r="12" spans="1:23" ht="17.25" customHeight="1">
      <c r="A12" s="22"/>
      <c r="B12" s="21"/>
      <c r="C12" s="21"/>
      <c r="D12" s="21"/>
      <c r="E12" s="21"/>
      <c r="F12" s="21"/>
      <c r="G12" s="21"/>
      <c r="H12" s="21"/>
      <c r="I12" s="21"/>
      <c r="J12" s="21"/>
    </row>
    <row r="13" spans="1:23" ht="34.5" hidden="1" customHeight="1"/>
    <row r="14" spans="1:23" ht="15.75" customHeight="1">
      <c r="A14" s="22"/>
    </row>
    <row r="15" spans="1:23" ht="60.75" customHeight="1">
      <c r="A15" s="415" t="s">
        <v>189</v>
      </c>
      <c r="B15" s="416"/>
      <c r="C15" s="416"/>
      <c r="D15" s="416"/>
      <c r="E15" s="416"/>
      <c r="F15" s="416"/>
      <c r="G15" s="416"/>
      <c r="H15" s="416"/>
    </row>
    <row r="16" spans="1:23" ht="82.5" customHeight="1">
      <c r="A16" s="161" t="s">
        <v>167</v>
      </c>
      <c r="B16" s="162" t="s">
        <v>232</v>
      </c>
      <c r="C16" s="203" t="s">
        <v>233</v>
      </c>
      <c r="D16" s="203" t="s">
        <v>234</v>
      </c>
      <c r="E16" s="417" t="s">
        <v>235</v>
      </c>
      <c r="F16" s="417"/>
      <c r="G16" s="417"/>
      <c r="H16" s="41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1"/>
      <c r="E25" s="11"/>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A15:H15"/>
    <mergeCell ref="E16:H16"/>
    <mergeCell ref="D2:H2"/>
    <mergeCell ref="A5:J5"/>
  </mergeCells>
  <hyperlinks>
    <hyperlink ref="C8" r:id="rId1" location="origin=share&amp;sid=share&amp;wid=MCO4153906250&amp;action=copy" display="https://www.mercadolibre.com.co/disco-solido-ssd-512gb-nvme-m2-gen4-x4-samsung-pciex-2280-negro/p/MCO75243475?pdp_filters=item_id%3AMCO4153906250&amp;matt_tool=15401541&amp;ua=KVL7uncKQtojIITc807K8AH0Kn8-TOSKEYeGY3epzRQOq_Cm#origin=share&amp;sid=share&amp;wid=MCO4153906250&amp;action=copy" xr:uid="{4A3BB651-2B11-4461-B617-97F75F090D18}"/>
    <hyperlink ref="C9" r:id="rId2" xr:uid="{65EED1B1-54DA-4743-B73E-BE9301DCBD36}"/>
    <hyperlink ref="C10" r:id="rId3" xr:uid="{E097BD9F-D78C-4109-AFB6-D7DEE3BADD03}"/>
    <hyperlink ref="C11" r:id="rId4" location="origin=share&amp;sid=share&amp;wid=MCO1555268603&amp;action=copy" display="https://www.mercadolibre.com.co/unidad-solida-m2-adata-legend-860-1tb-60005000mbs-color-negro/p/MCO45759318?pdp_filters=item_id%3AMCO1555268603&amp;matt_tool=15401541&amp;ua=y5lZaw7qxafHa_SCNmgknpbBxD1D9ItW4GaG-Mr_aJwQDZKo#origin=share&amp;sid=share&amp;wid=MCO1555268603&amp;action=copy" xr:uid="{ACF41C9B-70D6-40C7-90B8-CD7BC2DCF436}"/>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98"/>
  <sheetViews>
    <sheetView topLeftCell="A5" zoomScale="55" zoomScaleNormal="55" workbookViewId="0">
      <selection activeCell="L10" sqref="L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10" customWidth="1"/>
    <col min="12" max="12" width="25.5703125" customWidth="1"/>
    <col min="13" max="14" width="10" customWidth="1"/>
  </cols>
  <sheetData>
    <row r="1" spans="1:14" ht="12.75" customHeight="1"/>
    <row r="2" spans="1:14" s="24" customFormat="1" ht="27.75" customHeight="1">
      <c r="D2" s="418" t="s">
        <v>165</v>
      </c>
      <c r="E2" s="448"/>
      <c r="F2" s="448"/>
      <c r="G2" s="448"/>
      <c r="H2" s="448"/>
    </row>
    <row r="3" spans="1:14" s="24" customFormat="1" ht="12.75" customHeight="1"/>
    <row r="4" spans="1:14" s="24" customFormat="1" ht="12.75" customHeight="1"/>
    <row r="5" spans="1:14" s="24" customFormat="1" ht="43.5" customHeight="1">
      <c r="A5" s="419" t="s">
        <v>166</v>
      </c>
      <c r="B5" s="449"/>
      <c r="C5" s="449"/>
      <c r="D5" s="449"/>
      <c r="E5" s="449"/>
      <c r="F5" s="449"/>
      <c r="G5" s="449"/>
      <c r="H5" s="449"/>
      <c r="I5" s="449"/>
      <c r="J5" s="450"/>
    </row>
    <row r="6" spans="1:14" s="24" customFormat="1" ht="15.75" customHeight="1"/>
    <row r="7" spans="1:14" s="24" customFormat="1" ht="75.75" customHeight="1">
      <c r="A7" s="76" t="s">
        <v>167</v>
      </c>
      <c r="B7" s="26" t="s">
        <v>54</v>
      </c>
      <c r="C7" s="26" t="s">
        <v>55</v>
      </c>
      <c r="D7" s="74" t="s">
        <v>236</v>
      </c>
      <c r="E7" s="26" t="s">
        <v>168</v>
      </c>
      <c r="F7" s="27" t="s">
        <v>57</v>
      </c>
      <c r="G7" s="28" t="s">
        <v>169</v>
      </c>
      <c r="H7" s="26" t="s">
        <v>170</v>
      </c>
      <c r="I7" s="74" t="s">
        <v>237</v>
      </c>
      <c r="J7" s="74" t="s">
        <v>238</v>
      </c>
      <c r="K7" s="178" t="s">
        <v>173</v>
      </c>
      <c r="L7" s="40" t="s">
        <v>174</v>
      </c>
      <c r="M7" s="29"/>
      <c r="N7" s="29"/>
    </row>
    <row r="8" spans="1:14" s="24" customFormat="1" ht="114.75" customHeight="1">
      <c r="A8" s="54" t="s">
        <v>60</v>
      </c>
      <c r="B8" s="44" t="s">
        <v>61</v>
      </c>
      <c r="C8" s="42" t="s">
        <v>239</v>
      </c>
      <c r="D8" s="75" t="s">
        <v>240</v>
      </c>
      <c r="E8" s="45">
        <v>249420</v>
      </c>
      <c r="F8" s="45">
        <f>E8*1.19</f>
        <v>296809.8</v>
      </c>
      <c r="G8" s="77">
        <f>F8/H8</f>
        <v>95.782482840076284</v>
      </c>
      <c r="H8" s="78">
        <v>3098.79</v>
      </c>
      <c r="I8" s="41" t="s">
        <v>186</v>
      </c>
      <c r="J8" s="79" t="s">
        <v>241</v>
      </c>
      <c r="K8" s="197" t="s">
        <v>214</v>
      </c>
      <c r="L8" s="75" t="e" vm="26">
        <v>#VALUE!</v>
      </c>
    </row>
    <row r="9" spans="1:14" s="24" customFormat="1" ht="162" customHeight="1">
      <c r="A9" s="82" t="s">
        <v>71</v>
      </c>
      <c r="B9" s="90" t="s">
        <v>75</v>
      </c>
      <c r="C9" s="179" t="s">
        <v>76</v>
      </c>
      <c r="D9" s="99" t="s">
        <v>77</v>
      </c>
      <c r="E9" s="85">
        <v>193280</v>
      </c>
      <c r="F9" s="85">
        <f>E9*1.19</f>
        <v>230003.19999999998</v>
      </c>
      <c r="G9" s="87">
        <f>F9/H9</f>
        <v>74.223551773434139</v>
      </c>
      <c r="H9" s="86">
        <v>3098.79</v>
      </c>
      <c r="I9" s="61" t="s">
        <v>242</v>
      </c>
      <c r="J9" s="88" t="s">
        <v>243</v>
      </c>
      <c r="K9" s="197" t="s">
        <v>206</v>
      </c>
      <c r="L9" s="75" t="e" vm="4">
        <v>#VALUE!</v>
      </c>
    </row>
    <row r="10" spans="1:14" s="24" customFormat="1" ht="96.75" customHeight="1">
      <c r="A10" s="54" t="s">
        <v>65</v>
      </c>
      <c r="B10" s="44" t="s">
        <v>244</v>
      </c>
      <c r="C10" s="42" t="s">
        <v>245</v>
      </c>
      <c r="D10" s="75" t="s">
        <v>246</v>
      </c>
      <c r="E10" s="45">
        <v>184870</v>
      </c>
      <c r="F10" s="78">
        <f>E10*1.19</f>
        <v>219995.3</v>
      </c>
      <c r="G10" s="77">
        <f>F10/H10</f>
        <v>70.993936342895125</v>
      </c>
      <c r="H10" s="78">
        <v>3098.79</v>
      </c>
      <c r="I10" s="41" t="s">
        <v>175</v>
      </c>
      <c r="J10" s="91" t="s">
        <v>247</v>
      </c>
      <c r="K10" s="197" t="s">
        <v>248</v>
      </c>
      <c r="L10" s="75" t="e" vm="27">
        <v>#VALUE!</v>
      </c>
    </row>
    <row r="11" spans="1:14" ht="17.25" customHeight="1">
      <c r="A11" s="22"/>
      <c r="B11" s="21"/>
      <c r="C11" s="21"/>
      <c r="D11" s="21"/>
      <c r="E11" s="21"/>
      <c r="F11" s="21"/>
      <c r="G11" s="21"/>
      <c r="H11" s="21"/>
      <c r="I11" s="21"/>
      <c r="J11" s="21"/>
    </row>
    <row r="12" spans="1:14" ht="12.75"/>
    <row r="13" spans="1:14" ht="12.75"/>
    <row r="14" spans="1:14" ht="12.75" customHeight="1"/>
    <row r="15" spans="1:14" ht="52.5" customHeight="1">
      <c r="A15" s="415" t="s">
        <v>189</v>
      </c>
      <c r="B15" s="416"/>
      <c r="C15" s="416"/>
      <c r="D15" s="416"/>
      <c r="E15" s="416"/>
      <c r="F15" s="416"/>
      <c r="G15" s="416"/>
      <c r="H15" s="416"/>
    </row>
    <row r="16" spans="1:14" ht="57.75" customHeight="1">
      <c r="A16" s="161" t="s">
        <v>167</v>
      </c>
      <c r="B16" s="162" t="s">
        <v>71</v>
      </c>
      <c r="C16" s="80" t="s">
        <v>75</v>
      </c>
      <c r="D16" s="75" t="s">
        <v>77</v>
      </c>
      <c r="E16" s="417" t="s">
        <v>249</v>
      </c>
      <c r="F16" s="417"/>
      <c r="G16" s="417"/>
      <c r="H16" s="41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1"/>
      <c r="E24" s="11"/>
      <c r="F24" s="1"/>
      <c r="G24" s="1"/>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A15:H15"/>
    <mergeCell ref="E16:H16"/>
    <mergeCell ref="D2:H2"/>
    <mergeCell ref="A5:J5"/>
  </mergeCells>
  <hyperlinks>
    <hyperlink ref="C8" r:id="rId1" location="origin=share&amp;sid=share&amp;wid=MCO2599017460&amp;action=copy" display="https://www.mercadolibre.com.co/disco-duro-interno-western-digital-wd-purple-wd10purz-1tb-purpura/p/MCO7942172?pdp_filters=item_id%3AMCO2599017460&amp;matt_tool=15401541&amp;ua=Oh7i3BQHD4Jz5UmTbBaWnMjsbOXcuS-iSwvA1YzOSkVZO9iZ#origin=share&amp;sid=share&amp;wid=MCO2599017460&amp;action=copy" xr:uid="{9A497825-FEE3-4150-8D29-5372ED1223E0}"/>
    <hyperlink ref="C9" r:id="rId2" location="origin=share&amp;sid=share&amp;wid=MCO3209546716&amp;action=copy" xr:uid="{5627B4D5-7F63-4A5B-BBC3-5C11132C2D6E}"/>
    <hyperlink ref="C10" r:id="rId3" xr:uid="{FCD5BAC1-6161-4775-B28B-9FBD7931A7E1}"/>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999"/>
  <sheetViews>
    <sheetView topLeftCell="A5" zoomScale="40" zoomScaleNormal="40" workbookViewId="0">
      <selection activeCell="M10" sqref="M10"/>
    </sheetView>
  </sheetViews>
  <sheetFormatPr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11" width="10" customWidth="1"/>
    <col min="12" max="12" width="34.7109375" customWidth="1"/>
    <col min="13" max="27" width="10" customWidth="1"/>
  </cols>
  <sheetData>
    <row r="1" spans="1:27" ht="12.75" customHeight="1"/>
    <row r="2" spans="1:27" ht="27.75" customHeight="1">
      <c r="A2" s="23"/>
      <c r="B2" s="23"/>
      <c r="C2" s="23"/>
      <c r="D2" s="454" t="s">
        <v>165</v>
      </c>
      <c r="E2" s="454"/>
      <c r="F2" s="454"/>
      <c r="G2" s="454"/>
      <c r="H2" s="454"/>
      <c r="I2" s="23"/>
      <c r="J2" s="23"/>
    </row>
    <row r="3" spans="1:27" ht="12.75" customHeight="1">
      <c r="A3" s="23"/>
      <c r="B3" s="23"/>
      <c r="C3" s="23"/>
      <c r="D3" s="23"/>
      <c r="E3" s="23"/>
      <c r="F3" s="23"/>
      <c r="G3" s="23"/>
      <c r="H3" s="23"/>
      <c r="I3" s="23"/>
      <c r="J3" s="23"/>
    </row>
    <row r="4" spans="1:27" ht="12.75" customHeight="1">
      <c r="A4" s="23"/>
      <c r="B4" s="23"/>
      <c r="C4" s="23"/>
      <c r="D4" s="23"/>
      <c r="E4" s="23"/>
      <c r="F4" s="23"/>
      <c r="G4" s="23"/>
      <c r="H4" s="23"/>
      <c r="I4" s="23"/>
      <c r="J4" s="23"/>
    </row>
    <row r="5" spans="1:27" ht="43.5" customHeight="1">
      <c r="A5" s="422" t="s">
        <v>166</v>
      </c>
      <c r="B5" s="423"/>
      <c r="C5" s="423"/>
      <c r="D5" s="423"/>
      <c r="E5" s="423"/>
      <c r="F5" s="423"/>
      <c r="G5" s="423"/>
      <c r="H5" s="423"/>
      <c r="I5" s="423"/>
      <c r="J5" s="424"/>
    </row>
    <row r="6" spans="1:27" ht="15.75" customHeight="1">
      <c r="A6" s="230"/>
      <c r="B6" s="230"/>
      <c r="C6" s="230"/>
      <c r="D6" s="230"/>
      <c r="E6" s="230"/>
      <c r="F6" s="230"/>
      <c r="G6" s="230"/>
      <c r="H6" s="230"/>
      <c r="I6" s="230"/>
      <c r="J6" s="230"/>
    </row>
    <row r="7" spans="1:27" s="125" customFormat="1" ht="174" customHeight="1">
      <c r="A7" s="120" t="s">
        <v>250</v>
      </c>
      <c r="B7" s="121" t="s">
        <v>251</v>
      </c>
      <c r="C7" s="121" t="s">
        <v>252</v>
      </c>
      <c r="D7" s="121" t="s">
        <v>253</v>
      </c>
      <c r="E7" s="121" t="s">
        <v>254</v>
      </c>
      <c r="F7" s="122" t="s">
        <v>255</v>
      </c>
      <c r="G7" s="123" t="s">
        <v>256</v>
      </c>
      <c r="H7" s="124" t="s">
        <v>170</v>
      </c>
      <c r="I7" s="121" t="s">
        <v>257</v>
      </c>
      <c r="J7" s="121" t="s">
        <v>258</v>
      </c>
      <c r="K7" s="178" t="s">
        <v>173</v>
      </c>
      <c r="L7" s="40" t="s">
        <v>174</v>
      </c>
      <c r="M7" s="69"/>
      <c r="N7" s="69"/>
      <c r="O7" s="69"/>
      <c r="P7" s="69"/>
      <c r="Q7" s="69"/>
      <c r="R7" s="69"/>
      <c r="S7" s="69"/>
      <c r="T7" s="69"/>
      <c r="U7" s="69"/>
      <c r="V7" s="69"/>
      <c r="W7" s="69"/>
      <c r="X7" s="69"/>
      <c r="Y7" s="69"/>
      <c r="Z7" s="69"/>
      <c r="AA7" s="69"/>
    </row>
    <row r="8" spans="1:27" s="125" customFormat="1" ht="168.75" customHeight="1">
      <c r="A8" s="231" t="s">
        <v>60</v>
      </c>
      <c r="B8" s="206" t="s">
        <v>79</v>
      </c>
      <c r="C8" s="200" t="s">
        <v>80</v>
      </c>
      <c r="D8" s="201" t="s">
        <v>81</v>
      </c>
      <c r="E8" s="199" t="s">
        <v>259</v>
      </c>
      <c r="F8" s="199" t="s">
        <v>260</v>
      </c>
      <c r="G8" s="199" t="s">
        <v>261</v>
      </c>
      <c r="H8" s="201" t="s">
        <v>204</v>
      </c>
      <c r="I8" s="199" t="s">
        <v>262</v>
      </c>
      <c r="J8" s="201" t="s">
        <v>263</v>
      </c>
      <c r="K8" s="197" t="s">
        <v>206</v>
      </c>
      <c r="L8" s="75"/>
    </row>
    <row r="9" spans="1:27" s="125" customFormat="1" ht="188.25" customHeight="1">
      <c r="A9" s="232" t="s">
        <v>71</v>
      </c>
      <c r="B9" s="207" t="s">
        <v>264</v>
      </c>
      <c r="C9" s="204" t="s">
        <v>265</v>
      </c>
      <c r="D9" s="205" t="s">
        <v>266</v>
      </c>
      <c r="E9" s="203" t="s">
        <v>267</v>
      </c>
      <c r="F9" s="203" t="s">
        <v>268</v>
      </c>
      <c r="G9" s="203" t="s">
        <v>269</v>
      </c>
      <c r="H9" s="205" t="s">
        <v>204</v>
      </c>
      <c r="I9" s="203" t="s">
        <v>262</v>
      </c>
      <c r="J9" s="205" t="s">
        <v>270</v>
      </c>
      <c r="K9" s="197" t="s">
        <v>206</v>
      </c>
      <c r="L9" s="75"/>
    </row>
    <row r="10" spans="1:27" s="125" customFormat="1" ht="151.5" customHeight="1">
      <c r="A10" s="233" t="s">
        <v>65</v>
      </c>
      <c r="B10" s="330" t="s">
        <v>75</v>
      </c>
      <c r="C10" s="204" t="s">
        <v>271</v>
      </c>
      <c r="D10" s="205" t="s">
        <v>272</v>
      </c>
      <c r="E10" s="203" t="s">
        <v>273</v>
      </c>
      <c r="F10" s="203" t="s">
        <v>274</v>
      </c>
      <c r="G10" s="203" t="s">
        <v>275</v>
      </c>
      <c r="H10" s="205" t="s">
        <v>204</v>
      </c>
      <c r="I10" s="203" t="s">
        <v>262</v>
      </c>
      <c r="J10" s="205" t="s">
        <v>276</v>
      </c>
      <c r="K10" s="197" t="s">
        <v>188</v>
      </c>
      <c r="L10" s="75"/>
    </row>
    <row r="11" spans="1:27" ht="12.75" customHeight="1"/>
    <row r="12" spans="1:27" ht="5.25" customHeight="1"/>
    <row r="13" spans="1:27" ht="4.5" customHeight="1"/>
    <row r="14" spans="1:27" ht="11.25" customHeight="1">
      <c r="A14" s="425"/>
      <c r="B14" s="455"/>
      <c r="C14" s="455"/>
      <c r="D14" s="455"/>
      <c r="E14" s="455"/>
      <c r="F14" s="455"/>
      <c r="G14" s="455"/>
      <c r="H14" s="455"/>
      <c r="I14" s="455"/>
      <c r="J14" s="455"/>
    </row>
    <row r="15" spans="1:27" ht="36" customHeight="1">
      <c r="A15" s="415" t="s">
        <v>189</v>
      </c>
      <c r="B15" s="416"/>
      <c r="C15" s="416"/>
      <c r="D15" s="416"/>
      <c r="E15" s="416"/>
      <c r="F15" s="416"/>
      <c r="G15" s="416"/>
      <c r="H15" s="416"/>
    </row>
    <row r="16" spans="1:27" ht="51.75" customHeight="1">
      <c r="A16" s="161" t="s">
        <v>167</v>
      </c>
      <c r="B16" s="162" t="s">
        <v>60</v>
      </c>
      <c r="C16" s="206" t="s">
        <v>79</v>
      </c>
      <c r="D16" s="201" t="s">
        <v>81</v>
      </c>
      <c r="E16" s="417" t="s">
        <v>277</v>
      </c>
      <c r="F16" s="417"/>
      <c r="G16" s="417"/>
      <c r="H16" s="41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1"/>
      <c r="E25" s="11"/>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5">
    <mergeCell ref="A15:H15"/>
    <mergeCell ref="E16:H16"/>
    <mergeCell ref="D2:H2"/>
    <mergeCell ref="A5:J5"/>
    <mergeCell ref="A14:J14"/>
  </mergeCells>
  <hyperlinks>
    <hyperlink ref="C8" r:id="rId1" xr:uid="{F22C1260-8217-45A5-9060-9E727BCA7495}"/>
    <hyperlink ref="C9" r:id="rId2" xr:uid="{578A77C4-7905-4E0C-A5D0-BAF06F34206C}"/>
    <hyperlink ref="C10" r:id="rId3" location="polycard_client=search-desktop&amp;be_origin=backend&amp;overlay_label=not_apply&amp;search_layout=grid&amp;position=11&amp;type=product&amp;tracking_id=7a004568-b223-4f40-b198-6ca563f8a7a0&amp;wid=MCO540849702&amp;sid=search" display="https://www.mercadolibre.com.co/servidor-dell-poweredge-r720-2x-xeon-12core-20ghz-192gb-1tb/up/MCOU2428742037#polycard_client=search-desktop&amp;be_origin=backend&amp;overlay_label=not_apply&amp;search_layout=grid&amp;position=11&amp;type=product&amp;tracking_id=7a004568-b223-4f40-b198-6ca563f8a7a0&amp;wid=MCO540849702&amp;sid=search" xr:uid="{7986BC1C-94D9-4DCB-A402-EADD4C1C1783}"/>
  </hyperlinks>
  <pageMargins left="0.7" right="0.7" top="0.75" bottom="0.75" header="0" footer="0"/>
  <pageSetup orientation="landscape"/>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topLeftCell="A3" zoomScale="55" zoomScaleNormal="55" workbookViewId="0">
      <selection activeCell="L10" sqref="L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1" width="19.140625" customWidth="1"/>
    <col min="12" max="12" width="35" customWidth="1"/>
    <col min="13" max="28" width="10" customWidth="1"/>
  </cols>
  <sheetData>
    <row r="1" spans="1:28" ht="12.75" customHeight="1"/>
    <row r="2" spans="1:28" s="24" customFormat="1" ht="27.75" customHeight="1">
      <c r="D2" s="418" t="s">
        <v>165</v>
      </c>
      <c r="E2" s="448"/>
      <c r="F2" s="448"/>
      <c r="G2" s="448"/>
      <c r="H2" s="448"/>
    </row>
    <row r="3" spans="1:28" s="24" customFormat="1" ht="12.75" customHeight="1"/>
    <row r="4" spans="1:28" s="24" customFormat="1" ht="12.75" customHeight="1"/>
    <row r="5" spans="1:28" s="24" customFormat="1" ht="43.5" customHeight="1">
      <c r="A5" s="419" t="s">
        <v>166</v>
      </c>
      <c r="B5" s="449"/>
      <c r="C5" s="449"/>
      <c r="D5" s="449"/>
      <c r="E5" s="449"/>
      <c r="F5" s="449"/>
      <c r="G5" s="449"/>
      <c r="H5" s="449"/>
      <c r="I5" s="449"/>
      <c r="J5" s="450"/>
      <c r="K5" s="166"/>
      <c r="L5" s="166"/>
    </row>
    <row r="6" spans="1:28" s="24" customFormat="1" ht="15.75" customHeight="1"/>
    <row r="7" spans="1:28" s="24" customFormat="1" ht="75.75" customHeight="1">
      <c r="A7" s="25" t="s">
        <v>167</v>
      </c>
      <c r="B7" s="26" t="s">
        <v>54</v>
      </c>
      <c r="C7" s="26" t="s">
        <v>55</v>
      </c>
      <c r="D7" s="26" t="s">
        <v>56</v>
      </c>
      <c r="E7" s="26" t="s">
        <v>168</v>
      </c>
      <c r="F7" s="27" t="s">
        <v>57</v>
      </c>
      <c r="G7" s="28" t="s">
        <v>169</v>
      </c>
      <c r="H7" s="26" t="s">
        <v>170</v>
      </c>
      <c r="I7" s="26" t="s">
        <v>171</v>
      </c>
      <c r="J7" s="46" t="s">
        <v>172</v>
      </c>
      <c r="K7" s="178" t="s">
        <v>173</v>
      </c>
      <c r="L7" s="40" t="s">
        <v>174</v>
      </c>
      <c r="M7" s="29"/>
      <c r="N7" s="29"/>
      <c r="O7" s="29"/>
      <c r="P7" s="29"/>
      <c r="Q7" s="29"/>
      <c r="R7" s="29"/>
      <c r="S7" s="29"/>
      <c r="T7" s="29"/>
      <c r="U7" s="29"/>
      <c r="V7" s="29"/>
      <c r="W7" s="29"/>
      <c r="X7" s="29"/>
      <c r="Y7" s="29"/>
      <c r="Z7" s="29"/>
      <c r="AA7" s="29"/>
      <c r="AB7" s="29"/>
    </row>
    <row r="8" spans="1:28" s="24" customFormat="1" ht="157.5" customHeight="1">
      <c r="A8" s="30" t="s">
        <v>60</v>
      </c>
      <c r="B8" s="56" t="s">
        <v>83</v>
      </c>
      <c r="C8" s="19" t="s">
        <v>84</v>
      </c>
      <c r="D8" s="56" t="s">
        <v>85</v>
      </c>
      <c r="E8" s="57">
        <v>293277</v>
      </c>
      <c r="F8" s="57">
        <v>349000</v>
      </c>
      <c r="G8" s="105">
        <f>F8/H8</f>
        <v>112.62460508779233</v>
      </c>
      <c r="H8" s="192">
        <v>3098.79</v>
      </c>
      <c r="I8" s="56" t="s">
        <v>175</v>
      </c>
      <c r="J8" s="195" t="s">
        <v>278</v>
      </c>
      <c r="K8" s="197" t="s">
        <v>279</v>
      </c>
      <c r="L8" s="75"/>
    </row>
    <row r="9" spans="1:28" s="24" customFormat="1" ht="149.25" customHeight="1">
      <c r="A9" s="34" t="s">
        <v>105</v>
      </c>
      <c r="B9" s="101" t="s">
        <v>280</v>
      </c>
      <c r="C9" s="131" t="s">
        <v>281</v>
      </c>
      <c r="D9" s="102" t="s">
        <v>282</v>
      </c>
      <c r="E9" s="59">
        <v>350000</v>
      </c>
      <c r="F9" s="60">
        <v>416500</v>
      </c>
      <c r="G9" s="106">
        <f>F9/H9</f>
        <v>134.40730091422782</v>
      </c>
      <c r="H9" s="193">
        <v>3098.79</v>
      </c>
      <c r="I9" s="58" t="s">
        <v>175</v>
      </c>
      <c r="J9" s="196" t="s">
        <v>283</v>
      </c>
      <c r="K9" s="197" t="s">
        <v>284</v>
      </c>
      <c r="L9" s="75"/>
    </row>
    <row r="10" spans="1:28" s="24" customFormat="1" ht="106.5" customHeight="1">
      <c r="A10" s="54" t="s">
        <v>65</v>
      </c>
      <c r="B10" s="44" t="s">
        <v>285</v>
      </c>
      <c r="C10" s="66" t="s">
        <v>286</v>
      </c>
      <c r="D10" s="104" t="s">
        <v>287</v>
      </c>
      <c r="E10" s="103">
        <v>299000</v>
      </c>
      <c r="F10" s="45">
        <v>355810</v>
      </c>
      <c r="G10" s="107">
        <f>F10/H10</f>
        <v>114.82223706672605</v>
      </c>
      <c r="H10" s="194">
        <v>3098.79</v>
      </c>
      <c r="I10" s="44" t="s">
        <v>175</v>
      </c>
      <c r="J10" s="197" t="s">
        <v>288</v>
      </c>
      <c r="K10" s="197" t="s">
        <v>206</v>
      </c>
      <c r="L10" s="75"/>
    </row>
    <row r="11" spans="1:28" ht="21" customHeight="1">
      <c r="A11" s="1"/>
      <c r="B11" s="68"/>
      <c r="C11" s="68"/>
      <c r="D11" s="68"/>
      <c r="E11" s="68"/>
      <c r="F11" s="68"/>
      <c r="G11" s="68"/>
      <c r="H11" s="68"/>
      <c r="I11" s="68"/>
      <c r="J11" s="68"/>
      <c r="K11" s="68"/>
      <c r="L11" s="68"/>
    </row>
    <row r="12" spans="1:28" ht="12.75" customHeight="1">
      <c r="A12" s="415" t="s">
        <v>189</v>
      </c>
      <c r="B12" s="416"/>
      <c r="C12" s="416"/>
      <c r="D12" s="416"/>
      <c r="E12" s="416"/>
      <c r="F12" s="416"/>
      <c r="G12" s="416"/>
      <c r="H12" s="416"/>
    </row>
    <row r="13" spans="1:28" ht="114.75" customHeight="1">
      <c r="A13" s="161" t="s">
        <v>167</v>
      </c>
      <c r="B13" s="162" t="s">
        <v>60</v>
      </c>
      <c r="C13" s="160" t="s">
        <v>83</v>
      </c>
      <c r="D13" s="180" t="s">
        <v>85</v>
      </c>
      <c r="E13" s="417" t="s">
        <v>289</v>
      </c>
      <c r="F13" s="417"/>
      <c r="G13" s="417"/>
      <c r="H13" s="417"/>
      <c r="I13" s="21"/>
      <c r="J13" s="21"/>
      <c r="K13" s="21"/>
      <c r="L13" s="21"/>
    </row>
    <row r="14" spans="1:28" ht="12.75" customHeight="1"/>
    <row r="15" spans="1:28" ht="15" customHeight="1">
      <c r="A15" s="425"/>
      <c r="B15" s="455"/>
      <c r="C15" s="455"/>
      <c r="D15" s="455"/>
      <c r="E15" s="455"/>
      <c r="F15" s="455"/>
      <c r="G15" s="455"/>
      <c r="H15" s="455"/>
      <c r="I15" s="455"/>
      <c r="J15" s="455"/>
      <c r="K15" s="21"/>
      <c r="L15" s="21"/>
    </row>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A15:J15"/>
    <mergeCell ref="E13:H13"/>
    <mergeCell ref="A12:H12"/>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8"/>
  <sheetViews>
    <sheetView topLeftCell="F7" zoomScale="70" zoomScaleNormal="70" workbookViewId="0">
      <selection activeCell="N10" sqref="N10"/>
    </sheetView>
  </sheetViews>
  <sheetFormatPr defaultColWidth="12.5703125" defaultRowHeight="15" customHeight="1"/>
  <cols>
    <col min="1" max="1" width="19.140625" customWidth="1"/>
    <col min="2" max="2" width="22.85546875" customWidth="1"/>
    <col min="3" max="3" width="19.140625" customWidth="1"/>
    <col min="4" max="4" width="21.85546875" customWidth="1"/>
    <col min="5" max="6" width="17" customWidth="1"/>
    <col min="7" max="7" width="18" customWidth="1"/>
    <col min="8" max="8" width="17" customWidth="1"/>
    <col min="9" max="9" width="19.140625" customWidth="1"/>
    <col min="10" max="10" width="26.5703125" customWidth="1"/>
    <col min="11" max="11" width="22.5703125" customWidth="1"/>
    <col min="12" max="12" width="35.28515625" customWidth="1"/>
    <col min="13" max="26" width="10" customWidth="1"/>
  </cols>
  <sheetData>
    <row r="1" spans="1:26" ht="12.75" customHeight="1"/>
    <row r="2" spans="1:26" s="24" customFormat="1" ht="27.75" customHeight="1">
      <c r="D2" s="418" t="s">
        <v>165</v>
      </c>
      <c r="E2" s="448"/>
      <c r="F2" s="448"/>
      <c r="G2" s="448"/>
      <c r="H2" s="448"/>
    </row>
    <row r="3" spans="1:26" s="24" customFormat="1" ht="12.75" customHeight="1"/>
    <row r="4" spans="1:26" s="24" customFormat="1" ht="12.75" customHeight="1"/>
    <row r="5" spans="1:26" s="24" customFormat="1" ht="43.5" customHeight="1">
      <c r="A5" s="426" t="s">
        <v>86</v>
      </c>
      <c r="B5" s="449"/>
      <c r="C5" s="449"/>
      <c r="D5" s="449"/>
      <c r="E5" s="449"/>
      <c r="F5" s="449"/>
      <c r="G5" s="449"/>
      <c r="H5" s="449"/>
      <c r="I5" s="449"/>
      <c r="J5" s="450"/>
    </row>
    <row r="6" spans="1:26" s="24" customFormat="1" ht="15.75" customHeight="1"/>
    <row r="7" spans="1:26" s="24" customFormat="1" ht="75.75" customHeight="1">
      <c r="A7" s="25" t="s">
        <v>167</v>
      </c>
      <c r="B7" s="26" t="s">
        <v>54</v>
      </c>
      <c r="C7" s="26" t="s">
        <v>55</v>
      </c>
      <c r="D7" s="26" t="s">
        <v>56</v>
      </c>
      <c r="E7" s="74" t="s">
        <v>290</v>
      </c>
      <c r="F7" s="27" t="s">
        <v>57</v>
      </c>
      <c r="G7" s="155" t="s">
        <v>291</v>
      </c>
      <c r="H7" s="40" t="s">
        <v>170</v>
      </c>
      <c r="I7" s="40" t="s">
        <v>171</v>
      </c>
      <c r="J7" s="300" t="s">
        <v>292</v>
      </c>
      <c r="K7" s="158" t="s">
        <v>173</v>
      </c>
      <c r="L7" s="53" t="s">
        <v>174</v>
      </c>
      <c r="M7" s="29"/>
      <c r="N7" s="29"/>
      <c r="O7" s="29"/>
      <c r="P7" s="29"/>
      <c r="Q7" s="29"/>
      <c r="R7" s="29"/>
      <c r="S7" s="29"/>
      <c r="T7" s="29"/>
      <c r="U7" s="29"/>
      <c r="V7" s="29"/>
      <c r="W7" s="29"/>
      <c r="X7" s="29"/>
      <c r="Y7" s="29"/>
      <c r="Z7" s="29"/>
    </row>
    <row r="8" spans="1:26" s="24" customFormat="1" ht="152.25" customHeight="1">
      <c r="A8" s="30" t="s">
        <v>60</v>
      </c>
      <c r="B8" s="56" t="s">
        <v>87</v>
      </c>
      <c r="C8" s="19" t="s">
        <v>88</v>
      </c>
      <c r="D8" s="62" t="s">
        <v>89</v>
      </c>
      <c r="E8" s="63">
        <v>152900</v>
      </c>
      <c r="F8" s="64">
        <v>152900</v>
      </c>
      <c r="G8" s="172">
        <f>F8/H8</f>
        <v>49.341839879436812</v>
      </c>
      <c r="H8" s="298">
        <v>3098.79</v>
      </c>
      <c r="I8" s="44" t="s">
        <v>175</v>
      </c>
      <c r="J8" s="301" t="s">
        <v>293</v>
      </c>
      <c r="K8" s="72" t="s">
        <v>294</v>
      </c>
      <c r="L8" s="44"/>
    </row>
    <row r="9" spans="1:26" s="24" customFormat="1" ht="141.75" customHeight="1">
      <c r="A9" s="34" t="s">
        <v>105</v>
      </c>
      <c r="B9" s="182" t="s">
        <v>295</v>
      </c>
      <c r="C9" s="36" t="s">
        <v>296</v>
      </c>
      <c r="D9" s="183" t="s">
        <v>297</v>
      </c>
      <c r="E9" s="184">
        <v>175900</v>
      </c>
      <c r="F9" s="65">
        <v>175900</v>
      </c>
      <c r="G9" s="173">
        <f>F9/H9</f>
        <v>56.764091790666683</v>
      </c>
      <c r="H9" s="298">
        <v>3098.79</v>
      </c>
      <c r="I9" s="44" t="s">
        <v>175</v>
      </c>
      <c r="J9" s="302" t="s">
        <v>298</v>
      </c>
      <c r="K9" s="72" t="s">
        <v>299</v>
      </c>
      <c r="L9" s="44"/>
    </row>
    <row r="10" spans="1:26" s="24" customFormat="1" ht="152.25" customHeight="1">
      <c r="A10" s="54" t="s">
        <v>65</v>
      </c>
      <c r="B10" s="44" t="s">
        <v>300</v>
      </c>
      <c r="C10" s="66" t="s">
        <v>301</v>
      </c>
      <c r="D10" s="44" t="s">
        <v>302</v>
      </c>
      <c r="E10" s="181">
        <v>299000</v>
      </c>
      <c r="F10" s="181">
        <v>299000</v>
      </c>
      <c r="G10" s="299">
        <f>F10/H10</f>
        <v>96.489274845988277</v>
      </c>
      <c r="H10" s="298">
        <v>3098.79</v>
      </c>
      <c r="I10" s="44" t="s">
        <v>175</v>
      </c>
      <c r="J10" s="303" t="s">
        <v>303</v>
      </c>
      <c r="K10" s="304" t="s">
        <v>284</v>
      </c>
      <c r="L10" s="44"/>
    </row>
    <row r="11" spans="1:26" ht="15.75" customHeight="1">
      <c r="A11" s="22"/>
      <c r="B11" s="21"/>
      <c r="C11" s="21"/>
      <c r="D11" s="21"/>
      <c r="E11" s="21"/>
      <c r="F11" s="21"/>
      <c r="G11" s="21"/>
      <c r="H11" s="21"/>
      <c r="I11" s="21"/>
      <c r="J11" s="21"/>
    </row>
    <row r="12" spans="1:26" ht="23.25" customHeight="1">
      <c r="A12" s="428" t="s">
        <v>189</v>
      </c>
      <c r="B12" s="428"/>
      <c r="C12" s="428"/>
      <c r="D12" s="428"/>
      <c r="E12" s="428"/>
      <c r="F12" s="428"/>
      <c r="G12" s="428"/>
    </row>
    <row r="13" spans="1:26" ht="178.5" customHeight="1">
      <c r="A13" s="161" t="s">
        <v>167</v>
      </c>
      <c r="B13" s="165" t="s">
        <v>60</v>
      </c>
      <c r="C13" s="159" t="s">
        <v>87</v>
      </c>
      <c r="D13" s="159" t="s">
        <v>89</v>
      </c>
      <c r="E13" s="427" t="s">
        <v>304</v>
      </c>
      <c r="F13" s="427"/>
      <c r="G13" s="427"/>
      <c r="H13" s="67"/>
      <c r="I13" s="67"/>
      <c r="J13" s="67"/>
    </row>
    <row r="14" spans="1:26" ht="12.75" customHeight="1"/>
    <row r="15" spans="1:26" ht="12.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1"/>
      <c r="E24" s="11"/>
      <c r="F24" s="1"/>
      <c r="G24" s="1"/>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J5"/>
    <mergeCell ref="E13:G13"/>
    <mergeCell ref="A12:G12"/>
  </mergeCells>
  <hyperlinks>
    <hyperlink ref="C8" r:id="rId1" xr:uid="{26B5FDA7-118A-4A1B-84F9-FD79CF1CE0AB}"/>
    <hyperlink ref="C9" r:id="rId2" xr:uid="{591E3B7A-207D-4363-B406-FA6A5366B39B}"/>
    <hyperlink ref="C10" r:id="rId3" xr:uid="{4ECA80D5-CC0F-48E0-97CC-E5C841F0A71C}"/>
  </hyperlinks>
  <pageMargins left="0.7" right="0.7" top="0.75" bottom="0.75" header="0" footer="0"/>
  <pageSetup orientation="landscape"/>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98"/>
  <sheetViews>
    <sheetView topLeftCell="D7" zoomScale="85" zoomScaleNormal="85" workbookViewId="0">
      <selection activeCell="N10" sqref="N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19.140625" customWidth="1"/>
    <col min="10" max="10" width="24.42578125" customWidth="1"/>
    <col min="11" max="11" width="19.140625" customWidth="1"/>
    <col min="12" max="12" width="33" customWidth="1"/>
    <col min="13" max="26" width="10" customWidth="1"/>
  </cols>
  <sheetData>
    <row r="1" spans="1:26" ht="12.75" customHeight="1">
      <c r="A1" s="15" t="s">
        <v>305</v>
      </c>
    </row>
    <row r="2" spans="1:26" s="24" customFormat="1" ht="27.75" customHeight="1">
      <c r="D2" s="418" t="s">
        <v>165</v>
      </c>
      <c r="E2" s="448"/>
      <c r="F2" s="448"/>
      <c r="G2" s="448"/>
      <c r="H2" s="448"/>
    </row>
    <row r="3" spans="1:26" s="24" customFormat="1" ht="12.75" customHeight="1"/>
    <row r="4" spans="1:26" s="24" customFormat="1" ht="12.75" customHeight="1"/>
    <row r="5" spans="1:26" s="24" customFormat="1" ht="43.5" customHeight="1">
      <c r="A5" s="419" t="s">
        <v>166</v>
      </c>
      <c r="B5" s="449"/>
      <c r="C5" s="449"/>
      <c r="D5" s="449"/>
      <c r="E5" s="449"/>
      <c r="F5" s="449"/>
      <c r="G5" s="449"/>
      <c r="H5" s="449"/>
      <c r="I5" s="449"/>
      <c r="J5" s="450"/>
      <c r="K5" s="166"/>
      <c r="L5" s="166"/>
    </row>
    <row r="6" spans="1:26" s="24" customFormat="1" ht="15.75" customHeight="1"/>
    <row r="7" spans="1:26" s="24" customFormat="1" ht="75.75" customHeight="1">
      <c r="A7" s="25" t="s">
        <v>167</v>
      </c>
      <c r="B7" s="46" t="s">
        <v>54</v>
      </c>
      <c r="C7" s="40" t="s">
        <v>55</v>
      </c>
      <c r="D7" s="47" t="s">
        <v>56</v>
      </c>
      <c r="E7" s="26" t="s">
        <v>168</v>
      </c>
      <c r="F7" s="27" t="s">
        <v>57</v>
      </c>
      <c r="G7" s="28" t="s">
        <v>306</v>
      </c>
      <c r="H7" s="40" t="s">
        <v>170</v>
      </c>
      <c r="I7" s="40" t="s">
        <v>171</v>
      </c>
      <c r="J7" s="309" t="s">
        <v>172</v>
      </c>
      <c r="K7" s="312" t="s">
        <v>173</v>
      </c>
      <c r="L7" s="162" t="s">
        <v>174</v>
      </c>
      <c r="M7" s="29"/>
      <c r="N7" s="29"/>
      <c r="O7" s="29"/>
      <c r="P7" s="29"/>
      <c r="Q7" s="29"/>
      <c r="R7" s="29"/>
      <c r="S7" s="29"/>
      <c r="T7" s="29"/>
      <c r="U7" s="29"/>
      <c r="V7" s="29"/>
      <c r="W7" s="29"/>
      <c r="X7" s="29"/>
      <c r="Y7" s="29"/>
      <c r="Z7" s="29"/>
    </row>
    <row r="8" spans="1:26" s="24" customFormat="1" ht="97.5" customHeight="1">
      <c r="A8" s="30" t="s">
        <v>60</v>
      </c>
      <c r="B8" s="31" t="s">
        <v>91</v>
      </c>
      <c r="C8" s="48" t="s">
        <v>92</v>
      </c>
      <c r="D8" s="49" t="s">
        <v>93</v>
      </c>
      <c r="E8" s="50">
        <v>59900</v>
      </c>
      <c r="F8" s="33">
        <v>59900</v>
      </c>
      <c r="G8" s="308">
        <f>F8/H8</f>
        <v>19.330125629681262</v>
      </c>
      <c r="H8" s="305">
        <v>3098.79</v>
      </c>
      <c r="I8" s="306" t="s">
        <v>175</v>
      </c>
      <c r="J8" s="310" t="s">
        <v>307</v>
      </c>
      <c r="K8" s="180" t="s">
        <v>308</v>
      </c>
      <c r="L8" s="160"/>
    </row>
    <row r="9" spans="1:26" s="24" customFormat="1" ht="111.75" customHeight="1">
      <c r="A9" s="30" t="s">
        <v>105</v>
      </c>
      <c r="B9" s="51" t="s">
        <v>153</v>
      </c>
      <c r="C9" s="109" t="s">
        <v>309</v>
      </c>
      <c r="D9" s="52" t="s">
        <v>310</v>
      </c>
      <c r="E9" s="50">
        <v>39900</v>
      </c>
      <c r="F9" s="39">
        <v>39900</v>
      </c>
      <c r="G9" s="167">
        <f>F9/H9</f>
        <v>12.875993532959638</v>
      </c>
      <c r="H9" s="307">
        <v>3098.79</v>
      </c>
      <c r="I9" s="306" t="s">
        <v>175</v>
      </c>
      <c r="J9" s="310" t="s">
        <v>311</v>
      </c>
      <c r="K9" s="313" t="s">
        <v>206</v>
      </c>
      <c r="L9" s="91"/>
    </row>
    <row r="10" spans="1:26" s="24" customFormat="1" ht="132" customHeight="1">
      <c r="A10" s="30" t="s">
        <v>65</v>
      </c>
      <c r="B10" s="51" t="s">
        <v>312</v>
      </c>
      <c r="C10" s="156" t="s">
        <v>313</v>
      </c>
      <c r="D10" s="52" t="s">
        <v>314</v>
      </c>
      <c r="E10" s="170">
        <v>110000</v>
      </c>
      <c r="F10" s="169">
        <v>110000</v>
      </c>
      <c r="G10" s="171">
        <f>F10/H10</f>
        <v>35.497726531968929</v>
      </c>
      <c r="H10" s="307">
        <v>3098.79</v>
      </c>
      <c r="I10" s="306" t="s">
        <v>175</v>
      </c>
      <c r="J10" s="311" t="s">
        <v>315</v>
      </c>
      <c r="K10" s="314" t="s">
        <v>294</v>
      </c>
      <c r="L10" s="255"/>
    </row>
    <row r="11" spans="1:26" ht="20.25" customHeight="1">
      <c r="A11" s="20"/>
      <c r="B11" s="21"/>
      <c r="C11" s="21"/>
      <c r="D11" s="21"/>
      <c r="E11" s="21"/>
      <c r="F11" s="21"/>
      <c r="G11" s="21"/>
      <c r="H11" s="21"/>
      <c r="I11" s="21"/>
      <c r="J11" s="21"/>
      <c r="K11" s="21"/>
      <c r="L11" s="21"/>
    </row>
    <row r="12" spans="1:26" ht="12.75" customHeight="1">
      <c r="A12" s="429" t="s">
        <v>189</v>
      </c>
      <c r="B12" s="429"/>
      <c r="C12" s="429"/>
      <c r="D12" s="429"/>
      <c r="E12" s="429"/>
      <c r="F12" s="429"/>
      <c r="G12" s="429"/>
    </row>
    <row r="13" spans="1:26" ht="123" customHeight="1">
      <c r="A13" s="163" t="s">
        <v>250</v>
      </c>
      <c r="B13" s="162" t="s">
        <v>60</v>
      </c>
      <c r="C13" s="159" t="s">
        <v>91</v>
      </c>
      <c r="D13" s="159" t="s">
        <v>93</v>
      </c>
      <c r="E13" s="417" t="s">
        <v>316</v>
      </c>
      <c r="F13" s="417"/>
      <c r="G13" s="417"/>
      <c r="H13" s="21"/>
      <c r="I13" s="21"/>
      <c r="J13" s="21"/>
      <c r="K13" s="21"/>
      <c r="L13" s="21"/>
    </row>
    <row r="14" spans="1:26" ht="12.75" customHeight="1"/>
    <row r="15" spans="1:26" ht="12.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1"/>
      <c r="E24" s="11"/>
      <c r="F24" s="1"/>
      <c r="G24" s="1"/>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D2:H2"/>
    <mergeCell ref="A5:J5"/>
    <mergeCell ref="E13:G13"/>
    <mergeCell ref="A12:G12"/>
  </mergeCells>
  <hyperlinks>
    <hyperlink ref="C8" r:id="rId1" xr:uid="{FF939358-4F4F-4A8C-8338-5D339935B727}"/>
    <hyperlink ref="C9" r:id="rId2" xr:uid="{E9127DA3-43DE-4E7F-A2FF-6DA2091BB033}"/>
    <hyperlink ref="C10" r:id="rId3" xr:uid="{A0E7ED33-0C7D-4945-9924-6DC89D0F42D4}"/>
  </hyperlinks>
  <pageMargins left="0.7" right="0.7" top="0.75" bottom="0.75" header="0" footer="0"/>
  <pageSetup orientation="landscape"/>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99"/>
  <sheetViews>
    <sheetView topLeftCell="D3" zoomScale="70" zoomScaleNormal="70" workbookViewId="0">
      <selection activeCell="A11" sqref="A11:XFD11"/>
    </sheetView>
  </sheetViews>
  <sheetFormatPr defaultColWidth="12.5703125" defaultRowHeight="15" customHeight="1"/>
  <cols>
    <col min="1" max="2" width="19.140625" customWidth="1"/>
    <col min="3" max="3" width="21.85546875" customWidth="1"/>
    <col min="4" max="4" width="23.140625" customWidth="1"/>
    <col min="5" max="5" width="17" customWidth="1"/>
    <col min="6" max="6" width="18" customWidth="1"/>
    <col min="7" max="7" width="17" customWidth="1"/>
    <col min="8" max="9" width="19.140625" customWidth="1"/>
    <col min="10" max="10" width="38.140625" customWidth="1"/>
    <col min="11" max="11" width="23" customWidth="1"/>
    <col min="12" max="12" width="36.7109375" customWidth="1"/>
    <col min="13" max="28" width="10" customWidth="1"/>
  </cols>
  <sheetData>
    <row r="1" spans="1:28" ht="12.75" customHeight="1"/>
    <row r="2" spans="1:28" ht="27.75" customHeight="1">
      <c r="C2" s="420" t="s">
        <v>165</v>
      </c>
      <c r="D2" s="420"/>
      <c r="E2" s="420"/>
      <c r="F2" s="420"/>
      <c r="G2" s="420"/>
      <c r="H2" s="420"/>
    </row>
    <row r="3" spans="1:28" ht="12.75" customHeight="1"/>
    <row r="4" spans="1:28" ht="12.75" customHeight="1"/>
    <row r="5" spans="1:28" ht="43.5" customHeight="1">
      <c r="A5" s="421" t="s">
        <v>166</v>
      </c>
      <c r="B5" s="452"/>
      <c r="C5" s="452"/>
      <c r="D5" s="452"/>
      <c r="E5" s="452"/>
      <c r="F5" s="452"/>
      <c r="G5" s="452"/>
      <c r="H5" s="452"/>
      <c r="I5" s="453"/>
      <c r="J5" s="21"/>
      <c r="K5" s="21"/>
      <c r="L5" s="21"/>
    </row>
    <row r="6" spans="1:28" ht="15.75" customHeight="1"/>
    <row r="7" spans="1:28" ht="75.75" customHeight="1">
      <c r="A7" s="2" t="s">
        <v>167</v>
      </c>
      <c r="B7" s="185" t="s">
        <v>317</v>
      </c>
      <c r="C7" s="185" t="s">
        <v>318</v>
      </c>
      <c r="D7" s="185" t="s">
        <v>319</v>
      </c>
      <c r="E7" s="185" t="s">
        <v>320</v>
      </c>
      <c r="F7" s="188" t="s">
        <v>321</v>
      </c>
      <c r="G7" s="189" t="s">
        <v>322</v>
      </c>
      <c r="H7" s="126" t="s">
        <v>170</v>
      </c>
      <c r="I7" s="126" t="s">
        <v>257</v>
      </c>
      <c r="J7" s="185" t="s">
        <v>323</v>
      </c>
      <c r="K7" s="315" t="s">
        <v>173</v>
      </c>
      <c r="L7" s="126" t="s">
        <v>174</v>
      </c>
      <c r="M7" s="6"/>
      <c r="N7" s="6"/>
      <c r="O7" s="6"/>
      <c r="P7" s="6"/>
      <c r="Q7" s="6"/>
      <c r="R7" s="6"/>
      <c r="S7" s="6"/>
      <c r="T7" s="6"/>
      <c r="U7" s="6"/>
      <c r="V7" s="6"/>
      <c r="W7" s="6"/>
      <c r="X7" s="6"/>
      <c r="Y7" s="6"/>
      <c r="Z7" s="6"/>
      <c r="AA7" s="6"/>
      <c r="AB7" s="6"/>
    </row>
    <row r="8" spans="1:28" ht="159.75" customHeight="1">
      <c r="A8" s="18" t="s">
        <v>60</v>
      </c>
      <c r="B8" s="108" t="s">
        <v>324</v>
      </c>
      <c r="C8" s="109" t="s">
        <v>325</v>
      </c>
      <c r="D8" s="110" t="s">
        <v>326</v>
      </c>
      <c r="E8" s="187">
        <v>4169902</v>
      </c>
      <c r="F8" s="187">
        <v>4169902</v>
      </c>
      <c r="G8" s="187">
        <f>F8/H8</f>
        <v>1345.6549169191846</v>
      </c>
      <c r="H8" s="186">
        <v>3098.79</v>
      </c>
      <c r="I8" s="108" t="s">
        <v>262</v>
      </c>
      <c r="J8" s="108" t="s">
        <v>327</v>
      </c>
      <c r="K8" s="316" t="s">
        <v>206</v>
      </c>
      <c r="L8" s="108"/>
    </row>
    <row r="9" spans="1:28" ht="158.25" customHeight="1">
      <c r="A9" s="18" t="s">
        <v>105</v>
      </c>
      <c r="B9" s="108" t="s">
        <v>328</v>
      </c>
      <c r="C9" s="109" t="s">
        <v>329</v>
      </c>
      <c r="D9" s="110" t="s">
        <v>330</v>
      </c>
      <c r="E9" s="187">
        <v>5999000</v>
      </c>
      <c r="F9" s="187">
        <v>5999000</v>
      </c>
      <c r="G9" s="187">
        <f>F9/H9</f>
        <v>1935.9169224116511</v>
      </c>
      <c r="H9" s="186">
        <v>3098.79</v>
      </c>
      <c r="I9" s="108" t="s">
        <v>262</v>
      </c>
      <c r="J9" s="108" t="s">
        <v>331</v>
      </c>
      <c r="K9" s="316" t="s">
        <v>332</v>
      </c>
      <c r="L9" s="108"/>
    </row>
    <row r="10" spans="1:28" ht="158.25" customHeight="1">
      <c r="A10" s="18" t="s">
        <v>65</v>
      </c>
      <c r="B10" s="108" t="s">
        <v>95</v>
      </c>
      <c r="C10" s="109" t="s">
        <v>96</v>
      </c>
      <c r="D10" s="110" t="s">
        <v>97</v>
      </c>
      <c r="E10" s="187">
        <v>1850000</v>
      </c>
      <c r="F10" s="187">
        <v>1850000</v>
      </c>
      <c r="G10" s="187">
        <f>F10/H10</f>
        <v>597.00721894675019</v>
      </c>
      <c r="H10" s="186">
        <v>3098.79</v>
      </c>
      <c r="I10" s="108" t="s">
        <v>262</v>
      </c>
      <c r="J10" s="108" t="s">
        <v>333</v>
      </c>
      <c r="K10" s="316" t="s">
        <v>206</v>
      </c>
      <c r="L10" s="108"/>
    </row>
    <row r="11" spans="1:28" ht="12.75" customHeight="1"/>
    <row r="12" spans="1:28" ht="14.25" customHeight="1">
      <c r="A12" s="429" t="s">
        <v>189</v>
      </c>
      <c r="B12" s="429"/>
      <c r="C12" s="429"/>
      <c r="D12" s="429"/>
      <c r="E12" s="429"/>
      <c r="F12" s="429"/>
      <c r="G12" s="429"/>
      <c r="H12" s="429"/>
      <c r="I12" s="21"/>
      <c r="J12" s="21"/>
      <c r="K12" s="21"/>
      <c r="L12" s="21"/>
    </row>
    <row r="13" spans="1:28" ht="136.5" customHeight="1">
      <c r="A13" s="163" t="s">
        <v>250</v>
      </c>
      <c r="B13" s="191" t="s">
        <v>334</v>
      </c>
      <c r="C13" s="108" t="s">
        <v>95</v>
      </c>
      <c r="D13" s="110" t="s">
        <v>97</v>
      </c>
      <c r="E13" s="351" t="s">
        <v>335</v>
      </c>
      <c r="F13" s="351"/>
      <c r="G13" s="351"/>
      <c r="H13" s="351"/>
    </row>
    <row r="14" spans="1:28" ht="15.75" customHeight="1">
      <c r="A14" s="22"/>
      <c r="B14" s="21"/>
      <c r="C14" s="21"/>
      <c r="D14" s="21"/>
      <c r="E14" s="21"/>
      <c r="F14" s="21"/>
      <c r="G14" s="21"/>
      <c r="H14" s="21"/>
      <c r="I14" s="21"/>
      <c r="J14" s="21"/>
      <c r="K14" s="21"/>
      <c r="L14" s="21"/>
    </row>
    <row r="15" spans="1:28" ht="12.75" customHeight="1"/>
    <row r="16" spans="1:28" ht="12.75" customHeight="1"/>
    <row r="17" spans="3:6" ht="12.75" customHeight="1"/>
    <row r="18" spans="3:6" ht="12.75" customHeight="1"/>
    <row r="19" spans="3:6" ht="12.75" customHeight="1"/>
    <row r="20" spans="3:6" ht="12.75" customHeight="1"/>
    <row r="21" spans="3:6" ht="12.75" customHeight="1"/>
    <row r="22" spans="3:6" ht="12.75" customHeight="1"/>
    <row r="23" spans="3:6" ht="12.75" customHeight="1"/>
    <row r="24" spans="3:6" ht="12.75" customHeight="1"/>
    <row r="25" spans="3:6" ht="12.75" customHeight="1">
      <c r="C25" s="11"/>
      <c r="D25" s="11"/>
      <c r="E25" s="1"/>
      <c r="F25" s="1"/>
    </row>
    <row r="26" spans="3:6" ht="12.75" customHeight="1"/>
    <row r="27" spans="3:6" ht="12.75" customHeight="1"/>
    <row r="28" spans="3:6" ht="12.75" customHeight="1"/>
    <row r="29" spans="3:6" ht="12.75" customHeight="1"/>
    <row r="30" spans="3:6" ht="12.75" customHeight="1"/>
    <row r="31" spans="3:6" ht="12.75" customHeight="1"/>
    <row r="32" spans="3: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A5:I5"/>
    <mergeCell ref="C2:H2"/>
    <mergeCell ref="E13:H13"/>
    <mergeCell ref="A12:H12"/>
  </mergeCells>
  <hyperlinks>
    <hyperlink ref="C9" r:id="rId1" xr:uid="{3E44DCC7-D32A-481D-82FE-E664EFC3255B}"/>
    <hyperlink ref="C8" r:id="rId2" xr:uid="{88B093F8-54FB-4552-B2FC-EA1113A793CE}"/>
    <hyperlink ref="C10" r:id="rId3" display="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xr:uid="{8EFD0852-FFF5-447B-AF16-2F982FC40AB5}"/>
  </hyperlinks>
  <pageMargins left="0.7" right="0.7" top="0.75" bottom="0.75" header="0" footer="0"/>
  <pageSetup orientation="landscape"/>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999"/>
  <sheetViews>
    <sheetView topLeftCell="B9" zoomScale="55" zoomScaleNormal="55" workbookViewId="0">
      <selection activeCell="L10" sqref="L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10" customWidth="1"/>
    <col min="12" max="12" width="34.28515625" customWidth="1"/>
    <col min="13" max="27" width="10" customWidth="1"/>
  </cols>
  <sheetData>
    <row r="1" spans="1:27" ht="12.75" customHeight="1">
      <c r="A1" s="1" t="s">
        <v>336</v>
      </c>
    </row>
    <row r="2" spans="1:27" ht="27.75" customHeight="1">
      <c r="A2" s="23"/>
      <c r="B2" s="23"/>
      <c r="C2" s="23"/>
      <c r="D2" s="454" t="s">
        <v>165</v>
      </c>
      <c r="E2" s="454"/>
      <c r="F2" s="454"/>
      <c r="G2" s="454"/>
      <c r="H2" s="454"/>
      <c r="I2" s="23"/>
      <c r="J2" s="23"/>
    </row>
    <row r="3" spans="1:27" ht="12.75" customHeight="1">
      <c r="A3" s="23"/>
      <c r="B3" s="23"/>
      <c r="C3" s="23"/>
      <c r="D3" s="23"/>
      <c r="E3" s="23"/>
      <c r="F3" s="23"/>
      <c r="G3" s="23"/>
      <c r="H3" s="23"/>
      <c r="I3" s="23"/>
      <c r="J3" s="23"/>
    </row>
    <row r="4" spans="1:27" ht="12.75" customHeight="1">
      <c r="A4" s="23"/>
      <c r="B4" s="23"/>
      <c r="C4" s="23"/>
      <c r="D4" s="23"/>
      <c r="E4" s="23"/>
      <c r="F4" s="23"/>
      <c r="G4" s="23"/>
      <c r="H4" s="23"/>
      <c r="I4" s="23"/>
      <c r="J4" s="23"/>
    </row>
    <row r="5" spans="1:27" ht="43.5" customHeight="1">
      <c r="A5" s="422" t="s">
        <v>166</v>
      </c>
      <c r="B5" s="423"/>
      <c r="C5" s="423"/>
      <c r="D5" s="423"/>
      <c r="E5" s="423"/>
      <c r="F5" s="423"/>
      <c r="G5" s="423"/>
      <c r="H5" s="423"/>
      <c r="I5" s="423"/>
      <c r="J5" s="424"/>
    </row>
    <row r="6" spans="1:27" ht="15.75" customHeight="1">
      <c r="A6" s="23"/>
      <c r="B6" s="23"/>
      <c r="C6" s="23"/>
      <c r="D6" s="23"/>
      <c r="E6" s="23"/>
      <c r="F6" s="23"/>
      <c r="G6" s="23"/>
      <c r="H6" s="23"/>
      <c r="I6" s="23"/>
      <c r="J6" s="23"/>
    </row>
    <row r="7" spans="1:27" s="116" customFormat="1" ht="93" customHeight="1">
      <c r="A7" s="111" t="s">
        <v>250</v>
      </c>
      <c r="B7" s="112" t="s">
        <v>251</v>
      </c>
      <c r="C7" s="112" t="s">
        <v>252</v>
      </c>
      <c r="D7" s="112" t="s">
        <v>253</v>
      </c>
      <c r="E7" s="112" t="s">
        <v>254</v>
      </c>
      <c r="F7" s="113" t="s">
        <v>255</v>
      </c>
      <c r="G7" s="114" t="s">
        <v>256</v>
      </c>
      <c r="H7" s="115" t="s">
        <v>170</v>
      </c>
      <c r="I7" s="112" t="s">
        <v>257</v>
      </c>
      <c r="J7" s="112" t="s">
        <v>258</v>
      </c>
      <c r="K7" s="315" t="s">
        <v>173</v>
      </c>
      <c r="L7" s="126" t="s">
        <v>174</v>
      </c>
      <c r="M7" s="6"/>
      <c r="N7" s="6"/>
      <c r="O7" s="6"/>
      <c r="P7" s="6"/>
      <c r="Q7" s="6"/>
      <c r="R7" s="6"/>
      <c r="S7" s="6"/>
      <c r="T7" s="6"/>
      <c r="U7" s="6"/>
      <c r="V7" s="6"/>
      <c r="W7" s="6"/>
      <c r="X7" s="6"/>
      <c r="Y7" s="6"/>
      <c r="Z7" s="6"/>
      <c r="AA7" s="6"/>
    </row>
    <row r="8" spans="1:27" s="116" customFormat="1" ht="186" customHeight="1">
      <c r="A8" s="117" t="s">
        <v>60</v>
      </c>
      <c r="B8" s="206" t="s">
        <v>66</v>
      </c>
      <c r="C8" s="200" t="s">
        <v>337</v>
      </c>
      <c r="D8" s="201" t="s">
        <v>338</v>
      </c>
      <c r="E8" s="199" t="s">
        <v>339</v>
      </c>
      <c r="F8" s="199" t="s">
        <v>340</v>
      </c>
      <c r="G8" s="199" t="s">
        <v>341</v>
      </c>
      <c r="H8" s="201" t="s">
        <v>204</v>
      </c>
      <c r="I8" s="199" t="s">
        <v>175</v>
      </c>
      <c r="J8" s="201" t="s">
        <v>342</v>
      </c>
      <c r="K8" s="316" t="s">
        <v>188</v>
      </c>
      <c r="L8" s="108"/>
    </row>
    <row r="9" spans="1:27" s="116" customFormat="1" ht="203.25" customHeight="1">
      <c r="A9" s="118" t="s">
        <v>71</v>
      </c>
      <c r="B9" s="207" t="s">
        <v>75</v>
      </c>
      <c r="C9" s="204" t="s">
        <v>99</v>
      </c>
      <c r="D9" s="205" t="s">
        <v>100</v>
      </c>
      <c r="E9" s="203" t="s">
        <v>343</v>
      </c>
      <c r="F9" s="203" t="s">
        <v>101</v>
      </c>
      <c r="G9" s="203" t="s">
        <v>344</v>
      </c>
      <c r="H9" s="205" t="s">
        <v>204</v>
      </c>
      <c r="I9" s="203" t="s">
        <v>175</v>
      </c>
      <c r="J9" s="205" t="s">
        <v>345</v>
      </c>
      <c r="K9" s="316" t="s">
        <v>346</v>
      </c>
      <c r="L9" s="108"/>
    </row>
    <row r="10" spans="1:27" s="116" customFormat="1" ht="169.5" customHeight="1">
      <c r="A10" s="119" t="s">
        <v>65</v>
      </c>
      <c r="B10" s="207" t="s">
        <v>66</v>
      </c>
      <c r="C10" s="204" t="s">
        <v>347</v>
      </c>
      <c r="D10" s="205" t="s">
        <v>348</v>
      </c>
      <c r="E10" s="203" t="s">
        <v>349</v>
      </c>
      <c r="F10" s="203" t="s">
        <v>350</v>
      </c>
      <c r="G10" s="203" t="s">
        <v>351</v>
      </c>
      <c r="H10" s="205" t="s">
        <v>204</v>
      </c>
      <c r="I10" s="203" t="s">
        <v>175</v>
      </c>
      <c r="J10" s="205" t="s">
        <v>352</v>
      </c>
      <c r="K10" s="316" t="s">
        <v>353</v>
      </c>
      <c r="L10" s="108"/>
    </row>
    <row r="11" spans="1:27" ht="12.75" customHeight="1"/>
    <row r="12" spans="1:27" ht="35.25" customHeight="1">
      <c r="A12" s="429" t="s">
        <v>189</v>
      </c>
      <c r="B12" s="429"/>
      <c r="C12" s="429"/>
      <c r="D12" s="429"/>
      <c r="E12" s="429"/>
      <c r="F12" s="429"/>
      <c r="G12" s="429"/>
      <c r="H12" s="429"/>
      <c r="I12" s="21"/>
      <c r="J12" s="21"/>
    </row>
    <row r="13" spans="1:27" ht="126.75" customHeight="1">
      <c r="A13" s="163" t="s">
        <v>250</v>
      </c>
      <c r="B13" s="191" t="s">
        <v>354</v>
      </c>
      <c r="C13" s="206" t="s">
        <v>233</v>
      </c>
      <c r="D13" s="201" t="s">
        <v>355</v>
      </c>
      <c r="E13" s="351" t="s">
        <v>356</v>
      </c>
      <c r="F13" s="351"/>
      <c r="G13" s="351"/>
      <c r="H13" s="351"/>
    </row>
    <row r="14" spans="1:27" ht="13.5" customHeight="1">
      <c r="A14" s="22"/>
      <c r="B14" s="21"/>
      <c r="C14" s="21"/>
      <c r="D14" s="21"/>
      <c r="E14" s="21"/>
      <c r="F14" s="21"/>
      <c r="G14" s="21"/>
      <c r="H14" s="21"/>
      <c r="I14" s="21"/>
      <c r="J14" s="21"/>
    </row>
    <row r="15" spans="1:27" ht="12.75" customHeight="1"/>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1"/>
      <c r="E25" s="11"/>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H2"/>
    <mergeCell ref="A5:J5"/>
    <mergeCell ref="A12:H12"/>
    <mergeCell ref="E13:H13"/>
  </mergeCells>
  <hyperlinks>
    <hyperlink ref="C8" r:id="rId1" xr:uid="{18ACB6F9-C28F-4AFA-BE97-E60C7071B00D}"/>
    <hyperlink ref="C9" r:id="rId2" xr:uid="{272554E9-FED2-4CAD-8293-A49EF5B4E008}"/>
    <hyperlink ref="C10" r:id="rId3" xr:uid="{569CB5CB-D68A-4E44-939A-DB744C83964C}"/>
  </hyperlinks>
  <pageMargins left="0.7" right="0.7" top="0.75" bottom="0.75" header="0" footer="0"/>
  <pageSetup orientation="landscape"/>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999"/>
  <sheetViews>
    <sheetView topLeftCell="F9" workbookViewId="0">
      <selection activeCell="N10" sqref="N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19.140625" customWidth="1"/>
    <col min="10" max="10" width="24.7109375" customWidth="1"/>
    <col min="11" max="11" width="10" customWidth="1"/>
    <col min="12" max="12" width="43.140625" customWidth="1"/>
    <col min="13" max="24" width="10" customWidth="1"/>
  </cols>
  <sheetData>
    <row r="1" spans="1:24" ht="12.75" customHeight="1"/>
    <row r="2" spans="1:24" ht="27.75" customHeight="1">
      <c r="D2" s="420" t="s">
        <v>165</v>
      </c>
      <c r="E2" s="451"/>
      <c r="F2" s="451"/>
      <c r="G2" s="451"/>
      <c r="H2" s="451"/>
    </row>
    <row r="3" spans="1:24" ht="12.75" customHeight="1"/>
    <row r="4" spans="1:24" ht="12.75" customHeight="1"/>
    <row r="5" spans="1:24" ht="43.5" customHeight="1">
      <c r="A5" s="421" t="s">
        <v>166</v>
      </c>
      <c r="B5" s="452"/>
      <c r="C5" s="452"/>
      <c r="D5" s="452"/>
      <c r="E5" s="452"/>
      <c r="F5" s="452"/>
      <c r="G5" s="452"/>
      <c r="H5" s="452"/>
      <c r="I5" s="452"/>
      <c r="J5" s="453"/>
    </row>
    <row r="6" spans="1:24" ht="15.75" customHeight="1"/>
    <row r="7" spans="1:24" s="24" customFormat="1" ht="75.75" customHeight="1">
      <c r="A7" s="76" t="s">
        <v>167</v>
      </c>
      <c r="B7" s="26" t="s">
        <v>54</v>
      </c>
      <c r="C7" s="26" t="s">
        <v>55</v>
      </c>
      <c r="D7" s="26" t="s">
        <v>56</v>
      </c>
      <c r="E7" s="26" t="s">
        <v>168</v>
      </c>
      <c r="F7" s="27" t="s">
        <v>57</v>
      </c>
      <c r="G7" s="28" t="s">
        <v>169</v>
      </c>
      <c r="H7" s="26" t="s">
        <v>170</v>
      </c>
      <c r="I7" s="26" t="s">
        <v>171</v>
      </c>
      <c r="J7" s="26" t="s">
        <v>172</v>
      </c>
      <c r="K7" s="315" t="s">
        <v>173</v>
      </c>
      <c r="L7" s="126" t="s">
        <v>174</v>
      </c>
      <c r="M7" s="29"/>
      <c r="N7" s="29"/>
      <c r="O7" s="29"/>
      <c r="P7" s="29"/>
      <c r="Q7" s="29"/>
      <c r="R7" s="29"/>
      <c r="S7" s="29"/>
      <c r="T7" s="29"/>
      <c r="U7" s="29"/>
      <c r="V7" s="29"/>
      <c r="W7" s="29"/>
      <c r="X7" s="29"/>
    </row>
    <row r="8" spans="1:24" s="24" customFormat="1" ht="255" customHeight="1">
      <c r="A8" s="54" t="s">
        <v>60</v>
      </c>
      <c r="B8" s="44" t="s">
        <v>61</v>
      </c>
      <c r="C8" s="42" t="s">
        <v>357</v>
      </c>
      <c r="D8" s="75" t="s">
        <v>358</v>
      </c>
      <c r="E8" s="45">
        <v>377300</v>
      </c>
      <c r="F8" s="45">
        <f>E8*1.19</f>
        <v>448987</v>
      </c>
      <c r="G8" s="77">
        <f>F8/H8</f>
        <v>143.50822239624119</v>
      </c>
      <c r="H8" s="78">
        <v>3128.65</v>
      </c>
      <c r="I8" s="41" t="s">
        <v>186</v>
      </c>
      <c r="J8" s="79" t="s">
        <v>359</v>
      </c>
      <c r="K8" s="316" t="s">
        <v>346</v>
      </c>
      <c r="L8" s="108"/>
    </row>
    <row r="9" spans="1:24" s="24" customFormat="1" ht="322.5" customHeight="1">
      <c r="A9" s="82" t="s">
        <v>71</v>
      </c>
      <c r="B9" s="90" t="s">
        <v>75</v>
      </c>
      <c r="C9" s="179" t="s">
        <v>103</v>
      </c>
      <c r="D9" s="328" t="s">
        <v>104</v>
      </c>
      <c r="E9" s="85">
        <v>781512.61</v>
      </c>
      <c r="F9" s="85">
        <f>E9*1.19</f>
        <v>930000.00589999999</v>
      </c>
      <c r="G9" s="87">
        <f>F9/H9</f>
        <v>297.25281060521309</v>
      </c>
      <c r="H9" s="86">
        <v>3128.65</v>
      </c>
      <c r="I9" s="61" t="s">
        <v>242</v>
      </c>
      <c r="J9" s="88" t="s">
        <v>360</v>
      </c>
      <c r="K9" s="316" t="s">
        <v>346</v>
      </c>
      <c r="L9" s="108"/>
    </row>
    <row r="10" spans="1:24" s="24" customFormat="1" ht="306" customHeight="1">
      <c r="A10" s="54" t="s">
        <v>65</v>
      </c>
      <c r="B10" s="44" t="s">
        <v>66</v>
      </c>
      <c r="C10" s="42" t="s">
        <v>361</v>
      </c>
      <c r="D10" s="89" t="s">
        <v>362</v>
      </c>
      <c r="E10" s="45">
        <v>1176386.55</v>
      </c>
      <c r="F10" s="78">
        <f>E10*1.19</f>
        <v>1399899.9945</v>
      </c>
      <c r="G10" s="77">
        <f>F10/H10</f>
        <v>447.44538203378454</v>
      </c>
      <c r="H10" s="78">
        <v>3128.65</v>
      </c>
      <c r="I10" s="41" t="s">
        <v>186</v>
      </c>
      <c r="J10" s="91" t="s">
        <v>363</v>
      </c>
      <c r="K10" s="329" t="s">
        <v>188</v>
      </c>
      <c r="L10" s="108"/>
    </row>
    <row r="11" spans="1:24" ht="12.75" customHeight="1"/>
    <row r="12" spans="1:24" ht="13.5" customHeight="1">
      <c r="A12" s="425"/>
      <c r="B12" s="455"/>
      <c r="C12" s="455"/>
      <c r="D12" s="455"/>
      <c r="E12" s="455"/>
      <c r="F12" s="455"/>
      <c r="G12" s="455"/>
      <c r="H12" s="455"/>
      <c r="I12" s="455"/>
      <c r="J12" s="455"/>
    </row>
    <row r="13" spans="1:24" ht="33" customHeight="1">
      <c r="A13" s="429" t="s">
        <v>189</v>
      </c>
      <c r="B13" s="429"/>
      <c r="C13" s="429"/>
      <c r="D13" s="429"/>
      <c r="E13" s="429"/>
      <c r="F13" s="429"/>
      <c r="G13" s="429"/>
      <c r="H13" s="429"/>
    </row>
    <row r="14" spans="1:24" ht="61.5" customHeight="1">
      <c r="A14" s="163" t="s">
        <v>250</v>
      </c>
      <c r="B14" s="191" t="s">
        <v>71</v>
      </c>
      <c r="C14" s="80" t="s">
        <v>75</v>
      </c>
      <c r="D14" s="80" t="s">
        <v>104</v>
      </c>
      <c r="E14" s="351" t="s">
        <v>364</v>
      </c>
      <c r="F14" s="351"/>
      <c r="G14" s="351"/>
      <c r="H14" s="351"/>
      <c r="I14" s="21"/>
      <c r="J14" s="21"/>
    </row>
    <row r="15" spans="1:24" ht="12.75" customHeight="1"/>
    <row r="16" spans="1:24"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1"/>
      <c r="E25" s="11"/>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5">
    <mergeCell ref="A13:H13"/>
    <mergeCell ref="E14:H14"/>
    <mergeCell ref="D2:H2"/>
    <mergeCell ref="A5:J5"/>
    <mergeCell ref="A12:J12"/>
  </mergeCells>
  <hyperlinks>
    <hyperlink ref="C8" r:id="rId1" location="origin=share&amp;sid=share&amp;wid=MCO3063466348&amp;action=copy" display="https://www.mercadolibre.com.co/tarjeta-grafica-radeon-amd-graphics-rx580-gaming-card-par/p/MCO2062665298?pdp_filters=item_id%3AMCO3063466348&amp;matt_tool=15401541&amp;ua=rrEbYa1jFGp7-10BX-HC_mBxlY2jr0gValSkOczj5_RG51sY#origin=share&amp;sid=share&amp;wid=MCO3063466348&amp;action=copy" xr:uid="{97990689-1AC6-4369-B9CE-CF85F6F1CAB4}"/>
    <hyperlink ref="C9" r:id="rId2" location="origin=share&amp;sid=share&amp;wid=MCO2132454783&amp;action=copy" xr:uid="{CFDA4D20-A20B-427A-A434-C276018CA51E}"/>
    <hyperlink ref="C10" r:id="rId3" xr:uid="{A7B4B314-58FA-4F91-A00F-DBD2DD5F7763}"/>
  </hyperlinks>
  <pageMargins left="0.7" right="0.7" top="0.75" bottom="0.75" header="0" footer="0"/>
  <pageSetup orientation="landscape"/>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999"/>
  <sheetViews>
    <sheetView topLeftCell="D9" zoomScale="55" zoomScaleNormal="55" workbookViewId="0">
      <selection activeCell="N10" sqref="N10"/>
    </sheetView>
  </sheetViews>
  <sheetFormatPr defaultColWidth="12.5703125" defaultRowHeight="15" customHeight="1"/>
  <cols>
    <col min="1" max="2" width="19.140625" customWidth="1"/>
    <col min="3" max="3" width="31.140625" customWidth="1"/>
    <col min="4" max="4" width="21.85546875" customWidth="1"/>
    <col min="5" max="6" width="17" customWidth="1"/>
    <col min="7" max="7" width="18" customWidth="1"/>
    <col min="8" max="8" width="17" customWidth="1"/>
    <col min="9" max="10" width="19.140625" customWidth="1"/>
    <col min="11" max="13" width="10" customWidth="1"/>
    <col min="14" max="14" width="35.7109375" customWidth="1"/>
    <col min="15" max="27" width="10" customWidth="1"/>
  </cols>
  <sheetData>
    <row r="1" spans="1:27" ht="12.75" customHeight="1"/>
    <row r="2" spans="1:27" ht="27.75" customHeight="1">
      <c r="D2" s="420" t="s">
        <v>165</v>
      </c>
      <c r="E2" s="451"/>
      <c r="F2" s="451"/>
      <c r="G2" s="451"/>
      <c r="H2" s="451"/>
    </row>
    <row r="3" spans="1:27" ht="12.75" customHeight="1"/>
    <row r="4" spans="1:27" ht="12.75" customHeight="1"/>
    <row r="5" spans="1:27" ht="43.5" customHeight="1">
      <c r="A5" s="421" t="s">
        <v>166</v>
      </c>
      <c r="B5" s="452"/>
      <c r="C5" s="452"/>
      <c r="D5" s="452"/>
      <c r="E5" s="452"/>
      <c r="F5" s="452"/>
      <c r="G5" s="452"/>
      <c r="H5" s="452"/>
      <c r="I5" s="452"/>
      <c r="J5" s="453"/>
    </row>
    <row r="6" spans="1:27" ht="15.75" customHeight="1"/>
    <row r="7" spans="1:27" s="128" customFormat="1" ht="75.75" customHeight="1">
      <c r="A7" s="76" t="s">
        <v>167</v>
      </c>
      <c r="B7" s="26" t="s">
        <v>54</v>
      </c>
      <c r="C7" s="26" t="s">
        <v>55</v>
      </c>
      <c r="D7" s="26" t="s">
        <v>56</v>
      </c>
      <c r="E7" s="26" t="s">
        <v>168</v>
      </c>
      <c r="F7" s="27" t="s">
        <v>57</v>
      </c>
      <c r="G7" s="28" t="s">
        <v>169</v>
      </c>
      <c r="H7" s="26" t="s">
        <v>170</v>
      </c>
      <c r="I7" s="26" t="s">
        <v>171</v>
      </c>
      <c r="J7" s="74" t="s">
        <v>238</v>
      </c>
      <c r="K7" s="431" t="s">
        <v>173</v>
      </c>
      <c r="L7" s="432"/>
      <c r="M7" s="433"/>
      <c r="N7" s="53" t="s">
        <v>174</v>
      </c>
      <c r="O7" s="29"/>
      <c r="P7" s="29"/>
      <c r="Q7" s="29"/>
      <c r="R7" s="29"/>
      <c r="S7" s="29"/>
      <c r="T7" s="29"/>
      <c r="U7" s="29"/>
      <c r="V7" s="29"/>
      <c r="W7" s="29"/>
      <c r="X7" s="29"/>
      <c r="Y7" s="29"/>
      <c r="Z7" s="29"/>
      <c r="AA7" s="29"/>
    </row>
    <row r="8" spans="1:27" s="128" customFormat="1" ht="263.25" customHeight="1">
      <c r="A8" s="54" t="s">
        <v>60</v>
      </c>
      <c r="B8" s="44" t="s">
        <v>61</v>
      </c>
      <c r="C8" s="42" t="s">
        <v>365</v>
      </c>
      <c r="D8" s="75" t="s">
        <v>366</v>
      </c>
      <c r="E8" s="45">
        <v>512610</v>
      </c>
      <c r="F8" s="45">
        <f>E8*1.19</f>
        <v>610005.9</v>
      </c>
      <c r="G8" s="77">
        <f>F8/H8</f>
        <v>194.97415818324197</v>
      </c>
      <c r="H8" s="78">
        <v>3128.65</v>
      </c>
      <c r="I8" s="41" t="s">
        <v>186</v>
      </c>
      <c r="J8" s="79" t="s">
        <v>367</v>
      </c>
      <c r="K8" s="430" t="s">
        <v>188</v>
      </c>
      <c r="L8" s="430"/>
      <c r="M8" s="434"/>
      <c r="N8" s="294"/>
    </row>
    <row r="9" spans="1:27" s="128" customFormat="1" ht="191.25">
      <c r="A9" s="82" t="s">
        <v>71</v>
      </c>
      <c r="B9" s="90" t="s">
        <v>75</v>
      </c>
      <c r="C9" s="179" t="s">
        <v>110</v>
      </c>
      <c r="D9" s="328" t="s">
        <v>111</v>
      </c>
      <c r="E9" s="85">
        <v>612610</v>
      </c>
      <c r="F9" s="85">
        <f>E9*1.19</f>
        <v>729005.9</v>
      </c>
      <c r="G9" s="87">
        <f>F9/H9</f>
        <v>233.00973263228551</v>
      </c>
      <c r="H9" s="86">
        <v>3128.65</v>
      </c>
      <c r="I9" s="61" t="s">
        <v>242</v>
      </c>
      <c r="J9" s="88" t="s">
        <v>368</v>
      </c>
      <c r="K9" s="435" t="s">
        <v>206</v>
      </c>
      <c r="L9" s="435"/>
      <c r="M9" s="436"/>
      <c r="N9" s="294"/>
    </row>
    <row r="10" spans="1:27" s="128" customFormat="1" ht="153">
      <c r="A10" s="54" t="s">
        <v>65</v>
      </c>
      <c r="B10" s="44" t="s">
        <v>369</v>
      </c>
      <c r="C10" s="42" t="s">
        <v>370</v>
      </c>
      <c r="D10" s="89" t="s">
        <v>371</v>
      </c>
      <c r="E10" s="45">
        <v>920000</v>
      </c>
      <c r="F10" s="78">
        <f>E10*1.19</f>
        <v>1094800</v>
      </c>
      <c r="G10" s="77">
        <f>F10/H10</f>
        <v>349.92728493120035</v>
      </c>
      <c r="H10" s="78">
        <v>3128.65</v>
      </c>
      <c r="I10" s="41" t="s">
        <v>372</v>
      </c>
      <c r="J10" s="91" t="s">
        <v>373</v>
      </c>
      <c r="K10" s="430" t="s">
        <v>188</v>
      </c>
      <c r="L10" s="430"/>
      <c r="M10" s="430"/>
      <c r="N10" s="327"/>
    </row>
    <row r="11" spans="1:27" ht="12.75" customHeight="1"/>
    <row r="12" spans="1:27" ht="51.75" customHeight="1">
      <c r="A12" s="429" t="s">
        <v>189</v>
      </c>
      <c r="B12" s="429"/>
      <c r="C12" s="429"/>
      <c r="D12" s="429"/>
      <c r="E12" s="429"/>
      <c r="F12" s="429"/>
      <c r="G12" s="429"/>
      <c r="H12" s="429"/>
      <c r="I12" s="21"/>
      <c r="J12" s="21"/>
    </row>
    <row r="13" spans="1:27" ht="72.75" customHeight="1">
      <c r="A13" s="163" t="s">
        <v>250</v>
      </c>
      <c r="B13" s="191" t="s">
        <v>71</v>
      </c>
      <c r="C13" s="80" t="s">
        <v>75</v>
      </c>
      <c r="D13" s="81" t="s">
        <v>111</v>
      </c>
      <c r="E13" s="351" t="s">
        <v>374</v>
      </c>
      <c r="F13" s="351"/>
      <c r="G13" s="351"/>
      <c r="H13" s="351"/>
    </row>
    <row r="14" spans="1:27" ht="15.75" customHeight="1">
      <c r="A14" s="22"/>
      <c r="B14" s="21"/>
      <c r="C14" s="21"/>
      <c r="D14" s="21"/>
      <c r="E14" s="21"/>
      <c r="F14" s="21"/>
      <c r="G14" s="21"/>
      <c r="H14" s="21"/>
      <c r="I14" s="21"/>
      <c r="J14" s="21"/>
    </row>
    <row r="15" spans="1:27" ht="12.75" customHeight="1"/>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1"/>
      <c r="E25" s="11"/>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8">
    <mergeCell ref="A12:H12"/>
    <mergeCell ref="E13:H13"/>
    <mergeCell ref="K10:M10"/>
    <mergeCell ref="D2:H2"/>
    <mergeCell ref="A5:J5"/>
    <mergeCell ref="K7:M7"/>
    <mergeCell ref="K8:M8"/>
    <mergeCell ref="K9:M9"/>
  </mergeCells>
  <hyperlinks>
    <hyperlink ref="C8" r:id="rId1" location="origin=share&amp;sid=share&amp;wid=MCO894320775&amp;action=copy" display="https://www.mercadolibre.com.co/procesador-intel-core-i59400-de-6-nucleos-y--41ghz/up/MCOU2437158538?pdp_filters=item_id%3AMCO894320775&amp;matt_tool=15401541&amp;ua=racimBhlCKh9sSrcn3z4hJUg96VLyvKQGsKqkwi2VevIqnnG#origin=share&amp;sid=share&amp;wid=MCO894320775&amp;action=copy" xr:uid="{ABBABB33-8EC9-4B56-A870-25427DB4B2B3}"/>
    <hyperlink ref="C9" r:id="rId2" location="origin=share&amp;sid=share&amp;wid=MCO1483849099&amp;action=copy" display="https://www.mercadolibre.com.co/procesador-amd-ryzen-5-5600gt-6-nucleos-am4-grafica-radeon/p/MCO32444906?pdp_filters=item_id%3AMCO1483849099&amp;matt_tool=15401541&amp;ua=tC_HNBcurdgE5WaKW2b6M-_b1J0gqagtQ8cLMPAlhYV0PkjL#origin=share&amp;sid=share&amp;wid=MCO1483849099&amp;action=copy" xr:uid="{03BF8B56-D8D6-436E-9711-B27A2BE52CCE}"/>
    <hyperlink ref="C10" r:id="rId3" xr:uid="{6F771E2C-F5D6-4609-A00F-783AD2E33A4E}"/>
  </hyperlinks>
  <pageMargins left="0.7" right="0.7" top="0.75" bottom="0.75" header="0" footer="0"/>
  <pageSetup orientation="landscape"/>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1000"/>
  <sheetViews>
    <sheetView tabSelected="1" topLeftCell="F7" zoomScale="55" zoomScaleNormal="55" workbookViewId="0">
      <selection activeCell="P9" sqref="P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28.5703125" customWidth="1"/>
    <col min="12" max="12" width="31.85546875" customWidth="1"/>
    <col min="13" max="27" width="10" customWidth="1"/>
  </cols>
  <sheetData>
    <row r="1" spans="1:27" ht="12.75" customHeight="1">
      <c r="A1" s="1"/>
    </row>
    <row r="2" spans="1:27" ht="27.75" customHeight="1">
      <c r="D2" s="420" t="s">
        <v>165</v>
      </c>
      <c r="E2" s="451"/>
      <c r="F2" s="451"/>
      <c r="G2" s="451"/>
      <c r="H2" s="451"/>
    </row>
    <row r="3" spans="1:27" ht="12.75" customHeight="1"/>
    <row r="4" spans="1:27" ht="12.75" customHeight="1"/>
    <row r="5" spans="1:27" ht="43.5" customHeight="1">
      <c r="A5" s="421" t="s">
        <v>166</v>
      </c>
      <c r="B5" s="452"/>
      <c r="C5" s="452"/>
      <c r="D5" s="452"/>
      <c r="E5" s="452"/>
      <c r="F5" s="452"/>
      <c r="G5" s="452"/>
      <c r="H5" s="452"/>
      <c r="I5" s="452"/>
      <c r="J5" s="453"/>
      <c r="K5" s="21"/>
    </row>
    <row r="6" spans="1:27" ht="15.75" customHeight="1"/>
    <row r="7" spans="1:27" s="116" customFormat="1" ht="75.75" customHeight="1">
      <c r="A7" s="2" t="s">
        <v>167</v>
      </c>
      <c r="B7" s="3" t="s">
        <v>375</v>
      </c>
      <c r="C7" s="241" t="s">
        <v>376</v>
      </c>
      <c r="D7" s="3" t="s">
        <v>377</v>
      </c>
      <c r="E7" s="3" t="s">
        <v>378</v>
      </c>
      <c r="F7" s="4" t="s">
        <v>379</v>
      </c>
      <c r="G7" s="5" t="s">
        <v>380</v>
      </c>
      <c r="H7" s="3" t="s">
        <v>170</v>
      </c>
      <c r="I7" s="3" t="s">
        <v>381</v>
      </c>
      <c r="J7" s="251" t="s">
        <v>382</v>
      </c>
      <c r="K7" s="317" t="s">
        <v>383</v>
      </c>
      <c r="L7" s="343" t="s">
        <v>384</v>
      </c>
      <c r="M7" s="6"/>
      <c r="N7" s="6"/>
      <c r="O7" s="6"/>
      <c r="P7" s="6"/>
      <c r="Q7" s="6"/>
      <c r="R7" s="6"/>
      <c r="S7" s="6"/>
      <c r="T7" s="6"/>
      <c r="U7" s="6"/>
      <c r="V7" s="6"/>
      <c r="W7" s="6"/>
      <c r="X7" s="6"/>
      <c r="Y7" s="6"/>
      <c r="Z7" s="6"/>
      <c r="AA7" s="6"/>
    </row>
    <row r="8" spans="1:27" s="116" customFormat="1" ht="147" customHeight="1">
      <c r="A8" s="7" t="s">
        <v>60</v>
      </c>
      <c r="B8" s="8" t="s">
        <v>385</v>
      </c>
      <c r="C8" s="321" t="s">
        <v>386</v>
      </c>
      <c r="D8" s="8" t="s">
        <v>387</v>
      </c>
      <c r="E8" s="322">
        <v>310191</v>
      </c>
      <c r="F8" s="322">
        <f>E8*1.19</f>
        <v>369127.29</v>
      </c>
      <c r="G8" s="14">
        <f>(F8+E8)/3900</f>
        <v>174.18417692307693</v>
      </c>
      <c r="H8" s="12">
        <f>G8*3900</f>
        <v>679318.29</v>
      </c>
      <c r="I8" s="8" t="s">
        <v>175</v>
      </c>
      <c r="J8" s="323" t="s">
        <v>388</v>
      </c>
      <c r="K8" s="319" t="s">
        <v>389</v>
      </c>
      <c r="L8" s="344" t="e" vm="28">
        <v>#VALUE!</v>
      </c>
    </row>
    <row r="9" spans="1:27" s="116" customFormat="1" ht="146.25" customHeight="1">
      <c r="A9" s="100" t="s">
        <v>105</v>
      </c>
      <c r="B9" s="130" t="s">
        <v>106</v>
      </c>
      <c r="C9" s="131" t="s">
        <v>107</v>
      </c>
      <c r="D9" s="130" t="s">
        <v>108</v>
      </c>
      <c r="E9" s="324">
        <v>68000</v>
      </c>
      <c r="F9" s="324">
        <f t="shared" ref="F9" si="0">E9*1.19</f>
        <v>80920</v>
      </c>
      <c r="G9" s="135">
        <f>(F9+E9)/3900</f>
        <v>38.184615384615384</v>
      </c>
      <c r="H9" s="136">
        <f>G9*3900</f>
        <v>148920</v>
      </c>
      <c r="I9" s="130" t="s">
        <v>175</v>
      </c>
      <c r="J9" s="325" t="s">
        <v>390</v>
      </c>
      <c r="K9" s="319" t="s">
        <v>391</v>
      </c>
      <c r="L9" s="344" t="e" vm="12">
        <v>#VALUE!</v>
      </c>
    </row>
    <row r="10" spans="1:27" s="116" customFormat="1" ht="155.25" customHeight="1">
      <c r="A10" s="18" t="s">
        <v>65</v>
      </c>
      <c r="B10" s="137" t="s">
        <v>392</v>
      </c>
      <c r="C10" s="212" t="s">
        <v>393</v>
      </c>
      <c r="D10" s="137" t="s">
        <v>394</v>
      </c>
      <c r="E10" s="140">
        <v>560804</v>
      </c>
      <c r="F10" s="326">
        <f>E10*1.19</f>
        <v>667356.76</v>
      </c>
      <c r="G10" s="141">
        <f>(F10+E10)/3900</f>
        <v>314.91301538461539</v>
      </c>
      <c r="H10" s="142">
        <f>G10*3900</f>
        <v>1228160.76</v>
      </c>
      <c r="I10" s="137" t="s">
        <v>175</v>
      </c>
      <c r="J10" s="319" t="s">
        <v>395</v>
      </c>
      <c r="K10" s="319" t="s">
        <v>389</v>
      </c>
      <c r="L10" s="344" t="e" vm="29">
        <v>#VALUE!</v>
      </c>
    </row>
    <row r="11" spans="1:27" ht="15.75" customHeight="1">
      <c r="A11" s="1"/>
      <c r="B11" s="68"/>
      <c r="C11" s="68"/>
      <c r="D11" s="68"/>
      <c r="E11" s="68"/>
      <c r="F11" s="68"/>
      <c r="G11" s="68"/>
      <c r="H11" s="68"/>
      <c r="I11" s="68"/>
      <c r="J11" s="68"/>
      <c r="K11" s="68"/>
    </row>
    <row r="12" spans="1:27" ht="37.5" customHeight="1">
      <c r="A12" s="429" t="s">
        <v>189</v>
      </c>
      <c r="B12" s="429"/>
      <c r="C12" s="429"/>
      <c r="D12" s="429"/>
      <c r="E12" s="429"/>
      <c r="F12" s="429"/>
      <c r="G12" s="429"/>
      <c r="H12" s="429"/>
    </row>
    <row r="13" spans="1:27" ht="67.5" customHeight="1">
      <c r="A13" s="163" t="s">
        <v>250</v>
      </c>
      <c r="B13" s="191" t="s">
        <v>71</v>
      </c>
      <c r="C13" s="209" t="s">
        <v>106</v>
      </c>
      <c r="D13" s="137" t="s">
        <v>108</v>
      </c>
      <c r="E13" s="351" t="s">
        <v>396</v>
      </c>
      <c r="F13" s="351"/>
      <c r="G13" s="351"/>
      <c r="H13" s="351"/>
      <c r="I13" s="21"/>
      <c r="J13" s="21"/>
      <c r="K13" s="21"/>
    </row>
    <row r="14" spans="1:27" ht="12.75" customHeight="1"/>
    <row r="15" spans="1:27" ht="10.5" customHeight="1">
      <c r="A15" s="22"/>
      <c r="B15" s="21"/>
      <c r="C15" s="21"/>
      <c r="D15" s="21"/>
      <c r="E15" s="21"/>
      <c r="F15" s="21"/>
      <c r="G15" s="21"/>
      <c r="H15" s="21"/>
      <c r="I15" s="21"/>
      <c r="J15" s="21"/>
      <c r="K15" s="2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2:H12"/>
    <mergeCell ref="E13:H13"/>
  </mergeCells>
  <hyperlinks>
    <hyperlink ref="C10" r:id="rId1" xr:uid="{00000000-0004-0000-1300-000000000000}"/>
    <hyperlink ref="C8" r:id="rId2" display="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xr:uid="{FE33E948-3F16-4AE4-BD3B-AC3137EEA70D}"/>
    <hyperlink ref="C9" r:id="rId3" display="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xr:uid="{A4FA1FB2-CF60-4D7A-87B9-F0A1536EDBDE}"/>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1000"/>
  <sheetViews>
    <sheetView topLeftCell="K8" zoomScale="40" zoomScaleNormal="40" workbookViewId="0">
      <selection activeCell="V9" sqref="V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3" width="10" customWidth="1"/>
    <col min="14" max="14" width="24.42578125" customWidth="1"/>
    <col min="15" max="15" width="30.140625" customWidth="1"/>
    <col min="16" max="27" width="10" customWidth="1"/>
  </cols>
  <sheetData>
    <row r="1" spans="1:27" ht="12.75" customHeight="1">
      <c r="A1" s="1"/>
    </row>
    <row r="2" spans="1:27" ht="27.75" customHeight="1">
      <c r="D2" s="420" t="s">
        <v>165</v>
      </c>
      <c r="E2" s="451"/>
      <c r="F2" s="451"/>
      <c r="G2" s="451"/>
      <c r="H2" s="451"/>
    </row>
    <row r="3" spans="1:27" ht="12.75" customHeight="1"/>
    <row r="4" spans="1:27" ht="12.75" customHeight="1"/>
    <row r="5" spans="1:27" ht="43.5" customHeight="1">
      <c r="A5" s="421" t="s">
        <v>166</v>
      </c>
      <c r="B5" s="452"/>
      <c r="C5" s="452"/>
      <c r="D5" s="452"/>
      <c r="E5" s="452"/>
      <c r="F5" s="452"/>
      <c r="G5" s="452"/>
      <c r="H5" s="452"/>
      <c r="I5" s="452"/>
      <c r="J5" s="453"/>
    </row>
    <row r="6" spans="1:27" ht="15.75" customHeight="1"/>
    <row r="7" spans="1:27" ht="75.75" customHeight="1">
      <c r="A7" s="2" t="s">
        <v>167</v>
      </c>
      <c r="B7" s="3" t="s">
        <v>375</v>
      </c>
      <c r="C7" s="3" t="s">
        <v>397</v>
      </c>
      <c r="D7" s="3" t="s">
        <v>377</v>
      </c>
      <c r="E7" s="3" t="s">
        <v>378</v>
      </c>
      <c r="F7" s="4" t="s">
        <v>379</v>
      </c>
      <c r="G7" s="5" t="s">
        <v>380</v>
      </c>
      <c r="H7" s="3" t="s">
        <v>170</v>
      </c>
      <c r="I7" s="3" t="s">
        <v>381</v>
      </c>
      <c r="J7" s="3" t="s">
        <v>382</v>
      </c>
      <c r="K7" s="437" t="s">
        <v>398</v>
      </c>
      <c r="L7" s="437"/>
      <c r="M7" s="438"/>
      <c r="N7" s="30" t="s">
        <v>383</v>
      </c>
      <c r="O7" s="343" t="s">
        <v>399</v>
      </c>
      <c r="P7" s="6"/>
      <c r="Q7" s="6"/>
      <c r="R7" s="6"/>
      <c r="S7" s="6"/>
      <c r="T7" s="6"/>
      <c r="U7" s="6"/>
      <c r="V7" s="6"/>
      <c r="W7" s="6"/>
      <c r="X7" s="6"/>
      <c r="Y7" s="6"/>
      <c r="Z7" s="6"/>
      <c r="AA7" s="6"/>
    </row>
    <row r="8" spans="1:27" ht="63.75">
      <c r="A8" s="7" t="s">
        <v>60</v>
      </c>
      <c r="B8" s="8" t="s">
        <v>106</v>
      </c>
      <c r="C8" s="19" t="s">
        <v>118</v>
      </c>
      <c r="D8" s="132" t="s">
        <v>119</v>
      </c>
      <c r="E8" s="10">
        <v>349000</v>
      </c>
      <c r="F8" s="13">
        <f>E8*1.19</f>
        <v>415310</v>
      </c>
      <c r="G8" s="14">
        <f>(F8+E8)/3900</f>
        <v>195.97692307692307</v>
      </c>
      <c r="H8" s="12">
        <f>G8*3900</f>
        <v>764310</v>
      </c>
      <c r="I8" s="8" t="s">
        <v>175</v>
      </c>
      <c r="J8" s="9" t="s">
        <v>400</v>
      </c>
      <c r="K8" s="430" t="s">
        <v>401</v>
      </c>
      <c r="L8" s="430"/>
      <c r="M8" s="434"/>
      <c r="N8" s="320" t="s">
        <v>389</v>
      </c>
      <c r="O8" s="340" t="e" vm="14">
        <v>#VALUE!</v>
      </c>
    </row>
    <row r="9" spans="1:27" ht="125.25" customHeight="1">
      <c r="A9" s="100" t="s">
        <v>105</v>
      </c>
      <c r="B9" s="130" t="s">
        <v>402</v>
      </c>
      <c r="C9" s="131" t="s">
        <v>403</v>
      </c>
      <c r="D9" s="132" t="s">
        <v>404</v>
      </c>
      <c r="E9" s="133">
        <v>5750000</v>
      </c>
      <c r="F9" s="134">
        <f t="shared" ref="F9:F10" si="0">E9*1.19</f>
        <v>6842500</v>
      </c>
      <c r="G9" s="135">
        <f t="shared" ref="G9:G10" si="1">(F9+E9)/3900</f>
        <v>3228.8461538461538</v>
      </c>
      <c r="H9" s="136">
        <f>G9*3900</f>
        <v>12592500</v>
      </c>
      <c r="I9" s="130" t="s">
        <v>175</v>
      </c>
      <c r="J9" s="132" t="s">
        <v>405</v>
      </c>
      <c r="K9" s="430" t="s">
        <v>401</v>
      </c>
      <c r="L9" s="430"/>
      <c r="M9" s="434"/>
      <c r="N9" s="320" t="s">
        <v>391</v>
      </c>
      <c r="O9" s="340" t="e" vm="30">
        <v>#VALUE!</v>
      </c>
    </row>
    <row r="10" spans="1:27" ht="85.5" customHeight="1">
      <c r="A10" s="18" t="s">
        <v>65</v>
      </c>
      <c r="B10" s="137" t="s">
        <v>106</v>
      </c>
      <c r="C10" s="66" t="s">
        <v>406</v>
      </c>
      <c r="D10" s="138" t="s">
        <v>407</v>
      </c>
      <c r="E10" s="139">
        <v>68000</v>
      </c>
      <c r="F10" s="140">
        <f t="shared" si="0"/>
        <v>80920</v>
      </c>
      <c r="G10" s="141">
        <f t="shared" si="1"/>
        <v>38.184615384615384</v>
      </c>
      <c r="H10" s="142">
        <f>G10*3900</f>
        <v>148920</v>
      </c>
      <c r="I10" s="137" t="s">
        <v>175</v>
      </c>
      <c r="J10" s="137" t="s">
        <v>408</v>
      </c>
      <c r="K10" s="430" t="s">
        <v>401</v>
      </c>
      <c r="L10" s="430"/>
      <c r="M10" s="434"/>
      <c r="N10" s="320" t="s">
        <v>391</v>
      </c>
      <c r="O10" s="340" t="e" vm="31">
        <v>#VALUE!</v>
      </c>
    </row>
    <row r="11" spans="1:27" ht="19.5" customHeight="1">
      <c r="A11" s="1"/>
      <c r="B11" s="68"/>
      <c r="C11" s="68"/>
      <c r="D11" s="68"/>
      <c r="E11" s="68"/>
      <c r="F11" s="68"/>
      <c r="G11" s="129"/>
      <c r="H11" s="68"/>
      <c r="I11" s="68"/>
      <c r="J11" s="68"/>
    </row>
    <row r="12" spans="1:27" ht="33" customHeight="1">
      <c r="B12" s="429" t="s">
        <v>189</v>
      </c>
      <c r="C12" s="429"/>
      <c r="D12" s="429"/>
      <c r="E12" s="429"/>
      <c r="F12" s="429"/>
      <c r="G12" s="429"/>
      <c r="H12" s="429"/>
      <c r="I12" s="429"/>
    </row>
    <row r="13" spans="1:27" ht="86.25" customHeight="1">
      <c r="A13" s="22"/>
      <c r="B13" s="163" t="s">
        <v>250</v>
      </c>
      <c r="C13" s="191" t="s">
        <v>60</v>
      </c>
      <c r="D13" s="8" t="s">
        <v>106</v>
      </c>
      <c r="E13" s="208" t="s">
        <v>119</v>
      </c>
      <c r="F13" s="351" t="s">
        <v>409</v>
      </c>
      <c r="G13" s="351"/>
      <c r="H13" s="351"/>
      <c r="I13" s="351"/>
      <c r="J13" s="21"/>
    </row>
    <row r="14" spans="1:27" ht="12.75" customHeight="1"/>
    <row r="15" spans="1:27" ht="13.5" customHeight="1">
      <c r="A15" s="425"/>
      <c r="B15" s="455"/>
      <c r="C15" s="455"/>
      <c r="D15" s="455"/>
      <c r="E15" s="455"/>
      <c r="F15" s="455"/>
      <c r="G15" s="455"/>
      <c r="H15" s="455"/>
      <c r="I15" s="455"/>
      <c r="J15" s="455"/>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5:J15"/>
    <mergeCell ref="B12:I12"/>
    <mergeCell ref="F13:I13"/>
    <mergeCell ref="K7:M7"/>
    <mergeCell ref="K8:M8"/>
    <mergeCell ref="K9:M9"/>
    <mergeCell ref="K10:M10"/>
    <mergeCell ref="D2:H2"/>
    <mergeCell ref="A5:J5"/>
  </mergeCells>
  <hyperlinks>
    <hyperlink ref="C8" r:id="rId1" xr:uid="{00000000-0004-0000-1100-000000000000}"/>
    <hyperlink ref="C10" r:id="rId2" xr:uid="{00000000-0004-0000-1100-000002000000}"/>
    <hyperlink ref="C9" r:id="rId3" location="polycard_client=search-desktop&amp;be_origin=backend&amp;overlay_label=not_apply&amp;search_layout=grid&amp;position=1&amp;type=product&amp;tracking_id=d39e3493-a2b7-4e67-b30c-1da91727bb5b&amp;wid=MCO4059467876&amp;sid=search" display="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 xr:uid="{EA580EAA-0A9D-4DC5-AE95-F85916E34CA5}"/>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1000"/>
  <sheetViews>
    <sheetView topLeftCell="D8" zoomScale="70" zoomScaleNormal="70" workbookViewId="0">
      <selection activeCell="L10" sqref="L7:L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1" width="26.7109375" customWidth="1"/>
    <col min="12" max="12" width="20.85546875" customWidth="1"/>
    <col min="13" max="27" width="10" customWidth="1"/>
  </cols>
  <sheetData>
    <row r="1" spans="1:27" ht="12.75" customHeight="1">
      <c r="A1" s="1"/>
    </row>
    <row r="2" spans="1:27" ht="27.75" customHeight="1">
      <c r="D2" s="420" t="s">
        <v>165</v>
      </c>
      <c r="E2" s="451"/>
      <c r="F2" s="451"/>
      <c r="G2" s="451"/>
      <c r="H2" s="451"/>
    </row>
    <row r="3" spans="1:27" ht="12.75" customHeight="1"/>
    <row r="4" spans="1:27" ht="12.75" customHeight="1"/>
    <row r="5" spans="1:27" ht="43.5" customHeight="1">
      <c r="A5" s="421" t="s">
        <v>166</v>
      </c>
      <c r="B5" s="452"/>
      <c r="C5" s="452"/>
      <c r="D5" s="452"/>
      <c r="E5" s="452"/>
      <c r="F5" s="452"/>
      <c r="G5" s="452"/>
      <c r="H5" s="452"/>
      <c r="I5" s="452"/>
      <c r="J5" s="453"/>
      <c r="K5" s="21"/>
    </row>
    <row r="6" spans="1:27" ht="15.75" customHeight="1"/>
    <row r="7" spans="1:27" ht="75.75" customHeight="1">
      <c r="A7" s="2" t="s">
        <v>167</v>
      </c>
      <c r="B7" s="16" t="s">
        <v>375</v>
      </c>
      <c r="C7" s="16" t="s">
        <v>397</v>
      </c>
      <c r="D7" s="16" t="s">
        <v>377</v>
      </c>
      <c r="E7" s="16" t="s">
        <v>378</v>
      </c>
      <c r="F7" s="17" t="s">
        <v>379</v>
      </c>
      <c r="G7" s="151" t="s">
        <v>380</v>
      </c>
      <c r="H7" s="16" t="s">
        <v>170</v>
      </c>
      <c r="I7" s="16" t="s">
        <v>381</v>
      </c>
      <c r="J7" s="317" t="s">
        <v>382</v>
      </c>
      <c r="K7" s="317" t="s">
        <v>383</v>
      </c>
      <c r="L7" s="343" t="s">
        <v>384</v>
      </c>
      <c r="M7" s="6"/>
      <c r="N7" s="6"/>
      <c r="O7" s="6"/>
      <c r="P7" s="6"/>
      <c r="Q7" s="6"/>
      <c r="R7" s="6"/>
      <c r="S7" s="6"/>
      <c r="T7" s="6"/>
      <c r="U7" s="6"/>
      <c r="V7" s="6"/>
      <c r="W7" s="6"/>
      <c r="X7" s="6"/>
      <c r="Y7" s="6"/>
      <c r="Z7" s="6"/>
      <c r="AA7" s="6"/>
    </row>
    <row r="8" spans="1:27" ht="84" customHeight="1">
      <c r="A8" s="18" t="s">
        <v>60</v>
      </c>
      <c r="B8" s="127" t="s">
        <v>410</v>
      </c>
      <c r="C8" s="152" t="s">
        <v>411</v>
      </c>
      <c r="D8" s="153" t="s">
        <v>412</v>
      </c>
      <c r="E8" s="148">
        <v>366000</v>
      </c>
      <c r="F8" s="150">
        <f>E8*1.19</f>
        <v>435540</v>
      </c>
      <c r="G8" s="141">
        <f t="shared" ref="G8:G10" si="0">(F8+E8)/3900</f>
        <v>205.52307692307693</v>
      </c>
      <c r="H8" s="149">
        <f>G8*3900</f>
        <v>801540</v>
      </c>
      <c r="I8" s="147" t="s">
        <v>413</v>
      </c>
      <c r="J8" s="319" t="s">
        <v>414</v>
      </c>
      <c r="K8" s="319" t="s">
        <v>415</v>
      </c>
      <c r="L8" s="340" t="e" vm="32">
        <v>#VALUE!</v>
      </c>
    </row>
    <row r="9" spans="1:27" ht="80.25" customHeight="1">
      <c r="A9" s="18" t="s">
        <v>105</v>
      </c>
      <c r="B9" s="137" t="s">
        <v>121</v>
      </c>
      <c r="C9" s="152" t="s">
        <v>122</v>
      </c>
      <c r="D9" s="153" t="s">
        <v>123</v>
      </c>
      <c r="E9" s="148">
        <v>291600</v>
      </c>
      <c r="F9" s="150">
        <f t="shared" ref="F9:F10" si="1">E9*1.19</f>
        <v>347004</v>
      </c>
      <c r="G9" s="141">
        <f t="shared" si="0"/>
        <v>163.74461538461537</v>
      </c>
      <c r="H9" s="149">
        <f>G9*3900</f>
        <v>638604</v>
      </c>
      <c r="I9" s="147" t="s">
        <v>413</v>
      </c>
      <c r="J9" s="318" t="s">
        <v>416</v>
      </c>
      <c r="K9" s="318" t="s">
        <v>389</v>
      </c>
      <c r="L9" s="340" t="e" vm="33">
        <v>#VALUE!</v>
      </c>
    </row>
    <row r="10" spans="1:27" ht="100.5" customHeight="1">
      <c r="A10" s="18" t="s">
        <v>65</v>
      </c>
      <c r="B10" s="147" t="s">
        <v>417</v>
      </c>
      <c r="C10" s="66" t="s">
        <v>418</v>
      </c>
      <c r="D10" s="147" t="s">
        <v>419</v>
      </c>
      <c r="E10" s="148">
        <v>1403919</v>
      </c>
      <c r="F10" s="150">
        <f t="shared" si="1"/>
        <v>1670663.6099999999</v>
      </c>
      <c r="G10" s="141">
        <f t="shared" si="0"/>
        <v>788.3545153846153</v>
      </c>
      <c r="H10" s="149">
        <f>G10*3900</f>
        <v>3074582.61</v>
      </c>
      <c r="I10" s="147" t="s">
        <v>413</v>
      </c>
      <c r="J10" s="318" t="s">
        <v>420</v>
      </c>
      <c r="K10" s="318" t="s">
        <v>421</v>
      </c>
      <c r="L10" s="340" t="e" vm="34">
        <v>#VALUE!</v>
      </c>
    </row>
    <row r="11" spans="1:27" s="145" customFormat="1" ht="19.5" customHeight="1">
      <c r="A11" s="143"/>
      <c r="B11" s="144"/>
      <c r="C11" s="144"/>
      <c r="D11" s="144"/>
      <c r="E11" s="144"/>
      <c r="F11" s="144"/>
      <c r="G11" s="144"/>
      <c r="H11" s="144"/>
      <c r="I11" s="144"/>
      <c r="J11" s="144"/>
      <c r="K11" s="144"/>
    </row>
    <row r="12" spans="1:27" s="145" customFormat="1" ht="42.75" customHeight="1">
      <c r="A12" s="429" t="s">
        <v>189</v>
      </c>
      <c r="B12" s="429"/>
      <c r="C12" s="429"/>
      <c r="D12" s="429"/>
      <c r="E12" s="429"/>
      <c r="F12" s="429"/>
      <c r="G12" s="429"/>
      <c r="H12" s="429"/>
    </row>
    <row r="13" spans="1:27" s="145" customFormat="1" ht="61.5" customHeight="1">
      <c r="A13" s="163" t="s">
        <v>250</v>
      </c>
      <c r="B13" s="191" t="s">
        <v>71</v>
      </c>
      <c r="C13" s="137" t="s">
        <v>121</v>
      </c>
      <c r="D13" s="137" t="s">
        <v>123</v>
      </c>
      <c r="E13" s="351" t="s">
        <v>422</v>
      </c>
      <c r="F13" s="351"/>
      <c r="G13" s="351"/>
      <c r="H13" s="351"/>
      <c r="I13" s="146"/>
      <c r="J13" s="146"/>
      <c r="K13" s="146"/>
    </row>
    <row r="14" spans="1:27" s="145" customFormat="1" ht="12.75" customHeight="1"/>
    <row r="15" spans="1:27" s="145" customFormat="1" ht="16.5" customHeight="1">
      <c r="A15" s="22"/>
      <c r="B15" s="146"/>
      <c r="C15" s="146"/>
      <c r="D15" s="146"/>
      <c r="E15" s="146"/>
      <c r="F15" s="146"/>
      <c r="G15" s="146"/>
      <c r="H15" s="146"/>
      <c r="I15" s="146"/>
      <c r="J15" s="146"/>
      <c r="K15" s="146"/>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2:H12"/>
    <mergeCell ref="E13:H13"/>
  </mergeCells>
  <hyperlinks>
    <hyperlink ref="C8" r:id="rId1" xr:uid="{27B70027-DE66-4F29-8A7F-FCF8AFE5C2E9}"/>
    <hyperlink ref="C9" r:id="rId2" xr:uid="{9C11A7F6-6DC3-4B0A-9265-45A5DFE837C2}"/>
    <hyperlink ref="C10" r:id="rId3" xr:uid="{D035ED31-D6A8-46BF-9EA5-95C7A589F78A}"/>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998"/>
  <sheetViews>
    <sheetView topLeftCell="F7" zoomScale="25" zoomScaleNormal="25" workbookViewId="0">
      <selection activeCell="M10" sqref="M7:M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19.140625" customWidth="1"/>
    <col min="10" max="10" width="26.140625" customWidth="1"/>
    <col min="11" max="12" width="18.140625" customWidth="1"/>
    <col min="13" max="13" width="26.85546875" customWidth="1"/>
    <col min="14" max="26" width="10" customWidth="1"/>
  </cols>
  <sheetData>
    <row r="1" spans="1:26" ht="12.75" customHeight="1">
      <c r="A1" s="1"/>
    </row>
    <row r="2" spans="1:26" s="24" customFormat="1" ht="27.75" customHeight="1">
      <c r="D2" s="418" t="s">
        <v>165</v>
      </c>
      <c r="E2" s="448"/>
      <c r="F2" s="448"/>
      <c r="G2" s="448"/>
      <c r="H2" s="448"/>
    </row>
    <row r="3" spans="1:26" s="24" customFormat="1" ht="12.75" customHeight="1"/>
    <row r="4" spans="1:26" s="24" customFormat="1" ht="12.75" customHeight="1"/>
    <row r="5" spans="1:26" s="24" customFormat="1" ht="43.5" customHeight="1">
      <c r="A5" s="419" t="s">
        <v>166</v>
      </c>
      <c r="B5" s="449"/>
      <c r="C5" s="449"/>
      <c r="D5" s="449"/>
      <c r="E5" s="449"/>
      <c r="F5" s="449"/>
      <c r="G5" s="449"/>
      <c r="H5" s="449"/>
      <c r="I5" s="449"/>
      <c r="J5" s="450"/>
    </row>
    <row r="6" spans="1:26" s="24" customFormat="1" ht="15.75" customHeight="1"/>
    <row r="7" spans="1:26" s="24" customFormat="1" ht="75.75" customHeight="1">
      <c r="A7" s="25" t="s">
        <v>167</v>
      </c>
      <c r="B7" s="26" t="s">
        <v>54</v>
      </c>
      <c r="C7" s="26" t="s">
        <v>55</v>
      </c>
      <c r="D7" s="26" t="s">
        <v>56</v>
      </c>
      <c r="E7" s="26" t="s">
        <v>168</v>
      </c>
      <c r="F7" s="27" t="s">
        <v>57</v>
      </c>
      <c r="G7" s="28" t="s">
        <v>169</v>
      </c>
      <c r="H7" s="26" t="s">
        <v>170</v>
      </c>
      <c r="I7" s="26" t="s">
        <v>171</v>
      </c>
      <c r="J7" s="46" t="s">
        <v>172</v>
      </c>
      <c r="K7" s="158" t="s">
        <v>173</v>
      </c>
      <c r="L7" s="158" t="s">
        <v>423</v>
      </c>
      <c r="M7" s="348" t="s">
        <v>384</v>
      </c>
      <c r="N7" s="29"/>
      <c r="O7" s="29"/>
      <c r="P7" s="29"/>
      <c r="Q7" s="29"/>
      <c r="R7" s="29"/>
      <c r="S7" s="29"/>
      <c r="T7" s="29"/>
      <c r="U7" s="29"/>
      <c r="V7" s="29"/>
      <c r="W7" s="29"/>
      <c r="X7" s="29"/>
      <c r="Y7" s="29"/>
      <c r="Z7" s="29"/>
    </row>
    <row r="8" spans="1:26" s="24" customFormat="1" ht="152.25" customHeight="1">
      <c r="A8" s="30" t="s">
        <v>60</v>
      </c>
      <c r="B8" s="31" t="s">
        <v>424</v>
      </c>
      <c r="C8" s="32" t="s">
        <v>425</v>
      </c>
      <c r="D8" s="31" t="s">
        <v>426</v>
      </c>
      <c r="E8" s="33">
        <v>702000</v>
      </c>
      <c r="F8" s="33">
        <v>702000</v>
      </c>
      <c r="G8" s="33">
        <f>F8/H8</f>
        <v>226.54003659492898</v>
      </c>
      <c r="H8" s="174">
        <v>3098.79</v>
      </c>
      <c r="I8" s="31" t="s">
        <v>175</v>
      </c>
      <c r="J8" s="51" t="s">
        <v>427</v>
      </c>
      <c r="K8" s="177" t="s">
        <v>428</v>
      </c>
      <c r="L8" s="72" t="s">
        <v>429</v>
      </c>
      <c r="M8" s="342" t="e" vm="35">
        <v>#VALUE!</v>
      </c>
    </row>
    <row r="9" spans="1:26" s="24" customFormat="1" ht="156.75" customHeight="1">
      <c r="A9" s="34" t="s">
        <v>71</v>
      </c>
      <c r="B9" s="35" t="s">
        <v>430</v>
      </c>
      <c r="C9" s="36" t="s">
        <v>431</v>
      </c>
      <c r="D9" s="37" t="s">
        <v>432</v>
      </c>
      <c r="E9" s="38">
        <v>4937447.32</v>
      </c>
      <c r="F9" s="39">
        <v>4937447.32</v>
      </c>
      <c r="G9" s="39">
        <f>F9/H9</f>
        <v>1593.3468611942083</v>
      </c>
      <c r="H9" s="168">
        <v>3098.79</v>
      </c>
      <c r="I9" s="35" t="s">
        <v>262</v>
      </c>
      <c r="J9" s="157" t="s">
        <v>433</v>
      </c>
      <c r="K9" s="72" t="s">
        <v>279</v>
      </c>
      <c r="L9" s="72" t="s">
        <v>429</v>
      </c>
      <c r="M9" s="342" t="e" vm="36">
        <v>#VALUE!</v>
      </c>
    </row>
    <row r="10" spans="1:26" s="24" customFormat="1" ht="125.25" customHeight="1">
      <c r="A10" s="43" t="s">
        <v>65</v>
      </c>
      <c r="B10" s="44" t="s">
        <v>106</v>
      </c>
      <c r="C10" s="42" t="s">
        <v>125</v>
      </c>
      <c r="D10" s="44" t="s">
        <v>126</v>
      </c>
      <c r="E10" s="45">
        <v>1890000</v>
      </c>
      <c r="F10" s="45">
        <v>1890000</v>
      </c>
      <c r="G10" s="45">
        <f>F10/H10</f>
        <v>609.91548314019349</v>
      </c>
      <c r="H10" s="175">
        <v>3098.79</v>
      </c>
      <c r="I10" s="44" t="s">
        <v>262</v>
      </c>
      <c r="J10" s="72" t="s">
        <v>434</v>
      </c>
      <c r="K10" s="72" t="s">
        <v>428</v>
      </c>
      <c r="L10" s="72" t="s">
        <v>429</v>
      </c>
      <c r="M10" s="342" t="e" vm="16">
        <v>#VALUE!</v>
      </c>
    </row>
    <row r="11" spans="1:26" ht="16.5" customHeight="1">
      <c r="A11" s="22"/>
      <c r="B11" s="21"/>
      <c r="C11" s="21"/>
      <c r="D11" s="21"/>
      <c r="E11" s="21"/>
      <c r="F11" s="21"/>
      <c r="G11" s="21"/>
      <c r="H11" s="21"/>
      <c r="I11" s="21"/>
      <c r="J11" s="21"/>
    </row>
    <row r="12" spans="1:26" ht="12.75" customHeight="1">
      <c r="A12" s="414" t="s">
        <v>189</v>
      </c>
      <c r="B12" s="414"/>
      <c r="C12" s="414"/>
      <c r="D12" s="414"/>
      <c r="E12" s="414"/>
      <c r="F12" s="414"/>
      <c r="G12" s="414"/>
    </row>
    <row r="13" spans="1:26" ht="111" customHeight="1">
      <c r="A13" s="161" t="s">
        <v>250</v>
      </c>
      <c r="B13" s="164" t="s">
        <v>65</v>
      </c>
      <c r="C13" s="159" t="s">
        <v>106</v>
      </c>
      <c r="D13" s="160" t="s">
        <v>126</v>
      </c>
      <c r="E13" s="417" t="s">
        <v>435</v>
      </c>
      <c r="F13" s="417"/>
      <c r="G13" s="417"/>
      <c r="H13" s="21"/>
      <c r="I13" s="21"/>
      <c r="J13" s="21"/>
    </row>
    <row r="14" spans="1:26" ht="12.75" customHeight="1"/>
    <row r="15" spans="1:26" ht="12.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1"/>
      <c r="E24" s="11"/>
      <c r="F24" s="1"/>
      <c r="G24" s="1"/>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J5"/>
    <mergeCell ref="E13:G13"/>
    <mergeCell ref="A12:G12"/>
  </mergeCells>
  <hyperlinks>
    <hyperlink ref="C9" r:id="rId1" xr:uid="{00000000-0004-0000-1400-000000000000}"/>
    <hyperlink ref="C8" r:id="rId2" xr:uid="{92643F74-CDA4-4206-B559-5805D4C7446C}"/>
    <hyperlink ref="C10" r:id="rId3" xr:uid="{BC28E97A-1C6F-4A1F-8969-2E1E3AE89C72}"/>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7818-1962-4140-B69B-D555E37DDB12}">
  <dimension ref="A2:K9"/>
  <sheetViews>
    <sheetView zoomScale="40" zoomScaleNormal="40" workbookViewId="0">
      <selection activeCell="G8" sqref="G8"/>
    </sheetView>
  </sheetViews>
  <sheetFormatPr defaultColWidth="9.140625" defaultRowHeight="12" customHeight="1"/>
  <cols>
    <col min="1" max="1" width="17.28515625" customWidth="1"/>
    <col min="2" max="2" width="14.5703125" customWidth="1"/>
    <col min="3" max="3" width="17" customWidth="1"/>
    <col min="4" max="4" width="16.7109375" customWidth="1"/>
    <col min="5" max="5" width="22.5703125" customWidth="1"/>
    <col min="6" max="6" width="16" customWidth="1"/>
    <col min="7" max="7" width="15" customWidth="1"/>
    <col min="8" max="8" width="15.140625" customWidth="1"/>
    <col min="9" max="9" width="18.42578125" customWidth="1"/>
    <col min="10" max="10" width="20.140625" customWidth="1"/>
  </cols>
  <sheetData>
    <row r="2" spans="1:11" ht="69">
      <c r="A2" s="191" t="s">
        <v>436</v>
      </c>
      <c r="B2" s="191" t="s">
        <v>437</v>
      </c>
      <c r="C2" s="239" t="s">
        <v>252</v>
      </c>
      <c r="D2" s="191" t="s">
        <v>438</v>
      </c>
      <c r="E2" s="191" t="s">
        <v>439</v>
      </c>
      <c r="F2" s="191" t="s">
        <v>440</v>
      </c>
      <c r="G2" s="191" t="s">
        <v>441</v>
      </c>
      <c r="H2" s="191" t="s">
        <v>442</v>
      </c>
      <c r="I2" s="191" t="s">
        <v>443</v>
      </c>
      <c r="J2" s="239" t="s">
        <v>444</v>
      </c>
      <c r="K2" s="116"/>
    </row>
    <row r="3" spans="1:11" ht="114" customHeight="1">
      <c r="A3" s="190" t="s">
        <v>445</v>
      </c>
      <c r="B3" s="190" t="s">
        <v>446</v>
      </c>
      <c r="C3" s="345" t="s">
        <v>447</v>
      </c>
      <c r="D3" s="190" t="s">
        <v>448</v>
      </c>
      <c r="E3" s="190" t="s">
        <v>449</v>
      </c>
      <c r="F3" s="190" t="s">
        <v>450</v>
      </c>
      <c r="G3" s="190" t="s">
        <v>451</v>
      </c>
      <c r="H3" s="190" t="s">
        <v>452</v>
      </c>
      <c r="I3" s="190" t="s">
        <v>453</v>
      </c>
      <c r="J3" s="347" t="s">
        <v>454</v>
      </c>
      <c r="K3" s="116"/>
    </row>
    <row r="4" spans="1:11" ht="149.25" customHeight="1">
      <c r="A4" s="190" t="s">
        <v>445</v>
      </c>
      <c r="B4" s="190" t="s">
        <v>455</v>
      </c>
      <c r="C4" s="240" t="s">
        <v>456</v>
      </c>
      <c r="D4" s="190" t="s">
        <v>457</v>
      </c>
      <c r="E4" s="190" t="s">
        <v>458</v>
      </c>
      <c r="F4" s="190" t="s">
        <v>459</v>
      </c>
      <c r="G4" s="190" t="s">
        <v>460</v>
      </c>
      <c r="H4" s="190" t="s">
        <v>461</v>
      </c>
      <c r="I4" s="190" t="s">
        <v>462</v>
      </c>
      <c r="J4" s="347" t="s">
        <v>463</v>
      </c>
      <c r="K4" s="116"/>
    </row>
    <row r="5" spans="1:11" ht="86.25" customHeight="1">
      <c r="A5" s="190" t="s">
        <v>445</v>
      </c>
      <c r="B5" s="190" t="s">
        <v>464</v>
      </c>
      <c r="C5" s="240" t="s">
        <v>465</v>
      </c>
      <c r="D5" s="190" t="s">
        <v>466</v>
      </c>
      <c r="E5" s="190" t="s">
        <v>467</v>
      </c>
      <c r="F5" s="190" t="s">
        <v>468</v>
      </c>
      <c r="G5" s="190" t="s">
        <v>469</v>
      </c>
      <c r="H5" s="190" t="s">
        <v>470</v>
      </c>
      <c r="I5" s="190" t="s">
        <v>471</v>
      </c>
      <c r="J5" s="347" t="s">
        <v>472</v>
      </c>
      <c r="K5" s="116"/>
    </row>
    <row r="8" spans="1:11" ht="24.75" customHeight="1">
      <c r="A8" s="352" t="s">
        <v>189</v>
      </c>
      <c r="B8" s="352"/>
      <c r="C8" s="352"/>
      <c r="D8" s="352"/>
      <c r="E8" s="352"/>
      <c r="F8" s="352"/>
    </row>
    <row r="9" spans="1:11" ht="81" customHeight="1">
      <c r="A9" s="243" t="s">
        <v>473</v>
      </c>
      <c r="B9" s="243" t="s">
        <v>474</v>
      </c>
      <c r="C9" s="351" t="s">
        <v>475</v>
      </c>
      <c r="D9" s="351"/>
      <c r="E9" s="351"/>
      <c r="F9" s="351"/>
    </row>
  </sheetData>
  <mergeCells count="2">
    <mergeCell ref="C9:F9"/>
    <mergeCell ref="A8:F8"/>
  </mergeCells>
  <hyperlinks>
    <hyperlink ref="C5" r:id="rId1" xr:uid="{F1CE049D-6C04-440F-851B-6D8C927E6382}"/>
    <hyperlink ref="C4" r:id="rId2" xr:uid="{3FC9B19D-F78B-47B8-84DC-D48FF92410E1}"/>
    <hyperlink ref="C3" r:id="rId3" xr:uid="{08058CD5-1653-4BF5-898C-61283AEEEB9D}"/>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A160-EF60-4547-A457-1C5F38FE9CD7}">
  <dimension ref="A2:J9"/>
  <sheetViews>
    <sheetView topLeftCell="B1" zoomScale="55" zoomScaleNormal="55" workbookViewId="0">
      <selection activeCell="K2" sqref="K2:K5"/>
    </sheetView>
  </sheetViews>
  <sheetFormatPr defaultColWidth="9.140625" defaultRowHeight="12.75"/>
  <cols>
    <col min="1" max="1" width="19.28515625" customWidth="1"/>
    <col min="2" max="2" width="17.42578125" customWidth="1"/>
    <col min="3" max="3" width="16.140625" customWidth="1"/>
    <col min="4" max="4" width="19.42578125" customWidth="1"/>
    <col min="5" max="5" width="18" customWidth="1"/>
    <col min="6" max="6" width="16.140625" customWidth="1"/>
    <col min="7" max="7" width="15.42578125" customWidth="1"/>
    <col min="8" max="8" width="14.28515625" customWidth="1"/>
    <col min="9" max="9" width="15.85546875" customWidth="1"/>
    <col min="10" max="10" width="17.42578125" customWidth="1"/>
  </cols>
  <sheetData>
    <row r="2" spans="1:10" ht="69.75" customHeight="1">
      <c r="A2" s="191" t="s">
        <v>436</v>
      </c>
      <c r="B2" s="191" t="s">
        <v>437</v>
      </c>
      <c r="C2" s="191" t="s">
        <v>252</v>
      </c>
      <c r="D2" s="191" t="s">
        <v>438</v>
      </c>
      <c r="E2" s="191" t="s">
        <v>439</v>
      </c>
      <c r="F2" s="191" t="s">
        <v>440</v>
      </c>
      <c r="G2" s="191" t="s">
        <v>441</v>
      </c>
      <c r="H2" s="191" t="s">
        <v>442</v>
      </c>
      <c r="I2" s="191" t="s">
        <v>443</v>
      </c>
      <c r="J2" s="239" t="s">
        <v>444</v>
      </c>
    </row>
    <row r="3" spans="1:10" ht="154.5" customHeight="1">
      <c r="A3" s="190" t="s">
        <v>476</v>
      </c>
      <c r="B3" s="190" t="s">
        <v>115</v>
      </c>
      <c r="C3" s="66" t="s">
        <v>114</v>
      </c>
      <c r="D3" s="190" t="s">
        <v>477</v>
      </c>
      <c r="E3" s="190" t="s">
        <v>478</v>
      </c>
      <c r="F3" s="190" t="s">
        <v>479</v>
      </c>
      <c r="G3" s="190" t="s">
        <v>480</v>
      </c>
      <c r="H3" s="190" t="s">
        <v>481</v>
      </c>
      <c r="I3" s="190" t="s">
        <v>482</v>
      </c>
      <c r="J3" s="347" t="s">
        <v>483</v>
      </c>
    </row>
    <row r="4" spans="1:10" ht="169.5" customHeight="1">
      <c r="A4" s="190" t="s">
        <v>476</v>
      </c>
      <c r="B4" s="190" t="s">
        <v>484</v>
      </c>
      <c r="C4" s="346" t="s">
        <v>485</v>
      </c>
      <c r="D4" s="190" t="s">
        <v>486</v>
      </c>
      <c r="E4" s="190" t="s">
        <v>487</v>
      </c>
      <c r="F4" s="190" t="s">
        <v>488</v>
      </c>
      <c r="G4" s="190" t="s">
        <v>460</v>
      </c>
      <c r="H4" s="190" t="s">
        <v>489</v>
      </c>
      <c r="I4" s="190" t="s">
        <v>490</v>
      </c>
      <c r="J4" s="347" t="s">
        <v>491</v>
      </c>
    </row>
    <row r="5" spans="1:10" ht="143.25" customHeight="1">
      <c r="A5" s="190" t="s">
        <v>476</v>
      </c>
      <c r="B5" s="190" t="s">
        <v>492</v>
      </c>
      <c r="C5" s="66" t="s">
        <v>493</v>
      </c>
      <c r="D5" s="190" t="s">
        <v>494</v>
      </c>
      <c r="E5" s="190" t="s">
        <v>495</v>
      </c>
      <c r="F5" s="190" t="s">
        <v>496</v>
      </c>
      <c r="G5" s="190" t="s">
        <v>460</v>
      </c>
      <c r="H5" s="190" t="s">
        <v>497</v>
      </c>
      <c r="I5" s="190" t="s">
        <v>498</v>
      </c>
      <c r="J5" s="347" t="s">
        <v>499</v>
      </c>
    </row>
    <row r="8" spans="1:10" ht="13.5" customHeight="1">
      <c r="A8" s="352" t="s">
        <v>189</v>
      </c>
      <c r="B8" s="352"/>
      <c r="C8" s="352"/>
      <c r="D8" s="352"/>
      <c r="E8" s="352"/>
      <c r="F8" s="352"/>
    </row>
    <row r="9" spans="1:10" ht="65.25" customHeight="1">
      <c r="A9" s="190" t="s">
        <v>473</v>
      </c>
      <c r="B9" s="190" t="s">
        <v>500</v>
      </c>
      <c r="C9" s="351" t="s">
        <v>501</v>
      </c>
      <c r="D9" s="351"/>
      <c r="E9" s="351"/>
      <c r="F9" s="351"/>
    </row>
  </sheetData>
  <mergeCells count="2">
    <mergeCell ref="C9:F9"/>
    <mergeCell ref="A8:F8"/>
  </mergeCells>
  <hyperlinks>
    <hyperlink ref="C3" r:id="rId1" xr:uid="{0B681206-23D9-43CB-A27B-96136F0B8BE8}"/>
    <hyperlink ref="C4" r:id="rId2" xr:uid="{13CF9260-6E95-47BE-B9D4-A02B4DC3E421}"/>
    <hyperlink ref="C5" r:id="rId3" xr:uid="{B0525B46-5E27-4EA3-B218-B4EBB68BC63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338D-3EC6-4247-9DD1-7660B2E4C8FC}">
  <dimension ref="A2:J9"/>
  <sheetViews>
    <sheetView topLeftCell="A4" workbookViewId="0">
      <selection activeCell="C3" sqref="C3"/>
    </sheetView>
  </sheetViews>
  <sheetFormatPr defaultColWidth="9.140625" defaultRowHeight="12.75"/>
  <cols>
    <col min="1" max="1" width="15.85546875" customWidth="1"/>
    <col min="2" max="2" width="16.42578125" customWidth="1"/>
    <col min="3" max="3" width="16.85546875" customWidth="1"/>
    <col min="4" max="4" width="14.7109375" customWidth="1"/>
    <col min="5" max="5" width="19.28515625" customWidth="1"/>
    <col min="6" max="6" width="16.7109375" customWidth="1"/>
    <col min="7" max="7" width="16" customWidth="1"/>
    <col min="8" max="8" width="15.28515625" customWidth="1"/>
    <col min="9" max="9" width="16.85546875" customWidth="1"/>
    <col min="10" max="10" width="21.42578125"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25.25" customHeight="1">
      <c r="A3" s="190" t="s">
        <v>502</v>
      </c>
      <c r="B3" s="190" t="s">
        <v>503</v>
      </c>
      <c r="C3" s="66" t="s">
        <v>504</v>
      </c>
      <c r="D3" s="190" t="s">
        <v>505</v>
      </c>
      <c r="E3" s="190" t="s">
        <v>506</v>
      </c>
      <c r="F3" s="190" t="s">
        <v>507</v>
      </c>
      <c r="G3" s="190" t="s">
        <v>508</v>
      </c>
      <c r="H3" s="190" t="s">
        <v>509</v>
      </c>
      <c r="I3" s="190" t="s">
        <v>510</v>
      </c>
      <c r="J3" s="190" t="s">
        <v>511</v>
      </c>
    </row>
    <row r="4" spans="1:10" ht="102">
      <c r="A4" s="190" t="s">
        <v>502</v>
      </c>
      <c r="B4" s="190" t="s">
        <v>512</v>
      </c>
      <c r="C4" s="66" t="s">
        <v>513</v>
      </c>
      <c r="D4" s="190" t="s">
        <v>514</v>
      </c>
      <c r="E4" s="190" t="s">
        <v>515</v>
      </c>
      <c r="F4" s="190" t="s">
        <v>516</v>
      </c>
      <c r="G4" s="190" t="s">
        <v>517</v>
      </c>
      <c r="H4" s="190" t="s">
        <v>518</v>
      </c>
      <c r="I4" s="190" t="s">
        <v>519</v>
      </c>
      <c r="J4" s="190" t="s">
        <v>520</v>
      </c>
    </row>
    <row r="5" spans="1:10" ht="76.5">
      <c r="A5" s="190" t="s">
        <v>502</v>
      </c>
      <c r="B5" s="190" t="s">
        <v>521</v>
      </c>
      <c r="C5" s="66" t="s">
        <v>522</v>
      </c>
      <c r="D5" s="190" t="s">
        <v>523</v>
      </c>
      <c r="E5" s="190" t="s">
        <v>524</v>
      </c>
      <c r="F5" s="190" t="s">
        <v>525</v>
      </c>
      <c r="G5" s="190" t="s">
        <v>526</v>
      </c>
      <c r="H5" s="190" t="s">
        <v>527</v>
      </c>
      <c r="I5" s="190" t="s">
        <v>528</v>
      </c>
      <c r="J5" s="190" t="s">
        <v>529</v>
      </c>
    </row>
    <row r="8" spans="1:10">
      <c r="A8" s="352" t="s">
        <v>189</v>
      </c>
      <c r="B8" s="352"/>
      <c r="C8" s="352"/>
      <c r="D8" s="352"/>
      <c r="E8" s="352"/>
      <c r="F8" s="352"/>
    </row>
    <row r="9" spans="1:10" ht="79.5" customHeight="1">
      <c r="A9" s="190" t="s">
        <v>530</v>
      </c>
      <c r="B9" s="190" t="s">
        <v>531</v>
      </c>
      <c r="C9" s="351" t="s">
        <v>532</v>
      </c>
      <c r="D9" s="351"/>
      <c r="E9" s="351"/>
      <c r="F9" s="351"/>
    </row>
  </sheetData>
  <mergeCells count="2">
    <mergeCell ref="C9:F9"/>
    <mergeCell ref="A8:F8"/>
  </mergeCells>
  <hyperlinks>
    <hyperlink ref="C3" r:id="rId1" xr:uid="{80A7E1B1-DC58-4C07-AF90-3821C226D6E6}"/>
    <hyperlink ref="C4" r:id="rId2" xr:uid="{C7829B58-07BD-4F5E-BA03-528C19D4D705}"/>
    <hyperlink ref="C5" r:id="rId3" xr:uid="{67C1AFCC-DE17-4851-B4C4-44733737D76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C0F5-6024-44DD-AF7C-6D2B13A61F1D}">
  <dimension ref="A2:J9"/>
  <sheetViews>
    <sheetView topLeftCell="A3" workbookViewId="0">
      <selection activeCell="E5" sqref="E5"/>
    </sheetView>
  </sheetViews>
  <sheetFormatPr defaultColWidth="9.140625" defaultRowHeight="12.75"/>
  <cols>
    <col min="1" max="1" width="23.28515625" customWidth="1"/>
    <col min="2" max="2" width="18.5703125" customWidth="1"/>
    <col min="3" max="3" width="15.5703125" customWidth="1"/>
    <col min="4" max="4" width="15.28515625" customWidth="1"/>
    <col min="5" max="5" width="17.85546875" customWidth="1"/>
    <col min="6" max="6" width="14.85546875" customWidth="1"/>
    <col min="7" max="7" width="13.28515625" customWidth="1"/>
    <col min="8" max="8" width="14.7109375" customWidth="1"/>
    <col min="9" max="9" width="15.5703125" customWidth="1"/>
    <col min="10" max="10" width="16.42578125"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08" customHeight="1">
      <c r="A3" s="190" t="s">
        <v>533</v>
      </c>
      <c r="B3" s="190" t="s">
        <v>534</v>
      </c>
      <c r="C3" s="66" t="s">
        <v>535</v>
      </c>
      <c r="D3" s="190" t="s">
        <v>536</v>
      </c>
      <c r="E3" s="190" t="s">
        <v>537</v>
      </c>
      <c r="F3" s="190" t="s">
        <v>538</v>
      </c>
      <c r="G3" s="190" t="s">
        <v>539</v>
      </c>
      <c r="H3" s="190" t="s">
        <v>540</v>
      </c>
      <c r="I3" s="190" t="s">
        <v>541</v>
      </c>
      <c r="J3" s="190" t="s">
        <v>542</v>
      </c>
    </row>
    <row r="4" spans="1:10" ht="118.5" customHeight="1">
      <c r="A4" s="190" t="s">
        <v>533</v>
      </c>
      <c r="B4" s="190" t="s">
        <v>543</v>
      </c>
      <c r="C4" s="66" t="s">
        <v>544</v>
      </c>
      <c r="D4" s="190" t="s">
        <v>545</v>
      </c>
      <c r="E4" s="190" t="s">
        <v>546</v>
      </c>
      <c r="F4" s="190" t="s">
        <v>547</v>
      </c>
      <c r="G4" s="190" t="s">
        <v>460</v>
      </c>
      <c r="H4" s="190" t="s">
        <v>548</v>
      </c>
      <c r="I4" s="190" t="s">
        <v>549</v>
      </c>
      <c r="J4" s="190" t="s">
        <v>550</v>
      </c>
    </row>
    <row r="5" spans="1:10" ht="107.25" customHeight="1">
      <c r="A5" s="190" t="s">
        <v>533</v>
      </c>
      <c r="B5" s="190" t="s">
        <v>551</v>
      </c>
      <c r="C5" s="66" t="s">
        <v>552</v>
      </c>
      <c r="D5" s="190" t="s">
        <v>553</v>
      </c>
      <c r="E5" s="190" t="s">
        <v>554</v>
      </c>
      <c r="F5" s="190" t="s">
        <v>555</v>
      </c>
      <c r="G5" s="190" t="s">
        <v>460</v>
      </c>
      <c r="H5" s="190" t="s">
        <v>556</v>
      </c>
      <c r="I5" s="190" t="s">
        <v>557</v>
      </c>
      <c r="J5" s="190" t="s">
        <v>558</v>
      </c>
    </row>
    <row r="8" spans="1:10">
      <c r="A8" s="352" t="s">
        <v>189</v>
      </c>
      <c r="B8" s="352"/>
      <c r="C8" s="352"/>
      <c r="D8" s="352"/>
      <c r="E8" s="352"/>
      <c r="F8" s="352"/>
    </row>
    <row r="9" spans="1:10" ht="84.75" customHeight="1">
      <c r="A9" s="190" t="s">
        <v>473</v>
      </c>
      <c r="B9" s="190" t="s">
        <v>559</v>
      </c>
      <c r="C9" s="351" t="s">
        <v>560</v>
      </c>
      <c r="D9" s="351"/>
      <c r="E9" s="351"/>
      <c r="F9" s="351"/>
    </row>
  </sheetData>
  <mergeCells count="2">
    <mergeCell ref="C9:F9"/>
    <mergeCell ref="A8:F8"/>
  </mergeCells>
  <hyperlinks>
    <hyperlink ref="C3" r:id="rId1" xr:uid="{5A309568-403C-4FC0-8B51-735E77B73902}"/>
    <hyperlink ref="C4" r:id="rId2" xr:uid="{8EA5A555-57E0-410A-AB03-AD486C424678}"/>
    <hyperlink ref="C5" r:id="rId3" xr:uid="{35191819-4F33-447B-8A8F-6E4428A59755}"/>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9A4C-D992-4020-80E0-25F13FD3C757}">
  <dimension ref="A2:J9"/>
  <sheetViews>
    <sheetView topLeftCell="A2" workbookViewId="0">
      <selection activeCell="C6" sqref="C6"/>
    </sheetView>
  </sheetViews>
  <sheetFormatPr defaultColWidth="9.140625" defaultRowHeight="12.75"/>
  <cols>
    <col min="1" max="1" width="17.42578125" customWidth="1"/>
    <col min="2" max="2" width="17.28515625" customWidth="1"/>
    <col min="3" max="3" width="17.85546875" customWidth="1"/>
    <col min="4" max="4" width="18.85546875" customWidth="1"/>
    <col min="5" max="5" width="15.140625" customWidth="1"/>
    <col min="6" max="6" width="14.28515625" customWidth="1"/>
    <col min="7" max="7" width="12.7109375" customWidth="1"/>
    <col min="8" max="8" width="16.42578125" customWidth="1"/>
    <col min="9" max="9" width="17.85546875" customWidth="1"/>
    <col min="10" max="10" width="20.85546875"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13.25" customHeight="1">
      <c r="A3" s="190" t="s">
        <v>561</v>
      </c>
      <c r="B3" s="190" t="s">
        <v>562</v>
      </c>
      <c r="C3" s="66" t="s">
        <v>563</v>
      </c>
      <c r="D3" s="190" t="s">
        <v>564</v>
      </c>
      <c r="E3" s="190" t="s">
        <v>565</v>
      </c>
      <c r="F3" s="190" t="s">
        <v>566</v>
      </c>
      <c r="G3" s="190" t="s">
        <v>567</v>
      </c>
      <c r="H3" s="190" t="s">
        <v>568</v>
      </c>
      <c r="I3" s="190" t="s">
        <v>569</v>
      </c>
      <c r="J3" s="190" t="s">
        <v>570</v>
      </c>
    </row>
    <row r="4" spans="1:10" ht="100.5" customHeight="1">
      <c r="A4" s="190" t="s">
        <v>561</v>
      </c>
      <c r="B4" s="190" t="s">
        <v>571</v>
      </c>
      <c r="C4" s="66" t="s">
        <v>572</v>
      </c>
      <c r="D4" s="190" t="s">
        <v>573</v>
      </c>
      <c r="E4" s="190" t="s">
        <v>574</v>
      </c>
      <c r="F4" s="190" t="s">
        <v>575</v>
      </c>
      <c r="G4" s="190" t="s">
        <v>567</v>
      </c>
      <c r="H4" s="190" t="s">
        <v>576</v>
      </c>
      <c r="I4" s="190" t="s">
        <v>577</v>
      </c>
      <c r="J4" s="190" t="s">
        <v>578</v>
      </c>
    </row>
    <row r="5" spans="1:10" ht="100.5" customHeight="1">
      <c r="A5" s="190" t="s">
        <v>561</v>
      </c>
      <c r="B5" s="190" t="s">
        <v>579</v>
      </c>
      <c r="C5" s="66" t="s">
        <v>580</v>
      </c>
      <c r="D5" s="190" t="s">
        <v>581</v>
      </c>
      <c r="E5" s="190" t="s">
        <v>582</v>
      </c>
      <c r="F5" s="190" t="s">
        <v>496</v>
      </c>
      <c r="G5" s="190" t="s">
        <v>460</v>
      </c>
      <c r="H5" s="190" t="s">
        <v>583</v>
      </c>
      <c r="I5" s="190" t="s">
        <v>584</v>
      </c>
      <c r="J5" s="190" t="s">
        <v>585</v>
      </c>
    </row>
    <row r="8" spans="1:10">
      <c r="A8" s="352" t="s">
        <v>189</v>
      </c>
      <c r="B8" s="352"/>
      <c r="C8" s="352"/>
      <c r="D8" s="352"/>
      <c r="E8" s="352"/>
      <c r="F8" s="352"/>
    </row>
    <row r="9" spans="1:10" ht="69" customHeight="1">
      <c r="A9" s="243" t="s">
        <v>586</v>
      </c>
      <c r="B9" s="243" t="s">
        <v>587</v>
      </c>
      <c r="C9" s="351" t="s">
        <v>588</v>
      </c>
      <c r="D9" s="351"/>
      <c r="E9" s="351"/>
      <c r="F9" s="351"/>
    </row>
  </sheetData>
  <mergeCells count="2">
    <mergeCell ref="C9:F9"/>
    <mergeCell ref="A8:F8"/>
  </mergeCells>
  <hyperlinks>
    <hyperlink ref="C3" r:id="rId1" xr:uid="{7ACC9BA2-9E14-4BC7-B990-849DB3C6B45E}"/>
    <hyperlink ref="C4" r:id="rId2" xr:uid="{9D69CDC5-5990-4CA9-9D27-FA9078AB63D7}"/>
    <hyperlink ref="C5" r:id="rId3" xr:uid="{53C2730A-A39C-4A77-9974-FF83E3085B4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8922-F4DA-4B3A-98C8-AEA67C57EF63}">
  <dimension ref="A2:J9"/>
  <sheetViews>
    <sheetView topLeftCell="A4" workbookViewId="0">
      <selection activeCell="D5" sqref="D5"/>
    </sheetView>
  </sheetViews>
  <sheetFormatPr defaultColWidth="9.140625" defaultRowHeight="12.75"/>
  <cols>
    <col min="1" max="1" width="20.5703125" customWidth="1"/>
    <col min="2" max="3" width="16.7109375" customWidth="1"/>
    <col min="4" max="4" width="14.85546875" customWidth="1"/>
    <col min="5" max="5" width="16.28515625" customWidth="1"/>
    <col min="6" max="6" width="12.85546875" customWidth="1"/>
    <col min="7" max="7" width="14.140625" customWidth="1"/>
    <col min="8" max="8" width="17.7109375" customWidth="1"/>
    <col min="9" max="9" width="16.7109375" customWidth="1"/>
    <col min="10" max="10" width="17.7109375"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32" customHeight="1">
      <c r="A3" s="190" t="s">
        <v>589</v>
      </c>
      <c r="B3" s="190" t="s">
        <v>590</v>
      </c>
      <c r="C3" s="66" t="s">
        <v>591</v>
      </c>
      <c r="D3" s="190" t="s">
        <v>592</v>
      </c>
      <c r="E3" s="190" t="s">
        <v>593</v>
      </c>
      <c r="F3" s="190" t="s">
        <v>496</v>
      </c>
      <c r="G3" s="190" t="s">
        <v>460</v>
      </c>
      <c r="H3" s="190" t="s">
        <v>594</v>
      </c>
      <c r="I3" s="190" t="s">
        <v>595</v>
      </c>
      <c r="J3" s="190" t="s">
        <v>596</v>
      </c>
    </row>
    <row r="4" spans="1:10" ht="138.75" customHeight="1">
      <c r="A4" s="190" t="s">
        <v>589</v>
      </c>
      <c r="B4" s="190" t="s">
        <v>597</v>
      </c>
      <c r="C4" s="66" t="s">
        <v>598</v>
      </c>
      <c r="D4" s="190" t="s">
        <v>599</v>
      </c>
      <c r="E4" s="190" t="s">
        <v>600</v>
      </c>
      <c r="F4" s="190" t="s">
        <v>496</v>
      </c>
      <c r="G4" s="190" t="s">
        <v>460</v>
      </c>
      <c r="H4" s="190" t="s">
        <v>601</v>
      </c>
      <c r="I4" s="190" t="s">
        <v>602</v>
      </c>
      <c r="J4" s="190" t="s">
        <v>603</v>
      </c>
    </row>
    <row r="5" spans="1:10" ht="119.25" customHeight="1">
      <c r="A5" s="190" t="s">
        <v>589</v>
      </c>
      <c r="B5" s="190" t="s">
        <v>604</v>
      </c>
      <c r="C5" s="66" t="s">
        <v>605</v>
      </c>
      <c r="D5" s="190" t="s">
        <v>606</v>
      </c>
      <c r="E5" s="190" t="s">
        <v>607</v>
      </c>
      <c r="F5" s="190" t="s">
        <v>608</v>
      </c>
      <c r="G5" s="190" t="s">
        <v>609</v>
      </c>
      <c r="H5" s="190" t="s">
        <v>610</v>
      </c>
      <c r="I5" s="190" t="s">
        <v>611</v>
      </c>
      <c r="J5" s="190" t="s">
        <v>612</v>
      </c>
    </row>
    <row r="8" spans="1:10" ht="13.5" customHeight="1">
      <c r="A8" s="439" t="s">
        <v>189</v>
      </c>
      <c r="B8" s="440"/>
      <c r="C8" s="440"/>
      <c r="D8" s="440"/>
      <c r="E8" s="440"/>
      <c r="F8" s="441"/>
    </row>
    <row r="9" spans="1:10" ht="71.25" customHeight="1">
      <c r="A9" s="190" t="s">
        <v>473</v>
      </c>
      <c r="B9" s="190" t="s">
        <v>613</v>
      </c>
      <c r="C9" s="351" t="s">
        <v>614</v>
      </c>
      <c r="D9" s="351"/>
      <c r="E9" s="351"/>
      <c r="F9" s="351"/>
    </row>
  </sheetData>
  <mergeCells count="2">
    <mergeCell ref="C9:F9"/>
    <mergeCell ref="A8:F8"/>
  </mergeCells>
  <hyperlinks>
    <hyperlink ref="C3" r:id="rId1" xr:uid="{3DCA79E4-403A-44B3-AF13-511F62A36B2D}"/>
    <hyperlink ref="C4" r:id="rId2" xr:uid="{7D39E3F5-38DF-4E72-A04B-0F794AFD8CAE}"/>
    <hyperlink ref="C5" r:id="rId3" xr:uid="{B541CF45-2A57-421C-8883-F16529AC7A0E}"/>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AAEB-3E7F-4CC8-895D-A7509DB1D64A}">
  <dimension ref="A2:J9"/>
  <sheetViews>
    <sheetView topLeftCell="A4" workbookViewId="0">
      <selection activeCell="C6" sqref="C6"/>
    </sheetView>
  </sheetViews>
  <sheetFormatPr defaultColWidth="9.140625" defaultRowHeight="12.75"/>
  <cols>
    <col min="1" max="1" width="18.85546875" customWidth="1"/>
    <col min="2" max="2" width="15.7109375" customWidth="1"/>
    <col min="3" max="3" width="15.140625" customWidth="1"/>
    <col min="4" max="4" width="14.5703125" customWidth="1"/>
    <col min="5" max="5" width="14.42578125" customWidth="1"/>
    <col min="6" max="6" width="14.85546875" customWidth="1"/>
    <col min="7" max="7" width="15.7109375" customWidth="1"/>
    <col min="8" max="8" width="19.85546875" customWidth="1"/>
    <col min="9" max="9" width="17.85546875" customWidth="1"/>
    <col min="10" max="10" width="22"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17.75" customHeight="1">
      <c r="A3" s="190" t="s">
        <v>615</v>
      </c>
      <c r="B3" s="190" t="s">
        <v>616</v>
      </c>
      <c r="C3" s="66" t="s">
        <v>617</v>
      </c>
      <c r="D3" s="190" t="s">
        <v>618</v>
      </c>
      <c r="E3" s="190" t="s">
        <v>619</v>
      </c>
      <c r="F3" s="190" t="s">
        <v>496</v>
      </c>
      <c r="G3" s="190" t="s">
        <v>460</v>
      </c>
      <c r="H3" s="190" t="s">
        <v>620</v>
      </c>
      <c r="I3" s="190" t="s">
        <v>621</v>
      </c>
      <c r="J3" s="190" t="s">
        <v>622</v>
      </c>
    </row>
    <row r="4" spans="1:10" ht="102" customHeight="1">
      <c r="A4" s="190" t="s">
        <v>615</v>
      </c>
      <c r="B4" s="190" t="s">
        <v>623</v>
      </c>
      <c r="C4" s="66" t="s">
        <v>624</v>
      </c>
      <c r="D4" s="190" t="s">
        <v>625</v>
      </c>
      <c r="E4" s="190" t="s">
        <v>626</v>
      </c>
      <c r="F4" s="190" t="s">
        <v>496</v>
      </c>
      <c r="G4" s="190" t="s">
        <v>460</v>
      </c>
      <c r="H4" s="190" t="s">
        <v>627</v>
      </c>
      <c r="I4" s="190" t="s">
        <v>628</v>
      </c>
      <c r="J4" s="190" t="s">
        <v>629</v>
      </c>
    </row>
    <row r="5" spans="1:10" ht="84" customHeight="1">
      <c r="A5" s="190" t="s">
        <v>615</v>
      </c>
      <c r="B5" s="190" t="s">
        <v>630</v>
      </c>
      <c r="C5" s="66" t="s">
        <v>631</v>
      </c>
      <c r="D5" s="190" t="s">
        <v>632</v>
      </c>
      <c r="E5" s="190" t="s">
        <v>633</v>
      </c>
      <c r="F5" s="190" t="s">
        <v>496</v>
      </c>
      <c r="G5" s="190" t="s">
        <v>460</v>
      </c>
      <c r="H5" s="190" t="s">
        <v>634</v>
      </c>
      <c r="I5" s="190" t="s">
        <v>635</v>
      </c>
      <c r="J5" s="190" t="s">
        <v>636</v>
      </c>
    </row>
    <row r="8" spans="1:10" ht="17.25" customHeight="1">
      <c r="A8" s="352" t="s">
        <v>189</v>
      </c>
      <c r="B8" s="352"/>
      <c r="C8" s="352"/>
      <c r="D8" s="352"/>
      <c r="E8" s="352"/>
      <c r="F8" s="352"/>
    </row>
    <row r="9" spans="1:10" ht="70.5" customHeight="1">
      <c r="A9" s="190" t="s">
        <v>637</v>
      </c>
      <c r="B9" s="190" t="s">
        <v>638</v>
      </c>
      <c r="C9" s="351" t="s">
        <v>639</v>
      </c>
      <c r="D9" s="351"/>
      <c r="E9" s="351"/>
      <c r="F9" s="351"/>
    </row>
  </sheetData>
  <mergeCells count="2">
    <mergeCell ref="C9:F9"/>
    <mergeCell ref="A8:F8"/>
  </mergeCells>
  <hyperlinks>
    <hyperlink ref="C3" r:id="rId1" xr:uid="{89DF240E-E56E-4676-B9D3-422125B18061}"/>
    <hyperlink ref="C4" r:id="rId2" xr:uid="{6314C187-2743-40A2-9768-91CD90FD1F9D}"/>
    <hyperlink ref="C5" r:id="rId3" xr:uid="{31AF2D6E-E09A-4A08-A228-687FF6E9381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B48D-BA7B-4750-BBB2-2D11CFCB9D5B}">
  <dimension ref="A2:J9"/>
  <sheetViews>
    <sheetView topLeftCell="A4" workbookViewId="0">
      <selection activeCell="C6" sqref="C6"/>
    </sheetView>
  </sheetViews>
  <sheetFormatPr defaultColWidth="9.140625" defaultRowHeight="12.75"/>
  <cols>
    <col min="1" max="1" width="20.5703125" customWidth="1"/>
    <col min="2" max="2" width="15" customWidth="1"/>
    <col min="3" max="3" width="20.42578125" customWidth="1"/>
    <col min="4" max="4" width="17.28515625" customWidth="1"/>
    <col min="5" max="5" width="19.28515625" customWidth="1"/>
    <col min="6" max="6" width="14.85546875" customWidth="1"/>
    <col min="7" max="7" width="18" customWidth="1"/>
    <col min="8" max="8" width="14.42578125" customWidth="1"/>
    <col min="9" max="9" width="17" customWidth="1"/>
    <col min="10" max="10" width="18" customWidth="1"/>
  </cols>
  <sheetData>
    <row r="2" spans="1:10" ht="75.75" customHeight="1">
      <c r="A2" s="191" t="s">
        <v>436</v>
      </c>
      <c r="B2" s="191" t="s">
        <v>437</v>
      </c>
      <c r="C2" s="191" t="s">
        <v>252</v>
      </c>
      <c r="D2" s="191" t="s">
        <v>438</v>
      </c>
      <c r="E2" s="191" t="s">
        <v>439</v>
      </c>
      <c r="F2" s="191" t="s">
        <v>440</v>
      </c>
      <c r="G2" s="191" t="s">
        <v>441</v>
      </c>
      <c r="H2" s="191" t="s">
        <v>442</v>
      </c>
      <c r="I2" s="191" t="s">
        <v>443</v>
      </c>
      <c r="J2" s="191" t="s">
        <v>444</v>
      </c>
    </row>
    <row r="3" spans="1:10" ht="111.75" customHeight="1">
      <c r="A3" s="190" t="s">
        <v>640</v>
      </c>
      <c r="B3" s="190" t="s">
        <v>641</v>
      </c>
      <c r="C3" s="66" t="s">
        <v>642</v>
      </c>
      <c r="D3" s="190" t="s">
        <v>643</v>
      </c>
      <c r="E3" s="190" t="s">
        <v>644</v>
      </c>
      <c r="F3" s="190" t="s">
        <v>496</v>
      </c>
      <c r="G3" s="190" t="s">
        <v>460</v>
      </c>
      <c r="H3" s="190" t="s">
        <v>645</v>
      </c>
      <c r="I3" s="190" t="s">
        <v>646</v>
      </c>
      <c r="J3" s="190" t="s">
        <v>647</v>
      </c>
    </row>
    <row r="4" spans="1:10" ht="120" customHeight="1">
      <c r="A4" s="190" t="s">
        <v>640</v>
      </c>
      <c r="B4" s="190" t="s">
        <v>648</v>
      </c>
      <c r="C4" s="66" t="s">
        <v>649</v>
      </c>
      <c r="D4" s="190" t="s">
        <v>650</v>
      </c>
      <c r="E4" s="190" t="s">
        <v>651</v>
      </c>
      <c r="F4" s="190" t="s">
        <v>496</v>
      </c>
      <c r="G4" s="190" t="s">
        <v>460</v>
      </c>
      <c r="H4" s="190" t="s">
        <v>652</v>
      </c>
      <c r="I4" s="190" t="s">
        <v>653</v>
      </c>
      <c r="J4" s="190" t="s">
        <v>654</v>
      </c>
    </row>
    <row r="5" spans="1:10" ht="95.25" customHeight="1">
      <c r="A5" s="190" t="s">
        <v>640</v>
      </c>
      <c r="B5" s="190" t="s">
        <v>655</v>
      </c>
      <c r="C5" s="66" t="s">
        <v>656</v>
      </c>
      <c r="D5" s="190" t="s">
        <v>657</v>
      </c>
      <c r="E5" s="190" t="s">
        <v>658</v>
      </c>
      <c r="F5" s="190" t="s">
        <v>496</v>
      </c>
      <c r="G5" s="190" t="s">
        <v>460</v>
      </c>
      <c r="H5" s="190" t="s">
        <v>659</v>
      </c>
      <c r="I5" s="190" t="s">
        <v>660</v>
      </c>
      <c r="J5" s="190" t="s">
        <v>661</v>
      </c>
    </row>
    <row r="8" spans="1:10" ht="13.5" customHeight="1">
      <c r="A8" s="439" t="s">
        <v>189</v>
      </c>
      <c r="B8" s="440"/>
      <c r="C8" s="440"/>
      <c r="D8" s="440"/>
      <c r="E8" s="440"/>
      <c r="F8" s="441"/>
    </row>
    <row r="9" spans="1:10" ht="63.75" customHeight="1">
      <c r="A9" s="190" t="s">
        <v>637</v>
      </c>
      <c r="B9" s="190" t="s">
        <v>662</v>
      </c>
      <c r="C9" s="351" t="s">
        <v>663</v>
      </c>
      <c r="D9" s="351"/>
      <c r="E9" s="351"/>
      <c r="F9" s="351"/>
    </row>
  </sheetData>
  <mergeCells count="2">
    <mergeCell ref="C9:F9"/>
    <mergeCell ref="A8:F8"/>
  </mergeCells>
  <hyperlinks>
    <hyperlink ref="C3" r:id="rId1" xr:uid="{04D4C982-C4CA-4E67-B983-A0D5F2F1E8C9}"/>
    <hyperlink ref="C4" r:id="rId2" xr:uid="{986005FE-EFE4-4138-A091-60A99C8E64B3}"/>
    <hyperlink ref="C5" r:id="rId3" xr:uid="{4920B3A9-BDA5-4E57-9970-163E504A0876}"/>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7247A-873B-4FF1-9AA2-5470AA762D50}">
  <dimension ref="A2:J9"/>
  <sheetViews>
    <sheetView topLeftCell="B4" workbookViewId="0">
      <selection activeCell="C5" sqref="C5"/>
    </sheetView>
  </sheetViews>
  <sheetFormatPr defaultColWidth="9.140625" defaultRowHeight="12.75"/>
  <cols>
    <col min="1" max="1" width="20.7109375" customWidth="1"/>
    <col min="2" max="2" width="18" customWidth="1"/>
    <col min="3" max="3" width="16.5703125" customWidth="1"/>
    <col min="4" max="4" width="16" customWidth="1"/>
    <col min="5" max="5" width="19.7109375" customWidth="1"/>
    <col min="6" max="6" width="16.7109375" customWidth="1"/>
    <col min="7" max="7" width="16.140625" customWidth="1"/>
    <col min="8" max="8" width="16.7109375" customWidth="1"/>
    <col min="9" max="9" width="20.7109375" customWidth="1"/>
    <col min="10" max="10" width="20.140625" customWidth="1"/>
  </cols>
  <sheetData>
    <row r="2" spans="1:10" ht="70.5" customHeight="1">
      <c r="A2" s="191" t="s">
        <v>436</v>
      </c>
      <c r="B2" s="191" t="s">
        <v>437</v>
      </c>
      <c r="C2" s="191" t="s">
        <v>252</v>
      </c>
      <c r="D2" s="191" t="s">
        <v>438</v>
      </c>
      <c r="E2" s="191" t="s">
        <v>439</v>
      </c>
      <c r="F2" s="191" t="s">
        <v>440</v>
      </c>
      <c r="G2" s="191" t="s">
        <v>441</v>
      </c>
      <c r="H2" s="191" t="s">
        <v>442</v>
      </c>
      <c r="I2" s="191" t="s">
        <v>443</v>
      </c>
      <c r="J2" s="191" t="s">
        <v>444</v>
      </c>
    </row>
    <row r="3" spans="1:10" ht="113.25" customHeight="1">
      <c r="A3" s="190" t="s">
        <v>664</v>
      </c>
      <c r="B3" s="190" t="s">
        <v>665</v>
      </c>
      <c r="C3" s="66" t="s">
        <v>666</v>
      </c>
      <c r="D3" s="190" t="s">
        <v>667</v>
      </c>
      <c r="E3" s="190" t="s">
        <v>668</v>
      </c>
      <c r="F3" s="190" t="s">
        <v>669</v>
      </c>
      <c r="G3" s="190" t="s">
        <v>670</v>
      </c>
      <c r="H3" s="190" t="s">
        <v>671</v>
      </c>
      <c r="I3" s="190" t="s">
        <v>672</v>
      </c>
      <c r="J3" s="190" t="s">
        <v>673</v>
      </c>
    </row>
    <row r="4" spans="1:10" ht="84" customHeight="1">
      <c r="A4" s="190" t="s">
        <v>664</v>
      </c>
      <c r="B4" s="190" t="s">
        <v>674</v>
      </c>
      <c r="C4" s="66" t="s">
        <v>675</v>
      </c>
      <c r="D4" s="190" t="s">
        <v>676</v>
      </c>
      <c r="E4" s="190" t="s">
        <v>677</v>
      </c>
      <c r="F4" s="190" t="s">
        <v>678</v>
      </c>
      <c r="G4" s="190" t="s">
        <v>679</v>
      </c>
      <c r="H4" s="190" t="s">
        <v>680</v>
      </c>
      <c r="I4" s="190" t="s">
        <v>681</v>
      </c>
      <c r="J4" s="190" t="s">
        <v>682</v>
      </c>
    </row>
    <row r="5" spans="1:10" ht="92.25" customHeight="1">
      <c r="A5" s="190" t="s">
        <v>664</v>
      </c>
      <c r="B5" s="190" t="s">
        <v>683</v>
      </c>
      <c r="C5" s="66" t="s">
        <v>684</v>
      </c>
      <c r="D5" s="190" t="s">
        <v>685</v>
      </c>
      <c r="E5" s="190" t="s">
        <v>686</v>
      </c>
      <c r="F5" s="190" t="s">
        <v>687</v>
      </c>
      <c r="G5" s="190" t="s">
        <v>460</v>
      </c>
      <c r="H5" s="190" t="s">
        <v>688</v>
      </c>
      <c r="I5" s="190" t="s">
        <v>689</v>
      </c>
      <c r="J5" s="190" t="s">
        <v>690</v>
      </c>
    </row>
    <row r="8" spans="1:10" ht="13.5" customHeight="1">
      <c r="A8" s="439" t="s">
        <v>189</v>
      </c>
      <c r="B8" s="440"/>
      <c r="C8" s="440"/>
      <c r="D8" s="440"/>
      <c r="E8" s="440"/>
      <c r="F8" s="441"/>
    </row>
    <row r="9" spans="1:10" ht="72" customHeight="1">
      <c r="A9" s="190" t="s">
        <v>530</v>
      </c>
      <c r="B9" s="190" t="s">
        <v>691</v>
      </c>
      <c r="C9" s="351" t="s">
        <v>692</v>
      </c>
      <c r="D9" s="351"/>
      <c r="E9" s="351"/>
      <c r="F9" s="351"/>
    </row>
  </sheetData>
  <mergeCells count="2">
    <mergeCell ref="C9:F9"/>
    <mergeCell ref="A8:F8"/>
  </mergeCells>
  <hyperlinks>
    <hyperlink ref="C3" r:id="rId1" xr:uid="{0527DDEF-B0E3-4F6D-A8C7-575FBEF8A264}"/>
    <hyperlink ref="C4" r:id="rId2" xr:uid="{7C6F7BE8-BBE0-4A46-BC74-8AAE3219B395}"/>
    <hyperlink ref="C5" r:id="rId3" xr:uid="{21D02A7A-3F73-4E57-AF97-8B3C2D274AA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358C-0B30-460E-94B3-C26AAFB38A5D}">
  <dimension ref="A2:J9"/>
  <sheetViews>
    <sheetView topLeftCell="D3" workbookViewId="0">
      <selection activeCell="C6" sqref="C6"/>
    </sheetView>
  </sheetViews>
  <sheetFormatPr defaultColWidth="9.140625" defaultRowHeight="12.75"/>
  <cols>
    <col min="1" max="1" width="22" customWidth="1"/>
    <col min="2" max="2" width="17.42578125" customWidth="1"/>
    <col min="3" max="3" width="17.28515625" customWidth="1"/>
    <col min="4" max="4" width="16.7109375" customWidth="1"/>
    <col min="5" max="5" width="17" customWidth="1"/>
    <col min="6" max="6" width="18.42578125" customWidth="1"/>
    <col min="7" max="7" width="15.140625" customWidth="1"/>
    <col min="8" max="8" width="14.85546875" customWidth="1"/>
    <col min="9" max="9" width="17.28515625" customWidth="1"/>
    <col min="10" max="10" width="20.28515625"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05.75" customHeight="1">
      <c r="A3" s="190" t="s">
        <v>664</v>
      </c>
      <c r="B3" s="190" t="s">
        <v>693</v>
      </c>
      <c r="C3" s="66" t="s">
        <v>694</v>
      </c>
      <c r="D3" s="190" t="s">
        <v>695</v>
      </c>
      <c r="E3" s="190" t="s">
        <v>696</v>
      </c>
      <c r="F3" s="190" t="s">
        <v>697</v>
      </c>
      <c r="G3" s="190" t="s">
        <v>460</v>
      </c>
      <c r="H3" s="190" t="s">
        <v>698</v>
      </c>
      <c r="I3" s="190" t="s">
        <v>699</v>
      </c>
      <c r="J3" s="190" t="s">
        <v>700</v>
      </c>
    </row>
    <row r="4" spans="1:10" ht="75.75" customHeight="1">
      <c r="A4" s="190" t="s">
        <v>664</v>
      </c>
      <c r="B4" s="190" t="s">
        <v>701</v>
      </c>
      <c r="C4" s="66" t="s">
        <v>702</v>
      </c>
      <c r="D4" s="190" t="s">
        <v>703</v>
      </c>
      <c r="E4" s="190" t="s">
        <v>704</v>
      </c>
      <c r="F4" s="190" t="s">
        <v>705</v>
      </c>
      <c r="G4" s="190" t="s">
        <v>460</v>
      </c>
      <c r="H4" s="190" t="s">
        <v>706</v>
      </c>
      <c r="I4" s="190" t="s">
        <v>707</v>
      </c>
      <c r="J4" s="190" t="s">
        <v>708</v>
      </c>
    </row>
    <row r="5" spans="1:10" ht="87.75" customHeight="1">
      <c r="A5" s="190" t="s">
        <v>664</v>
      </c>
      <c r="B5" s="190" t="s">
        <v>709</v>
      </c>
      <c r="C5" s="66" t="s">
        <v>710</v>
      </c>
      <c r="D5" s="190" t="s">
        <v>711</v>
      </c>
      <c r="E5" s="190" t="s">
        <v>712</v>
      </c>
      <c r="F5" s="190" t="s">
        <v>713</v>
      </c>
      <c r="G5" s="190" t="s">
        <v>460</v>
      </c>
      <c r="H5" s="190" t="s">
        <v>714</v>
      </c>
      <c r="I5" s="190" t="s">
        <v>715</v>
      </c>
      <c r="J5" s="190" t="s">
        <v>716</v>
      </c>
    </row>
    <row r="8" spans="1:10" ht="13.5" customHeight="1">
      <c r="A8" s="439" t="s">
        <v>189</v>
      </c>
      <c r="B8" s="440"/>
      <c r="C8" s="440"/>
      <c r="D8" s="440"/>
      <c r="E8" s="440"/>
      <c r="F8" s="441"/>
    </row>
    <row r="9" spans="1:10" ht="50.25" customHeight="1">
      <c r="A9" s="190" t="s">
        <v>717</v>
      </c>
      <c r="B9" s="190" t="s">
        <v>718</v>
      </c>
      <c r="C9" s="351" t="s">
        <v>719</v>
      </c>
      <c r="D9" s="351"/>
      <c r="E9" s="351"/>
      <c r="F9" s="351"/>
    </row>
  </sheetData>
  <mergeCells count="2">
    <mergeCell ref="C9:F9"/>
    <mergeCell ref="A8:F8"/>
  </mergeCells>
  <hyperlinks>
    <hyperlink ref="C3" r:id="rId1" xr:uid="{A1EFD66C-F9B4-4EA4-9A3A-230EE666561D}"/>
    <hyperlink ref="C4" r:id="rId2" xr:uid="{4D52ADA1-01ED-404F-A464-00837A154CBB}"/>
    <hyperlink ref="C5" r:id="rId3" xr:uid="{59E164DA-C96D-437C-8B32-39682C95DF4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89BF-7F70-4D94-931B-DA66A80135CA}">
  <dimension ref="A2:J9"/>
  <sheetViews>
    <sheetView topLeftCell="A3" workbookViewId="0"/>
  </sheetViews>
  <sheetFormatPr defaultColWidth="9.140625" defaultRowHeight="12.75"/>
  <cols>
    <col min="1" max="1" width="21.140625" customWidth="1"/>
    <col min="2" max="2" width="16" customWidth="1"/>
    <col min="3" max="3" width="15.85546875" customWidth="1"/>
    <col min="4" max="4" width="17.28515625" customWidth="1"/>
    <col min="5" max="5" width="16.140625" customWidth="1"/>
    <col min="6" max="6" width="17.42578125" customWidth="1"/>
    <col min="7" max="7" width="14.42578125" customWidth="1"/>
    <col min="8" max="8" width="15.85546875" customWidth="1"/>
    <col min="9" max="9" width="18.140625" customWidth="1"/>
    <col min="10" max="10" width="19.85546875" customWidth="1"/>
  </cols>
  <sheetData>
    <row r="2" spans="1:10" ht="63.75">
      <c r="A2" s="191" t="s">
        <v>436</v>
      </c>
      <c r="B2" s="191" t="s">
        <v>437</v>
      </c>
      <c r="C2" s="191" t="s">
        <v>252</v>
      </c>
      <c r="D2" s="191" t="s">
        <v>438</v>
      </c>
      <c r="E2" s="191" t="s">
        <v>439</v>
      </c>
      <c r="F2" s="191" t="s">
        <v>440</v>
      </c>
      <c r="G2" s="191" t="s">
        <v>441</v>
      </c>
      <c r="H2" s="191" t="s">
        <v>442</v>
      </c>
      <c r="I2" s="191" t="s">
        <v>443</v>
      </c>
      <c r="J2" s="191" t="s">
        <v>444</v>
      </c>
    </row>
    <row r="3" spans="1:10" ht="110.25" customHeight="1">
      <c r="A3" s="190" t="s">
        <v>664</v>
      </c>
      <c r="B3" s="190" t="s">
        <v>720</v>
      </c>
      <c r="C3" s="66" t="s">
        <v>721</v>
      </c>
      <c r="D3" s="190" t="s">
        <v>722</v>
      </c>
      <c r="E3" s="190" t="s">
        <v>723</v>
      </c>
      <c r="F3" s="190" t="s">
        <v>724</v>
      </c>
      <c r="G3" s="190" t="s">
        <v>460</v>
      </c>
      <c r="H3" s="190" t="s">
        <v>725</v>
      </c>
      <c r="I3" s="190" t="s">
        <v>726</v>
      </c>
      <c r="J3" s="190" t="s">
        <v>727</v>
      </c>
    </row>
    <row r="4" spans="1:10" ht="105" customHeight="1">
      <c r="A4" s="190" t="s">
        <v>664</v>
      </c>
      <c r="B4" s="190" t="s">
        <v>728</v>
      </c>
      <c r="C4" s="66" t="s">
        <v>729</v>
      </c>
      <c r="D4" s="190" t="s">
        <v>730</v>
      </c>
      <c r="E4" s="190" t="s">
        <v>731</v>
      </c>
      <c r="F4" s="190" t="s">
        <v>732</v>
      </c>
      <c r="G4" s="190" t="s">
        <v>460</v>
      </c>
      <c r="H4" s="190" t="s">
        <v>733</v>
      </c>
      <c r="I4" s="190" t="s">
        <v>734</v>
      </c>
      <c r="J4" s="190" t="s">
        <v>735</v>
      </c>
    </row>
    <row r="5" spans="1:10" ht="95.25" customHeight="1">
      <c r="A5" s="190" t="s">
        <v>664</v>
      </c>
      <c r="B5" s="190" t="s">
        <v>736</v>
      </c>
      <c r="C5" s="66" t="s">
        <v>737</v>
      </c>
      <c r="D5" s="190" t="s">
        <v>738</v>
      </c>
      <c r="E5" s="190" t="s">
        <v>739</v>
      </c>
      <c r="F5" s="190" t="s">
        <v>732</v>
      </c>
      <c r="G5" s="190" t="s">
        <v>460</v>
      </c>
      <c r="H5" s="190" t="s">
        <v>740</v>
      </c>
      <c r="I5" s="190" t="s">
        <v>741</v>
      </c>
      <c r="J5" s="190" t="s">
        <v>742</v>
      </c>
    </row>
    <row r="8" spans="1:10" ht="13.5" customHeight="1">
      <c r="A8" s="439" t="s">
        <v>189</v>
      </c>
      <c r="B8" s="440"/>
      <c r="C8" s="440"/>
      <c r="D8" s="440"/>
      <c r="E8" s="440"/>
      <c r="F8" s="441"/>
    </row>
    <row r="9" spans="1:10" ht="56.25" customHeight="1">
      <c r="A9" s="190" t="s">
        <v>717</v>
      </c>
      <c r="B9" s="190" t="s">
        <v>718</v>
      </c>
      <c r="C9" s="351" t="s">
        <v>719</v>
      </c>
      <c r="D9" s="351"/>
      <c r="E9" s="351"/>
      <c r="F9" s="351"/>
    </row>
  </sheetData>
  <mergeCells count="2">
    <mergeCell ref="C9:F9"/>
    <mergeCell ref="A8:F8"/>
  </mergeCells>
  <hyperlinks>
    <hyperlink ref="C3" r:id="rId1" xr:uid="{F8CA6C0F-CC2D-4D45-8FAB-F7F8493821AD}"/>
    <hyperlink ref="C4" r:id="rId2" xr:uid="{284054CD-2F43-448E-8FCF-DF42E75D4969}"/>
    <hyperlink ref="C5" r:id="rId3" xr:uid="{5E122EF1-3DFB-4873-9CF2-80B43B04066E}"/>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3:M13"/>
  <sheetViews>
    <sheetView topLeftCell="A8" workbookViewId="0">
      <selection activeCell="L7" sqref="L7"/>
    </sheetView>
  </sheetViews>
  <sheetFormatPr defaultColWidth="9.140625" defaultRowHeight="12" customHeight="1"/>
  <cols>
    <col min="2" max="2" width="0" hidden="1" customWidth="1"/>
    <col min="3" max="3" width="25.85546875" customWidth="1"/>
    <col min="4" max="4" width="22.28515625" customWidth="1"/>
    <col min="5" max="5" width="20" customWidth="1"/>
    <col min="6" max="7" width="21.140625" customWidth="1"/>
    <col min="8" max="8" width="21" customWidth="1"/>
    <col min="9" max="9" width="22.5703125" customWidth="1"/>
    <col min="10" max="10" width="18.85546875" customWidth="1"/>
    <col min="11" max="11" width="18" customWidth="1"/>
    <col min="12" max="12" width="20.5703125" customWidth="1"/>
    <col min="13" max="13" width="23.5703125" customWidth="1"/>
  </cols>
  <sheetData>
    <row r="3" spans="3:13" ht="54.75" customHeight="1">
      <c r="C3" s="442" t="s">
        <v>166</v>
      </c>
      <c r="D3" s="442"/>
      <c r="E3" s="442"/>
      <c r="F3" s="442"/>
      <c r="G3" s="442"/>
      <c r="H3" s="442"/>
      <c r="I3" s="442"/>
      <c r="J3" s="442"/>
      <c r="K3" s="21"/>
      <c r="L3" s="21"/>
      <c r="M3" s="21"/>
    </row>
    <row r="4" spans="3:13" ht="12.75"/>
    <row r="5" spans="3:13" ht="30">
      <c r="C5" s="2" t="s">
        <v>743</v>
      </c>
      <c r="D5" s="3" t="s">
        <v>744</v>
      </c>
      <c r="E5" s="3" t="s">
        <v>745</v>
      </c>
      <c r="F5" s="3" t="s">
        <v>746</v>
      </c>
      <c r="G5" s="3" t="s">
        <v>747</v>
      </c>
      <c r="H5" s="3" t="s">
        <v>748</v>
      </c>
      <c r="I5" s="210" t="s">
        <v>749</v>
      </c>
      <c r="J5" s="151" t="s">
        <v>750</v>
      </c>
    </row>
    <row r="6" spans="3:13" ht="83.25" customHeight="1">
      <c r="C6" s="100" t="s">
        <v>128</v>
      </c>
      <c r="D6" s="130" t="s">
        <v>129</v>
      </c>
      <c r="E6" s="217" t="s">
        <v>130</v>
      </c>
      <c r="F6" s="130" t="s">
        <v>131</v>
      </c>
      <c r="G6" s="211">
        <v>2200000</v>
      </c>
      <c r="H6" s="218">
        <f>G6/210</f>
        <v>10476.190476190477</v>
      </c>
      <c r="I6" s="214">
        <f>G6*38.35%</f>
        <v>843700</v>
      </c>
      <c r="J6" s="219">
        <f>G6+I6</f>
        <v>3043700</v>
      </c>
    </row>
    <row r="7" spans="3:13" ht="83.25" customHeight="1">
      <c r="C7" s="18" t="s">
        <v>132</v>
      </c>
      <c r="D7" s="137" t="s">
        <v>133</v>
      </c>
      <c r="E7" s="66" t="s">
        <v>130</v>
      </c>
      <c r="F7" s="137" t="s">
        <v>134</v>
      </c>
      <c r="G7" s="213">
        <v>1750095</v>
      </c>
      <c r="H7" s="215">
        <f t="shared" ref="H7:H9" si="0">G7/210</f>
        <v>8333.7857142857138</v>
      </c>
      <c r="I7" s="216">
        <f t="shared" ref="I7:I8" si="1">G7*38.35%</f>
        <v>671161.4325</v>
      </c>
      <c r="J7" s="154">
        <f t="shared" ref="J7:J8" si="2">G7+I7</f>
        <v>2421256.4325000001</v>
      </c>
    </row>
    <row r="8" spans="3:13" ht="83.25" customHeight="1">
      <c r="C8" s="18" t="s">
        <v>128</v>
      </c>
      <c r="D8" s="137" t="s">
        <v>135</v>
      </c>
      <c r="E8" s="212" t="s">
        <v>136</v>
      </c>
      <c r="F8" s="137" t="s">
        <v>137</v>
      </c>
      <c r="G8" s="213">
        <v>2500000</v>
      </c>
      <c r="H8" s="215">
        <f t="shared" si="0"/>
        <v>11904.761904761905</v>
      </c>
      <c r="I8" s="216">
        <f t="shared" si="1"/>
        <v>958750</v>
      </c>
      <c r="J8" s="154">
        <f t="shared" si="2"/>
        <v>3458750</v>
      </c>
    </row>
    <row r="9" spans="3:13" ht="69" customHeight="1">
      <c r="C9" s="18" t="s">
        <v>138</v>
      </c>
      <c r="D9" s="137" t="s">
        <v>139</v>
      </c>
      <c r="E9" s="212" t="s">
        <v>140</v>
      </c>
      <c r="F9" s="137" t="s">
        <v>141</v>
      </c>
      <c r="G9" s="213">
        <v>2300000</v>
      </c>
      <c r="H9" s="215">
        <f t="shared" si="0"/>
        <v>10952.380952380952</v>
      </c>
      <c r="I9" s="216" t="s">
        <v>751</v>
      </c>
      <c r="J9" s="154">
        <f>G9</f>
        <v>2300000</v>
      </c>
    </row>
    <row r="12" spans="3:13" ht="30.75" customHeight="1">
      <c r="C12" s="414" t="s">
        <v>159</v>
      </c>
      <c r="D12" s="414"/>
      <c r="E12" s="414"/>
      <c r="F12" s="414"/>
      <c r="G12" s="414"/>
      <c r="H12" s="414"/>
      <c r="I12" s="414"/>
      <c r="J12" s="247" t="s">
        <v>752</v>
      </c>
    </row>
    <row r="13" spans="3:13" ht="105.75" customHeight="1">
      <c r="C13" s="250" t="s">
        <v>753</v>
      </c>
      <c r="D13" s="443" t="s">
        <v>754</v>
      </c>
      <c r="E13" s="444"/>
      <c r="F13" s="444"/>
      <c r="G13" s="444"/>
      <c r="H13" s="444"/>
      <c r="I13" s="444"/>
      <c r="J13" s="248">
        <f>SUM(J6:J9)</f>
        <v>11223706.432500001</v>
      </c>
    </row>
  </sheetData>
  <mergeCells count="3">
    <mergeCell ref="C3:J3"/>
    <mergeCell ref="C12:I12"/>
    <mergeCell ref="D13:I13"/>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4FBB-7241-47F4-86D5-F64CE18ECB7D}">
  <dimension ref="C3:L13"/>
  <sheetViews>
    <sheetView topLeftCell="A3" zoomScale="70" zoomScaleNormal="70" workbookViewId="0">
      <selection activeCell="O7" sqref="O7"/>
    </sheetView>
  </sheetViews>
  <sheetFormatPr defaultColWidth="9.140625" defaultRowHeight="12" customHeight="1"/>
  <cols>
    <col min="2" max="2" width="0" hidden="1" customWidth="1"/>
    <col min="3" max="3" width="25.85546875" customWidth="1"/>
    <col min="4" max="4" width="22.28515625" customWidth="1"/>
    <col min="5" max="6" width="21.140625" customWidth="1"/>
    <col min="7" max="7" width="21" customWidth="1"/>
    <col min="8" max="8" width="22.5703125" customWidth="1"/>
    <col min="9" max="9" width="18.85546875" customWidth="1"/>
    <col min="10" max="10" width="18" customWidth="1"/>
    <col min="11" max="11" width="20.5703125" customWidth="1"/>
    <col min="12" max="12" width="23.5703125" customWidth="1"/>
  </cols>
  <sheetData>
    <row r="3" spans="3:12" ht="54.75" customHeight="1">
      <c r="C3" s="445" t="s">
        <v>755</v>
      </c>
      <c r="D3" s="445"/>
      <c r="E3" s="445"/>
      <c r="F3" s="445"/>
      <c r="G3" s="445"/>
      <c r="H3" s="445"/>
      <c r="I3" s="445"/>
      <c r="J3" s="221"/>
      <c r="K3" s="221"/>
      <c r="L3" s="221"/>
    </row>
    <row r="4" spans="3:12" ht="12.75"/>
    <row r="5" spans="3:12" ht="69">
      <c r="C5" s="222" t="s">
        <v>756</v>
      </c>
      <c r="D5" s="223" t="s">
        <v>375</v>
      </c>
      <c r="E5" s="223" t="s">
        <v>377</v>
      </c>
      <c r="F5" s="223" t="s">
        <v>378</v>
      </c>
      <c r="G5" s="234" t="s">
        <v>379</v>
      </c>
      <c r="H5" s="235" t="s">
        <v>380</v>
      </c>
      <c r="I5" s="223" t="s">
        <v>170</v>
      </c>
      <c r="J5" s="223" t="s">
        <v>381</v>
      </c>
      <c r="K5" s="349" t="s">
        <v>382</v>
      </c>
      <c r="L5" s="350" t="s">
        <v>384</v>
      </c>
    </row>
    <row r="6" spans="3:12" ht="83.25" customHeight="1">
      <c r="C6" s="237" t="s">
        <v>144</v>
      </c>
      <c r="D6" s="131" t="s">
        <v>145</v>
      </c>
      <c r="E6" s="224" t="s">
        <v>146</v>
      </c>
      <c r="F6" s="225">
        <v>121000</v>
      </c>
      <c r="G6" s="226">
        <f>F6*0.19+F6</f>
        <v>143990</v>
      </c>
      <c r="H6" s="220">
        <f>G6/3052</f>
        <v>47.178899082568805</v>
      </c>
      <c r="I6" s="236">
        <v>3052</v>
      </c>
      <c r="J6" s="190" t="s">
        <v>757</v>
      </c>
      <c r="K6" s="347" t="s">
        <v>758</v>
      </c>
      <c r="L6" s="340" t="e" vm="17">
        <v>#VALUE!</v>
      </c>
    </row>
    <row r="7" spans="3:12" ht="83.25" customHeight="1">
      <c r="C7" s="238" t="s">
        <v>148</v>
      </c>
      <c r="D7" s="227" t="s">
        <v>149</v>
      </c>
      <c r="E7" s="227" t="s">
        <v>150</v>
      </c>
      <c r="F7" s="228">
        <v>70000</v>
      </c>
      <c r="G7" s="229" t="s">
        <v>751</v>
      </c>
      <c r="H7" s="220">
        <f>F7/3052</f>
        <v>22.935779816513762</v>
      </c>
      <c r="I7" s="236">
        <v>3052</v>
      </c>
      <c r="J7" s="190" t="s">
        <v>757</v>
      </c>
      <c r="K7" s="347" t="s">
        <v>759</v>
      </c>
      <c r="L7" s="340" t="e" vm="18">
        <v>#VALUE!</v>
      </c>
    </row>
    <row r="8" spans="3:12" ht="83.25" customHeight="1">
      <c r="C8" s="238" t="s">
        <v>152</v>
      </c>
      <c r="D8" s="66" t="s">
        <v>153</v>
      </c>
      <c r="E8" s="227" t="s">
        <v>154</v>
      </c>
      <c r="F8" s="228">
        <v>7000</v>
      </c>
      <c r="G8" s="242">
        <f>F8*0.19+F8</f>
        <v>8330</v>
      </c>
      <c r="H8" s="220">
        <f>F8/3052</f>
        <v>2.2935779816513762</v>
      </c>
      <c r="I8" s="236">
        <v>3052</v>
      </c>
      <c r="J8" s="190" t="s">
        <v>757</v>
      </c>
      <c r="K8" s="347" t="s">
        <v>760</v>
      </c>
      <c r="L8" s="340" t="e" vm="19">
        <v>#VALUE!</v>
      </c>
    </row>
    <row r="9" spans="3:12" ht="89.25">
      <c r="C9" s="238" t="s">
        <v>156</v>
      </c>
      <c r="D9" s="66" t="s">
        <v>145</v>
      </c>
      <c r="E9" s="227" t="s">
        <v>158</v>
      </c>
      <c r="F9" s="245">
        <v>101735</v>
      </c>
      <c r="G9" s="244">
        <v>121065</v>
      </c>
      <c r="H9" s="246">
        <f>F9/3052</f>
        <v>33.333879423328966</v>
      </c>
      <c r="I9" s="236">
        <v>3052</v>
      </c>
      <c r="J9" s="190" t="s">
        <v>757</v>
      </c>
      <c r="K9" s="347" t="s">
        <v>761</v>
      </c>
      <c r="L9" s="340" t="e" vm="20">
        <v>#VALUE!</v>
      </c>
    </row>
    <row r="12" spans="3:12" ht="30.75" customHeight="1">
      <c r="C12" s="414" t="s">
        <v>159</v>
      </c>
      <c r="D12" s="414"/>
      <c r="E12" s="414"/>
      <c r="F12" s="414"/>
      <c r="G12" s="414"/>
      <c r="H12" s="414"/>
    </row>
    <row r="13" spans="3:12" ht="105.75" customHeight="1">
      <c r="C13" s="249" t="s">
        <v>762</v>
      </c>
      <c r="D13" s="446" t="s">
        <v>763</v>
      </c>
      <c r="E13" s="447"/>
      <c r="F13" s="447"/>
      <c r="G13" s="447"/>
      <c r="H13" s="447"/>
    </row>
  </sheetData>
  <mergeCells count="3">
    <mergeCell ref="C3:I3"/>
    <mergeCell ref="C12:H12"/>
    <mergeCell ref="D13:H13"/>
  </mergeCells>
  <hyperlinks>
    <hyperlink ref="D6" r:id="rId1" xr:uid="{BFD31DEB-4506-4962-B641-8CCD295278F5}"/>
    <hyperlink ref="D8" r:id="rId2" xr:uid="{2B280D53-2010-431F-86A4-0435362D39CD}"/>
    <hyperlink ref="D9" r:id="rId3" xr:uid="{C30568C0-E189-4B7F-BBC3-C0403A8A1381}"/>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5A796-F138-455F-AC6F-006782CF66E1}">
  <dimension ref="A1"/>
  <sheetViews>
    <sheetView workbookViewId="0"/>
  </sheetViews>
  <sheetFormatPr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Usuario invitado</cp:lastModifiedBy>
  <cp:revision/>
  <dcterms:created xsi:type="dcterms:W3CDTF">2010-11-08T17:12:00Z</dcterms:created>
  <dcterms:modified xsi:type="dcterms:W3CDTF">2026-09-07T14:25:04Z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