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gplaneta-my.sharepoint.com/personal/unvv2b_psoplaneta_com/Documents/Cartera/Formato Deuda/"/>
    </mc:Choice>
  </mc:AlternateContent>
  <xr:revisionPtr revIDLastSave="43" documentId="8_{C80BE572-A886-4CDC-AB12-E59FEB972140}" xr6:coauthVersionLast="47" xr6:coauthVersionMax="47" xr10:uidLastSave="{E0DFCE13-7E54-4C8E-A2AC-0D5E4F99C9DE}"/>
  <bookViews>
    <workbookView xWindow="-120" yWindow="-120" windowWidth="20730" windowHeight="11040" xr2:uid="{B303AFCC-524D-4A39-A3E8-376B7B137387}"/>
  </bookViews>
  <sheets>
    <sheet name="MODELO DEUDA JUNIO 2025" sheetId="3" r:id="rId1"/>
    <sheet name="FOCUS" sheetId="1" r:id="rId2"/>
    <sheet name="PROV"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8" i="3" l="1"/>
  <c r="C15" i="1"/>
  <c r="H17" i="3"/>
  <c r="F15" i="3"/>
  <c r="N10" i="3" l="1"/>
  <c r="S17" i="3"/>
  <c r="H36" i="3" l="1"/>
  <c r="F14" i="3"/>
  <c r="L14" i="3" s="1"/>
  <c r="D22" i="3"/>
  <c r="J22" i="3" s="1"/>
  <c r="G52" i="3"/>
  <c r="E52" i="3"/>
  <c r="F50" i="3"/>
  <c r="L50" i="3" s="1"/>
  <c r="L48" i="3" s="1"/>
  <c r="F49" i="3"/>
  <c r="D49" i="3"/>
  <c r="D50" i="3" s="1"/>
  <c r="J50" i="3" s="1"/>
  <c r="H48" i="3"/>
  <c r="L47" i="3"/>
  <c r="J47" i="3"/>
  <c r="H47" i="3"/>
  <c r="L46" i="3"/>
  <c r="J46" i="3"/>
  <c r="H46" i="3"/>
  <c r="L45" i="3"/>
  <c r="J45" i="3"/>
  <c r="H45" i="3"/>
  <c r="L44" i="3"/>
  <c r="J44" i="3"/>
  <c r="N44" i="3" s="1"/>
  <c r="F43" i="3"/>
  <c r="D43" i="3"/>
  <c r="F42" i="3"/>
  <c r="D42" i="3"/>
  <c r="H41" i="3"/>
  <c r="H42" i="3" s="1"/>
  <c r="L40" i="3"/>
  <c r="J40" i="3"/>
  <c r="L39" i="3"/>
  <c r="J39" i="3"/>
  <c r="L38" i="3"/>
  <c r="J38" i="3"/>
  <c r="L37" i="3"/>
  <c r="J37" i="3"/>
  <c r="H37" i="3"/>
  <c r="L36" i="3"/>
  <c r="J36" i="3"/>
  <c r="L35" i="3"/>
  <c r="J35" i="3"/>
  <c r="N35" i="3" s="1"/>
  <c r="F28" i="3"/>
  <c r="F29" i="3" s="1"/>
  <c r="L29" i="3" s="1"/>
  <c r="D28" i="3"/>
  <c r="D29" i="3" s="1"/>
  <c r="J29" i="3" s="1"/>
  <c r="H27" i="3"/>
  <c r="H26" i="3"/>
  <c r="H28" i="3" s="1"/>
  <c r="H25" i="3"/>
  <c r="H24" i="3"/>
  <c r="H29" i="3" s="1"/>
  <c r="L23" i="3"/>
  <c r="J23" i="3"/>
  <c r="F21" i="3"/>
  <c r="D21" i="3"/>
  <c r="H20" i="3"/>
  <c r="H19" i="3"/>
  <c r="H21" i="3" s="1"/>
  <c r="H18" i="3"/>
  <c r="J17" i="3"/>
  <c r="F17" i="3"/>
  <c r="L17" i="3" s="1"/>
  <c r="H16" i="3"/>
  <c r="J14" i="3"/>
  <c r="J10" i="3"/>
  <c r="L18" i="3" s="1"/>
  <c r="H10" i="3"/>
  <c r="H7" i="3"/>
  <c r="H49" i="3" l="1"/>
  <c r="H50" i="3" s="1"/>
  <c r="N37" i="3"/>
  <c r="F51" i="3"/>
  <c r="N46" i="3"/>
  <c r="H43" i="3"/>
  <c r="N36" i="3"/>
  <c r="N38" i="3"/>
  <c r="F22" i="3"/>
  <c r="L22" i="3" s="1"/>
  <c r="L30" i="3" s="1"/>
  <c r="H22" i="3"/>
  <c r="N14" i="3"/>
  <c r="L15" i="3"/>
  <c r="N45" i="3"/>
  <c r="L49" i="3"/>
  <c r="J24" i="3"/>
  <c r="L24" i="3"/>
  <c r="L27" i="3" s="1"/>
  <c r="L28" i="3" s="1"/>
  <c r="J48" i="3"/>
  <c r="N48" i="3" s="1"/>
  <c r="L19" i="3"/>
  <c r="N19" i="3" s="1"/>
  <c r="J15" i="3"/>
  <c r="N39" i="3"/>
  <c r="J26" i="3"/>
  <c r="J19" i="3"/>
  <c r="N23" i="3"/>
  <c r="L26" i="3"/>
  <c r="N17" i="3"/>
  <c r="D30" i="3"/>
  <c r="D51" i="3"/>
  <c r="J30" i="3"/>
  <c r="J43" i="3"/>
  <c r="L43" i="3"/>
  <c r="N47" i="3"/>
  <c r="J25" i="3"/>
  <c r="N40" i="3"/>
  <c r="J16" i="3"/>
  <c r="J18" i="3"/>
  <c r="N18" i="3" s="1"/>
  <c r="L25" i="3"/>
  <c r="L16" i="3"/>
  <c r="H30" i="3" l="1"/>
  <c r="H52" i="3" s="1"/>
  <c r="S22" i="3"/>
  <c r="N26" i="3"/>
  <c r="H51" i="3"/>
  <c r="J49" i="3"/>
  <c r="D52" i="3"/>
  <c r="L20" i="3"/>
  <c r="L21" i="3" s="1"/>
  <c r="F30" i="3"/>
  <c r="F52" i="3" s="1"/>
  <c r="N15" i="3"/>
  <c r="N24" i="3"/>
  <c r="J20" i="3"/>
  <c r="N25" i="3"/>
  <c r="N49" i="3"/>
  <c r="N50" i="3" s="1"/>
  <c r="L41" i="3"/>
  <c r="L42" i="3" s="1"/>
  <c r="L51" i="3"/>
  <c r="J41" i="3"/>
  <c r="J51" i="3"/>
  <c r="J27" i="3"/>
  <c r="N16" i="3"/>
  <c r="N20" i="3" l="1"/>
  <c r="N21" i="3" s="1"/>
  <c r="N22" i="3" s="1"/>
  <c r="J21" i="3"/>
  <c r="N41" i="3"/>
  <c r="N42" i="3" s="1"/>
  <c r="N43" i="3" s="1"/>
  <c r="N51" i="3" s="1"/>
  <c r="J42" i="3"/>
  <c r="N27" i="3"/>
  <c r="N28" i="3" s="1"/>
  <c r="N29" i="3" s="1"/>
  <c r="J28" i="3"/>
  <c r="N30" i="3" l="1"/>
  <c r="S40" i="3" l="1"/>
  <c r="Q30" i="3"/>
  <c r="P27" i="3"/>
  <c r="S27" i="3"/>
  <c r="R16" i="3"/>
  <c r="Q32" i="3" l="1"/>
  <c r="P30" i="3" l="1"/>
  <c r="K15" i="1" l="1"/>
  <c r="Q15" i="1"/>
  <c r="P15" i="1"/>
  <c r="O15" i="1"/>
  <c r="N15" i="1"/>
  <c r="M15" i="1"/>
  <c r="L15" i="1"/>
  <c r="I15" i="1"/>
  <c r="H15" i="1"/>
  <c r="G15" i="1"/>
  <c r="F15" i="1"/>
  <c r="E15" i="1"/>
  <c r="D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pcriales</author>
    <author>Angie Marcela Rodriguez Cruz</author>
  </authors>
  <commentList>
    <comment ref="H7" authorId="0" shapeId="0" xr:uid="{F43CCB8C-7C70-4D10-9872-9215D7A976C1}">
      <text>
        <r>
          <rPr>
            <b/>
            <sz val="9"/>
            <color indexed="81"/>
            <rFont val="Tahoma"/>
            <family val="2"/>
          </rPr>
          <t>pcriales:</t>
        </r>
        <r>
          <rPr>
            <sz val="9"/>
            <color indexed="81"/>
            <rFont val="Tahoma"/>
            <family val="2"/>
          </rPr>
          <t xml:space="preserve">
EURO</t>
        </r>
      </text>
    </comment>
    <comment ref="H8" authorId="0" shapeId="0" xr:uid="{80FD3B22-9CFB-46BB-94C1-614D580EE64D}">
      <text>
        <r>
          <rPr>
            <b/>
            <sz val="9"/>
            <color indexed="81"/>
            <rFont val="Tahoma"/>
            <family val="2"/>
          </rPr>
          <t>pcriales:</t>
        </r>
        <r>
          <rPr>
            <sz val="9"/>
            <color indexed="81"/>
            <rFont val="Tahoma"/>
            <family val="2"/>
          </rPr>
          <t xml:space="preserve">
EURO</t>
        </r>
      </text>
    </comment>
    <comment ref="S22" authorId="1" shapeId="0" xr:uid="{F6B76D0B-C88B-40AC-9168-988C3A43F964}">
      <text>
        <r>
          <rPr>
            <b/>
            <sz val="9"/>
            <color indexed="81"/>
            <rFont val="Tahoma"/>
            <family val="2"/>
          </rPr>
          <t>Angie Marcela Rodriguez Cruz:</t>
        </r>
        <r>
          <rPr>
            <sz val="9"/>
            <color indexed="81"/>
            <rFont val="Tahoma"/>
            <family val="2"/>
          </rPr>
          <t xml:space="preserve">
</t>
        </r>
      </text>
    </comment>
  </commentList>
</comments>
</file>

<file path=xl/sharedStrings.xml><?xml version="1.0" encoding="utf-8"?>
<sst xmlns="http://schemas.openxmlformats.org/spreadsheetml/2006/main" count="320" uniqueCount="140">
  <si>
    <t xml:space="preserve">                                                                                                                    </t>
  </si>
  <si>
    <t>RESUMEN DEUDA NO GRUPO (datos en Miles)</t>
  </si>
  <si>
    <t>LIBRERÍAS COLOMBIA</t>
  </si>
  <si>
    <t>Julio</t>
  </si>
  <si>
    <t>TIPO DE CAMBIO</t>
  </si>
  <si>
    <t>CIERRE</t>
  </si>
  <si>
    <t>Junio</t>
  </si>
  <si>
    <t>focus</t>
  </si>
  <si>
    <t>Diciembre A-1</t>
  </si>
  <si>
    <t>PROMEDIO</t>
  </si>
  <si>
    <t>MES</t>
  </si>
  <si>
    <t>Datos en Moneda Local</t>
  </si>
  <si>
    <t>Datos en  €</t>
  </si>
  <si>
    <t>Vencida</t>
  </si>
  <si>
    <t>No Vencida</t>
  </si>
  <si>
    <t>Total Deuda</t>
  </si>
  <si>
    <t>Deuda bruta NO Grupo (Inicial)</t>
  </si>
  <si>
    <t>- Cobros del mes</t>
  </si>
  <si>
    <t>+ Facturación del mes</t>
  </si>
  <si>
    <t>negativa</t>
  </si>
  <si>
    <t>+/- Vencidos en el mes</t>
  </si>
  <si>
    <t>+/- Regularizaciones</t>
  </si>
  <si>
    <t>-/+ Actualización cambiaria</t>
  </si>
  <si>
    <t>VENCIDO MES 30 dias signo positivo</t>
  </si>
  <si>
    <t>+/- Ef. Conversión (solo cuadro €)</t>
  </si>
  <si>
    <t xml:space="preserve"> +/- Movimiento Tipo de Cambio</t>
  </si>
  <si>
    <t>Deuda bruta NO Grupo (Final)</t>
  </si>
  <si>
    <t>positivo</t>
  </si>
  <si>
    <t>- Dotaciones Acumuladas (Inicial)</t>
  </si>
  <si>
    <t>- Dotaciones del mes</t>
  </si>
  <si>
    <t>+ Desdotaciones</t>
  </si>
  <si>
    <t>prov</t>
  </si>
  <si>
    <t>+/- Provisión acumulada (Final)</t>
  </si>
  <si>
    <t>Saldo neto</t>
  </si>
  <si>
    <t>ACUMULADO</t>
  </si>
  <si>
    <t>Deuda bruta NO Grupo (inicial)</t>
  </si>
  <si>
    <t>- Cobros</t>
  </si>
  <si>
    <t>+ Facturación</t>
  </si>
  <si>
    <t>+/- Vencidos</t>
  </si>
  <si>
    <t>Conversión a euro</t>
  </si>
  <si>
    <t>FECHA</t>
  </si>
  <si>
    <t>DÓLAR TRM</t>
  </si>
  <si>
    <t>EURO/PESO COL</t>
  </si>
  <si>
    <t>- Dotaciones</t>
  </si>
  <si>
    <t>Enero</t>
  </si>
  <si>
    <t>Febrero</t>
  </si>
  <si>
    <t>Marzo</t>
  </si>
  <si>
    <t>Abril</t>
  </si>
  <si>
    <t xml:space="preserve">Mayo </t>
  </si>
  <si>
    <t>Agosto</t>
  </si>
  <si>
    <t>Septiembre</t>
  </si>
  <si>
    <t>Octubre</t>
  </si>
  <si>
    <t>Noviembre</t>
  </si>
  <si>
    <t>Diciembre</t>
  </si>
  <si>
    <t>Área</t>
  </si>
  <si>
    <t>2024</t>
  </si>
  <si>
    <t>InterCo</t>
  </si>
  <si>
    <t>MONEDA LOCAL</t>
  </si>
  <si>
    <t>Euros</t>
  </si>
  <si>
    <t>Marzo_ac</t>
  </si>
  <si>
    <t>Febrero_ac</t>
  </si>
  <si>
    <t>Enero_ac</t>
  </si>
  <si>
    <t>Real</t>
  </si>
  <si>
    <t>FRAS.PDTE.EMITIR</t>
  </si>
  <si>
    <t>CLIENTES NACIONALES</t>
  </si>
  <si>
    <t>CLIENTES NACIONALES ESPECIALES</t>
  </si>
  <si>
    <t>CONSIGNACION CLIENTES NO IDENT</t>
  </si>
  <si>
    <t>CLIENTES EXTRANJERO EUROS</t>
  </si>
  <si>
    <t>CHEQUES DEVUELTOS NACIONALES</t>
  </si>
  <si>
    <t>CHEQUES POSTFECHADOS  NACIONAL</t>
  </si>
  <si>
    <t>BCA10_1</t>
  </si>
  <si>
    <t>CLIENTES POR VENTAS Y PREST.SERVICIOS</t>
  </si>
  <si>
    <t>CLIENTES EXTRANJERO NO GRUPO U</t>
  </si>
  <si>
    <t>ICESP</t>
  </si>
  <si>
    <t>Interco ESPAÑA</t>
  </si>
  <si>
    <t>ICBRASIL</t>
  </si>
  <si>
    <t>Interco BRASIL</t>
  </si>
  <si>
    <t>IC00080</t>
  </si>
  <si>
    <t>Editorial Planeta Colombiana, S.A.</t>
  </si>
  <si>
    <t>IC00576</t>
  </si>
  <si>
    <t>Ediciones Planeta Colombia</t>
  </si>
  <si>
    <t>IC00577</t>
  </si>
  <si>
    <t>Editorial Planeta Perú, S.A.</t>
  </si>
  <si>
    <t>IC00580</t>
  </si>
  <si>
    <t>Editorial Planeta Venezolana, S.A.</t>
  </si>
  <si>
    <t>IC00640</t>
  </si>
  <si>
    <t>Editorial Planeta Ecuador, S.A.</t>
  </si>
  <si>
    <t>IC00393</t>
  </si>
  <si>
    <t>Planeta Deagostini Formación Colombiana, S.A.</t>
  </si>
  <si>
    <t>IC00392</t>
  </si>
  <si>
    <t>Planeta Deagostini Formación Perú, S.A.</t>
  </si>
  <si>
    <t>ICANDINO</t>
  </si>
  <si>
    <t>Interco ANDINO</t>
  </si>
  <si>
    <t>ICSUR</t>
  </si>
  <si>
    <t>Interco SUR</t>
  </si>
  <si>
    <t>ICMEXICO</t>
  </si>
  <si>
    <t>Interco MEXICO</t>
  </si>
  <si>
    <t>ICOTRLAT</t>
  </si>
  <si>
    <t>Interco OTROS LATAM</t>
  </si>
  <si>
    <t>ICLAT</t>
  </si>
  <si>
    <t>Interco LATAM</t>
  </si>
  <si>
    <t>ICGENERICO</t>
  </si>
  <si>
    <t>Interco GENERICO</t>
  </si>
  <si>
    <t>ICRESTO</t>
  </si>
  <si>
    <t>Interco RESTO</t>
  </si>
  <si>
    <t>DEUDORES CIALES Y OTRAS CTAS COBRAR.</t>
  </si>
  <si>
    <t>BCA10_2</t>
  </si>
  <si>
    <t>DEUDORES EMP. GRUPO Y ASOCIADAS</t>
  </si>
  <si>
    <t>BCA10_3</t>
  </si>
  <si>
    <t>DEUDORES VARIOS.</t>
  </si>
  <si>
    <t>BCA10_6</t>
  </si>
  <si>
    <t>PROV. DEUDORES</t>
  </si>
  <si>
    <t>BCA10A</t>
  </si>
  <si>
    <t>Diciembre_ac</t>
  </si>
  <si>
    <t>BORRAR EL RESULTADO ANTES DE PEGAR</t>
  </si>
  <si>
    <t>PROVISION FOCUS DE EUROS PEGAR ULTIMO</t>
  </si>
  <si>
    <t>2025</t>
  </si>
  <si>
    <t>43091</t>
  </si>
  <si>
    <t>43001</t>
  </si>
  <si>
    <t>43002</t>
  </si>
  <si>
    <t>43008</t>
  </si>
  <si>
    <t>43042</t>
  </si>
  <si>
    <t>43092</t>
  </si>
  <si>
    <t>43101</t>
  </si>
  <si>
    <t>Abril_ac</t>
  </si>
  <si>
    <t>Mayo_ac</t>
  </si>
  <si>
    <t>Junio_ac</t>
  </si>
  <si>
    <t xml:space="preserve"> </t>
  </si>
  <si>
    <t>4/30/2025</t>
  </si>
  <si>
    <t>mayo (Mes)</t>
  </si>
  <si>
    <t>COBROS SITUACION (SALDO MES) / -1000</t>
  </si>
  <si>
    <t>+ Facturación del mes - Columna no vencida</t>
  </si>
  <si>
    <t>TOTAL BALANCE / 1000</t>
  </si>
  <si>
    <t>Valor euros al cierre mes</t>
  </si>
  <si>
    <t>Fecha euros al cierre mes</t>
  </si>
  <si>
    <t>pasa a ser el mes anterior nombre y tasa</t>
  </si>
  <si>
    <t>*</t>
  </si>
  <si>
    <t>* cambiar el mes de cierre y colocar la tasa en euros</t>
  </si>
  <si>
    <t>Valor Balance</t>
  </si>
  <si>
    <t>Total vencido de 60 dias en adelante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</si>
</sst>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2">
    <numFmt numFmtId="41" formatCode="_-* #,##0_-;\-* #,##0_-;_-* &quot;-&quot;_-;_-@_-"/>
    <numFmt numFmtId="43" formatCode="_-* #,##0.00_-;\-* #,##0.00_-;_-* &quot;-&quot;??_-;_-@_-"/>
    <numFmt numFmtId="164" formatCode="_-* #,##0.00\ _€_-;\-* #,##0.00\ _€_-;_-* &quot;-&quot;??\ _€_-;_-@_-"/>
    <numFmt numFmtId="165" formatCode="_-* #,##0\ _€_-;\-* #,##0\ _€_-;_-* &quot;-&quot;\ _€_-;_-@_-"/>
    <numFmt numFmtId="166" formatCode="_-* #,##0_-;\-* #,##0_-;_-* &quot;-&quot;??_-;_-@_-"/>
    <numFmt numFmtId="167" formatCode="_-* #,##0\ _€_-;\-* #,##0\ _€_-;_-* &quot;-&quot;??\ _€_-;_-@_-"/>
    <numFmt numFmtId="168" formatCode="#,##0.0"/>
    <numFmt numFmtId="169" formatCode="_-* #,##0.00_-;\-* #,##0.00_-;_-* &quot;-&quot;???_-;_-@_-"/>
    <numFmt numFmtId="170" formatCode="_ * #,##0.00_ ;_ * \-#,##0.00_ ;_ * &quot;-&quot;??_ ;_ @_ "/>
    <numFmt numFmtId="171" formatCode="_ * #,##0_ ;_ * \-#,##0_ ;_ * &quot;-&quot;_ ;_ @_ "/>
    <numFmt numFmtId="172" formatCode="#,##0.00_ ;\-#,##0.00\ "/>
    <numFmt numFmtId="173" formatCode="_-* #,##0.0000_-;\-* #,##0.0000_-;_-* &quot;-&quot;??_-;_-@_-"/>
  </numFmts>
  <fonts count="39" x14ac:knownFonts="1">
    <font>
      <sz val="11"/>
      <color theme="1"/>
      <name val="Calibri"/>
      <family val="2"/>
      <scheme val="minor"/>
    </font>
    <font>
      <sz val="11"/>
      <color theme="1"/>
      <name val="Calibri"/>
      <family val="2"/>
      <scheme val="minor"/>
    </font>
    <font>
      <b/>
      <sz val="15"/>
      <color theme="3"/>
      <name val="Calibri"/>
      <family val="2"/>
      <scheme val="minor"/>
    </font>
    <font>
      <sz val="10"/>
      <name val="Arial"/>
      <family val="2"/>
    </font>
    <font>
      <b/>
      <u/>
      <sz val="14"/>
      <name val="Arial"/>
      <family val="2"/>
    </font>
    <font>
      <sz val="16"/>
      <name val="Arial"/>
      <family val="2"/>
    </font>
    <font>
      <b/>
      <sz val="16"/>
      <name val="Arial"/>
      <family val="2"/>
    </font>
    <font>
      <b/>
      <sz val="10"/>
      <name val="Arial"/>
      <family val="2"/>
    </font>
    <font>
      <b/>
      <sz val="11"/>
      <name val="Arial"/>
      <family val="2"/>
    </font>
    <font>
      <b/>
      <sz val="12"/>
      <name val="Arial"/>
      <family val="2"/>
    </font>
    <font>
      <b/>
      <sz val="10"/>
      <color theme="0"/>
      <name val="Arial"/>
      <family val="2"/>
    </font>
    <font>
      <sz val="10"/>
      <color theme="0"/>
      <name val="Arial"/>
      <family val="2"/>
    </font>
    <font>
      <b/>
      <sz val="9"/>
      <color indexed="81"/>
      <name val="Tahoma"/>
      <family val="2"/>
    </font>
    <font>
      <sz val="9"/>
      <color indexed="81"/>
      <name val="Tahoma"/>
      <family val="2"/>
    </font>
    <font>
      <b/>
      <sz val="10"/>
      <color rgb="FF1F497D"/>
      <name val="Arial"/>
      <family val="2"/>
    </font>
    <font>
      <b/>
      <sz val="11"/>
      <color theme="1"/>
      <name val="Calibri"/>
      <family val="2"/>
      <scheme val="minor"/>
    </font>
    <font>
      <b/>
      <sz val="9"/>
      <color rgb="FF0069D6"/>
      <name val="Microsoft Sans Serif"/>
      <family val="2"/>
    </font>
    <font>
      <sz val="18"/>
      <color theme="3"/>
      <name val="Calibri Light"/>
      <family val="2"/>
      <scheme val="maj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1"/>
      <name val="Calibri"/>
      <family val="2"/>
      <scheme val="minor"/>
    </font>
    <font>
      <b/>
      <sz val="10"/>
      <color rgb="FFFFFFFF"/>
      <name val="Calibri"/>
      <family val="2"/>
    </font>
    <font>
      <sz val="11"/>
      <color rgb="FF000000"/>
      <name val="Calibri"/>
      <family val="2"/>
    </font>
    <font>
      <sz val="10"/>
      <name val="Calibri"/>
      <family val="2"/>
    </font>
    <font>
      <sz val="11"/>
      <color rgb="FF000000"/>
      <name val="Calibri"/>
      <family val="2"/>
      <scheme val="minor"/>
    </font>
    <font>
      <sz val="11"/>
      <name val="Arial"/>
      <family val="2"/>
    </font>
  </fonts>
  <fills count="57">
    <fill>
      <patternFill patternType="none"/>
    </fill>
    <fill>
      <patternFill patternType="gray125"/>
    </fill>
    <fill>
      <patternFill patternType="solid">
        <fgColor theme="0" tint="-0.249977111117893"/>
        <bgColor indexed="64"/>
      </patternFill>
    </fill>
    <fill>
      <patternFill patternType="solid">
        <fgColor rgb="FF002060"/>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00B0F0"/>
        <bgColor indexed="64"/>
      </patternFill>
    </fill>
    <fill>
      <patternFill patternType="solid">
        <fgColor rgb="FFFFC0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92D050"/>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4C6E7"/>
        <bgColor indexed="64"/>
      </patternFill>
    </fill>
    <fill>
      <patternFill patternType="solid">
        <fgColor theme="6" tint="0.59999389629810485"/>
        <bgColor indexed="64"/>
      </patternFill>
    </fill>
    <fill>
      <patternFill patternType="solid">
        <fgColor rgb="FFFCF1AE"/>
        <bgColor indexed="64"/>
      </patternFill>
    </fill>
    <fill>
      <patternFill patternType="solid">
        <fgColor theme="6" tint="0.79998168889431442"/>
        <bgColor indexed="64"/>
      </patternFill>
    </fill>
    <fill>
      <patternFill patternType="solid">
        <fgColor rgb="FFF2F2F2"/>
        <bgColor indexed="64"/>
      </patternFill>
    </fill>
    <fill>
      <patternFill patternType="solid">
        <fgColor rgb="FFFFFF00"/>
        <bgColor indexed="64"/>
      </patternFill>
    </fill>
    <fill>
      <patternFill patternType="solid">
        <fgColor rgb="FFB4C6E7"/>
        <bgColor rgb="FF000000"/>
      </patternFill>
    </fill>
    <fill>
      <patternFill patternType="solid">
        <fgColor theme="4" tint="0.79998168889431442"/>
        <bgColor indexed="64"/>
      </patternFill>
    </fill>
    <fill>
      <patternFill patternType="solid">
        <fgColor theme="9"/>
        <bgColor indexed="64"/>
      </patternFill>
    </fill>
    <fill>
      <patternFill patternType="solid">
        <fgColor theme="7" tint="0.59999389629810485"/>
        <bgColor indexed="64"/>
      </patternFill>
    </fill>
  </fills>
  <borders count="25">
    <border>
      <left/>
      <right/>
      <top/>
      <bottom/>
      <diagonal/>
    </border>
    <border>
      <left/>
      <right/>
      <top/>
      <bottom style="thick">
        <color theme="4"/>
      </bottom>
      <diagonal/>
    </border>
    <border>
      <left style="thin">
        <color rgb="FFC0C0C0"/>
      </left>
      <right style="thin">
        <color rgb="FFC0C0C0"/>
      </right>
      <top style="thin">
        <color rgb="FFC0C0C0"/>
      </top>
      <bottom style="thin">
        <color rgb="FFC0C0C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style="thin">
        <color rgb="FF808080"/>
      </right>
      <top style="thin">
        <color rgb="FF808080"/>
      </top>
      <bottom style="thin">
        <color rgb="FF808080"/>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rgb="FF9BC2E6"/>
      </bottom>
      <diagonal/>
    </border>
    <border>
      <left/>
      <right/>
      <top/>
      <bottom style="medium">
        <color rgb="FF9BC2E6"/>
      </bottom>
      <diagonal/>
    </border>
    <border>
      <left/>
      <right style="medium">
        <color indexed="64"/>
      </right>
      <top/>
      <bottom style="medium">
        <color rgb="FF9BC2E6"/>
      </bottom>
      <diagonal/>
    </border>
  </borders>
  <cellStyleXfs count="115">
    <xf numFmtId="0" fontId="0" fillId="0" borderId="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 fontId="3" fillId="0" borderId="0"/>
    <xf numFmtId="0" fontId="2" fillId="0" borderId="1" applyNumberFormat="0" applyFill="0" applyAlignment="0" applyProtection="0"/>
    <xf numFmtId="0" fontId="17" fillId="0" borderId="0" applyNumberFormat="0" applyFill="0" applyBorder="0" applyAlignment="0" applyProtection="0"/>
    <xf numFmtId="0" fontId="2" fillId="0" borderId="1" applyNumberFormat="0" applyFill="0" applyAlignment="0" applyProtection="0"/>
    <xf numFmtId="0" fontId="18" fillId="0" borderId="11" applyNumberFormat="0" applyFill="0" applyAlignment="0" applyProtection="0"/>
    <xf numFmtId="0" fontId="19" fillId="0" borderId="12" applyNumberFormat="0" applyFill="0" applyAlignment="0" applyProtection="0"/>
    <xf numFmtId="0" fontId="19" fillId="0" borderId="0" applyNumberFormat="0" applyFill="0" applyBorder="0" applyAlignment="0" applyProtection="0"/>
    <xf numFmtId="0" fontId="20" fillId="16" borderId="0" applyNumberFormat="0" applyBorder="0" applyAlignment="0" applyProtection="0"/>
    <xf numFmtId="0" fontId="21" fillId="17" borderId="0" applyNumberFormat="0" applyBorder="0" applyAlignment="0" applyProtection="0"/>
    <xf numFmtId="0" fontId="22" fillId="18" borderId="0" applyNumberFormat="0" applyBorder="0" applyAlignment="0" applyProtection="0"/>
    <xf numFmtId="0" fontId="23" fillId="19" borderId="13" applyNumberFormat="0" applyAlignment="0" applyProtection="0"/>
    <xf numFmtId="0" fontId="24" fillId="20" borderId="14" applyNumberFormat="0" applyAlignment="0" applyProtection="0"/>
    <xf numFmtId="0" fontId="25" fillId="20" borderId="13" applyNumberFormat="0" applyAlignment="0" applyProtection="0"/>
    <xf numFmtId="0" fontId="26" fillId="0" borderId="15" applyNumberFormat="0" applyFill="0" applyAlignment="0" applyProtection="0"/>
    <xf numFmtId="0" fontId="27" fillId="21" borderId="16" applyNumberFormat="0" applyAlignment="0" applyProtection="0"/>
    <xf numFmtId="0" fontId="28" fillId="0" borderId="0" applyNumberFormat="0" applyFill="0" applyBorder="0" applyAlignment="0" applyProtection="0"/>
    <xf numFmtId="0" fontId="1" fillId="22" borderId="17" applyNumberFormat="0" applyFont="0" applyAlignment="0" applyProtection="0"/>
    <xf numFmtId="0" fontId="29" fillId="0" borderId="0" applyNumberFormat="0" applyFill="0" applyBorder="0" applyAlignment="0" applyProtection="0"/>
    <xf numFmtId="0" fontId="15" fillId="0" borderId="18" applyNumberFormat="0" applyFill="0" applyAlignment="0" applyProtection="0"/>
    <xf numFmtId="0" fontId="30"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0"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0"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0"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30"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30"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0" fontId="3" fillId="0" borderId="0"/>
    <xf numFmtId="170" fontId="3" fillId="0" borderId="0" applyFont="0" applyFill="0" applyBorder="0" applyAlignment="0" applyProtection="0"/>
    <xf numFmtId="171" fontId="3" fillId="0" borderId="0" applyFont="0" applyFill="0" applyBorder="0" applyAlignment="0" applyProtection="0"/>
    <xf numFmtId="170" fontId="3" fillId="0" borderId="0" applyFont="0" applyFill="0" applyBorder="0" applyAlignment="0" applyProtection="0"/>
    <xf numFmtId="170"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179">
    <xf numFmtId="0" fontId="0" fillId="0" borderId="0" xfId="0"/>
    <xf numFmtId="0" fontId="3" fillId="0" borderId="0" xfId="0" applyFont="1" applyProtection="1">
      <protection locked="0"/>
    </xf>
    <xf numFmtId="0" fontId="5" fillId="0" borderId="0" xfId="0" applyFont="1" applyProtection="1">
      <protection locked="0"/>
    </xf>
    <xf numFmtId="0" fontId="6" fillId="0" borderId="6" xfId="0" applyFont="1" applyBorder="1" applyAlignment="1" applyProtection="1">
      <alignment horizontal="center"/>
      <protection locked="0"/>
    </xf>
    <xf numFmtId="17" fontId="7" fillId="0" borderId="0" xfId="0" applyNumberFormat="1" applyFont="1" applyProtection="1">
      <protection locked="0"/>
    </xf>
    <xf numFmtId="17" fontId="7" fillId="0" borderId="0" xfId="0" applyNumberFormat="1" applyFont="1" applyAlignment="1" applyProtection="1">
      <alignment vertical="center"/>
      <protection locked="0"/>
    </xf>
    <xf numFmtId="0" fontId="3" fillId="0" borderId="0" xfId="0" applyFont="1" applyAlignment="1" applyProtection="1">
      <alignment horizontal="center" vertical="center"/>
      <protection locked="0"/>
    </xf>
    <xf numFmtId="0" fontId="7" fillId="0" borderId="0" xfId="0" applyFont="1" applyAlignment="1" applyProtection="1">
      <alignment horizontal="center" vertical="center"/>
      <protection locked="0"/>
    </xf>
    <xf numFmtId="17" fontId="10" fillId="3" borderId="7" xfId="6" applyNumberFormat="1" applyFont="1" applyFill="1" applyBorder="1" applyAlignment="1" applyProtection="1">
      <alignment horizontal="center" vertical="center"/>
      <protection locked="0"/>
    </xf>
    <xf numFmtId="3" fontId="7" fillId="4" borderId="7" xfId="6" applyNumberFormat="1" applyFont="1" applyFill="1" applyBorder="1" applyAlignment="1" applyProtection="1">
      <alignment horizontal="left" vertical="center"/>
      <protection locked="0"/>
    </xf>
    <xf numFmtId="0" fontId="3" fillId="0" borderId="0" xfId="0" applyFont="1" applyAlignment="1" applyProtection="1">
      <alignment horizontal="right" vertical="center"/>
      <protection locked="0"/>
    </xf>
    <xf numFmtId="3" fontId="7" fillId="0" borderId="7" xfId="6" quotePrefix="1" applyNumberFormat="1" applyFont="1" applyBorder="1" applyAlignment="1" applyProtection="1">
      <alignment horizontal="left" vertical="center" indent="1"/>
      <protection locked="0"/>
    </xf>
    <xf numFmtId="3" fontId="7" fillId="0" borderId="7" xfId="6" quotePrefix="1" applyNumberFormat="1" applyFont="1" applyBorder="1" applyAlignment="1" applyProtection="1">
      <alignment horizontal="right" vertical="center"/>
      <protection locked="0"/>
    </xf>
    <xf numFmtId="3" fontId="3" fillId="0" borderId="7" xfId="6" quotePrefix="1" applyNumberFormat="1" applyBorder="1" applyAlignment="1" applyProtection="1">
      <alignment horizontal="right" vertical="center"/>
      <protection locked="0"/>
    </xf>
    <xf numFmtId="3" fontId="3" fillId="0" borderId="7" xfId="6" quotePrefix="1" applyNumberFormat="1" applyBorder="1" applyAlignment="1" applyProtection="1">
      <alignment horizontal="left" vertical="center" indent="3"/>
      <protection locked="0"/>
    </xf>
    <xf numFmtId="0" fontId="7" fillId="0" borderId="0" xfId="0" applyFont="1" applyAlignment="1" applyProtection="1">
      <alignment horizontal="right" vertical="center"/>
      <protection locked="0"/>
    </xf>
    <xf numFmtId="3" fontId="11" fillId="5" borderId="7" xfId="6" quotePrefix="1" applyNumberFormat="1" applyFont="1" applyFill="1" applyBorder="1" applyAlignment="1" applyProtection="1">
      <alignment horizontal="right" vertical="center"/>
      <protection locked="0"/>
    </xf>
    <xf numFmtId="3" fontId="7" fillId="6" borderId="7" xfId="6" applyNumberFormat="1" applyFont="1" applyFill="1" applyBorder="1" applyAlignment="1" applyProtection="1">
      <alignment horizontal="left" vertical="center"/>
      <protection locked="0"/>
    </xf>
    <xf numFmtId="43" fontId="7" fillId="6" borderId="6" xfId="1" applyFont="1" applyFill="1" applyBorder="1" applyAlignment="1" applyProtection="1">
      <alignment horizontal="right" vertical="center"/>
      <protection locked="0"/>
    </xf>
    <xf numFmtId="43" fontId="3" fillId="0" borderId="0" xfId="1" applyFont="1" applyAlignment="1" applyProtection="1">
      <alignment horizontal="right" vertical="center"/>
      <protection locked="0"/>
    </xf>
    <xf numFmtId="3" fontId="7" fillId="6" borderId="6" xfId="6" applyNumberFormat="1" applyFont="1" applyFill="1" applyBorder="1" applyAlignment="1" applyProtection="1">
      <alignment horizontal="right" vertical="center"/>
      <protection locked="0"/>
    </xf>
    <xf numFmtId="43" fontId="7" fillId="0" borderId="7" xfId="3" quotePrefix="1" applyFont="1" applyFill="1" applyBorder="1" applyAlignment="1" applyProtection="1">
      <alignment horizontal="right" vertical="center"/>
      <protection locked="0"/>
    </xf>
    <xf numFmtId="43" fontId="7" fillId="0" borderId="7" xfId="3" quotePrefix="1" applyFont="1" applyBorder="1" applyAlignment="1" applyProtection="1">
      <alignment horizontal="right" vertical="center"/>
      <protection locked="0"/>
    </xf>
    <xf numFmtId="43" fontId="7" fillId="0" borderId="7" xfId="1" quotePrefix="1" applyFont="1" applyFill="1" applyBorder="1" applyAlignment="1" applyProtection="1">
      <alignment horizontal="right" vertical="center"/>
      <protection locked="0"/>
    </xf>
    <xf numFmtId="4" fontId="7" fillId="0" borderId="7" xfId="6" quotePrefix="1" applyNumberFormat="1" applyFont="1" applyBorder="1" applyAlignment="1" applyProtection="1">
      <alignment horizontal="right" vertical="center"/>
      <protection locked="0"/>
    </xf>
    <xf numFmtId="3" fontId="10" fillId="5" borderId="7" xfId="6" quotePrefix="1" applyNumberFormat="1" applyFont="1" applyFill="1" applyBorder="1" applyAlignment="1" applyProtection="1">
      <alignment horizontal="right" vertical="center"/>
      <protection locked="0"/>
    </xf>
    <xf numFmtId="3" fontId="7" fillId="6" borderId="7" xfId="6" quotePrefix="1" applyNumberFormat="1" applyFont="1" applyFill="1" applyBorder="1" applyAlignment="1" applyProtection="1">
      <alignment horizontal="left" vertical="center"/>
      <protection locked="0"/>
    </xf>
    <xf numFmtId="3" fontId="10" fillId="7" borderId="7" xfId="6" applyNumberFormat="1" applyFont="1" applyFill="1" applyBorder="1" applyAlignment="1" applyProtection="1">
      <alignment horizontal="left" vertical="center"/>
      <protection locked="0"/>
    </xf>
    <xf numFmtId="4" fontId="10" fillId="7" borderId="7" xfId="6" applyNumberFormat="1" applyFont="1" applyFill="1" applyBorder="1" applyAlignment="1" applyProtection="1">
      <alignment horizontal="right" vertical="center"/>
      <protection locked="0"/>
    </xf>
    <xf numFmtId="166" fontId="10" fillId="7" borderId="7" xfId="3" applyNumberFormat="1" applyFont="1" applyFill="1" applyBorder="1" applyAlignment="1" applyProtection="1">
      <alignment horizontal="right" vertical="center"/>
      <protection locked="0"/>
    </xf>
    <xf numFmtId="3" fontId="10" fillId="7" borderId="7" xfId="6" applyNumberFormat="1" applyFont="1" applyFill="1" applyBorder="1" applyAlignment="1" applyProtection="1">
      <alignment horizontal="right" vertical="center"/>
      <protection locked="0"/>
    </xf>
    <xf numFmtId="1" fontId="3" fillId="0" borderId="0" xfId="6" applyProtection="1">
      <protection locked="0"/>
    </xf>
    <xf numFmtId="3" fontId="3" fillId="0" borderId="0" xfId="0" applyNumberFormat="1" applyFont="1" applyProtection="1">
      <protection locked="0"/>
    </xf>
    <xf numFmtId="166" fontId="7" fillId="0" borderId="7" xfId="3" quotePrefix="1" applyNumberFormat="1" applyFont="1" applyFill="1" applyBorder="1" applyAlignment="1" applyProtection="1">
      <alignment horizontal="right" vertical="center"/>
      <protection locked="0"/>
    </xf>
    <xf numFmtId="166" fontId="7" fillId="0" borderId="7" xfId="1" quotePrefix="1" applyNumberFormat="1" applyFont="1" applyFill="1" applyBorder="1" applyAlignment="1" applyProtection="1">
      <alignment horizontal="center" vertical="center"/>
      <protection locked="0"/>
    </xf>
    <xf numFmtId="43" fontId="7" fillId="0" borderId="7" xfId="3" quotePrefix="1" applyFont="1" applyFill="1" applyBorder="1" applyAlignment="1" applyProtection="1">
      <alignment horizontal="center" vertical="center"/>
      <protection locked="0"/>
    </xf>
    <xf numFmtId="43" fontId="7" fillId="6" borderId="6" xfId="3" applyFont="1" applyFill="1" applyBorder="1" applyAlignment="1" applyProtection="1">
      <alignment horizontal="right" vertical="center"/>
      <protection locked="0"/>
    </xf>
    <xf numFmtId="4" fontId="3" fillId="0" borderId="0" xfId="0" applyNumberFormat="1" applyFont="1" applyAlignment="1" applyProtection="1">
      <alignment horizontal="right" vertical="center"/>
      <protection locked="0"/>
    </xf>
    <xf numFmtId="4" fontId="7" fillId="0" borderId="0" xfId="0" applyNumberFormat="1" applyFont="1" applyAlignment="1" applyProtection="1">
      <alignment horizontal="right" vertical="center"/>
      <protection locked="0"/>
    </xf>
    <xf numFmtId="4" fontId="7" fillId="6" borderId="6" xfId="6" applyNumberFormat="1" applyFont="1" applyFill="1" applyBorder="1" applyAlignment="1" applyProtection="1">
      <alignment horizontal="right" vertical="center"/>
      <protection locked="0"/>
    </xf>
    <xf numFmtId="4" fontId="7" fillId="6" borderId="6" xfId="1" applyNumberFormat="1" applyFont="1" applyFill="1" applyBorder="1" applyAlignment="1" applyProtection="1">
      <alignment horizontal="right" vertical="center"/>
      <protection locked="0"/>
    </xf>
    <xf numFmtId="3" fontId="3" fillId="0" borderId="7" xfId="6" quotePrefix="1" applyNumberFormat="1" applyBorder="1" applyAlignment="1" applyProtection="1">
      <alignment horizontal="center" vertical="center"/>
      <protection locked="0"/>
    </xf>
    <xf numFmtId="166" fontId="3" fillId="0" borderId="0" xfId="1" applyNumberFormat="1" applyFont="1" applyFill="1" applyAlignment="1" applyProtection="1">
      <alignment horizontal="right" vertical="center"/>
      <protection locked="0"/>
    </xf>
    <xf numFmtId="166" fontId="3" fillId="0" borderId="7" xfId="1" quotePrefix="1" applyNumberFormat="1" applyFont="1" applyFill="1" applyBorder="1" applyAlignment="1" applyProtection="1">
      <alignment horizontal="right" vertical="center"/>
      <protection locked="0"/>
    </xf>
    <xf numFmtId="43" fontId="0" fillId="0" borderId="0" xfId="1" applyFont="1"/>
    <xf numFmtId="4" fontId="3" fillId="0" borderId="0" xfId="0" applyNumberFormat="1" applyFont="1" applyProtection="1">
      <protection locked="0"/>
    </xf>
    <xf numFmtId="0" fontId="14" fillId="0" borderId="0" xfId="0" applyFont="1" applyAlignment="1">
      <alignment vertical="center"/>
    </xf>
    <xf numFmtId="4" fontId="7" fillId="0" borderId="7" xfId="3" quotePrefix="1" applyNumberFormat="1" applyFont="1" applyBorder="1" applyAlignment="1" applyProtection="1">
      <alignment horizontal="right" vertical="center"/>
      <protection locked="0"/>
    </xf>
    <xf numFmtId="43" fontId="10" fillId="7" borderId="7" xfId="3" applyFont="1" applyFill="1" applyBorder="1" applyAlignment="1" applyProtection="1">
      <alignment horizontal="right" vertical="center"/>
      <protection locked="0"/>
    </xf>
    <xf numFmtId="43" fontId="7" fillId="0" borderId="7" xfId="3" applyFont="1" applyFill="1" applyBorder="1" applyAlignment="1" applyProtection="1">
      <alignment horizontal="right" vertical="center"/>
      <protection locked="0"/>
    </xf>
    <xf numFmtId="166" fontId="3" fillId="0" borderId="0" xfId="0" applyNumberFormat="1" applyFont="1" applyAlignment="1" applyProtection="1">
      <alignment horizontal="right" vertical="center"/>
      <protection locked="0"/>
    </xf>
    <xf numFmtId="43" fontId="7" fillId="8" borderId="0" xfId="1" applyFont="1" applyFill="1" applyProtection="1">
      <protection locked="0"/>
    </xf>
    <xf numFmtId="43" fontId="3" fillId="0" borderId="0" xfId="1" applyFont="1" applyProtection="1">
      <protection locked="0"/>
    </xf>
    <xf numFmtId="43" fontId="7" fillId="0" borderId="0" xfId="1" applyFont="1" applyProtection="1">
      <protection locked="0"/>
    </xf>
    <xf numFmtId="43" fontId="3" fillId="9" borderId="0" xfId="1" applyFont="1" applyFill="1" applyProtection="1">
      <protection locked="0"/>
    </xf>
    <xf numFmtId="166" fontId="3" fillId="11" borderId="7" xfId="1" quotePrefix="1" applyNumberFormat="1" applyFont="1" applyFill="1" applyBorder="1" applyAlignment="1" applyProtection="1">
      <alignment horizontal="center" vertical="center"/>
      <protection locked="0"/>
    </xf>
    <xf numFmtId="43" fontId="3" fillId="0" borderId="0" xfId="0" applyNumberFormat="1" applyFont="1" applyAlignment="1" applyProtection="1">
      <alignment horizontal="center" vertical="center"/>
      <protection locked="0"/>
    </xf>
    <xf numFmtId="43" fontId="3" fillId="0" borderId="0" xfId="0" applyNumberFormat="1" applyFont="1" applyProtection="1">
      <protection locked="0"/>
    </xf>
    <xf numFmtId="0" fontId="15" fillId="0" borderId="0" xfId="0" applyFont="1"/>
    <xf numFmtId="169" fontId="7" fillId="14" borderId="0" xfId="0" applyNumberFormat="1" applyFont="1" applyFill="1" applyProtection="1">
      <protection locked="0"/>
    </xf>
    <xf numFmtId="43" fontId="7" fillId="8" borderId="7" xfId="3" quotePrefix="1" applyFont="1" applyFill="1" applyBorder="1" applyAlignment="1" applyProtection="1">
      <alignment horizontal="right" vertical="center"/>
      <protection locked="0"/>
    </xf>
    <xf numFmtId="0" fontId="3" fillId="8" borderId="0" xfId="0" applyFont="1" applyFill="1" applyAlignment="1" applyProtection="1">
      <alignment horizontal="right" vertical="center"/>
      <protection locked="0"/>
    </xf>
    <xf numFmtId="3" fontId="3" fillId="8" borderId="7" xfId="6" quotePrefix="1" applyNumberFormat="1" applyFill="1" applyBorder="1" applyAlignment="1" applyProtection="1">
      <alignment horizontal="right" vertical="center"/>
      <protection locked="0"/>
    </xf>
    <xf numFmtId="43" fontId="7" fillId="7" borderId="7" xfId="1" applyFont="1" applyFill="1" applyBorder="1" applyAlignment="1" applyProtection="1">
      <alignment horizontal="right" vertical="center"/>
      <protection locked="0"/>
    </xf>
    <xf numFmtId="43" fontId="7" fillId="0" borderId="7" xfId="1" applyFont="1" applyBorder="1" applyAlignment="1" applyProtection="1">
      <alignment horizontal="right" vertical="center"/>
      <protection locked="0"/>
    </xf>
    <xf numFmtId="3" fontId="7" fillId="0" borderId="7" xfId="6" applyNumberFormat="1" applyFont="1" applyBorder="1" applyAlignment="1" applyProtection="1">
      <alignment horizontal="left" vertical="center"/>
      <protection locked="0"/>
    </xf>
    <xf numFmtId="3" fontId="7" fillId="0" borderId="9" xfId="6" applyNumberFormat="1" applyFont="1" applyBorder="1" applyAlignment="1" applyProtection="1">
      <alignment horizontal="right" vertical="center"/>
      <protection locked="0"/>
    </xf>
    <xf numFmtId="166" fontId="7" fillId="0" borderId="0" xfId="0" applyNumberFormat="1" applyFont="1" applyAlignment="1" applyProtection="1">
      <alignment horizontal="right" vertical="center"/>
      <protection locked="0"/>
    </xf>
    <xf numFmtId="3" fontId="7" fillId="0" borderId="7" xfId="6" quotePrefix="1" applyNumberFormat="1" applyFont="1" applyBorder="1" applyAlignment="1" applyProtection="1">
      <alignment horizontal="center" vertical="center"/>
      <protection locked="0"/>
    </xf>
    <xf numFmtId="164" fontId="7" fillId="6" borderId="6" xfId="4" applyFont="1" applyFill="1" applyBorder="1" applyAlignment="1" applyProtection="1">
      <alignment horizontal="right" vertical="center"/>
      <protection locked="0"/>
    </xf>
    <xf numFmtId="3" fontId="7" fillId="7" borderId="7" xfId="6" applyNumberFormat="1" applyFont="1" applyFill="1" applyBorder="1" applyAlignment="1" applyProtection="1">
      <alignment horizontal="right" vertical="center"/>
      <protection locked="0"/>
    </xf>
    <xf numFmtId="167" fontId="7" fillId="7" borderId="7" xfId="4" applyNumberFormat="1" applyFont="1" applyFill="1" applyBorder="1" applyAlignment="1" applyProtection="1">
      <alignment horizontal="right" vertical="center"/>
      <protection locked="0"/>
    </xf>
    <xf numFmtId="4" fontId="7" fillId="7" borderId="7" xfId="6" applyNumberFormat="1" applyFont="1" applyFill="1" applyBorder="1" applyAlignment="1" applyProtection="1">
      <alignment horizontal="right" vertical="center"/>
      <protection locked="0"/>
    </xf>
    <xf numFmtId="168" fontId="7" fillId="0" borderId="7" xfId="6" quotePrefix="1" applyNumberFormat="1" applyFont="1" applyBorder="1" applyAlignment="1" applyProtection="1">
      <alignment horizontal="right" vertical="center"/>
      <protection locked="0"/>
    </xf>
    <xf numFmtId="43" fontId="3" fillId="8" borderId="0" xfId="1" applyFont="1" applyFill="1" applyProtection="1">
      <protection locked="0"/>
    </xf>
    <xf numFmtId="2" fontId="3" fillId="0" borderId="0" xfId="0" applyNumberFormat="1" applyFont="1" applyProtection="1">
      <protection locked="0"/>
    </xf>
    <xf numFmtId="0" fontId="0" fillId="0" borderId="2" xfId="0" applyBorder="1" applyProtection="1">
      <protection locked="0"/>
    </xf>
    <xf numFmtId="43" fontId="3" fillId="0" borderId="0" xfId="1" applyFont="1" applyAlignment="1" applyProtection="1">
      <alignment horizontal="center" vertical="center"/>
      <protection locked="0"/>
    </xf>
    <xf numFmtId="43" fontId="0" fillId="0" borderId="2" xfId="1" applyFont="1" applyFill="1" applyBorder="1" applyProtection="1">
      <protection locked="0"/>
    </xf>
    <xf numFmtId="172" fontId="3" fillId="0" borderId="0" xfId="0" applyNumberFormat="1" applyFont="1" applyAlignment="1" applyProtection="1">
      <alignment horizontal="center" vertical="center"/>
      <protection locked="0"/>
    </xf>
    <xf numFmtId="0" fontId="0" fillId="0" borderId="0" xfId="0" applyAlignment="1">
      <alignment vertical="center"/>
    </xf>
    <xf numFmtId="43" fontId="32" fillId="0" borderId="0" xfId="1" applyFont="1"/>
    <xf numFmtId="0" fontId="32" fillId="0" borderId="0" xfId="0" applyFont="1"/>
    <xf numFmtId="43" fontId="32" fillId="48" borderId="0" xfId="1" applyFont="1" applyFill="1"/>
    <xf numFmtId="0" fontId="32" fillId="48" borderId="0" xfId="0" applyFont="1" applyFill="1"/>
    <xf numFmtId="0" fontId="31" fillId="0" borderId="0" xfId="0" applyFont="1"/>
    <xf numFmtId="43" fontId="7" fillId="15" borderId="9" xfId="1" applyFont="1" applyFill="1" applyBorder="1" applyAlignment="1" applyProtection="1">
      <alignment horizontal="right" vertical="center"/>
      <protection locked="0"/>
    </xf>
    <xf numFmtId="173" fontId="3" fillId="0" borderId="0" xfId="1" applyNumberFormat="1" applyFont="1" applyAlignment="1" applyProtection="1">
      <alignment horizontal="right" vertical="center"/>
      <protection locked="0"/>
    </xf>
    <xf numFmtId="0" fontId="34" fillId="3" borderId="19" xfId="0" applyFont="1" applyFill="1" applyBorder="1" applyAlignment="1">
      <alignment vertical="center"/>
    </xf>
    <xf numFmtId="0" fontId="34" fillId="3" borderId="20" xfId="0" applyFont="1" applyFill="1" applyBorder="1" applyAlignment="1">
      <alignment horizontal="center" vertical="center" wrapText="1"/>
    </xf>
    <xf numFmtId="0" fontId="15" fillId="0" borderId="2" xfId="0" applyFont="1" applyBorder="1" applyProtection="1">
      <protection locked="0"/>
    </xf>
    <xf numFmtId="0" fontId="15" fillId="0" borderId="2" xfId="0" quotePrefix="1" applyFont="1" applyBorder="1" applyProtection="1">
      <protection locked="0"/>
    </xf>
    <xf numFmtId="43" fontId="0" fillId="0" borderId="2" xfId="1" applyFont="1" applyBorder="1" applyProtection="1">
      <protection locked="0"/>
    </xf>
    <xf numFmtId="43" fontId="32" fillId="10" borderId="0" xfId="1" applyFont="1" applyFill="1"/>
    <xf numFmtId="0" fontId="15" fillId="10" borderId="2" xfId="0" applyFont="1" applyFill="1" applyBorder="1" applyProtection="1">
      <protection locked="0"/>
    </xf>
    <xf numFmtId="0" fontId="32" fillId="10" borderId="0" xfId="0" applyFont="1" applyFill="1"/>
    <xf numFmtId="0" fontId="35" fillId="47" borderId="21" xfId="0" applyFont="1" applyFill="1" applyBorder="1" applyAlignment="1">
      <alignment horizontal="center" vertical="center"/>
    </xf>
    <xf numFmtId="0" fontId="34" fillId="3" borderId="22" xfId="0" applyFont="1" applyFill="1" applyBorder="1" applyAlignment="1">
      <alignment horizontal="center" vertical="center" wrapText="1"/>
    </xf>
    <xf numFmtId="0" fontId="34" fillId="3" borderId="23" xfId="0" applyFont="1" applyFill="1" applyBorder="1" applyAlignment="1">
      <alignment horizontal="center" vertical="center" wrapText="1"/>
    </xf>
    <xf numFmtId="0" fontId="34" fillId="3" borderId="24" xfId="0" applyFont="1" applyFill="1" applyBorder="1" applyAlignment="1">
      <alignment horizontal="center" vertical="center" wrapText="1"/>
    </xf>
    <xf numFmtId="43" fontId="15" fillId="52" borderId="2" xfId="1" applyFont="1" applyFill="1" applyBorder="1" applyProtection="1">
      <protection locked="0"/>
    </xf>
    <xf numFmtId="4" fontId="37" fillId="0" borderId="7" xfId="0" applyNumberFormat="1" applyFont="1" applyBorder="1" applyAlignment="1">
      <alignment horizontal="center"/>
    </xf>
    <xf numFmtId="166" fontId="0" fillId="0" borderId="2" xfId="1" applyNumberFormat="1" applyFont="1" applyFill="1" applyBorder="1" applyProtection="1">
      <protection locked="0"/>
    </xf>
    <xf numFmtId="166" fontId="0" fillId="0" borderId="2" xfId="1" applyNumberFormat="1" applyFont="1" applyBorder="1" applyProtection="1">
      <protection locked="0"/>
    </xf>
    <xf numFmtId="166" fontId="0" fillId="0" borderId="0" xfId="1" applyNumberFormat="1" applyFont="1"/>
    <xf numFmtId="166" fontId="15" fillId="0" borderId="2" xfId="1" applyNumberFormat="1" applyFont="1" applyFill="1" applyBorder="1" applyProtection="1">
      <protection locked="0"/>
    </xf>
    <xf numFmtId="166" fontId="15" fillId="0" borderId="0" xfId="1" applyNumberFormat="1" applyFont="1"/>
    <xf numFmtId="166" fontId="33" fillId="0" borderId="0" xfId="1" applyNumberFormat="1" applyFont="1" applyFill="1"/>
    <xf numFmtId="166" fontId="15" fillId="52" borderId="2" xfId="1" applyNumberFormat="1" applyFont="1" applyFill="1" applyBorder="1" applyProtection="1">
      <protection locked="0"/>
    </xf>
    <xf numFmtId="166" fontId="15" fillId="52" borderId="0" xfId="1" applyNumberFormat="1" applyFont="1" applyFill="1"/>
    <xf numFmtId="43" fontId="15" fillId="0" borderId="2" xfId="1" applyFont="1" applyFill="1" applyBorder="1" applyProtection="1">
      <protection locked="0"/>
    </xf>
    <xf numFmtId="166" fontId="32" fillId="0" borderId="0" xfId="1" applyNumberFormat="1" applyFont="1"/>
    <xf numFmtId="166" fontId="31" fillId="0" borderId="0" xfId="1" applyNumberFormat="1" applyFont="1"/>
    <xf numFmtId="14" fontId="37" fillId="53" borderId="7" xfId="0" applyNumberFormat="1" applyFont="1" applyFill="1" applyBorder="1" applyAlignment="1">
      <alignment horizontal="center"/>
    </xf>
    <xf numFmtId="4" fontId="37" fillId="0" borderId="7" xfId="0" applyNumberFormat="1" applyFont="1" applyBorder="1"/>
    <xf numFmtId="37" fontId="3" fillId="0" borderId="0" xfId="0" applyNumberFormat="1" applyFont="1" applyProtection="1">
      <protection locked="0"/>
    </xf>
    <xf numFmtId="166" fontId="15" fillId="0" borderId="2" xfId="1" applyNumberFormat="1" applyFont="1" applyBorder="1" applyProtection="1">
      <protection locked="0"/>
    </xf>
    <xf numFmtId="166" fontId="0" fillId="50" borderId="2" xfId="1" applyNumberFormat="1" applyFont="1" applyFill="1" applyBorder="1" applyProtection="1">
      <protection locked="0"/>
    </xf>
    <xf numFmtId="166" fontId="31" fillId="50" borderId="0" xfId="1" applyNumberFormat="1" applyFont="1" applyFill="1"/>
    <xf numFmtId="166" fontId="3" fillId="0" borderId="0" xfId="1" applyNumberFormat="1" applyFont="1" applyProtection="1">
      <protection locked="0"/>
    </xf>
    <xf numFmtId="0" fontId="0" fillId="0" borderId="2" xfId="0" quotePrefix="1" applyBorder="1" applyProtection="1">
      <protection locked="0"/>
    </xf>
    <xf numFmtId="166" fontId="1" fillId="0" borderId="2" xfId="1" applyNumberFormat="1" applyFont="1" applyFill="1" applyBorder="1" applyProtection="1">
      <protection locked="0"/>
    </xf>
    <xf numFmtId="43" fontId="15" fillId="56" borderId="2" xfId="1" applyFont="1" applyFill="1" applyBorder="1" applyProtection="1">
      <protection locked="0"/>
    </xf>
    <xf numFmtId="166" fontId="15" fillId="56" borderId="2" xfId="1" applyNumberFormat="1" applyFont="1" applyFill="1" applyBorder="1" applyProtection="1">
      <protection locked="0"/>
    </xf>
    <xf numFmtId="166" fontId="15" fillId="56" borderId="0" xfId="1" applyNumberFormat="1" applyFont="1" applyFill="1"/>
    <xf numFmtId="0" fontId="15" fillId="56" borderId="2" xfId="0" applyFont="1" applyFill="1" applyBorder="1" applyProtection="1">
      <protection locked="0"/>
    </xf>
    <xf numFmtId="1" fontId="4" fillId="0" borderId="0" xfId="6" applyFont="1" applyAlignment="1" applyProtection="1">
      <alignment horizontal="center"/>
      <protection locked="0"/>
    </xf>
    <xf numFmtId="43" fontId="15" fillId="0" borderId="2" xfId="1" quotePrefix="1" applyFont="1" applyBorder="1" applyProtection="1">
      <protection locked="0"/>
    </xf>
    <xf numFmtId="43" fontId="15" fillId="0" borderId="2" xfId="1" applyFont="1" applyBorder="1" applyProtection="1">
      <protection locked="0"/>
    </xf>
    <xf numFmtId="43" fontId="15" fillId="49" borderId="2" xfId="1" applyFont="1" applyFill="1" applyBorder="1" applyProtection="1">
      <protection locked="0"/>
    </xf>
    <xf numFmtId="43" fontId="15" fillId="13" borderId="2" xfId="1" applyFont="1" applyFill="1" applyBorder="1" applyProtection="1">
      <protection locked="0"/>
    </xf>
    <xf numFmtId="43" fontId="32" fillId="13" borderId="0" xfId="1" applyFont="1" applyFill="1"/>
    <xf numFmtId="172" fontId="3" fillId="0" borderId="0" xfId="0" applyNumberFormat="1" applyFont="1" applyProtection="1">
      <protection locked="0"/>
    </xf>
    <xf numFmtId="43" fontId="3" fillId="9" borderId="7" xfId="1" quotePrefix="1" applyFont="1" applyFill="1" applyBorder="1" applyAlignment="1" applyProtection="1">
      <alignment horizontal="right" vertical="center"/>
      <protection locked="0"/>
    </xf>
    <xf numFmtId="43" fontId="3" fillId="13" borderId="7" xfId="1" quotePrefix="1" applyFont="1" applyFill="1" applyBorder="1" applyAlignment="1" applyProtection="1">
      <alignment horizontal="center" vertical="center"/>
      <protection locked="0"/>
    </xf>
    <xf numFmtId="43" fontId="3" fillId="0" borderId="7" xfId="1" quotePrefix="1" applyFont="1" applyFill="1" applyBorder="1" applyAlignment="1" applyProtection="1">
      <alignment horizontal="center" vertical="center"/>
      <protection locked="0"/>
    </xf>
    <xf numFmtId="173" fontId="3" fillId="0" borderId="7" xfId="1" quotePrefix="1" applyNumberFormat="1" applyFont="1" applyFill="1" applyBorder="1" applyAlignment="1" applyProtection="1">
      <alignment horizontal="center" vertical="center"/>
      <protection locked="0"/>
    </xf>
    <xf numFmtId="43" fontId="3" fillId="12" borderId="7" xfId="1" quotePrefix="1" applyFont="1" applyFill="1" applyBorder="1" applyAlignment="1" applyProtection="1">
      <alignment horizontal="center" vertical="center"/>
      <protection locked="0"/>
    </xf>
    <xf numFmtId="43" fontId="3" fillId="0" borderId="7" xfId="1" quotePrefix="1" applyFont="1" applyBorder="1" applyAlignment="1" applyProtection="1">
      <alignment horizontal="right" vertical="center"/>
      <protection locked="0"/>
    </xf>
    <xf numFmtId="43" fontId="7" fillId="4" borderId="9" xfId="1" applyFont="1" applyFill="1" applyBorder="1" applyAlignment="1" applyProtection="1">
      <alignment horizontal="right" vertical="center"/>
      <protection locked="0"/>
    </xf>
    <xf numFmtId="43" fontId="7" fillId="4" borderId="7" xfId="1" applyFont="1" applyFill="1" applyBorder="1" applyAlignment="1" applyProtection="1">
      <alignment horizontal="right" vertical="center"/>
      <protection locked="0"/>
    </xf>
    <xf numFmtId="166" fontId="16" fillId="54" borderId="10" xfId="1" applyNumberFormat="1" applyFont="1" applyFill="1" applyBorder="1" applyAlignment="1">
      <alignment horizontal="right" vertical="top"/>
    </xf>
    <xf numFmtId="1" fontId="4" fillId="0" borderId="0" xfId="6" applyFont="1" applyAlignment="1" applyProtection="1">
      <alignment horizontal="center"/>
      <protection locked="0"/>
    </xf>
    <xf numFmtId="0" fontId="6" fillId="0" borderId="3" xfId="0" applyFont="1" applyBorder="1" applyAlignment="1" applyProtection="1">
      <alignment horizontal="left" vertical="center"/>
      <protection locked="0"/>
    </xf>
    <xf numFmtId="0" fontId="6" fillId="0" borderId="4" xfId="0" applyFont="1" applyBorder="1" applyAlignment="1" applyProtection="1">
      <alignment horizontal="left" vertical="center"/>
      <protection locked="0"/>
    </xf>
    <xf numFmtId="0" fontId="6" fillId="0" borderId="5" xfId="0" applyFont="1" applyBorder="1" applyAlignment="1" applyProtection="1">
      <alignment horizontal="left" vertical="center"/>
      <protection locked="0"/>
    </xf>
    <xf numFmtId="0" fontId="8" fillId="0" borderId="7" xfId="0" applyFont="1" applyBorder="1" applyAlignment="1" applyProtection="1">
      <alignment horizontal="center" vertical="center" wrapText="1"/>
      <protection locked="0"/>
    </xf>
    <xf numFmtId="0" fontId="7" fillId="0" borderId="7" xfId="0" applyFont="1" applyBorder="1" applyAlignment="1" applyProtection="1">
      <alignment horizontal="center" vertical="center"/>
      <protection locked="0"/>
    </xf>
    <xf numFmtId="17" fontId="7" fillId="0" borderId="7" xfId="0" applyNumberFormat="1" applyFont="1" applyBorder="1" applyAlignment="1" applyProtection="1">
      <alignment horizontal="center" vertical="center" wrapText="1"/>
      <protection locked="0"/>
    </xf>
    <xf numFmtId="4" fontId="7" fillId="0" borderId="3" xfId="0" applyNumberFormat="1" applyFont="1" applyBorder="1" applyAlignment="1" applyProtection="1">
      <alignment horizontal="center" vertical="center"/>
      <protection locked="0"/>
    </xf>
    <xf numFmtId="4" fontId="7" fillId="0" borderId="5" xfId="0" applyNumberFormat="1" applyFont="1" applyBorder="1" applyAlignment="1" applyProtection="1">
      <alignment horizontal="center" vertical="center"/>
      <protection locked="0"/>
    </xf>
    <xf numFmtId="4" fontId="7" fillId="0" borderId="7" xfId="0" applyNumberFormat="1" applyFont="1" applyBorder="1" applyAlignment="1" applyProtection="1">
      <alignment horizontal="center" vertical="center"/>
      <protection locked="0"/>
    </xf>
    <xf numFmtId="0" fontId="9" fillId="0" borderId="0" xfId="0" applyFont="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7" fillId="2" borderId="3" xfId="0" applyFont="1" applyFill="1" applyBorder="1" applyAlignment="1" applyProtection="1">
      <alignment horizontal="center" vertical="center"/>
      <protection locked="0"/>
    </xf>
    <xf numFmtId="0" fontId="7" fillId="2" borderId="4" xfId="0" applyFont="1" applyFill="1" applyBorder="1" applyAlignment="1" applyProtection="1">
      <alignment horizontal="center" vertical="center"/>
      <protection locked="0"/>
    </xf>
    <xf numFmtId="0" fontId="7" fillId="2" borderId="5" xfId="0" applyFont="1" applyFill="1" applyBorder="1" applyAlignment="1" applyProtection="1">
      <alignment horizontal="center" vertical="center"/>
      <protection locked="0"/>
    </xf>
    <xf numFmtId="17" fontId="7" fillId="0" borderId="7" xfId="0" applyNumberFormat="1" applyFont="1" applyBorder="1" applyAlignment="1" applyProtection="1">
      <alignment horizontal="center" vertical="center"/>
      <protection locked="0"/>
    </xf>
    <xf numFmtId="0" fontId="7" fillId="2" borderId="0" xfId="0" applyFont="1" applyFill="1" applyBorder="1" applyAlignment="1" applyProtection="1">
      <alignment horizontal="center" vertical="center"/>
      <protection locked="0"/>
    </xf>
    <xf numFmtId="17" fontId="10" fillId="3" borderId="0" xfId="6" applyNumberFormat="1" applyFont="1" applyFill="1" applyBorder="1" applyAlignment="1" applyProtection="1">
      <alignment horizontal="center" vertical="center"/>
      <protection locked="0"/>
    </xf>
    <xf numFmtId="43" fontId="7" fillId="4" borderId="0" xfId="1" applyFont="1" applyFill="1" applyBorder="1" applyAlignment="1" applyProtection="1">
      <alignment horizontal="right" vertical="center"/>
      <protection locked="0"/>
    </xf>
    <xf numFmtId="4" fontId="7" fillId="0" borderId="0" xfId="6" quotePrefix="1" applyNumberFormat="1" applyFont="1" applyBorder="1" applyAlignment="1" applyProtection="1">
      <alignment horizontal="right" vertical="center"/>
      <protection locked="0"/>
    </xf>
    <xf numFmtId="43" fontId="7" fillId="6" borderId="0" xfId="1" applyFont="1" applyFill="1" applyBorder="1" applyAlignment="1" applyProtection="1">
      <alignment horizontal="right" vertical="center"/>
      <protection locked="0"/>
    </xf>
    <xf numFmtId="4" fontId="7" fillId="0" borderId="0" xfId="3" quotePrefix="1" applyNumberFormat="1" applyFont="1" applyBorder="1" applyAlignment="1" applyProtection="1">
      <alignment horizontal="right" vertical="center"/>
      <protection locked="0"/>
    </xf>
    <xf numFmtId="4" fontId="7" fillId="6" borderId="0" xfId="1" applyNumberFormat="1" applyFont="1" applyFill="1" applyBorder="1" applyAlignment="1" applyProtection="1">
      <alignment horizontal="right" vertical="center"/>
      <protection locked="0"/>
    </xf>
    <xf numFmtId="43" fontId="10" fillId="7" borderId="0" xfId="3" applyFont="1" applyFill="1" applyBorder="1" applyAlignment="1" applyProtection="1">
      <alignment horizontal="right" vertical="center"/>
      <protection locked="0"/>
    </xf>
    <xf numFmtId="43" fontId="7" fillId="0" borderId="0" xfId="3" applyFont="1" applyFill="1" applyBorder="1" applyAlignment="1" applyProtection="1">
      <alignment horizontal="right" vertical="center"/>
      <protection locked="0"/>
    </xf>
    <xf numFmtId="43" fontId="7" fillId="0" borderId="0" xfId="3" quotePrefix="1" applyFont="1" applyBorder="1" applyAlignment="1" applyProtection="1">
      <alignment horizontal="right" vertical="center"/>
      <protection locked="0"/>
    </xf>
    <xf numFmtId="43" fontId="7" fillId="6" borderId="0" xfId="3" applyFont="1" applyFill="1" applyBorder="1" applyAlignment="1" applyProtection="1">
      <alignment horizontal="right" vertical="center"/>
      <protection locked="0"/>
    </xf>
    <xf numFmtId="164" fontId="7" fillId="6" borderId="0" xfId="4" applyFont="1" applyFill="1" applyBorder="1" applyAlignment="1" applyProtection="1">
      <alignment horizontal="right" vertical="center"/>
      <protection locked="0"/>
    </xf>
    <xf numFmtId="4" fontId="7" fillId="7" borderId="0" xfId="6" applyNumberFormat="1" applyFont="1" applyFill="1" applyBorder="1" applyAlignment="1" applyProtection="1">
      <alignment horizontal="right" vertical="center"/>
      <protection locked="0"/>
    </xf>
    <xf numFmtId="0" fontId="7" fillId="0" borderId="0" xfId="0" applyFont="1" applyProtection="1">
      <protection locked="0"/>
    </xf>
    <xf numFmtId="0" fontId="3" fillId="0" borderId="21" xfId="0" applyFont="1" applyBorder="1" applyProtection="1">
      <protection locked="0"/>
    </xf>
    <xf numFmtId="39" fontId="16" fillId="51" borderId="21" xfId="0" applyNumberFormat="1" applyFont="1" applyFill="1" applyBorder="1" applyAlignment="1">
      <alignment horizontal="right" vertical="top"/>
    </xf>
    <xf numFmtId="164" fontId="36" fillId="55" borderId="21" xfId="49" applyFont="1" applyFill="1" applyBorder="1" applyAlignment="1">
      <alignment horizontal="center"/>
    </xf>
    <xf numFmtId="43" fontId="3" fillId="52" borderId="21" xfId="1" applyFont="1" applyFill="1" applyBorder="1" applyProtection="1">
      <protection locked="0"/>
    </xf>
    <xf numFmtId="14" fontId="38" fillId="0" borderId="21" xfId="0" applyNumberFormat="1" applyFont="1" applyBorder="1" applyProtection="1">
      <protection locked="0"/>
    </xf>
    <xf numFmtId="4" fontId="37" fillId="56" borderId="21" xfId="0" applyNumberFormat="1" applyFont="1" applyFill="1" applyBorder="1"/>
    <xf numFmtId="166" fontId="3" fillId="0" borderId="0" xfId="0" applyNumberFormat="1" applyFont="1" applyProtection="1">
      <protection locked="0"/>
    </xf>
  </cellXfs>
  <cellStyles count="115">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9"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Incorrecto" xfId="14" builtinId="27" customBuiltin="1"/>
    <cellStyle name="Millares" xfId="1" builtinId="3"/>
    <cellStyle name="Millares [0] 2" xfId="2" xr:uid="{8CCB4468-2910-44DE-99A2-86530D6D4DAF}"/>
    <cellStyle name="Millares [0] 2 2" xfId="68" xr:uid="{BC125E41-C8BE-45D7-BCE1-42A16F1D71BF}"/>
    <cellStyle name="Millares [0] 3" xfId="64" xr:uid="{63264F82-3190-4726-B04A-825EC702727F}"/>
    <cellStyle name="Millares 10" xfId="72" xr:uid="{E3DC15EC-82B7-4497-AF7D-7CDE37C9A80D}"/>
    <cellStyle name="Millares 11" xfId="73" xr:uid="{7A95FD3C-7E26-4156-BC13-7498DEC489A3}"/>
    <cellStyle name="Millares 12" xfId="74" xr:uid="{FEEDE807-EF1E-4620-AC2C-9A8E5428B12C}"/>
    <cellStyle name="Millares 13" xfId="75" xr:uid="{4442FD9A-9CDB-4414-ADC2-860D493A74FC}"/>
    <cellStyle name="Millares 14" xfId="76" xr:uid="{8198C766-4493-4EBF-930C-EC493B559A26}"/>
    <cellStyle name="Millares 15" xfId="77" xr:uid="{BBE35E63-E919-4352-A2DD-F257CC1176FE}"/>
    <cellStyle name="Millares 16" xfId="78" xr:uid="{8B1E4999-3BBA-481B-8443-313407B5F69E}"/>
    <cellStyle name="Millares 17" xfId="79" xr:uid="{6FE2FB8E-C60A-408B-BB6C-BB92B4DA1CAE}"/>
    <cellStyle name="Millares 18" xfId="80" xr:uid="{BF7E38E4-75F1-4324-830E-2A4EE0D30DF9}"/>
    <cellStyle name="Millares 19" xfId="81" xr:uid="{76882A01-65A2-4376-8AAF-EAC7B95E0C95}"/>
    <cellStyle name="Millares 2" xfId="3" xr:uid="{9CADCEE6-760C-419C-9643-7A647FDDD510}"/>
    <cellStyle name="Millares 2 2" xfId="67" xr:uid="{5514BF8C-861A-4A5E-A60B-E7E699EF7FE8}"/>
    <cellStyle name="Millares 2 3" xfId="65" xr:uid="{699AACCF-6946-4508-B29D-EFD09F664AA6}"/>
    <cellStyle name="Millares 2 4" xfId="50" xr:uid="{C1D93BE9-1FEA-4AF9-8F63-7B86CF4379BA}"/>
    <cellStyle name="Millares 20" xfId="82" xr:uid="{085D0BA5-4EA6-4F89-A0D1-2E30B166FCA0}"/>
    <cellStyle name="Millares 21" xfId="83" xr:uid="{A797D51E-D516-455B-B2AD-66176EE6FD49}"/>
    <cellStyle name="Millares 22" xfId="84" xr:uid="{25FEBF66-B3BC-45A1-B704-DB67F7BDABCB}"/>
    <cellStyle name="Millares 23" xfId="85" xr:uid="{26D6D5B8-0514-4902-B994-0227ECA4D12C}"/>
    <cellStyle name="Millares 24" xfId="86" xr:uid="{272069F2-07C8-4E28-A9F2-4198DB5D9E6F}"/>
    <cellStyle name="Millares 25" xfId="87" xr:uid="{C01E0D77-E3E3-4AA7-9B63-7F7D612508EA}"/>
    <cellStyle name="Millares 26" xfId="88" xr:uid="{846EFA4C-283A-4B80-8B0E-8231060D65B6}"/>
    <cellStyle name="Millares 27" xfId="89" xr:uid="{32E6E355-C30D-4D2C-A456-FB4F09223609}"/>
    <cellStyle name="Millares 28" xfId="90" xr:uid="{E67599DB-1794-4271-A07C-1357E8E71A84}"/>
    <cellStyle name="Millares 29" xfId="91" xr:uid="{4EF79AA0-4D9D-4CF6-8470-A695FE9956BE}"/>
    <cellStyle name="Millares 3" xfId="4" xr:uid="{C00C92B2-937E-46B8-9056-2C09D0655F7A}"/>
    <cellStyle name="Millares 3 2" xfId="69" xr:uid="{86E24EE6-F510-4A26-A25E-75ABD84DF91E}"/>
    <cellStyle name="Millares 3 3" xfId="63" xr:uid="{139FF5B0-FF79-4E2F-A3AF-22813AE3C3D0}"/>
    <cellStyle name="Millares 30" xfId="92" xr:uid="{3685C0A4-0B57-4819-98A7-CCECA42A71AE}"/>
    <cellStyle name="Millares 31" xfId="93" xr:uid="{6F4D1CB4-7017-4E1F-863A-6DBEE1F1CF41}"/>
    <cellStyle name="Millares 32" xfId="94" xr:uid="{8AF5DA02-7811-4FC5-9EEF-5E3A5C3F1B64}"/>
    <cellStyle name="Millares 33" xfId="95" xr:uid="{54EC0E54-7080-4669-B11D-F5070D2A34D0}"/>
    <cellStyle name="Millares 34" xfId="96" xr:uid="{F243E86D-16C3-46C1-84D4-8CB11C8984CF}"/>
    <cellStyle name="Millares 35" xfId="97" xr:uid="{16090996-BA0E-486B-B6B5-7253828D98D7}"/>
    <cellStyle name="Millares 36" xfId="98" xr:uid="{4E6F6DAE-9535-49B0-B8CE-41E81D6AD503}"/>
    <cellStyle name="Millares 37" xfId="99" xr:uid="{5713DF61-90E8-4AFF-AA3B-C1BA866E5BEE}"/>
    <cellStyle name="Millares 38" xfId="100" xr:uid="{6526A348-343B-4125-9137-146AAEC288E4}"/>
    <cellStyle name="Millares 39" xfId="60" xr:uid="{FFB9D83D-5673-473B-90D1-EBA7732F3F16}"/>
    <cellStyle name="Millares 4" xfId="5" xr:uid="{FD8E93BA-D2D0-4EFF-B6C4-4146A96C6220}"/>
    <cellStyle name="Millares 4 2" xfId="70" xr:uid="{0BE16412-23CD-49A4-BCF2-AB131A9AD7EC}"/>
    <cellStyle name="Millares 40" xfId="62" xr:uid="{F0E09939-1A5C-4783-A052-966AC2258779}"/>
    <cellStyle name="Millares 41" xfId="61" xr:uid="{1BCA4B88-CB3C-4976-A198-AA9DB0D202CF}"/>
    <cellStyle name="Millares 42" xfId="101" xr:uid="{2363C9AB-F92D-43DB-A61F-02AAB1AED616}"/>
    <cellStyle name="Millares 43" xfId="102" xr:uid="{F70E2FBF-FED5-4255-B628-F622EEA33D3B}"/>
    <cellStyle name="Millares 44" xfId="103" xr:uid="{06CE0477-0447-4D0B-B6BB-4AB072D45244}"/>
    <cellStyle name="Millares 45" xfId="104" xr:uid="{85AE4C1A-AAB0-405A-9CAD-2B8B1E3C5C71}"/>
    <cellStyle name="Millares 46" xfId="105" xr:uid="{2AA933E4-D9AE-4A02-AD84-B831FF5ACAE6}"/>
    <cellStyle name="Millares 47" xfId="106" xr:uid="{516D467C-BFF1-4719-BDC1-09544AFEC017}"/>
    <cellStyle name="Millares 48" xfId="107" xr:uid="{95748305-969E-46BF-BA7C-380A54629337}"/>
    <cellStyle name="Millares 49" xfId="108" xr:uid="{F0696E66-AEF7-4EF2-8450-D0463BD33A8D}"/>
    <cellStyle name="Millares 5" xfId="54" xr:uid="{A1ADD995-470E-4D32-85BC-8CD106470B52}"/>
    <cellStyle name="Millares 50" xfId="109" xr:uid="{BA8A67E9-FD46-4DB5-A225-12B2853EE09F}"/>
    <cellStyle name="Millares 51" xfId="110" xr:uid="{95EEE1BB-C307-44E7-A083-901D41765EBD}"/>
    <cellStyle name="Millares 52" xfId="111" xr:uid="{CDB9151F-048A-4730-8915-637B17503B92}"/>
    <cellStyle name="Millares 53" xfId="56" xr:uid="{5F87AB4A-4EC4-42AD-96ED-9BD7D74EFB82}"/>
    <cellStyle name="Millares 54" xfId="55" xr:uid="{0CFF1F66-92D3-4F85-884E-18E1805EA54D}"/>
    <cellStyle name="Millares 55" xfId="49" xr:uid="{FAC12387-2C78-4E71-9D40-CC9FC90F3353}"/>
    <cellStyle name="Millares 56" xfId="52" xr:uid="{CE993766-F1CD-496D-89BC-406B750931A1}"/>
    <cellStyle name="Millares 57" xfId="53" xr:uid="{610AEE8C-A2FB-4F02-BC8D-9DE5F18E9B82}"/>
    <cellStyle name="Millares 58" xfId="51" xr:uid="{4E00A465-3161-4943-A72E-A8629A213DFA}"/>
    <cellStyle name="Millares 59" xfId="112" xr:uid="{59AB8EBE-CF02-46B0-8650-FA16003C426F}"/>
    <cellStyle name="Millares 6" xfId="57" xr:uid="{D3F86E1C-3096-497B-8B9A-DCD620226899}"/>
    <cellStyle name="Millares 60" xfId="113" xr:uid="{415CF201-0627-4E1B-B294-8CB01DF83E4B}"/>
    <cellStyle name="Millares 61" xfId="114" xr:uid="{0B5431EE-561F-4A25-8A53-8C80B2FB4839}"/>
    <cellStyle name="Millares 7" xfId="59" xr:uid="{D2760D1D-509F-4672-9332-4AA4946FED2D}"/>
    <cellStyle name="Millares 8" xfId="58" xr:uid="{0095BCDD-9089-48E5-A1C8-E476B03C3DF3}"/>
    <cellStyle name="Millares 9" xfId="71" xr:uid="{70F887EB-94D1-4C76-8AD9-2C3489AF8374}"/>
    <cellStyle name="Neutral" xfId="15" builtinId="28" customBuiltin="1"/>
    <cellStyle name="Normal" xfId="0" builtinId="0"/>
    <cellStyle name="Normal 2" xfId="6" xr:uid="{2DD6E384-70EC-4A22-8A93-CF688F2689CE}"/>
    <cellStyle name="Normal 2 2" xfId="66" xr:uid="{2C7EF46E-6287-4C68-AAEE-2F9A8E405284}"/>
    <cellStyle name="Notas" xfId="22" builtinId="10" customBuiltin="1"/>
    <cellStyle name="Salida" xfId="17" builtinId="21" customBuiltin="1"/>
    <cellStyle name="Texto de advertencia" xfId="21" builtinId="11" customBuiltin="1"/>
    <cellStyle name="Texto explicativo" xfId="23" builtinId="53" customBuiltin="1"/>
    <cellStyle name="Título" xfId="8" builtinId="15" customBuiltin="1"/>
    <cellStyle name="Título 1" xfId="7" xr:uid="{7007496C-A1DE-47C1-A7EF-F02654C487FA}"/>
    <cellStyle name="Título 2" xfId="10" builtinId="17" customBuiltin="1"/>
    <cellStyle name="Título 3" xfId="11" builtinId="18" customBuiltin="1"/>
    <cellStyle name="Total" xfId="24" builtinId="25" customBuiltin="1"/>
  </cellStyles>
  <dxfs count="0"/>
  <tableStyles count="1" defaultTableStyle="TableStyleMedium2" defaultPivotStyle="PivotStyleLight16">
    <tableStyle name="Invisible" pivot="0" table="0" count="0" xr9:uid="{B6108D91-18BA-43BA-B1EF-4F10048747E0}"/>
  </tableStyles>
  <colors>
    <mruColors>
      <color rgb="FF66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22" dT="2023-08-09T22:18:21.64" personId="{00000000-0000-0000-0000-000000000000}" id="{AB13C535-44F1-437E-875D-EF333D87BF6F}">
    <text>Focus euro</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C73B7-98E6-4613-8477-6BE7B8C9A0E3}">
  <dimension ref="A1:U63384"/>
  <sheetViews>
    <sheetView tabSelected="1" topLeftCell="C7" zoomScale="91" zoomScaleNormal="91" workbookViewId="0">
      <selection activeCell="R24" sqref="R24"/>
    </sheetView>
  </sheetViews>
  <sheetFormatPr baseColWidth="10" defaultColWidth="11.42578125" defaultRowHeight="12.75" x14ac:dyDescent="0.2"/>
  <cols>
    <col min="1" max="1" width="1.7109375" style="1" customWidth="1"/>
    <col min="2" max="2" width="35.85546875" style="1" customWidth="1"/>
    <col min="3" max="3" width="1.140625" style="1" customWidth="1"/>
    <col min="4" max="4" width="18.28515625" style="1" customWidth="1"/>
    <col min="5" max="5" width="0.28515625" style="1" customWidth="1"/>
    <col min="6" max="6" width="16.5703125" style="1" customWidth="1"/>
    <col min="7" max="7" width="0.7109375" style="1" customWidth="1"/>
    <col min="8" max="8" width="18" style="1" customWidth="1"/>
    <col min="9" max="9" width="1.140625" style="1" customWidth="1"/>
    <col min="10" max="10" width="15.28515625" style="1" customWidth="1"/>
    <col min="11" max="11" width="0.7109375" style="1" customWidth="1"/>
    <col min="12" max="12" width="15.28515625" style="1" customWidth="1"/>
    <col min="13" max="13" width="1.5703125" style="1" customWidth="1"/>
    <col min="14" max="14" width="15.28515625" style="1" customWidth="1"/>
    <col min="15" max="15" width="5.5703125" style="1" customWidth="1"/>
    <col min="16" max="16" width="40" style="1" customWidth="1"/>
    <col min="17" max="17" width="17.5703125" style="1" bestFit="1" customWidth="1"/>
    <col min="18" max="18" width="17" style="1" customWidth="1"/>
    <col min="19" max="19" width="18.28515625" style="1" customWidth="1"/>
    <col min="20" max="20" width="12.42578125" style="1" bestFit="1" customWidth="1"/>
    <col min="21" max="21" width="16" style="1" bestFit="1" customWidth="1"/>
    <col min="22" max="126" width="11.42578125" style="1"/>
    <col min="127" max="127" width="1.7109375" style="1" customWidth="1"/>
    <col min="128" max="128" width="45.42578125" style="1" customWidth="1"/>
    <col min="129" max="129" width="1.140625" style="1" customWidth="1"/>
    <col min="130" max="130" width="16.5703125" style="1" customWidth="1"/>
    <col min="131" max="131" width="0.7109375" style="1" customWidth="1"/>
    <col min="132" max="132" width="16.5703125" style="1" customWidth="1"/>
    <col min="133" max="133" width="0.7109375" style="1" customWidth="1"/>
    <col min="134" max="134" width="18" style="1" customWidth="1"/>
    <col min="135" max="135" width="1.140625" style="1" customWidth="1"/>
    <col min="136" max="136" width="15.28515625" style="1" customWidth="1"/>
    <col min="137" max="137" width="0.7109375" style="1" customWidth="1"/>
    <col min="138" max="138" width="15.28515625" style="1" customWidth="1"/>
    <col min="139" max="139" width="0.7109375" style="1" customWidth="1"/>
    <col min="140" max="140" width="15.28515625" style="1" customWidth="1"/>
    <col min="141" max="141" width="14.42578125" style="1" bestFit="1" customWidth="1"/>
    <col min="142" max="144" width="16" style="1" customWidth="1"/>
    <col min="145" max="145" width="14.42578125" style="1" bestFit="1" customWidth="1"/>
    <col min="146" max="382" width="11.42578125" style="1"/>
    <col min="383" max="383" width="1.7109375" style="1" customWidth="1"/>
    <col min="384" max="384" width="45.42578125" style="1" customWidth="1"/>
    <col min="385" max="385" width="1.140625" style="1" customWidth="1"/>
    <col min="386" max="386" width="16.5703125" style="1" customWidth="1"/>
    <col min="387" max="387" width="0.7109375" style="1" customWidth="1"/>
    <col min="388" max="388" width="16.5703125" style="1" customWidth="1"/>
    <col min="389" max="389" width="0.7109375" style="1" customWidth="1"/>
    <col min="390" max="390" width="18" style="1" customWidth="1"/>
    <col min="391" max="391" width="1.140625" style="1" customWidth="1"/>
    <col min="392" max="392" width="15.28515625" style="1" customWidth="1"/>
    <col min="393" max="393" width="0.7109375" style="1" customWidth="1"/>
    <col min="394" max="394" width="15.28515625" style="1" customWidth="1"/>
    <col min="395" max="395" width="0.7109375" style="1" customWidth="1"/>
    <col min="396" max="396" width="15.28515625" style="1" customWidth="1"/>
    <col min="397" max="397" width="14.42578125" style="1" bestFit="1" customWidth="1"/>
    <col min="398" max="400" width="16" style="1" customWidth="1"/>
    <col min="401" max="401" width="14.42578125" style="1" bestFit="1" customWidth="1"/>
    <col min="402" max="638" width="11.42578125" style="1"/>
    <col min="639" max="639" width="1.7109375" style="1" customWidth="1"/>
    <col min="640" max="640" width="45.42578125" style="1" customWidth="1"/>
    <col min="641" max="641" width="1.140625" style="1" customWidth="1"/>
    <col min="642" max="642" width="16.5703125" style="1" customWidth="1"/>
    <col min="643" max="643" width="0.7109375" style="1" customWidth="1"/>
    <col min="644" max="644" width="16.5703125" style="1" customWidth="1"/>
    <col min="645" max="645" width="0.7109375" style="1" customWidth="1"/>
    <col min="646" max="646" width="18" style="1" customWidth="1"/>
    <col min="647" max="647" width="1.140625" style="1" customWidth="1"/>
    <col min="648" max="648" width="15.28515625" style="1" customWidth="1"/>
    <col min="649" max="649" width="0.7109375" style="1" customWidth="1"/>
    <col min="650" max="650" width="15.28515625" style="1" customWidth="1"/>
    <col min="651" max="651" width="0.7109375" style="1" customWidth="1"/>
    <col min="652" max="652" width="15.28515625" style="1" customWidth="1"/>
    <col min="653" max="653" width="14.42578125" style="1" bestFit="1" customWidth="1"/>
    <col min="654" max="656" width="16" style="1" customWidth="1"/>
    <col min="657" max="657" width="14.42578125" style="1" bestFit="1" customWidth="1"/>
    <col min="658" max="894" width="11.42578125" style="1"/>
    <col min="895" max="895" width="1.7109375" style="1" customWidth="1"/>
    <col min="896" max="896" width="45.42578125" style="1" customWidth="1"/>
    <col min="897" max="897" width="1.140625" style="1" customWidth="1"/>
    <col min="898" max="898" width="16.5703125" style="1" customWidth="1"/>
    <col min="899" max="899" width="0.7109375" style="1" customWidth="1"/>
    <col min="900" max="900" width="16.5703125" style="1" customWidth="1"/>
    <col min="901" max="901" width="0.7109375" style="1" customWidth="1"/>
    <col min="902" max="902" width="18" style="1" customWidth="1"/>
    <col min="903" max="903" width="1.140625" style="1" customWidth="1"/>
    <col min="904" max="904" width="15.28515625" style="1" customWidth="1"/>
    <col min="905" max="905" width="0.7109375" style="1" customWidth="1"/>
    <col min="906" max="906" width="15.28515625" style="1" customWidth="1"/>
    <col min="907" max="907" width="0.7109375" style="1" customWidth="1"/>
    <col min="908" max="908" width="15.28515625" style="1" customWidth="1"/>
    <col min="909" max="909" width="14.42578125" style="1" bestFit="1" customWidth="1"/>
    <col min="910" max="912" width="16" style="1" customWidth="1"/>
    <col min="913" max="913" width="14.42578125" style="1" bestFit="1" customWidth="1"/>
    <col min="914" max="1150" width="11.42578125" style="1"/>
    <col min="1151" max="1151" width="1.7109375" style="1" customWidth="1"/>
    <col min="1152" max="1152" width="45.42578125" style="1" customWidth="1"/>
    <col min="1153" max="1153" width="1.140625" style="1" customWidth="1"/>
    <col min="1154" max="1154" width="16.5703125" style="1" customWidth="1"/>
    <col min="1155" max="1155" width="0.7109375" style="1" customWidth="1"/>
    <col min="1156" max="1156" width="16.5703125" style="1" customWidth="1"/>
    <col min="1157" max="1157" width="0.7109375" style="1" customWidth="1"/>
    <col min="1158" max="1158" width="18" style="1" customWidth="1"/>
    <col min="1159" max="1159" width="1.140625" style="1" customWidth="1"/>
    <col min="1160" max="1160" width="15.28515625" style="1" customWidth="1"/>
    <col min="1161" max="1161" width="0.7109375" style="1" customWidth="1"/>
    <col min="1162" max="1162" width="15.28515625" style="1" customWidth="1"/>
    <col min="1163" max="1163" width="0.7109375" style="1" customWidth="1"/>
    <col min="1164" max="1164" width="15.28515625" style="1" customWidth="1"/>
    <col min="1165" max="1165" width="14.42578125" style="1" bestFit="1" customWidth="1"/>
    <col min="1166" max="1168" width="16" style="1" customWidth="1"/>
    <col min="1169" max="1169" width="14.42578125" style="1" bestFit="1" customWidth="1"/>
    <col min="1170" max="1406" width="11.42578125" style="1"/>
    <col min="1407" max="1407" width="1.7109375" style="1" customWidth="1"/>
    <col min="1408" max="1408" width="45.42578125" style="1" customWidth="1"/>
    <col min="1409" max="1409" width="1.140625" style="1" customWidth="1"/>
    <col min="1410" max="1410" width="16.5703125" style="1" customWidth="1"/>
    <col min="1411" max="1411" width="0.7109375" style="1" customWidth="1"/>
    <col min="1412" max="1412" width="16.5703125" style="1" customWidth="1"/>
    <col min="1413" max="1413" width="0.7109375" style="1" customWidth="1"/>
    <col min="1414" max="1414" width="18" style="1" customWidth="1"/>
    <col min="1415" max="1415" width="1.140625" style="1" customWidth="1"/>
    <col min="1416" max="1416" width="15.28515625" style="1" customWidth="1"/>
    <col min="1417" max="1417" width="0.7109375" style="1" customWidth="1"/>
    <col min="1418" max="1418" width="15.28515625" style="1" customWidth="1"/>
    <col min="1419" max="1419" width="0.7109375" style="1" customWidth="1"/>
    <col min="1420" max="1420" width="15.28515625" style="1" customWidth="1"/>
    <col min="1421" max="1421" width="14.42578125" style="1" bestFit="1" customWidth="1"/>
    <col min="1422" max="1424" width="16" style="1" customWidth="1"/>
    <col min="1425" max="1425" width="14.42578125" style="1" bestFit="1" customWidth="1"/>
    <col min="1426" max="1662" width="11.42578125" style="1"/>
    <col min="1663" max="1663" width="1.7109375" style="1" customWidth="1"/>
    <col min="1664" max="1664" width="45.42578125" style="1" customWidth="1"/>
    <col min="1665" max="1665" width="1.140625" style="1" customWidth="1"/>
    <col min="1666" max="1666" width="16.5703125" style="1" customWidth="1"/>
    <col min="1667" max="1667" width="0.7109375" style="1" customWidth="1"/>
    <col min="1668" max="1668" width="16.5703125" style="1" customWidth="1"/>
    <col min="1669" max="1669" width="0.7109375" style="1" customWidth="1"/>
    <col min="1670" max="1670" width="18" style="1" customWidth="1"/>
    <col min="1671" max="1671" width="1.140625" style="1" customWidth="1"/>
    <col min="1672" max="1672" width="15.28515625" style="1" customWidth="1"/>
    <col min="1673" max="1673" width="0.7109375" style="1" customWidth="1"/>
    <col min="1674" max="1674" width="15.28515625" style="1" customWidth="1"/>
    <col min="1675" max="1675" width="0.7109375" style="1" customWidth="1"/>
    <col min="1676" max="1676" width="15.28515625" style="1" customWidth="1"/>
    <col min="1677" max="1677" width="14.42578125" style="1" bestFit="1" customWidth="1"/>
    <col min="1678" max="1680" width="16" style="1" customWidth="1"/>
    <col min="1681" max="1681" width="14.42578125" style="1" bestFit="1" customWidth="1"/>
    <col min="1682" max="1918" width="11.42578125" style="1"/>
    <col min="1919" max="1919" width="1.7109375" style="1" customWidth="1"/>
    <col min="1920" max="1920" width="45.42578125" style="1" customWidth="1"/>
    <col min="1921" max="1921" width="1.140625" style="1" customWidth="1"/>
    <col min="1922" max="1922" width="16.5703125" style="1" customWidth="1"/>
    <col min="1923" max="1923" width="0.7109375" style="1" customWidth="1"/>
    <col min="1924" max="1924" width="16.5703125" style="1" customWidth="1"/>
    <col min="1925" max="1925" width="0.7109375" style="1" customWidth="1"/>
    <col min="1926" max="1926" width="18" style="1" customWidth="1"/>
    <col min="1927" max="1927" width="1.140625" style="1" customWidth="1"/>
    <col min="1928" max="1928" width="15.28515625" style="1" customWidth="1"/>
    <col min="1929" max="1929" width="0.7109375" style="1" customWidth="1"/>
    <col min="1930" max="1930" width="15.28515625" style="1" customWidth="1"/>
    <col min="1931" max="1931" width="0.7109375" style="1" customWidth="1"/>
    <col min="1932" max="1932" width="15.28515625" style="1" customWidth="1"/>
    <col min="1933" max="1933" width="14.42578125" style="1" bestFit="1" customWidth="1"/>
    <col min="1934" max="1936" width="16" style="1" customWidth="1"/>
    <col min="1937" max="1937" width="14.42578125" style="1" bestFit="1" customWidth="1"/>
    <col min="1938" max="2174" width="11.42578125" style="1"/>
    <col min="2175" max="2175" width="1.7109375" style="1" customWidth="1"/>
    <col min="2176" max="2176" width="45.42578125" style="1" customWidth="1"/>
    <col min="2177" max="2177" width="1.140625" style="1" customWidth="1"/>
    <col min="2178" max="2178" width="16.5703125" style="1" customWidth="1"/>
    <col min="2179" max="2179" width="0.7109375" style="1" customWidth="1"/>
    <col min="2180" max="2180" width="16.5703125" style="1" customWidth="1"/>
    <col min="2181" max="2181" width="0.7109375" style="1" customWidth="1"/>
    <col min="2182" max="2182" width="18" style="1" customWidth="1"/>
    <col min="2183" max="2183" width="1.140625" style="1" customWidth="1"/>
    <col min="2184" max="2184" width="15.28515625" style="1" customWidth="1"/>
    <col min="2185" max="2185" width="0.7109375" style="1" customWidth="1"/>
    <col min="2186" max="2186" width="15.28515625" style="1" customWidth="1"/>
    <col min="2187" max="2187" width="0.7109375" style="1" customWidth="1"/>
    <col min="2188" max="2188" width="15.28515625" style="1" customWidth="1"/>
    <col min="2189" max="2189" width="14.42578125" style="1" bestFit="1" customWidth="1"/>
    <col min="2190" max="2192" width="16" style="1" customWidth="1"/>
    <col min="2193" max="2193" width="14.42578125" style="1" bestFit="1" customWidth="1"/>
    <col min="2194" max="2430" width="11.42578125" style="1"/>
    <col min="2431" max="2431" width="1.7109375" style="1" customWidth="1"/>
    <col min="2432" max="2432" width="45.42578125" style="1" customWidth="1"/>
    <col min="2433" max="2433" width="1.140625" style="1" customWidth="1"/>
    <col min="2434" max="2434" width="16.5703125" style="1" customWidth="1"/>
    <col min="2435" max="2435" width="0.7109375" style="1" customWidth="1"/>
    <col min="2436" max="2436" width="16.5703125" style="1" customWidth="1"/>
    <col min="2437" max="2437" width="0.7109375" style="1" customWidth="1"/>
    <col min="2438" max="2438" width="18" style="1" customWidth="1"/>
    <col min="2439" max="2439" width="1.140625" style="1" customWidth="1"/>
    <col min="2440" max="2440" width="15.28515625" style="1" customWidth="1"/>
    <col min="2441" max="2441" width="0.7109375" style="1" customWidth="1"/>
    <col min="2442" max="2442" width="15.28515625" style="1" customWidth="1"/>
    <col min="2443" max="2443" width="0.7109375" style="1" customWidth="1"/>
    <col min="2444" max="2444" width="15.28515625" style="1" customWidth="1"/>
    <col min="2445" max="2445" width="14.42578125" style="1" bestFit="1" customWidth="1"/>
    <col min="2446" max="2448" width="16" style="1" customWidth="1"/>
    <col min="2449" max="2449" width="14.42578125" style="1" bestFit="1" customWidth="1"/>
    <col min="2450" max="2686" width="11.42578125" style="1"/>
    <col min="2687" max="2687" width="1.7109375" style="1" customWidth="1"/>
    <col min="2688" max="2688" width="45.42578125" style="1" customWidth="1"/>
    <col min="2689" max="2689" width="1.140625" style="1" customWidth="1"/>
    <col min="2690" max="2690" width="16.5703125" style="1" customWidth="1"/>
    <col min="2691" max="2691" width="0.7109375" style="1" customWidth="1"/>
    <col min="2692" max="2692" width="16.5703125" style="1" customWidth="1"/>
    <col min="2693" max="2693" width="0.7109375" style="1" customWidth="1"/>
    <col min="2694" max="2694" width="18" style="1" customWidth="1"/>
    <col min="2695" max="2695" width="1.140625" style="1" customWidth="1"/>
    <col min="2696" max="2696" width="15.28515625" style="1" customWidth="1"/>
    <col min="2697" max="2697" width="0.7109375" style="1" customWidth="1"/>
    <col min="2698" max="2698" width="15.28515625" style="1" customWidth="1"/>
    <col min="2699" max="2699" width="0.7109375" style="1" customWidth="1"/>
    <col min="2700" max="2700" width="15.28515625" style="1" customWidth="1"/>
    <col min="2701" max="2701" width="14.42578125" style="1" bestFit="1" customWidth="1"/>
    <col min="2702" max="2704" width="16" style="1" customWidth="1"/>
    <col min="2705" max="2705" width="14.42578125" style="1" bestFit="1" customWidth="1"/>
    <col min="2706" max="2942" width="11.42578125" style="1"/>
    <col min="2943" max="2943" width="1.7109375" style="1" customWidth="1"/>
    <col min="2944" max="2944" width="45.42578125" style="1" customWidth="1"/>
    <col min="2945" max="2945" width="1.140625" style="1" customWidth="1"/>
    <col min="2946" max="2946" width="16.5703125" style="1" customWidth="1"/>
    <col min="2947" max="2947" width="0.7109375" style="1" customWidth="1"/>
    <col min="2948" max="2948" width="16.5703125" style="1" customWidth="1"/>
    <col min="2949" max="2949" width="0.7109375" style="1" customWidth="1"/>
    <col min="2950" max="2950" width="18" style="1" customWidth="1"/>
    <col min="2951" max="2951" width="1.140625" style="1" customWidth="1"/>
    <col min="2952" max="2952" width="15.28515625" style="1" customWidth="1"/>
    <col min="2953" max="2953" width="0.7109375" style="1" customWidth="1"/>
    <col min="2954" max="2954" width="15.28515625" style="1" customWidth="1"/>
    <col min="2955" max="2955" width="0.7109375" style="1" customWidth="1"/>
    <col min="2956" max="2956" width="15.28515625" style="1" customWidth="1"/>
    <col min="2957" max="2957" width="14.42578125" style="1" bestFit="1" customWidth="1"/>
    <col min="2958" max="2960" width="16" style="1" customWidth="1"/>
    <col min="2961" max="2961" width="14.42578125" style="1" bestFit="1" customWidth="1"/>
    <col min="2962" max="3198" width="11.42578125" style="1"/>
    <col min="3199" max="3199" width="1.7109375" style="1" customWidth="1"/>
    <col min="3200" max="3200" width="45.42578125" style="1" customWidth="1"/>
    <col min="3201" max="3201" width="1.140625" style="1" customWidth="1"/>
    <col min="3202" max="3202" width="16.5703125" style="1" customWidth="1"/>
    <col min="3203" max="3203" width="0.7109375" style="1" customWidth="1"/>
    <col min="3204" max="3204" width="16.5703125" style="1" customWidth="1"/>
    <col min="3205" max="3205" width="0.7109375" style="1" customWidth="1"/>
    <col min="3206" max="3206" width="18" style="1" customWidth="1"/>
    <col min="3207" max="3207" width="1.140625" style="1" customWidth="1"/>
    <col min="3208" max="3208" width="15.28515625" style="1" customWidth="1"/>
    <col min="3209" max="3209" width="0.7109375" style="1" customWidth="1"/>
    <col min="3210" max="3210" width="15.28515625" style="1" customWidth="1"/>
    <col min="3211" max="3211" width="0.7109375" style="1" customWidth="1"/>
    <col min="3212" max="3212" width="15.28515625" style="1" customWidth="1"/>
    <col min="3213" max="3213" width="14.42578125" style="1" bestFit="1" customWidth="1"/>
    <col min="3214" max="3216" width="16" style="1" customWidth="1"/>
    <col min="3217" max="3217" width="14.42578125" style="1" bestFit="1" customWidth="1"/>
    <col min="3218" max="3454" width="11.42578125" style="1"/>
    <col min="3455" max="3455" width="1.7109375" style="1" customWidth="1"/>
    <col min="3456" max="3456" width="45.42578125" style="1" customWidth="1"/>
    <col min="3457" max="3457" width="1.140625" style="1" customWidth="1"/>
    <col min="3458" max="3458" width="16.5703125" style="1" customWidth="1"/>
    <col min="3459" max="3459" width="0.7109375" style="1" customWidth="1"/>
    <col min="3460" max="3460" width="16.5703125" style="1" customWidth="1"/>
    <col min="3461" max="3461" width="0.7109375" style="1" customWidth="1"/>
    <col min="3462" max="3462" width="18" style="1" customWidth="1"/>
    <col min="3463" max="3463" width="1.140625" style="1" customWidth="1"/>
    <col min="3464" max="3464" width="15.28515625" style="1" customWidth="1"/>
    <col min="3465" max="3465" width="0.7109375" style="1" customWidth="1"/>
    <col min="3466" max="3466" width="15.28515625" style="1" customWidth="1"/>
    <col min="3467" max="3467" width="0.7109375" style="1" customWidth="1"/>
    <col min="3468" max="3468" width="15.28515625" style="1" customWidth="1"/>
    <col min="3469" max="3469" width="14.42578125" style="1" bestFit="1" customWidth="1"/>
    <col min="3470" max="3472" width="16" style="1" customWidth="1"/>
    <col min="3473" max="3473" width="14.42578125" style="1" bestFit="1" customWidth="1"/>
    <col min="3474" max="3710" width="11.42578125" style="1"/>
    <col min="3711" max="3711" width="1.7109375" style="1" customWidth="1"/>
    <col min="3712" max="3712" width="45.42578125" style="1" customWidth="1"/>
    <col min="3713" max="3713" width="1.140625" style="1" customWidth="1"/>
    <col min="3714" max="3714" width="16.5703125" style="1" customWidth="1"/>
    <col min="3715" max="3715" width="0.7109375" style="1" customWidth="1"/>
    <col min="3716" max="3716" width="16.5703125" style="1" customWidth="1"/>
    <col min="3717" max="3717" width="0.7109375" style="1" customWidth="1"/>
    <col min="3718" max="3718" width="18" style="1" customWidth="1"/>
    <col min="3719" max="3719" width="1.140625" style="1" customWidth="1"/>
    <col min="3720" max="3720" width="15.28515625" style="1" customWidth="1"/>
    <col min="3721" max="3721" width="0.7109375" style="1" customWidth="1"/>
    <col min="3722" max="3722" width="15.28515625" style="1" customWidth="1"/>
    <col min="3723" max="3723" width="0.7109375" style="1" customWidth="1"/>
    <col min="3724" max="3724" width="15.28515625" style="1" customWidth="1"/>
    <col min="3725" max="3725" width="14.42578125" style="1" bestFit="1" customWidth="1"/>
    <col min="3726" max="3728" width="16" style="1" customWidth="1"/>
    <col min="3729" max="3729" width="14.42578125" style="1" bestFit="1" customWidth="1"/>
    <col min="3730" max="3966" width="11.42578125" style="1"/>
    <col min="3967" max="3967" width="1.7109375" style="1" customWidth="1"/>
    <col min="3968" max="3968" width="45.42578125" style="1" customWidth="1"/>
    <col min="3969" max="3969" width="1.140625" style="1" customWidth="1"/>
    <col min="3970" max="3970" width="16.5703125" style="1" customWidth="1"/>
    <col min="3971" max="3971" width="0.7109375" style="1" customWidth="1"/>
    <col min="3972" max="3972" width="16.5703125" style="1" customWidth="1"/>
    <col min="3973" max="3973" width="0.7109375" style="1" customWidth="1"/>
    <col min="3974" max="3974" width="18" style="1" customWidth="1"/>
    <col min="3975" max="3975" width="1.140625" style="1" customWidth="1"/>
    <col min="3976" max="3976" width="15.28515625" style="1" customWidth="1"/>
    <col min="3977" max="3977" width="0.7109375" style="1" customWidth="1"/>
    <col min="3978" max="3978" width="15.28515625" style="1" customWidth="1"/>
    <col min="3979" max="3979" width="0.7109375" style="1" customWidth="1"/>
    <col min="3980" max="3980" width="15.28515625" style="1" customWidth="1"/>
    <col min="3981" max="3981" width="14.42578125" style="1" bestFit="1" customWidth="1"/>
    <col min="3982" max="3984" width="16" style="1" customWidth="1"/>
    <col min="3985" max="3985" width="14.42578125" style="1" bestFit="1" customWidth="1"/>
    <col min="3986" max="4222" width="11.42578125" style="1"/>
    <col min="4223" max="4223" width="1.7109375" style="1" customWidth="1"/>
    <col min="4224" max="4224" width="45.42578125" style="1" customWidth="1"/>
    <col min="4225" max="4225" width="1.140625" style="1" customWidth="1"/>
    <col min="4226" max="4226" width="16.5703125" style="1" customWidth="1"/>
    <col min="4227" max="4227" width="0.7109375" style="1" customWidth="1"/>
    <col min="4228" max="4228" width="16.5703125" style="1" customWidth="1"/>
    <col min="4229" max="4229" width="0.7109375" style="1" customWidth="1"/>
    <col min="4230" max="4230" width="18" style="1" customWidth="1"/>
    <col min="4231" max="4231" width="1.140625" style="1" customWidth="1"/>
    <col min="4232" max="4232" width="15.28515625" style="1" customWidth="1"/>
    <col min="4233" max="4233" width="0.7109375" style="1" customWidth="1"/>
    <col min="4234" max="4234" width="15.28515625" style="1" customWidth="1"/>
    <col min="4235" max="4235" width="0.7109375" style="1" customWidth="1"/>
    <col min="4236" max="4236" width="15.28515625" style="1" customWidth="1"/>
    <col min="4237" max="4237" width="14.42578125" style="1" bestFit="1" customWidth="1"/>
    <col min="4238" max="4240" width="16" style="1" customWidth="1"/>
    <col min="4241" max="4241" width="14.42578125" style="1" bestFit="1" customWidth="1"/>
    <col min="4242" max="4478" width="11.42578125" style="1"/>
    <col min="4479" max="4479" width="1.7109375" style="1" customWidth="1"/>
    <col min="4480" max="4480" width="45.42578125" style="1" customWidth="1"/>
    <col min="4481" max="4481" width="1.140625" style="1" customWidth="1"/>
    <col min="4482" max="4482" width="16.5703125" style="1" customWidth="1"/>
    <col min="4483" max="4483" width="0.7109375" style="1" customWidth="1"/>
    <col min="4484" max="4484" width="16.5703125" style="1" customWidth="1"/>
    <col min="4485" max="4485" width="0.7109375" style="1" customWidth="1"/>
    <col min="4486" max="4486" width="18" style="1" customWidth="1"/>
    <col min="4487" max="4487" width="1.140625" style="1" customWidth="1"/>
    <col min="4488" max="4488" width="15.28515625" style="1" customWidth="1"/>
    <col min="4489" max="4489" width="0.7109375" style="1" customWidth="1"/>
    <col min="4490" max="4490" width="15.28515625" style="1" customWidth="1"/>
    <col min="4491" max="4491" width="0.7109375" style="1" customWidth="1"/>
    <col min="4492" max="4492" width="15.28515625" style="1" customWidth="1"/>
    <col min="4493" max="4493" width="14.42578125" style="1" bestFit="1" customWidth="1"/>
    <col min="4494" max="4496" width="16" style="1" customWidth="1"/>
    <col min="4497" max="4497" width="14.42578125" style="1" bestFit="1" customWidth="1"/>
    <col min="4498" max="4734" width="11.42578125" style="1"/>
    <col min="4735" max="4735" width="1.7109375" style="1" customWidth="1"/>
    <col min="4736" max="4736" width="45.42578125" style="1" customWidth="1"/>
    <col min="4737" max="4737" width="1.140625" style="1" customWidth="1"/>
    <col min="4738" max="4738" width="16.5703125" style="1" customWidth="1"/>
    <col min="4739" max="4739" width="0.7109375" style="1" customWidth="1"/>
    <col min="4740" max="4740" width="16.5703125" style="1" customWidth="1"/>
    <col min="4741" max="4741" width="0.7109375" style="1" customWidth="1"/>
    <col min="4742" max="4742" width="18" style="1" customWidth="1"/>
    <col min="4743" max="4743" width="1.140625" style="1" customWidth="1"/>
    <col min="4744" max="4744" width="15.28515625" style="1" customWidth="1"/>
    <col min="4745" max="4745" width="0.7109375" style="1" customWidth="1"/>
    <col min="4746" max="4746" width="15.28515625" style="1" customWidth="1"/>
    <col min="4747" max="4747" width="0.7109375" style="1" customWidth="1"/>
    <col min="4748" max="4748" width="15.28515625" style="1" customWidth="1"/>
    <col min="4749" max="4749" width="14.42578125" style="1" bestFit="1" customWidth="1"/>
    <col min="4750" max="4752" width="16" style="1" customWidth="1"/>
    <col min="4753" max="4753" width="14.42578125" style="1" bestFit="1" customWidth="1"/>
    <col min="4754" max="4990" width="11.42578125" style="1"/>
    <col min="4991" max="4991" width="1.7109375" style="1" customWidth="1"/>
    <col min="4992" max="4992" width="45.42578125" style="1" customWidth="1"/>
    <col min="4993" max="4993" width="1.140625" style="1" customWidth="1"/>
    <col min="4994" max="4994" width="16.5703125" style="1" customWidth="1"/>
    <col min="4995" max="4995" width="0.7109375" style="1" customWidth="1"/>
    <col min="4996" max="4996" width="16.5703125" style="1" customWidth="1"/>
    <col min="4997" max="4997" width="0.7109375" style="1" customWidth="1"/>
    <col min="4998" max="4998" width="18" style="1" customWidth="1"/>
    <col min="4999" max="4999" width="1.140625" style="1" customWidth="1"/>
    <col min="5000" max="5000" width="15.28515625" style="1" customWidth="1"/>
    <col min="5001" max="5001" width="0.7109375" style="1" customWidth="1"/>
    <col min="5002" max="5002" width="15.28515625" style="1" customWidth="1"/>
    <col min="5003" max="5003" width="0.7109375" style="1" customWidth="1"/>
    <col min="5004" max="5004" width="15.28515625" style="1" customWidth="1"/>
    <col min="5005" max="5005" width="14.42578125" style="1" bestFit="1" customWidth="1"/>
    <col min="5006" max="5008" width="16" style="1" customWidth="1"/>
    <col min="5009" max="5009" width="14.42578125" style="1" bestFit="1" customWidth="1"/>
    <col min="5010" max="5246" width="11.42578125" style="1"/>
    <col min="5247" max="5247" width="1.7109375" style="1" customWidth="1"/>
    <col min="5248" max="5248" width="45.42578125" style="1" customWidth="1"/>
    <col min="5249" max="5249" width="1.140625" style="1" customWidth="1"/>
    <col min="5250" max="5250" width="16.5703125" style="1" customWidth="1"/>
    <col min="5251" max="5251" width="0.7109375" style="1" customWidth="1"/>
    <col min="5252" max="5252" width="16.5703125" style="1" customWidth="1"/>
    <col min="5253" max="5253" width="0.7109375" style="1" customWidth="1"/>
    <col min="5254" max="5254" width="18" style="1" customWidth="1"/>
    <col min="5255" max="5255" width="1.140625" style="1" customWidth="1"/>
    <col min="5256" max="5256" width="15.28515625" style="1" customWidth="1"/>
    <col min="5257" max="5257" width="0.7109375" style="1" customWidth="1"/>
    <col min="5258" max="5258" width="15.28515625" style="1" customWidth="1"/>
    <col min="5259" max="5259" width="0.7109375" style="1" customWidth="1"/>
    <col min="5260" max="5260" width="15.28515625" style="1" customWidth="1"/>
    <col min="5261" max="5261" width="14.42578125" style="1" bestFit="1" customWidth="1"/>
    <col min="5262" max="5264" width="16" style="1" customWidth="1"/>
    <col min="5265" max="5265" width="14.42578125" style="1" bestFit="1" customWidth="1"/>
    <col min="5266" max="5502" width="11.42578125" style="1"/>
    <col min="5503" max="5503" width="1.7109375" style="1" customWidth="1"/>
    <col min="5504" max="5504" width="45.42578125" style="1" customWidth="1"/>
    <col min="5505" max="5505" width="1.140625" style="1" customWidth="1"/>
    <col min="5506" max="5506" width="16.5703125" style="1" customWidth="1"/>
    <col min="5507" max="5507" width="0.7109375" style="1" customWidth="1"/>
    <col min="5508" max="5508" width="16.5703125" style="1" customWidth="1"/>
    <col min="5509" max="5509" width="0.7109375" style="1" customWidth="1"/>
    <col min="5510" max="5510" width="18" style="1" customWidth="1"/>
    <col min="5511" max="5511" width="1.140625" style="1" customWidth="1"/>
    <col min="5512" max="5512" width="15.28515625" style="1" customWidth="1"/>
    <col min="5513" max="5513" width="0.7109375" style="1" customWidth="1"/>
    <col min="5514" max="5514" width="15.28515625" style="1" customWidth="1"/>
    <col min="5515" max="5515" width="0.7109375" style="1" customWidth="1"/>
    <col min="5516" max="5516" width="15.28515625" style="1" customWidth="1"/>
    <col min="5517" max="5517" width="14.42578125" style="1" bestFit="1" customWidth="1"/>
    <col min="5518" max="5520" width="16" style="1" customWidth="1"/>
    <col min="5521" max="5521" width="14.42578125" style="1" bestFit="1" customWidth="1"/>
    <col min="5522" max="5758" width="11.42578125" style="1"/>
    <col min="5759" max="5759" width="1.7109375" style="1" customWidth="1"/>
    <col min="5760" max="5760" width="45.42578125" style="1" customWidth="1"/>
    <col min="5761" max="5761" width="1.140625" style="1" customWidth="1"/>
    <col min="5762" max="5762" width="16.5703125" style="1" customWidth="1"/>
    <col min="5763" max="5763" width="0.7109375" style="1" customWidth="1"/>
    <col min="5764" max="5764" width="16.5703125" style="1" customWidth="1"/>
    <col min="5765" max="5765" width="0.7109375" style="1" customWidth="1"/>
    <col min="5766" max="5766" width="18" style="1" customWidth="1"/>
    <col min="5767" max="5767" width="1.140625" style="1" customWidth="1"/>
    <col min="5768" max="5768" width="15.28515625" style="1" customWidth="1"/>
    <col min="5769" max="5769" width="0.7109375" style="1" customWidth="1"/>
    <col min="5770" max="5770" width="15.28515625" style="1" customWidth="1"/>
    <col min="5771" max="5771" width="0.7109375" style="1" customWidth="1"/>
    <col min="5772" max="5772" width="15.28515625" style="1" customWidth="1"/>
    <col min="5773" max="5773" width="14.42578125" style="1" bestFit="1" customWidth="1"/>
    <col min="5774" max="5776" width="16" style="1" customWidth="1"/>
    <col min="5777" max="5777" width="14.42578125" style="1" bestFit="1" customWidth="1"/>
    <col min="5778" max="6014" width="11.42578125" style="1"/>
    <col min="6015" max="6015" width="1.7109375" style="1" customWidth="1"/>
    <col min="6016" max="6016" width="45.42578125" style="1" customWidth="1"/>
    <col min="6017" max="6017" width="1.140625" style="1" customWidth="1"/>
    <col min="6018" max="6018" width="16.5703125" style="1" customWidth="1"/>
    <col min="6019" max="6019" width="0.7109375" style="1" customWidth="1"/>
    <col min="6020" max="6020" width="16.5703125" style="1" customWidth="1"/>
    <col min="6021" max="6021" width="0.7109375" style="1" customWidth="1"/>
    <col min="6022" max="6022" width="18" style="1" customWidth="1"/>
    <col min="6023" max="6023" width="1.140625" style="1" customWidth="1"/>
    <col min="6024" max="6024" width="15.28515625" style="1" customWidth="1"/>
    <col min="6025" max="6025" width="0.7109375" style="1" customWidth="1"/>
    <col min="6026" max="6026" width="15.28515625" style="1" customWidth="1"/>
    <col min="6027" max="6027" width="0.7109375" style="1" customWidth="1"/>
    <col min="6028" max="6028" width="15.28515625" style="1" customWidth="1"/>
    <col min="6029" max="6029" width="14.42578125" style="1" bestFit="1" customWidth="1"/>
    <col min="6030" max="6032" width="16" style="1" customWidth="1"/>
    <col min="6033" max="6033" width="14.42578125" style="1" bestFit="1" customWidth="1"/>
    <col min="6034" max="6270" width="11.42578125" style="1"/>
    <col min="6271" max="6271" width="1.7109375" style="1" customWidth="1"/>
    <col min="6272" max="6272" width="45.42578125" style="1" customWidth="1"/>
    <col min="6273" max="6273" width="1.140625" style="1" customWidth="1"/>
    <col min="6274" max="6274" width="16.5703125" style="1" customWidth="1"/>
    <col min="6275" max="6275" width="0.7109375" style="1" customWidth="1"/>
    <col min="6276" max="6276" width="16.5703125" style="1" customWidth="1"/>
    <col min="6277" max="6277" width="0.7109375" style="1" customWidth="1"/>
    <col min="6278" max="6278" width="18" style="1" customWidth="1"/>
    <col min="6279" max="6279" width="1.140625" style="1" customWidth="1"/>
    <col min="6280" max="6280" width="15.28515625" style="1" customWidth="1"/>
    <col min="6281" max="6281" width="0.7109375" style="1" customWidth="1"/>
    <col min="6282" max="6282" width="15.28515625" style="1" customWidth="1"/>
    <col min="6283" max="6283" width="0.7109375" style="1" customWidth="1"/>
    <col min="6284" max="6284" width="15.28515625" style="1" customWidth="1"/>
    <col min="6285" max="6285" width="14.42578125" style="1" bestFit="1" customWidth="1"/>
    <col min="6286" max="6288" width="16" style="1" customWidth="1"/>
    <col min="6289" max="6289" width="14.42578125" style="1" bestFit="1" customWidth="1"/>
    <col min="6290" max="6526" width="11.42578125" style="1"/>
    <col min="6527" max="6527" width="1.7109375" style="1" customWidth="1"/>
    <col min="6528" max="6528" width="45.42578125" style="1" customWidth="1"/>
    <col min="6529" max="6529" width="1.140625" style="1" customWidth="1"/>
    <col min="6530" max="6530" width="16.5703125" style="1" customWidth="1"/>
    <col min="6531" max="6531" width="0.7109375" style="1" customWidth="1"/>
    <col min="6532" max="6532" width="16.5703125" style="1" customWidth="1"/>
    <col min="6533" max="6533" width="0.7109375" style="1" customWidth="1"/>
    <col min="6534" max="6534" width="18" style="1" customWidth="1"/>
    <col min="6535" max="6535" width="1.140625" style="1" customWidth="1"/>
    <col min="6536" max="6536" width="15.28515625" style="1" customWidth="1"/>
    <col min="6537" max="6537" width="0.7109375" style="1" customWidth="1"/>
    <col min="6538" max="6538" width="15.28515625" style="1" customWidth="1"/>
    <col min="6539" max="6539" width="0.7109375" style="1" customWidth="1"/>
    <col min="6540" max="6540" width="15.28515625" style="1" customWidth="1"/>
    <col min="6541" max="6541" width="14.42578125" style="1" bestFit="1" customWidth="1"/>
    <col min="6542" max="6544" width="16" style="1" customWidth="1"/>
    <col min="6545" max="6545" width="14.42578125" style="1" bestFit="1" customWidth="1"/>
    <col min="6546" max="6782" width="11.42578125" style="1"/>
    <col min="6783" max="6783" width="1.7109375" style="1" customWidth="1"/>
    <col min="6784" max="6784" width="45.42578125" style="1" customWidth="1"/>
    <col min="6785" max="6785" width="1.140625" style="1" customWidth="1"/>
    <col min="6786" max="6786" width="16.5703125" style="1" customWidth="1"/>
    <col min="6787" max="6787" width="0.7109375" style="1" customWidth="1"/>
    <col min="6788" max="6788" width="16.5703125" style="1" customWidth="1"/>
    <col min="6789" max="6789" width="0.7109375" style="1" customWidth="1"/>
    <col min="6790" max="6790" width="18" style="1" customWidth="1"/>
    <col min="6791" max="6791" width="1.140625" style="1" customWidth="1"/>
    <col min="6792" max="6792" width="15.28515625" style="1" customWidth="1"/>
    <col min="6793" max="6793" width="0.7109375" style="1" customWidth="1"/>
    <col min="6794" max="6794" width="15.28515625" style="1" customWidth="1"/>
    <col min="6795" max="6795" width="0.7109375" style="1" customWidth="1"/>
    <col min="6796" max="6796" width="15.28515625" style="1" customWidth="1"/>
    <col min="6797" max="6797" width="14.42578125" style="1" bestFit="1" customWidth="1"/>
    <col min="6798" max="6800" width="16" style="1" customWidth="1"/>
    <col min="6801" max="6801" width="14.42578125" style="1" bestFit="1" customWidth="1"/>
    <col min="6802" max="7038" width="11.42578125" style="1"/>
    <col min="7039" max="7039" width="1.7109375" style="1" customWidth="1"/>
    <col min="7040" max="7040" width="45.42578125" style="1" customWidth="1"/>
    <col min="7041" max="7041" width="1.140625" style="1" customWidth="1"/>
    <col min="7042" max="7042" width="16.5703125" style="1" customWidth="1"/>
    <col min="7043" max="7043" width="0.7109375" style="1" customWidth="1"/>
    <col min="7044" max="7044" width="16.5703125" style="1" customWidth="1"/>
    <col min="7045" max="7045" width="0.7109375" style="1" customWidth="1"/>
    <col min="7046" max="7046" width="18" style="1" customWidth="1"/>
    <col min="7047" max="7047" width="1.140625" style="1" customWidth="1"/>
    <col min="7048" max="7048" width="15.28515625" style="1" customWidth="1"/>
    <col min="7049" max="7049" width="0.7109375" style="1" customWidth="1"/>
    <col min="7050" max="7050" width="15.28515625" style="1" customWidth="1"/>
    <col min="7051" max="7051" width="0.7109375" style="1" customWidth="1"/>
    <col min="7052" max="7052" width="15.28515625" style="1" customWidth="1"/>
    <col min="7053" max="7053" width="14.42578125" style="1" bestFit="1" customWidth="1"/>
    <col min="7054" max="7056" width="16" style="1" customWidth="1"/>
    <col min="7057" max="7057" width="14.42578125" style="1" bestFit="1" customWidth="1"/>
    <col min="7058" max="7294" width="11.42578125" style="1"/>
    <col min="7295" max="7295" width="1.7109375" style="1" customWidth="1"/>
    <col min="7296" max="7296" width="45.42578125" style="1" customWidth="1"/>
    <col min="7297" max="7297" width="1.140625" style="1" customWidth="1"/>
    <col min="7298" max="7298" width="16.5703125" style="1" customWidth="1"/>
    <col min="7299" max="7299" width="0.7109375" style="1" customWidth="1"/>
    <col min="7300" max="7300" width="16.5703125" style="1" customWidth="1"/>
    <col min="7301" max="7301" width="0.7109375" style="1" customWidth="1"/>
    <col min="7302" max="7302" width="18" style="1" customWidth="1"/>
    <col min="7303" max="7303" width="1.140625" style="1" customWidth="1"/>
    <col min="7304" max="7304" width="15.28515625" style="1" customWidth="1"/>
    <col min="7305" max="7305" width="0.7109375" style="1" customWidth="1"/>
    <col min="7306" max="7306" width="15.28515625" style="1" customWidth="1"/>
    <col min="7307" max="7307" width="0.7109375" style="1" customWidth="1"/>
    <col min="7308" max="7308" width="15.28515625" style="1" customWidth="1"/>
    <col min="7309" max="7309" width="14.42578125" style="1" bestFit="1" customWidth="1"/>
    <col min="7310" max="7312" width="16" style="1" customWidth="1"/>
    <col min="7313" max="7313" width="14.42578125" style="1" bestFit="1" customWidth="1"/>
    <col min="7314" max="7550" width="11.42578125" style="1"/>
    <col min="7551" max="7551" width="1.7109375" style="1" customWidth="1"/>
    <col min="7552" max="7552" width="45.42578125" style="1" customWidth="1"/>
    <col min="7553" max="7553" width="1.140625" style="1" customWidth="1"/>
    <col min="7554" max="7554" width="16.5703125" style="1" customWidth="1"/>
    <col min="7555" max="7555" width="0.7109375" style="1" customWidth="1"/>
    <col min="7556" max="7556" width="16.5703125" style="1" customWidth="1"/>
    <col min="7557" max="7557" width="0.7109375" style="1" customWidth="1"/>
    <col min="7558" max="7558" width="18" style="1" customWidth="1"/>
    <col min="7559" max="7559" width="1.140625" style="1" customWidth="1"/>
    <col min="7560" max="7560" width="15.28515625" style="1" customWidth="1"/>
    <col min="7561" max="7561" width="0.7109375" style="1" customWidth="1"/>
    <col min="7562" max="7562" width="15.28515625" style="1" customWidth="1"/>
    <col min="7563" max="7563" width="0.7109375" style="1" customWidth="1"/>
    <col min="7564" max="7564" width="15.28515625" style="1" customWidth="1"/>
    <col min="7565" max="7565" width="14.42578125" style="1" bestFit="1" customWidth="1"/>
    <col min="7566" max="7568" width="16" style="1" customWidth="1"/>
    <col min="7569" max="7569" width="14.42578125" style="1" bestFit="1" customWidth="1"/>
    <col min="7570" max="7806" width="11.42578125" style="1"/>
    <col min="7807" max="7807" width="1.7109375" style="1" customWidth="1"/>
    <col min="7808" max="7808" width="45.42578125" style="1" customWidth="1"/>
    <col min="7809" max="7809" width="1.140625" style="1" customWidth="1"/>
    <col min="7810" max="7810" width="16.5703125" style="1" customWidth="1"/>
    <col min="7811" max="7811" width="0.7109375" style="1" customWidth="1"/>
    <col min="7812" max="7812" width="16.5703125" style="1" customWidth="1"/>
    <col min="7813" max="7813" width="0.7109375" style="1" customWidth="1"/>
    <col min="7814" max="7814" width="18" style="1" customWidth="1"/>
    <col min="7815" max="7815" width="1.140625" style="1" customWidth="1"/>
    <col min="7816" max="7816" width="15.28515625" style="1" customWidth="1"/>
    <col min="7817" max="7817" width="0.7109375" style="1" customWidth="1"/>
    <col min="7818" max="7818" width="15.28515625" style="1" customWidth="1"/>
    <col min="7819" max="7819" width="0.7109375" style="1" customWidth="1"/>
    <col min="7820" max="7820" width="15.28515625" style="1" customWidth="1"/>
    <col min="7821" max="7821" width="14.42578125" style="1" bestFit="1" customWidth="1"/>
    <col min="7822" max="7824" width="16" style="1" customWidth="1"/>
    <col min="7825" max="7825" width="14.42578125" style="1" bestFit="1" customWidth="1"/>
    <col min="7826" max="8062" width="11.42578125" style="1"/>
    <col min="8063" max="8063" width="1.7109375" style="1" customWidth="1"/>
    <col min="8064" max="8064" width="45.42578125" style="1" customWidth="1"/>
    <col min="8065" max="8065" width="1.140625" style="1" customWidth="1"/>
    <col min="8066" max="8066" width="16.5703125" style="1" customWidth="1"/>
    <col min="8067" max="8067" width="0.7109375" style="1" customWidth="1"/>
    <col min="8068" max="8068" width="16.5703125" style="1" customWidth="1"/>
    <col min="8069" max="8069" width="0.7109375" style="1" customWidth="1"/>
    <col min="8070" max="8070" width="18" style="1" customWidth="1"/>
    <col min="8071" max="8071" width="1.140625" style="1" customWidth="1"/>
    <col min="8072" max="8072" width="15.28515625" style="1" customWidth="1"/>
    <col min="8073" max="8073" width="0.7109375" style="1" customWidth="1"/>
    <col min="8074" max="8074" width="15.28515625" style="1" customWidth="1"/>
    <col min="8075" max="8075" width="0.7109375" style="1" customWidth="1"/>
    <col min="8076" max="8076" width="15.28515625" style="1" customWidth="1"/>
    <col min="8077" max="8077" width="14.42578125" style="1" bestFit="1" customWidth="1"/>
    <col min="8078" max="8080" width="16" style="1" customWidth="1"/>
    <col min="8081" max="8081" width="14.42578125" style="1" bestFit="1" customWidth="1"/>
    <col min="8082" max="8318" width="11.42578125" style="1"/>
    <col min="8319" max="8319" width="1.7109375" style="1" customWidth="1"/>
    <col min="8320" max="8320" width="45.42578125" style="1" customWidth="1"/>
    <col min="8321" max="8321" width="1.140625" style="1" customWidth="1"/>
    <col min="8322" max="8322" width="16.5703125" style="1" customWidth="1"/>
    <col min="8323" max="8323" width="0.7109375" style="1" customWidth="1"/>
    <col min="8324" max="8324" width="16.5703125" style="1" customWidth="1"/>
    <col min="8325" max="8325" width="0.7109375" style="1" customWidth="1"/>
    <col min="8326" max="8326" width="18" style="1" customWidth="1"/>
    <col min="8327" max="8327" width="1.140625" style="1" customWidth="1"/>
    <col min="8328" max="8328" width="15.28515625" style="1" customWidth="1"/>
    <col min="8329" max="8329" width="0.7109375" style="1" customWidth="1"/>
    <col min="8330" max="8330" width="15.28515625" style="1" customWidth="1"/>
    <col min="8331" max="8331" width="0.7109375" style="1" customWidth="1"/>
    <col min="8332" max="8332" width="15.28515625" style="1" customWidth="1"/>
    <col min="8333" max="8333" width="14.42578125" style="1" bestFit="1" customWidth="1"/>
    <col min="8334" max="8336" width="16" style="1" customWidth="1"/>
    <col min="8337" max="8337" width="14.42578125" style="1" bestFit="1" customWidth="1"/>
    <col min="8338" max="8574" width="11.42578125" style="1"/>
    <col min="8575" max="8575" width="1.7109375" style="1" customWidth="1"/>
    <col min="8576" max="8576" width="45.42578125" style="1" customWidth="1"/>
    <col min="8577" max="8577" width="1.140625" style="1" customWidth="1"/>
    <col min="8578" max="8578" width="16.5703125" style="1" customWidth="1"/>
    <col min="8579" max="8579" width="0.7109375" style="1" customWidth="1"/>
    <col min="8580" max="8580" width="16.5703125" style="1" customWidth="1"/>
    <col min="8581" max="8581" width="0.7109375" style="1" customWidth="1"/>
    <col min="8582" max="8582" width="18" style="1" customWidth="1"/>
    <col min="8583" max="8583" width="1.140625" style="1" customWidth="1"/>
    <col min="8584" max="8584" width="15.28515625" style="1" customWidth="1"/>
    <col min="8585" max="8585" width="0.7109375" style="1" customWidth="1"/>
    <col min="8586" max="8586" width="15.28515625" style="1" customWidth="1"/>
    <col min="8587" max="8587" width="0.7109375" style="1" customWidth="1"/>
    <col min="8588" max="8588" width="15.28515625" style="1" customWidth="1"/>
    <col min="8589" max="8589" width="14.42578125" style="1" bestFit="1" customWidth="1"/>
    <col min="8590" max="8592" width="16" style="1" customWidth="1"/>
    <col min="8593" max="8593" width="14.42578125" style="1" bestFit="1" customWidth="1"/>
    <col min="8594" max="8830" width="11.42578125" style="1"/>
    <col min="8831" max="8831" width="1.7109375" style="1" customWidth="1"/>
    <col min="8832" max="8832" width="45.42578125" style="1" customWidth="1"/>
    <col min="8833" max="8833" width="1.140625" style="1" customWidth="1"/>
    <col min="8834" max="8834" width="16.5703125" style="1" customWidth="1"/>
    <col min="8835" max="8835" width="0.7109375" style="1" customWidth="1"/>
    <col min="8836" max="8836" width="16.5703125" style="1" customWidth="1"/>
    <col min="8837" max="8837" width="0.7109375" style="1" customWidth="1"/>
    <col min="8838" max="8838" width="18" style="1" customWidth="1"/>
    <col min="8839" max="8839" width="1.140625" style="1" customWidth="1"/>
    <col min="8840" max="8840" width="15.28515625" style="1" customWidth="1"/>
    <col min="8841" max="8841" width="0.7109375" style="1" customWidth="1"/>
    <col min="8842" max="8842" width="15.28515625" style="1" customWidth="1"/>
    <col min="8843" max="8843" width="0.7109375" style="1" customWidth="1"/>
    <col min="8844" max="8844" width="15.28515625" style="1" customWidth="1"/>
    <col min="8845" max="8845" width="14.42578125" style="1" bestFit="1" customWidth="1"/>
    <col min="8846" max="8848" width="16" style="1" customWidth="1"/>
    <col min="8849" max="8849" width="14.42578125" style="1" bestFit="1" customWidth="1"/>
    <col min="8850" max="9086" width="11.42578125" style="1"/>
    <col min="9087" max="9087" width="1.7109375" style="1" customWidth="1"/>
    <col min="9088" max="9088" width="45.42578125" style="1" customWidth="1"/>
    <col min="9089" max="9089" width="1.140625" style="1" customWidth="1"/>
    <col min="9090" max="9090" width="16.5703125" style="1" customWidth="1"/>
    <col min="9091" max="9091" width="0.7109375" style="1" customWidth="1"/>
    <col min="9092" max="9092" width="16.5703125" style="1" customWidth="1"/>
    <col min="9093" max="9093" width="0.7109375" style="1" customWidth="1"/>
    <col min="9094" max="9094" width="18" style="1" customWidth="1"/>
    <col min="9095" max="9095" width="1.140625" style="1" customWidth="1"/>
    <col min="9096" max="9096" width="15.28515625" style="1" customWidth="1"/>
    <col min="9097" max="9097" width="0.7109375" style="1" customWidth="1"/>
    <col min="9098" max="9098" width="15.28515625" style="1" customWidth="1"/>
    <col min="9099" max="9099" width="0.7109375" style="1" customWidth="1"/>
    <col min="9100" max="9100" width="15.28515625" style="1" customWidth="1"/>
    <col min="9101" max="9101" width="14.42578125" style="1" bestFit="1" customWidth="1"/>
    <col min="9102" max="9104" width="16" style="1" customWidth="1"/>
    <col min="9105" max="9105" width="14.42578125" style="1" bestFit="1" customWidth="1"/>
    <col min="9106" max="9342" width="11.42578125" style="1"/>
    <col min="9343" max="9343" width="1.7109375" style="1" customWidth="1"/>
    <col min="9344" max="9344" width="45.42578125" style="1" customWidth="1"/>
    <col min="9345" max="9345" width="1.140625" style="1" customWidth="1"/>
    <col min="9346" max="9346" width="16.5703125" style="1" customWidth="1"/>
    <col min="9347" max="9347" width="0.7109375" style="1" customWidth="1"/>
    <col min="9348" max="9348" width="16.5703125" style="1" customWidth="1"/>
    <col min="9349" max="9349" width="0.7109375" style="1" customWidth="1"/>
    <col min="9350" max="9350" width="18" style="1" customWidth="1"/>
    <col min="9351" max="9351" width="1.140625" style="1" customWidth="1"/>
    <col min="9352" max="9352" width="15.28515625" style="1" customWidth="1"/>
    <col min="9353" max="9353" width="0.7109375" style="1" customWidth="1"/>
    <col min="9354" max="9354" width="15.28515625" style="1" customWidth="1"/>
    <col min="9355" max="9355" width="0.7109375" style="1" customWidth="1"/>
    <col min="9356" max="9356" width="15.28515625" style="1" customWidth="1"/>
    <col min="9357" max="9357" width="14.42578125" style="1" bestFit="1" customWidth="1"/>
    <col min="9358" max="9360" width="16" style="1" customWidth="1"/>
    <col min="9361" max="9361" width="14.42578125" style="1" bestFit="1" customWidth="1"/>
    <col min="9362" max="9598" width="11.42578125" style="1"/>
    <col min="9599" max="9599" width="1.7109375" style="1" customWidth="1"/>
    <col min="9600" max="9600" width="45.42578125" style="1" customWidth="1"/>
    <col min="9601" max="9601" width="1.140625" style="1" customWidth="1"/>
    <col min="9602" max="9602" width="16.5703125" style="1" customWidth="1"/>
    <col min="9603" max="9603" width="0.7109375" style="1" customWidth="1"/>
    <col min="9604" max="9604" width="16.5703125" style="1" customWidth="1"/>
    <col min="9605" max="9605" width="0.7109375" style="1" customWidth="1"/>
    <col min="9606" max="9606" width="18" style="1" customWidth="1"/>
    <col min="9607" max="9607" width="1.140625" style="1" customWidth="1"/>
    <col min="9608" max="9608" width="15.28515625" style="1" customWidth="1"/>
    <col min="9609" max="9609" width="0.7109375" style="1" customWidth="1"/>
    <col min="9610" max="9610" width="15.28515625" style="1" customWidth="1"/>
    <col min="9611" max="9611" width="0.7109375" style="1" customWidth="1"/>
    <col min="9612" max="9612" width="15.28515625" style="1" customWidth="1"/>
    <col min="9613" max="9613" width="14.42578125" style="1" bestFit="1" customWidth="1"/>
    <col min="9614" max="9616" width="16" style="1" customWidth="1"/>
    <col min="9617" max="9617" width="14.42578125" style="1" bestFit="1" customWidth="1"/>
    <col min="9618" max="9854" width="11.42578125" style="1"/>
    <col min="9855" max="9855" width="1.7109375" style="1" customWidth="1"/>
    <col min="9856" max="9856" width="45.42578125" style="1" customWidth="1"/>
    <col min="9857" max="9857" width="1.140625" style="1" customWidth="1"/>
    <col min="9858" max="9858" width="16.5703125" style="1" customWidth="1"/>
    <col min="9859" max="9859" width="0.7109375" style="1" customWidth="1"/>
    <col min="9860" max="9860" width="16.5703125" style="1" customWidth="1"/>
    <col min="9861" max="9861" width="0.7109375" style="1" customWidth="1"/>
    <col min="9862" max="9862" width="18" style="1" customWidth="1"/>
    <col min="9863" max="9863" width="1.140625" style="1" customWidth="1"/>
    <col min="9864" max="9864" width="15.28515625" style="1" customWidth="1"/>
    <col min="9865" max="9865" width="0.7109375" style="1" customWidth="1"/>
    <col min="9866" max="9866" width="15.28515625" style="1" customWidth="1"/>
    <col min="9867" max="9867" width="0.7109375" style="1" customWidth="1"/>
    <col min="9868" max="9868" width="15.28515625" style="1" customWidth="1"/>
    <col min="9869" max="9869" width="14.42578125" style="1" bestFit="1" customWidth="1"/>
    <col min="9870" max="9872" width="16" style="1" customWidth="1"/>
    <col min="9873" max="9873" width="14.42578125" style="1" bestFit="1" customWidth="1"/>
    <col min="9874" max="10110" width="11.42578125" style="1"/>
    <col min="10111" max="10111" width="1.7109375" style="1" customWidth="1"/>
    <col min="10112" max="10112" width="45.42578125" style="1" customWidth="1"/>
    <col min="10113" max="10113" width="1.140625" style="1" customWidth="1"/>
    <col min="10114" max="10114" width="16.5703125" style="1" customWidth="1"/>
    <col min="10115" max="10115" width="0.7109375" style="1" customWidth="1"/>
    <col min="10116" max="10116" width="16.5703125" style="1" customWidth="1"/>
    <col min="10117" max="10117" width="0.7109375" style="1" customWidth="1"/>
    <col min="10118" max="10118" width="18" style="1" customWidth="1"/>
    <col min="10119" max="10119" width="1.140625" style="1" customWidth="1"/>
    <col min="10120" max="10120" width="15.28515625" style="1" customWidth="1"/>
    <col min="10121" max="10121" width="0.7109375" style="1" customWidth="1"/>
    <col min="10122" max="10122" width="15.28515625" style="1" customWidth="1"/>
    <col min="10123" max="10123" width="0.7109375" style="1" customWidth="1"/>
    <col min="10124" max="10124" width="15.28515625" style="1" customWidth="1"/>
    <col min="10125" max="10125" width="14.42578125" style="1" bestFit="1" customWidth="1"/>
    <col min="10126" max="10128" width="16" style="1" customWidth="1"/>
    <col min="10129" max="10129" width="14.42578125" style="1" bestFit="1" customWidth="1"/>
    <col min="10130" max="10366" width="11.42578125" style="1"/>
    <col min="10367" max="10367" width="1.7109375" style="1" customWidth="1"/>
    <col min="10368" max="10368" width="45.42578125" style="1" customWidth="1"/>
    <col min="10369" max="10369" width="1.140625" style="1" customWidth="1"/>
    <col min="10370" max="10370" width="16.5703125" style="1" customWidth="1"/>
    <col min="10371" max="10371" width="0.7109375" style="1" customWidth="1"/>
    <col min="10372" max="10372" width="16.5703125" style="1" customWidth="1"/>
    <col min="10373" max="10373" width="0.7109375" style="1" customWidth="1"/>
    <col min="10374" max="10374" width="18" style="1" customWidth="1"/>
    <col min="10375" max="10375" width="1.140625" style="1" customWidth="1"/>
    <col min="10376" max="10376" width="15.28515625" style="1" customWidth="1"/>
    <col min="10377" max="10377" width="0.7109375" style="1" customWidth="1"/>
    <col min="10378" max="10378" width="15.28515625" style="1" customWidth="1"/>
    <col min="10379" max="10379" width="0.7109375" style="1" customWidth="1"/>
    <col min="10380" max="10380" width="15.28515625" style="1" customWidth="1"/>
    <col min="10381" max="10381" width="14.42578125" style="1" bestFit="1" customWidth="1"/>
    <col min="10382" max="10384" width="16" style="1" customWidth="1"/>
    <col min="10385" max="10385" width="14.42578125" style="1" bestFit="1" customWidth="1"/>
    <col min="10386" max="10622" width="11.42578125" style="1"/>
    <col min="10623" max="10623" width="1.7109375" style="1" customWidth="1"/>
    <col min="10624" max="10624" width="45.42578125" style="1" customWidth="1"/>
    <col min="10625" max="10625" width="1.140625" style="1" customWidth="1"/>
    <col min="10626" max="10626" width="16.5703125" style="1" customWidth="1"/>
    <col min="10627" max="10627" width="0.7109375" style="1" customWidth="1"/>
    <col min="10628" max="10628" width="16.5703125" style="1" customWidth="1"/>
    <col min="10629" max="10629" width="0.7109375" style="1" customWidth="1"/>
    <col min="10630" max="10630" width="18" style="1" customWidth="1"/>
    <col min="10631" max="10631" width="1.140625" style="1" customWidth="1"/>
    <col min="10632" max="10632" width="15.28515625" style="1" customWidth="1"/>
    <col min="10633" max="10633" width="0.7109375" style="1" customWidth="1"/>
    <col min="10634" max="10634" width="15.28515625" style="1" customWidth="1"/>
    <col min="10635" max="10635" width="0.7109375" style="1" customWidth="1"/>
    <col min="10636" max="10636" width="15.28515625" style="1" customWidth="1"/>
    <col min="10637" max="10637" width="14.42578125" style="1" bestFit="1" customWidth="1"/>
    <col min="10638" max="10640" width="16" style="1" customWidth="1"/>
    <col min="10641" max="10641" width="14.42578125" style="1" bestFit="1" customWidth="1"/>
    <col min="10642" max="10878" width="11.42578125" style="1"/>
    <col min="10879" max="10879" width="1.7109375" style="1" customWidth="1"/>
    <col min="10880" max="10880" width="45.42578125" style="1" customWidth="1"/>
    <col min="10881" max="10881" width="1.140625" style="1" customWidth="1"/>
    <col min="10882" max="10882" width="16.5703125" style="1" customWidth="1"/>
    <col min="10883" max="10883" width="0.7109375" style="1" customWidth="1"/>
    <col min="10884" max="10884" width="16.5703125" style="1" customWidth="1"/>
    <col min="10885" max="10885" width="0.7109375" style="1" customWidth="1"/>
    <col min="10886" max="10886" width="18" style="1" customWidth="1"/>
    <col min="10887" max="10887" width="1.140625" style="1" customWidth="1"/>
    <col min="10888" max="10888" width="15.28515625" style="1" customWidth="1"/>
    <col min="10889" max="10889" width="0.7109375" style="1" customWidth="1"/>
    <col min="10890" max="10890" width="15.28515625" style="1" customWidth="1"/>
    <col min="10891" max="10891" width="0.7109375" style="1" customWidth="1"/>
    <col min="10892" max="10892" width="15.28515625" style="1" customWidth="1"/>
    <col min="10893" max="10893" width="14.42578125" style="1" bestFit="1" customWidth="1"/>
    <col min="10894" max="10896" width="16" style="1" customWidth="1"/>
    <col min="10897" max="10897" width="14.42578125" style="1" bestFit="1" customWidth="1"/>
    <col min="10898" max="11134" width="11.42578125" style="1"/>
    <col min="11135" max="11135" width="1.7109375" style="1" customWidth="1"/>
    <col min="11136" max="11136" width="45.42578125" style="1" customWidth="1"/>
    <col min="11137" max="11137" width="1.140625" style="1" customWidth="1"/>
    <col min="11138" max="11138" width="16.5703125" style="1" customWidth="1"/>
    <col min="11139" max="11139" width="0.7109375" style="1" customWidth="1"/>
    <col min="11140" max="11140" width="16.5703125" style="1" customWidth="1"/>
    <col min="11141" max="11141" width="0.7109375" style="1" customWidth="1"/>
    <col min="11142" max="11142" width="18" style="1" customWidth="1"/>
    <col min="11143" max="11143" width="1.140625" style="1" customWidth="1"/>
    <col min="11144" max="11144" width="15.28515625" style="1" customWidth="1"/>
    <col min="11145" max="11145" width="0.7109375" style="1" customWidth="1"/>
    <col min="11146" max="11146" width="15.28515625" style="1" customWidth="1"/>
    <col min="11147" max="11147" width="0.7109375" style="1" customWidth="1"/>
    <col min="11148" max="11148" width="15.28515625" style="1" customWidth="1"/>
    <col min="11149" max="11149" width="14.42578125" style="1" bestFit="1" customWidth="1"/>
    <col min="11150" max="11152" width="16" style="1" customWidth="1"/>
    <col min="11153" max="11153" width="14.42578125" style="1" bestFit="1" customWidth="1"/>
    <col min="11154" max="11390" width="11.42578125" style="1"/>
    <col min="11391" max="11391" width="1.7109375" style="1" customWidth="1"/>
    <col min="11392" max="11392" width="45.42578125" style="1" customWidth="1"/>
    <col min="11393" max="11393" width="1.140625" style="1" customWidth="1"/>
    <col min="11394" max="11394" width="16.5703125" style="1" customWidth="1"/>
    <col min="11395" max="11395" width="0.7109375" style="1" customWidth="1"/>
    <col min="11396" max="11396" width="16.5703125" style="1" customWidth="1"/>
    <col min="11397" max="11397" width="0.7109375" style="1" customWidth="1"/>
    <col min="11398" max="11398" width="18" style="1" customWidth="1"/>
    <col min="11399" max="11399" width="1.140625" style="1" customWidth="1"/>
    <col min="11400" max="11400" width="15.28515625" style="1" customWidth="1"/>
    <col min="11401" max="11401" width="0.7109375" style="1" customWidth="1"/>
    <col min="11402" max="11402" width="15.28515625" style="1" customWidth="1"/>
    <col min="11403" max="11403" width="0.7109375" style="1" customWidth="1"/>
    <col min="11404" max="11404" width="15.28515625" style="1" customWidth="1"/>
    <col min="11405" max="11405" width="14.42578125" style="1" bestFit="1" customWidth="1"/>
    <col min="11406" max="11408" width="16" style="1" customWidth="1"/>
    <col min="11409" max="11409" width="14.42578125" style="1" bestFit="1" customWidth="1"/>
    <col min="11410" max="11646" width="11.42578125" style="1"/>
    <col min="11647" max="11647" width="1.7109375" style="1" customWidth="1"/>
    <col min="11648" max="11648" width="45.42578125" style="1" customWidth="1"/>
    <col min="11649" max="11649" width="1.140625" style="1" customWidth="1"/>
    <col min="11650" max="11650" width="16.5703125" style="1" customWidth="1"/>
    <col min="11651" max="11651" width="0.7109375" style="1" customWidth="1"/>
    <col min="11652" max="11652" width="16.5703125" style="1" customWidth="1"/>
    <col min="11653" max="11653" width="0.7109375" style="1" customWidth="1"/>
    <col min="11654" max="11654" width="18" style="1" customWidth="1"/>
    <col min="11655" max="11655" width="1.140625" style="1" customWidth="1"/>
    <col min="11656" max="11656" width="15.28515625" style="1" customWidth="1"/>
    <col min="11657" max="11657" width="0.7109375" style="1" customWidth="1"/>
    <col min="11658" max="11658" width="15.28515625" style="1" customWidth="1"/>
    <col min="11659" max="11659" width="0.7109375" style="1" customWidth="1"/>
    <col min="11660" max="11660" width="15.28515625" style="1" customWidth="1"/>
    <col min="11661" max="11661" width="14.42578125" style="1" bestFit="1" customWidth="1"/>
    <col min="11662" max="11664" width="16" style="1" customWidth="1"/>
    <col min="11665" max="11665" width="14.42578125" style="1" bestFit="1" customWidth="1"/>
    <col min="11666" max="11902" width="11.42578125" style="1"/>
    <col min="11903" max="11903" width="1.7109375" style="1" customWidth="1"/>
    <col min="11904" max="11904" width="45.42578125" style="1" customWidth="1"/>
    <col min="11905" max="11905" width="1.140625" style="1" customWidth="1"/>
    <col min="11906" max="11906" width="16.5703125" style="1" customWidth="1"/>
    <col min="11907" max="11907" width="0.7109375" style="1" customWidth="1"/>
    <col min="11908" max="11908" width="16.5703125" style="1" customWidth="1"/>
    <col min="11909" max="11909" width="0.7109375" style="1" customWidth="1"/>
    <col min="11910" max="11910" width="18" style="1" customWidth="1"/>
    <col min="11911" max="11911" width="1.140625" style="1" customWidth="1"/>
    <col min="11912" max="11912" width="15.28515625" style="1" customWidth="1"/>
    <col min="11913" max="11913" width="0.7109375" style="1" customWidth="1"/>
    <col min="11914" max="11914" width="15.28515625" style="1" customWidth="1"/>
    <col min="11915" max="11915" width="0.7109375" style="1" customWidth="1"/>
    <col min="11916" max="11916" width="15.28515625" style="1" customWidth="1"/>
    <col min="11917" max="11917" width="14.42578125" style="1" bestFit="1" customWidth="1"/>
    <col min="11918" max="11920" width="16" style="1" customWidth="1"/>
    <col min="11921" max="11921" width="14.42578125" style="1" bestFit="1" customWidth="1"/>
    <col min="11922" max="12158" width="11.42578125" style="1"/>
    <col min="12159" max="12159" width="1.7109375" style="1" customWidth="1"/>
    <col min="12160" max="12160" width="45.42578125" style="1" customWidth="1"/>
    <col min="12161" max="12161" width="1.140625" style="1" customWidth="1"/>
    <col min="12162" max="12162" width="16.5703125" style="1" customWidth="1"/>
    <col min="12163" max="12163" width="0.7109375" style="1" customWidth="1"/>
    <col min="12164" max="12164" width="16.5703125" style="1" customWidth="1"/>
    <col min="12165" max="12165" width="0.7109375" style="1" customWidth="1"/>
    <col min="12166" max="12166" width="18" style="1" customWidth="1"/>
    <col min="12167" max="12167" width="1.140625" style="1" customWidth="1"/>
    <col min="12168" max="12168" width="15.28515625" style="1" customWidth="1"/>
    <col min="12169" max="12169" width="0.7109375" style="1" customWidth="1"/>
    <col min="12170" max="12170" width="15.28515625" style="1" customWidth="1"/>
    <col min="12171" max="12171" width="0.7109375" style="1" customWidth="1"/>
    <col min="12172" max="12172" width="15.28515625" style="1" customWidth="1"/>
    <col min="12173" max="12173" width="14.42578125" style="1" bestFit="1" customWidth="1"/>
    <col min="12174" max="12176" width="16" style="1" customWidth="1"/>
    <col min="12177" max="12177" width="14.42578125" style="1" bestFit="1" customWidth="1"/>
    <col min="12178" max="12414" width="11.42578125" style="1"/>
    <col min="12415" max="12415" width="1.7109375" style="1" customWidth="1"/>
    <col min="12416" max="12416" width="45.42578125" style="1" customWidth="1"/>
    <col min="12417" max="12417" width="1.140625" style="1" customWidth="1"/>
    <col min="12418" max="12418" width="16.5703125" style="1" customWidth="1"/>
    <col min="12419" max="12419" width="0.7109375" style="1" customWidth="1"/>
    <col min="12420" max="12420" width="16.5703125" style="1" customWidth="1"/>
    <col min="12421" max="12421" width="0.7109375" style="1" customWidth="1"/>
    <col min="12422" max="12422" width="18" style="1" customWidth="1"/>
    <col min="12423" max="12423" width="1.140625" style="1" customWidth="1"/>
    <col min="12424" max="12424" width="15.28515625" style="1" customWidth="1"/>
    <col min="12425" max="12425" width="0.7109375" style="1" customWidth="1"/>
    <col min="12426" max="12426" width="15.28515625" style="1" customWidth="1"/>
    <col min="12427" max="12427" width="0.7109375" style="1" customWidth="1"/>
    <col min="12428" max="12428" width="15.28515625" style="1" customWidth="1"/>
    <col min="12429" max="12429" width="14.42578125" style="1" bestFit="1" customWidth="1"/>
    <col min="12430" max="12432" width="16" style="1" customWidth="1"/>
    <col min="12433" max="12433" width="14.42578125" style="1" bestFit="1" customWidth="1"/>
    <col min="12434" max="12670" width="11.42578125" style="1"/>
    <col min="12671" max="12671" width="1.7109375" style="1" customWidth="1"/>
    <col min="12672" max="12672" width="45.42578125" style="1" customWidth="1"/>
    <col min="12673" max="12673" width="1.140625" style="1" customWidth="1"/>
    <col min="12674" max="12674" width="16.5703125" style="1" customWidth="1"/>
    <col min="12675" max="12675" width="0.7109375" style="1" customWidth="1"/>
    <col min="12676" max="12676" width="16.5703125" style="1" customWidth="1"/>
    <col min="12677" max="12677" width="0.7109375" style="1" customWidth="1"/>
    <col min="12678" max="12678" width="18" style="1" customWidth="1"/>
    <col min="12679" max="12679" width="1.140625" style="1" customWidth="1"/>
    <col min="12680" max="12680" width="15.28515625" style="1" customWidth="1"/>
    <col min="12681" max="12681" width="0.7109375" style="1" customWidth="1"/>
    <col min="12682" max="12682" width="15.28515625" style="1" customWidth="1"/>
    <col min="12683" max="12683" width="0.7109375" style="1" customWidth="1"/>
    <col min="12684" max="12684" width="15.28515625" style="1" customWidth="1"/>
    <col min="12685" max="12685" width="14.42578125" style="1" bestFit="1" customWidth="1"/>
    <col min="12686" max="12688" width="16" style="1" customWidth="1"/>
    <col min="12689" max="12689" width="14.42578125" style="1" bestFit="1" customWidth="1"/>
    <col min="12690" max="12926" width="11.42578125" style="1"/>
    <col min="12927" max="12927" width="1.7109375" style="1" customWidth="1"/>
    <col min="12928" max="12928" width="45.42578125" style="1" customWidth="1"/>
    <col min="12929" max="12929" width="1.140625" style="1" customWidth="1"/>
    <col min="12930" max="12930" width="16.5703125" style="1" customWidth="1"/>
    <col min="12931" max="12931" width="0.7109375" style="1" customWidth="1"/>
    <col min="12932" max="12932" width="16.5703125" style="1" customWidth="1"/>
    <col min="12933" max="12933" width="0.7109375" style="1" customWidth="1"/>
    <col min="12934" max="12934" width="18" style="1" customWidth="1"/>
    <col min="12935" max="12935" width="1.140625" style="1" customWidth="1"/>
    <col min="12936" max="12936" width="15.28515625" style="1" customWidth="1"/>
    <col min="12937" max="12937" width="0.7109375" style="1" customWidth="1"/>
    <col min="12938" max="12938" width="15.28515625" style="1" customWidth="1"/>
    <col min="12939" max="12939" width="0.7109375" style="1" customWidth="1"/>
    <col min="12940" max="12940" width="15.28515625" style="1" customWidth="1"/>
    <col min="12941" max="12941" width="14.42578125" style="1" bestFit="1" customWidth="1"/>
    <col min="12942" max="12944" width="16" style="1" customWidth="1"/>
    <col min="12945" max="12945" width="14.42578125" style="1" bestFit="1" customWidth="1"/>
    <col min="12946" max="13182" width="11.42578125" style="1"/>
    <col min="13183" max="13183" width="1.7109375" style="1" customWidth="1"/>
    <col min="13184" max="13184" width="45.42578125" style="1" customWidth="1"/>
    <col min="13185" max="13185" width="1.140625" style="1" customWidth="1"/>
    <col min="13186" max="13186" width="16.5703125" style="1" customWidth="1"/>
    <col min="13187" max="13187" width="0.7109375" style="1" customWidth="1"/>
    <col min="13188" max="13188" width="16.5703125" style="1" customWidth="1"/>
    <col min="13189" max="13189" width="0.7109375" style="1" customWidth="1"/>
    <col min="13190" max="13190" width="18" style="1" customWidth="1"/>
    <col min="13191" max="13191" width="1.140625" style="1" customWidth="1"/>
    <col min="13192" max="13192" width="15.28515625" style="1" customWidth="1"/>
    <col min="13193" max="13193" width="0.7109375" style="1" customWidth="1"/>
    <col min="13194" max="13194" width="15.28515625" style="1" customWidth="1"/>
    <col min="13195" max="13195" width="0.7109375" style="1" customWidth="1"/>
    <col min="13196" max="13196" width="15.28515625" style="1" customWidth="1"/>
    <col min="13197" max="13197" width="14.42578125" style="1" bestFit="1" customWidth="1"/>
    <col min="13198" max="13200" width="16" style="1" customWidth="1"/>
    <col min="13201" max="13201" width="14.42578125" style="1" bestFit="1" customWidth="1"/>
    <col min="13202" max="13438" width="11.42578125" style="1"/>
    <col min="13439" max="13439" width="1.7109375" style="1" customWidth="1"/>
    <col min="13440" max="13440" width="45.42578125" style="1" customWidth="1"/>
    <col min="13441" max="13441" width="1.140625" style="1" customWidth="1"/>
    <col min="13442" max="13442" width="16.5703125" style="1" customWidth="1"/>
    <col min="13443" max="13443" width="0.7109375" style="1" customWidth="1"/>
    <col min="13444" max="13444" width="16.5703125" style="1" customWidth="1"/>
    <col min="13445" max="13445" width="0.7109375" style="1" customWidth="1"/>
    <col min="13446" max="13446" width="18" style="1" customWidth="1"/>
    <col min="13447" max="13447" width="1.140625" style="1" customWidth="1"/>
    <col min="13448" max="13448" width="15.28515625" style="1" customWidth="1"/>
    <col min="13449" max="13449" width="0.7109375" style="1" customWidth="1"/>
    <col min="13450" max="13450" width="15.28515625" style="1" customWidth="1"/>
    <col min="13451" max="13451" width="0.7109375" style="1" customWidth="1"/>
    <col min="13452" max="13452" width="15.28515625" style="1" customWidth="1"/>
    <col min="13453" max="13453" width="14.42578125" style="1" bestFit="1" customWidth="1"/>
    <col min="13454" max="13456" width="16" style="1" customWidth="1"/>
    <col min="13457" max="13457" width="14.42578125" style="1" bestFit="1" customWidth="1"/>
    <col min="13458" max="13694" width="11.42578125" style="1"/>
    <col min="13695" max="13695" width="1.7109375" style="1" customWidth="1"/>
    <col min="13696" max="13696" width="45.42578125" style="1" customWidth="1"/>
    <col min="13697" max="13697" width="1.140625" style="1" customWidth="1"/>
    <col min="13698" max="13698" width="16.5703125" style="1" customWidth="1"/>
    <col min="13699" max="13699" width="0.7109375" style="1" customWidth="1"/>
    <col min="13700" max="13700" width="16.5703125" style="1" customWidth="1"/>
    <col min="13701" max="13701" width="0.7109375" style="1" customWidth="1"/>
    <col min="13702" max="13702" width="18" style="1" customWidth="1"/>
    <col min="13703" max="13703" width="1.140625" style="1" customWidth="1"/>
    <col min="13704" max="13704" width="15.28515625" style="1" customWidth="1"/>
    <col min="13705" max="13705" width="0.7109375" style="1" customWidth="1"/>
    <col min="13706" max="13706" width="15.28515625" style="1" customWidth="1"/>
    <col min="13707" max="13707" width="0.7109375" style="1" customWidth="1"/>
    <col min="13708" max="13708" width="15.28515625" style="1" customWidth="1"/>
    <col min="13709" max="13709" width="14.42578125" style="1" bestFit="1" customWidth="1"/>
    <col min="13710" max="13712" width="16" style="1" customWidth="1"/>
    <col min="13713" max="13713" width="14.42578125" style="1" bestFit="1" customWidth="1"/>
    <col min="13714" max="13950" width="11.42578125" style="1"/>
    <col min="13951" max="13951" width="1.7109375" style="1" customWidth="1"/>
    <col min="13952" max="13952" width="45.42578125" style="1" customWidth="1"/>
    <col min="13953" max="13953" width="1.140625" style="1" customWidth="1"/>
    <col min="13954" max="13954" width="16.5703125" style="1" customWidth="1"/>
    <col min="13955" max="13955" width="0.7109375" style="1" customWidth="1"/>
    <col min="13956" max="13956" width="16.5703125" style="1" customWidth="1"/>
    <col min="13957" max="13957" width="0.7109375" style="1" customWidth="1"/>
    <col min="13958" max="13958" width="18" style="1" customWidth="1"/>
    <col min="13959" max="13959" width="1.140625" style="1" customWidth="1"/>
    <col min="13960" max="13960" width="15.28515625" style="1" customWidth="1"/>
    <col min="13961" max="13961" width="0.7109375" style="1" customWidth="1"/>
    <col min="13962" max="13962" width="15.28515625" style="1" customWidth="1"/>
    <col min="13963" max="13963" width="0.7109375" style="1" customWidth="1"/>
    <col min="13964" max="13964" width="15.28515625" style="1" customWidth="1"/>
    <col min="13965" max="13965" width="14.42578125" style="1" bestFit="1" customWidth="1"/>
    <col min="13966" max="13968" width="16" style="1" customWidth="1"/>
    <col min="13969" max="13969" width="14.42578125" style="1" bestFit="1" customWidth="1"/>
    <col min="13970" max="14206" width="11.42578125" style="1"/>
    <col min="14207" max="14207" width="1.7109375" style="1" customWidth="1"/>
    <col min="14208" max="14208" width="45.42578125" style="1" customWidth="1"/>
    <col min="14209" max="14209" width="1.140625" style="1" customWidth="1"/>
    <col min="14210" max="14210" width="16.5703125" style="1" customWidth="1"/>
    <col min="14211" max="14211" width="0.7109375" style="1" customWidth="1"/>
    <col min="14212" max="14212" width="16.5703125" style="1" customWidth="1"/>
    <col min="14213" max="14213" width="0.7109375" style="1" customWidth="1"/>
    <col min="14214" max="14214" width="18" style="1" customWidth="1"/>
    <col min="14215" max="14215" width="1.140625" style="1" customWidth="1"/>
    <col min="14216" max="14216" width="15.28515625" style="1" customWidth="1"/>
    <col min="14217" max="14217" width="0.7109375" style="1" customWidth="1"/>
    <col min="14218" max="14218" width="15.28515625" style="1" customWidth="1"/>
    <col min="14219" max="14219" width="0.7109375" style="1" customWidth="1"/>
    <col min="14220" max="14220" width="15.28515625" style="1" customWidth="1"/>
    <col min="14221" max="14221" width="14.42578125" style="1" bestFit="1" customWidth="1"/>
    <col min="14222" max="14224" width="16" style="1" customWidth="1"/>
    <col min="14225" max="14225" width="14.42578125" style="1" bestFit="1" customWidth="1"/>
    <col min="14226" max="14462" width="11.42578125" style="1"/>
    <col min="14463" max="14463" width="1.7109375" style="1" customWidth="1"/>
    <col min="14464" max="14464" width="45.42578125" style="1" customWidth="1"/>
    <col min="14465" max="14465" width="1.140625" style="1" customWidth="1"/>
    <col min="14466" max="14466" width="16.5703125" style="1" customWidth="1"/>
    <col min="14467" max="14467" width="0.7109375" style="1" customWidth="1"/>
    <col min="14468" max="14468" width="16.5703125" style="1" customWidth="1"/>
    <col min="14469" max="14469" width="0.7109375" style="1" customWidth="1"/>
    <col min="14470" max="14470" width="18" style="1" customWidth="1"/>
    <col min="14471" max="14471" width="1.140625" style="1" customWidth="1"/>
    <col min="14472" max="14472" width="15.28515625" style="1" customWidth="1"/>
    <col min="14473" max="14473" width="0.7109375" style="1" customWidth="1"/>
    <col min="14474" max="14474" width="15.28515625" style="1" customWidth="1"/>
    <col min="14475" max="14475" width="0.7109375" style="1" customWidth="1"/>
    <col min="14476" max="14476" width="15.28515625" style="1" customWidth="1"/>
    <col min="14477" max="14477" width="14.42578125" style="1" bestFit="1" customWidth="1"/>
    <col min="14478" max="14480" width="16" style="1" customWidth="1"/>
    <col min="14481" max="14481" width="14.42578125" style="1" bestFit="1" customWidth="1"/>
    <col min="14482" max="14718" width="11.42578125" style="1"/>
    <col min="14719" max="14719" width="1.7109375" style="1" customWidth="1"/>
    <col min="14720" max="14720" width="45.42578125" style="1" customWidth="1"/>
    <col min="14721" max="14721" width="1.140625" style="1" customWidth="1"/>
    <col min="14722" max="14722" width="16.5703125" style="1" customWidth="1"/>
    <col min="14723" max="14723" width="0.7109375" style="1" customWidth="1"/>
    <col min="14724" max="14724" width="16.5703125" style="1" customWidth="1"/>
    <col min="14725" max="14725" width="0.7109375" style="1" customWidth="1"/>
    <col min="14726" max="14726" width="18" style="1" customWidth="1"/>
    <col min="14727" max="14727" width="1.140625" style="1" customWidth="1"/>
    <col min="14728" max="14728" width="15.28515625" style="1" customWidth="1"/>
    <col min="14729" max="14729" width="0.7109375" style="1" customWidth="1"/>
    <col min="14730" max="14730" width="15.28515625" style="1" customWidth="1"/>
    <col min="14731" max="14731" width="0.7109375" style="1" customWidth="1"/>
    <col min="14732" max="14732" width="15.28515625" style="1" customWidth="1"/>
    <col min="14733" max="14733" width="14.42578125" style="1" bestFit="1" customWidth="1"/>
    <col min="14734" max="14736" width="16" style="1" customWidth="1"/>
    <col min="14737" max="14737" width="14.42578125" style="1" bestFit="1" customWidth="1"/>
    <col min="14738" max="14974" width="11.42578125" style="1"/>
    <col min="14975" max="14975" width="1.7109375" style="1" customWidth="1"/>
    <col min="14976" max="14976" width="45.42578125" style="1" customWidth="1"/>
    <col min="14977" max="14977" width="1.140625" style="1" customWidth="1"/>
    <col min="14978" max="14978" width="16.5703125" style="1" customWidth="1"/>
    <col min="14979" max="14979" width="0.7109375" style="1" customWidth="1"/>
    <col min="14980" max="14980" width="16.5703125" style="1" customWidth="1"/>
    <col min="14981" max="14981" width="0.7109375" style="1" customWidth="1"/>
    <col min="14982" max="14982" width="18" style="1" customWidth="1"/>
    <col min="14983" max="14983" width="1.140625" style="1" customWidth="1"/>
    <col min="14984" max="14984" width="15.28515625" style="1" customWidth="1"/>
    <col min="14985" max="14985" width="0.7109375" style="1" customWidth="1"/>
    <col min="14986" max="14986" width="15.28515625" style="1" customWidth="1"/>
    <col min="14987" max="14987" width="0.7109375" style="1" customWidth="1"/>
    <col min="14988" max="14988" width="15.28515625" style="1" customWidth="1"/>
    <col min="14989" max="14989" width="14.42578125" style="1" bestFit="1" customWidth="1"/>
    <col min="14990" max="14992" width="16" style="1" customWidth="1"/>
    <col min="14993" max="14993" width="14.42578125" style="1" bestFit="1" customWidth="1"/>
    <col min="14994" max="15230" width="11.42578125" style="1"/>
    <col min="15231" max="15231" width="1.7109375" style="1" customWidth="1"/>
    <col min="15232" max="15232" width="45.42578125" style="1" customWidth="1"/>
    <col min="15233" max="15233" width="1.140625" style="1" customWidth="1"/>
    <col min="15234" max="15234" width="16.5703125" style="1" customWidth="1"/>
    <col min="15235" max="15235" width="0.7109375" style="1" customWidth="1"/>
    <col min="15236" max="15236" width="16.5703125" style="1" customWidth="1"/>
    <col min="15237" max="15237" width="0.7109375" style="1" customWidth="1"/>
    <col min="15238" max="15238" width="18" style="1" customWidth="1"/>
    <col min="15239" max="15239" width="1.140625" style="1" customWidth="1"/>
    <col min="15240" max="15240" width="15.28515625" style="1" customWidth="1"/>
    <col min="15241" max="15241" width="0.7109375" style="1" customWidth="1"/>
    <col min="15242" max="15242" width="15.28515625" style="1" customWidth="1"/>
    <col min="15243" max="15243" width="0.7109375" style="1" customWidth="1"/>
    <col min="15244" max="15244" width="15.28515625" style="1" customWidth="1"/>
    <col min="15245" max="15245" width="14.42578125" style="1" bestFit="1" customWidth="1"/>
    <col min="15246" max="15248" width="16" style="1" customWidth="1"/>
    <col min="15249" max="15249" width="14.42578125" style="1" bestFit="1" customWidth="1"/>
    <col min="15250" max="15486" width="11.42578125" style="1"/>
    <col min="15487" max="15487" width="1.7109375" style="1" customWidth="1"/>
    <col min="15488" max="15488" width="45.42578125" style="1" customWidth="1"/>
    <col min="15489" max="15489" width="1.140625" style="1" customWidth="1"/>
    <col min="15490" max="15490" width="16.5703125" style="1" customWidth="1"/>
    <col min="15491" max="15491" width="0.7109375" style="1" customWidth="1"/>
    <col min="15492" max="15492" width="16.5703125" style="1" customWidth="1"/>
    <col min="15493" max="15493" width="0.7109375" style="1" customWidth="1"/>
    <col min="15494" max="15494" width="18" style="1" customWidth="1"/>
    <col min="15495" max="15495" width="1.140625" style="1" customWidth="1"/>
    <col min="15496" max="15496" width="15.28515625" style="1" customWidth="1"/>
    <col min="15497" max="15497" width="0.7109375" style="1" customWidth="1"/>
    <col min="15498" max="15498" width="15.28515625" style="1" customWidth="1"/>
    <col min="15499" max="15499" width="0.7109375" style="1" customWidth="1"/>
    <col min="15500" max="15500" width="15.28515625" style="1" customWidth="1"/>
    <col min="15501" max="15501" width="14.42578125" style="1" bestFit="1" customWidth="1"/>
    <col min="15502" max="15504" width="16" style="1" customWidth="1"/>
    <col min="15505" max="15505" width="14.42578125" style="1" bestFit="1" customWidth="1"/>
    <col min="15506" max="15742" width="11.42578125" style="1"/>
    <col min="15743" max="15743" width="1.7109375" style="1" customWidth="1"/>
    <col min="15744" max="15744" width="45.42578125" style="1" customWidth="1"/>
    <col min="15745" max="15745" width="1.140625" style="1" customWidth="1"/>
    <col min="15746" max="15746" width="16.5703125" style="1" customWidth="1"/>
    <col min="15747" max="15747" width="0.7109375" style="1" customWidth="1"/>
    <col min="15748" max="15748" width="16.5703125" style="1" customWidth="1"/>
    <col min="15749" max="15749" width="0.7109375" style="1" customWidth="1"/>
    <col min="15750" max="15750" width="18" style="1" customWidth="1"/>
    <col min="15751" max="15751" width="1.140625" style="1" customWidth="1"/>
    <col min="15752" max="15752" width="15.28515625" style="1" customWidth="1"/>
    <col min="15753" max="15753" width="0.7109375" style="1" customWidth="1"/>
    <col min="15754" max="15754" width="15.28515625" style="1" customWidth="1"/>
    <col min="15755" max="15755" width="0.7109375" style="1" customWidth="1"/>
    <col min="15756" max="15756" width="15.28515625" style="1" customWidth="1"/>
    <col min="15757" max="15757" width="14.42578125" style="1" bestFit="1" customWidth="1"/>
    <col min="15758" max="15760" width="16" style="1" customWidth="1"/>
    <col min="15761" max="15761" width="14.42578125" style="1" bestFit="1" customWidth="1"/>
    <col min="15762" max="15998" width="11.42578125" style="1"/>
    <col min="15999" max="15999" width="1.7109375" style="1" customWidth="1"/>
    <col min="16000" max="16000" width="45.42578125" style="1" customWidth="1"/>
    <col min="16001" max="16001" width="1.140625" style="1" customWidth="1"/>
    <col min="16002" max="16002" width="16.5703125" style="1" customWidth="1"/>
    <col min="16003" max="16003" width="0.7109375" style="1" customWidth="1"/>
    <col min="16004" max="16004" width="16.5703125" style="1" customWidth="1"/>
    <col min="16005" max="16005" width="0.7109375" style="1" customWidth="1"/>
    <col min="16006" max="16006" width="18" style="1" customWidth="1"/>
    <col min="16007" max="16007" width="1.140625" style="1" customWidth="1"/>
    <col min="16008" max="16008" width="15.28515625" style="1" customWidth="1"/>
    <col min="16009" max="16009" width="0.7109375" style="1" customWidth="1"/>
    <col min="16010" max="16010" width="15.28515625" style="1" customWidth="1"/>
    <col min="16011" max="16011" width="0.7109375" style="1" customWidth="1"/>
    <col min="16012" max="16012" width="15.28515625" style="1" customWidth="1"/>
    <col min="16013" max="16013" width="14.42578125" style="1" bestFit="1" customWidth="1"/>
    <col min="16014" max="16016" width="16" style="1" customWidth="1"/>
    <col min="16017" max="16017" width="14.42578125" style="1" bestFit="1" customWidth="1"/>
    <col min="16018" max="16384" width="11.42578125" style="1"/>
  </cols>
  <sheetData>
    <row r="1" spans="1:20" ht="7.5" customHeight="1" x14ac:dyDescent="0.2">
      <c r="A1" s="1" t="s">
        <v>0</v>
      </c>
    </row>
    <row r="2" spans="1:20" ht="18.75" thickBot="1" x14ac:dyDescent="0.3">
      <c r="B2" s="142" t="s">
        <v>1</v>
      </c>
      <c r="C2" s="142"/>
      <c r="D2" s="142"/>
      <c r="E2" s="142"/>
      <c r="F2" s="142"/>
      <c r="G2" s="142"/>
      <c r="H2" s="142"/>
      <c r="I2" s="142"/>
      <c r="J2" s="142"/>
      <c r="K2" s="142"/>
      <c r="L2" s="142"/>
      <c r="M2" s="142"/>
      <c r="N2" s="142"/>
      <c r="O2" s="126"/>
    </row>
    <row r="3" spans="1:20" ht="21" thickBot="1" x14ac:dyDescent="0.35">
      <c r="P3" s="2" t="s">
        <v>134</v>
      </c>
      <c r="Q3" s="176">
        <v>45838</v>
      </c>
    </row>
    <row r="4" spans="1:20" s="2" customFormat="1" ht="21" thickBot="1" x14ac:dyDescent="0.35">
      <c r="B4" s="143" t="s">
        <v>2</v>
      </c>
      <c r="C4" s="144"/>
      <c r="D4" s="144"/>
      <c r="E4" s="144"/>
      <c r="F4" s="144"/>
      <c r="G4" s="144"/>
      <c r="H4" s="145"/>
      <c r="P4" s="2" t="s">
        <v>133</v>
      </c>
      <c r="Q4" s="177">
        <v>4777.18</v>
      </c>
    </row>
    <row r="5" spans="1:20" s="2" customFormat="1" ht="20.25" customHeight="1" x14ac:dyDescent="0.3">
      <c r="B5" s="3" t="s">
        <v>6</v>
      </c>
      <c r="C5" s="2" t="s">
        <v>136</v>
      </c>
      <c r="N5" s="1"/>
      <c r="O5" s="1"/>
    </row>
    <row r="6" spans="1:20" ht="15" customHeight="1" x14ac:dyDescent="0.2">
      <c r="B6" s="4"/>
    </row>
    <row r="7" spans="1:20" ht="12.75" customHeight="1" x14ac:dyDescent="0.2">
      <c r="B7" s="5"/>
      <c r="C7" s="5"/>
      <c r="D7" s="146" t="s">
        <v>4</v>
      </c>
      <c r="E7" s="146"/>
      <c r="F7" s="147" t="s">
        <v>5</v>
      </c>
      <c r="G7" s="147"/>
      <c r="H7" s="148" t="str">
        <f>+B5&amp;" (Mes)"</f>
        <v>Junio (Mes)</v>
      </c>
      <c r="I7" s="148"/>
      <c r="J7" s="149">
        <v>4777.18</v>
      </c>
      <c r="K7" s="150"/>
      <c r="L7" s="171" t="s">
        <v>137</v>
      </c>
      <c r="N7" s="45"/>
      <c r="O7" s="45"/>
    </row>
    <row r="8" spans="1:20" ht="12.75" customHeight="1" x14ac:dyDescent="0.2">
      <c r="B8" s="5"/>
      <c r="C8" s="5"/>
      <c r="D8" s="146"/>
      <c r="E8" s="146"/>
      <c r="F8" s="147"/>
      <c r="G8" s="147"/>
      <c r="H8" s="148" t="s">
        <v>129</v>
      </c>
      <c r="I8" s="148"/>
      <c r="J8" s="149">
        <v>4709.83</v>
      </c>
      <c r="K8" s="150"/>
      <c r="L8" s="171" t="s">
        <v>135</v>
      </c>
      <c r="N8" s="46"/>
      <c r="O8" s="46"/>
      <c r="Q8" s="51">
        <v>16584089.482000001</v>
      </c>
      <c r="R8" s="52" t="s">
        <v>7</v>
      </c>
    </row>
    <row r="9" spans="1:20" ht="12.75" customHeight="1" x14ac:dyDescent="0.2">
      <c r="B9" s="5"/>
      <c r="C9" s="5"/>
      <c r="D9" s="146"/>
      <c r="E9" s="146"/>
      <c r="F9" s="147"/>
      <c r="G9" s="147"/>
      <c r="H9" s="148" t="s">
        <v>8</v>
      </c>
      <c r="I9" s="148"/>
      <c r="J9" s="151">
        <v>4565.67</v>
      </c>
      <c r="K9" s="151"/>
      <c r="N9" s="46"/>
      <c r="O9" s="46"/>
      <c r="Q9" s="52"/>
    </row>
    <row r="10" spans="1:20" ht="12.75" customHeight="1" x14ac:dyDescent="0.2">
      <c r="B10" s="5"/>
      <c r="C10" s="5"/>
      <c r="D10" s="146"/>
      <c r="E10" s="146"/>
      <c r="F10" s="147" t="s">
        <v>9</v>
      </c>
      <c r="G10" s="147"/>
      <c r="H10" s="157" t="str">
        <f>+B5</f>
        <v>Junio</v>
      </c>
      <c r="I10" s="157"/>
      <c r="J10" s="147">
        <f>+AVERAGE(J7:K8)</f>
        <v>4743.5050000000001</v>
      </c>
      <c r="K10" s="147"/>
      <c r="N10" s="178">
        <f>+D15-H15</f>
        <v>4288002.4879999971</v>
      </c>
      <c r="Q10" s="52"/>
      <c r="R10" s="57"/>
      <c r="T10" s="115"/>
    </row>
    <row r="11" spans="1:20" x14ac:dyDescent="0.2">
      <c r="B11" s="4"/>
      <c r="P11" s="1" t="s">
        <v>127</v>
      </c>
    </row>
    <row r="12" spans="1:20" s="6" customFormat="1" ht="12.75" customHeight="1" x14ac:dyDescent="0.2">
      <c r="B12" s="152" t="s">
        <v>10</v>
      </c>
      <c r="D12" s="154" t="s">
        <v>11</v>
      </c>
      <c r="E12" s="155"/>
      <c r="F12" s="155"/>
      <c r="G12" s="155"/>
      <c r="H12" s="156"/>
      <c r="I12" s="7"/>
      <c r="J12" s="154" t="s">
        <v>12</v>
      </c>
      <c r="K12" s="155"/>
      <c r="L12" s="155"/>
      <c r="M12" s="155"/>
      <c r="N12" s="156"/>
      <c r="O12" s="158"/>
      <c r="P12" s="79"/>
      <c r="Q12" s="77"/>
      <c r="R12" s="1"/>
      <c r="S12" s="56"/>
    </row>
    <row r="13" spans="1:20" s="6" customFormat="1" ht="12.75" customHeight="1" x14ac:dyDescent="0.25">
      <c r="B13" s="153"/>
      <c r="D13" s="8" t="s">
        <v>13</v>
      </c>
      <c r="F13" s="8" t="s">
        <v>14</v>
      </c>
      <c r="H13" s="8" t="s">
        <v>15</v>
      </c>
      <c r="J13" s="8" t="s">
        <v>13</v>
      </c>
      <c r="L13" s="8" t="s">
        <v>14</v>
      </c>
      <c r="N13" s="8" t="s">
        <v>15</v>
      </c>
      <c r="O13" s="159"/>
      <c r="Q13" s="79"/>
    </row>
    <row r="14" spans="1:20" ht="14.25" customHeight="1" thickBot="1" x14ac:dyDescent="0.25">
      <c r="B14" s="9" t="s">
        <v>16</v>
      </c>
      <c r="D14" s="86">
        <v>1624573.55</v>
      </c>
      <c r="E14" s="86"/>
      <c r="F14" s="86">
        <f>14457017.57</f>
        <v>14457017.57</v>
      </c>
      <c r="G14" s="86"/>
      <c r="H14" s="86">
        <v>16081590.41</v>
      </c>
      <c r="I14" s="19"/>
      <c r="J14" s="139">
        <f>+D14/$J$8</f>
        <v>344.93252410384241</v>
      </c>
      <c r="K14" s="19"/>
      <c r="L14" s="139">
        <f>+F14/$J$8</f>
        <v>3069.5412721902917</v>
      </c>
      <c r="M14" s="19"/>
      <c r="N14" s="140">
        <f>+J14+L14</f>
        <v>3414.473796294134</v>
      </c>
      <c r="O14" s="160"/>
      <c r="P14" s="1" t="s">
        <v>127</v>
      </c>
      <c r="Q14" s="132"/>
    </row>
    <row r="15" spans="1:20" ht="14.25" customHeight="1" thickBot="1" x14ac:dyDescent="0.25">
      <c r="B15" s="11" t="s">
        <v>17</v>
      </c>
      <c r="D15" s="133">
        <v>-727991.29</v>
      </c>
      <c r="E15" s="54"/>
      <c r="F15" s="135">
        <f>H15-D15</f>
        <v>-4288002.4879999971</v>
      </c>
      <c r="G15" s="50"/>
      <c r="H15" s="55">
        <v>-5015993.7779999971</v>
      </c>
      <c r="I15" s="10"/>
      <c r="J15" s="24">
        <f>+D15/$J$10</f>
        <v>-153.47117584992532</v>
      </c>
      <c r="K15" s="37"/>
      <c r="L15" s="24">
        <f>+F15/$J$10</f>
        <v>-903.97343061723279</v>
      </c>
      <c r="M15" s="37"/>
      <c r="N15" s="24">
        <f>+J15+L15</f>
        <v>-1057.4446064671581</v>
      </c>
      <c r="O15" s="161"/>
      <c r="P15" s="171" t="s">
        <v>132</v>
      </c>
      <c r="Q15" s="172"/>
      <c r="R15" s="57"/>
    </row>
    <row r="16" spans="1:20" ht="14.25" customHeight="1" thickBot="1" x14ac:dyDescent="0.25">
      <c r="B16" s="11" t="s">
        <v>18</v>
      </c>
      <c r="D16" s="43"/>
      <c r="E16" s="42"/>
      <c r="F16" s="134">
        <v>5518492.8499999996</v>
      </c>
      <c r="G16" s="41"/>
      <c r="H16" s="138">
        <f>F16</f>
        <v>5518492.8499999996</v>
      </c>
      <c r="I16" s="10"/>
      <c r="J16" s="24">
        <f>+D16/$J$10</f>
        <v>0</v>
      </c>
      <c r="K16" s="37"/>
      <c r="L16" s="24">
        <f>+F16/$J$10</f>
        <v>1163.3787357660631</v>
      </c>
      <c r="M16" s="37"/>
      <c r="N16" s="24">
        <f>+J16+L16</f>
        <v>1163.3787357660631</v>
      </c>
      <c r="O16" s="161"/>
      <c r="P16" s="171" t="s">
        <v>130</v>
      </c>
      <c r="Q16" s="173">
        <v>5015994489</v>
      </c>
      <c r="R16" s="141">
        <f>Q16/1000</f>
        <v>5015994.4890000001</v>
      </c>
      <c r="S16" s="1" t="s">
        <v>19</v>
      </c>
    </row>
    <row r="17" spans="2:21" ht="14.25" customHeight="1" thickBot="1" x14ac:dyDescent="0.25">
      <c r="B17" s="11" t="s">
        <v>20</v>
      </c>
      <c r="D17" s="137">
        <v>287482.69</v>
      </c>
      <c r="E17" s="136"/>
      <c r="F17" s="135">
        <f>-D17</f>
        <v>-287482.69</v>
      </c>
      <c r="G17" s="10"/>
      <c r="H17" s="12">
        <f>+D17+F17</f>
        <v>0</v>
      </c>
      <c r="I17" s="10"/>
      <c r="J17" s="24">
        <f>+D17/$J$7</f>
        <v>60.178324869483667</v>
      </c>
      <c r="K17" s="37"/>
      <c r="L17" s="24">
        <f>+F17/$J$7</f>
        <v>-60.178324869483667</v>
      </c>
      <c r="M17" s="37"/>
      <c r="N17" s="24">
        <f t="shared" ref="N17:N20" si="0">+J17+L17</f>
        <v>0</v>
      </c>
      <c r="O17" s="161"/>
      <c r="P17" s="171" t="s">
        <v>139</v>
      </c>
      <c r="Q17" s="175">
        <v>896582.26399999997</v>
      </c>
      <c r="R17" s="1" t="s">
        <v>23</v>
      </c>
      <c r="S17" s="54">
        <f>+D14-Q17</f>
        <v>727991.28600000008</v>
      </c>
      <c r="T17" s="1" t="s">
        <v>19</v>
      </c>
      <c r="U17" s="57"/>
    </row>
    <row r="18" spans="2:21" ht="14.25" customHeight="1" thickBot="1" x14ac:dyDescent="0.25">
      <c r="B18" s="11" t="s">
        <v>21</v>
      </c>
      <c r="D18" s="43"/>
      <c r="E18" s="42"/>
      <c r="F18" s="43"/>
      <c r="G18" s="10"/>
      <c r="H18" s="12">
        <f>SUM(D18:F18)</f>
        <v>0</v>
      </c>
      <c r="I18" s="10"/>
      <c r="J18" s="24">
        <f>+D18/$J$10</f>
        <v>0</v>
      </c>
      <c r="K18" s="37"/>
      <c r="L18" s="24">
        <f>+F18/$J$10</f>
        <v>0</v>
      </c>
      <c r="M18" s="37"/>
      <c r="N18" s="24">
        <f t="shared" si="0"/>
        <v>0</v>
      </c>
      <c r="O18" s="161"/>
    </row>
    <row r="19" spans="2:21" ht="14.25" customHeight="1" thickBot="1" x14ac:dyDescent="0.25">
      <c r="B19" s="14" t="s">
        <v>22</v>
      </c>
      <c r="D19" s="13"/>
      <c r="E19" s="10"/>
      <c r="F19" s="13"/>
      <c r="G19" s="10"/>
      <c r="H19" s="12">
        <f>SUM(D19:F19)</f>
        <v>0</v>
      </c>
      <c r="I19" s="10"/>
      <c r="J19" s="24">
        <f>+D19/$J$10</f>
        <v>0</v>
      </c>
      <c r="K19" s="38"/>
      <c r="L19" s="24">
        <f>+F19/$J$10</f>
        <v>0</v>
      </c>
      <c r="M19" s="38"/>
      <c r="N19" s="24">
        <f t="shared" si="0"/>
        <v>0</v>
      </c>
      <c r="O19" s="161"/>
      <c r="P19" s="171" t="s">
        <v>23</v>
      </c>
      <c r="Q19" s="174">
        <v>287482.69</v>
      </c>
      <c r="R19" s="1" t="s">
        <v>23</v>
      </c>
      <c r="T19" s="119"/>
      <c r="U19" s="57"/>
    </row>
    <row r="20" spans="2:21" ht="14.25" customHeight="1" x14ac:dyDescent="0.2">
      <c r="B20" s="14" t="s">
        <v>24</v>
      </c>
      <c r="D20" s="16"/>
      <c r="E20" s="10"/>
      <c r="F20" s="16"/>
      <c r="G20" s="10"/>
      <c r="H20" s="16">
        <f>+D20+F20</f>
        <v>0</v>
      </c>
      <c r="I20" s="10"/>
      <c r="J20" s="24">
        <f>+J22-SUM(J14:J19)</f>
        <v>-3.7811143083676484</v>
      </c>
      <c r="K20" s="38"/>
      <c r="L20" s="24">
        <f>+L22-SUM(L14:L19)</f>
        <v>-45.103822408388623</v>
      </c>
      <c r="M20" s="38"/>
      <c r="N20" s="24">
        <f t="shared" si="0"/>
        <v>-48.884936716756272</v>
      </c>
      <c r="O20" s="161"/>
    </row>
    <row r="21" spans="2:21" ht="14.25" customHeight="1" x14ac:dyDescent="0.2">
      <c r="B21" s="11" t="s">
        <v>25</v>
      </c>
      <c r="D21" s="12">
        <f>SUM(D19:D20)</f>
        <v>0</v>
      </c>
      <c r="E21" s="10"/>
      <c r="F21" s="12">
        <f>SUM(F19:F20)</f>
        <v>0</v>
      </c>
      <c r="G21" s="10"/>
      <c r="H21" s="12">
        <f>SUM(H19:H20)</f>
        <v>0</v>
      </c>
      <c r="I21" s="10"/>
      <c r="J21" s="24">
        <f>SUM(J19:J20)</f>
        <v>-3.7811143083676484</v>
      </c>
      <c r="K21" s="37"/>
      <c r="L21" s="24">
        <f>SUM(L19:L20)</f>
        <v>-45.103822408388623</v>
      </c>
      <c r="M21" s="37"/>
      <c r="N21" s="24">
        <f>SUM(N19:N20)</f>
        <v>-48.884936716756272</v>
      </c>
      <c r="O21" s="161"/>
      <c r="S21" s="1" t="s">
        <v>114</v>
      </c>
    </row>
    <row r="22" spans="2:21" ht="14.25" customHeight="1" x14ac:dyDescent="0.2">
      <c r="B22" s="17" t="s">
        <v>26</v>
      </c>
      <c r="D22" s="18">
        <f>SUM(D14:D17)</f>
        <v>1184064.95</v>
      </c>
      <c r="E22" s="19"/>
      <c r="F22" s="18">
        <f>SUM(F14:F18)</f>
        <v>15400025.242000002</v>
      </c>
      <c r="G22" s="87"/>
      <c r="H22" s="18">
        <f>SUM(H14:H18,H21)</f>
        <v>16584089.482000003</v>
      </c>
      <c r="I22" s="10"/>
      <c r="J22" s="39">
        <f>+D22/$J$7</f>
        <v>247.85855881503312</v>
      </c>
      <c r="K22" s="37"/>
      <c r="L22" s="39">
        <f>+F22/$J$7</f>
        <v>3223.6644300612497</v>
      </c>
      <c r="M22" s="37"/>
      <c r="N22" s="18">
        <f>SUM(N14:N18,N21)</f>
        <v>3471.5229888762829</v>
      </c>
      <c r="O22" s="162"/>
      <c r="P22" s="11" t="s">
        <v>131</v>
      </c>
      <c r="Q22" s="51">
        <v>16584089.482000001</v>
      </c>
      <c r="R22" s="1" t="s">
        <v>138</v>
      </c>
      <c r="S22" s="134">
        <f>+Q22-H22</f>
        <v>0</v>
      </c>
      <c r="T22" s="1" t="s">
        <v>27</v>
      </c>
    </row>
    <row r="23" spans="2:21" ht="14.25" customHeight="1" x14ac:dyDescent="0.2">
      <c r="B23" s="11" t="s">
        <v>28</v>
      </c>
      <c r="D23" s="60">
        <v>-675633.85299999989</v>
      </c>
      <c r="E23" s="61"/>
      <c r="F23" s="62">
        <v>0</v>
      </c>
      <c r="G23" s="61"/>
      <c r="H23" s="60">
        <v>-675633.853</v>
      </c>
      <c r="I23" s="10"/>
      <c r="J23" s="24">
        <f>+D23/$J$8</f>
        <v>-143.45185558714431</v>
      </c>
      <c r="K23" s="37"/>
      <c r="L23" s="24">
        <f>+F23/$J$8</f>
        <v>0</v>
      </c>
      <c r="M23" s="37"/>
      <c r="N23" s="47">
        <f>+J23+L23</f>
        <v>-143.45185558714431</v>
      </c>
      <c r="O23" s="163"/>
      <c r="P23" s="57"/>
    </row>
    <row r="24" spans="2:21" ht="14.25" customHeight="1" x14ac:dyDescent="0.2">
      <c r="B24" s="11" t="s">
        <v>29</v>
      </c>
      <c r="D24" s="23">
        <v>18038.450999999885</v>
      </c>
      <c r="E24" s="10"/>
      <c r="F24" s="13"/>
      <c r="G24" s="10"/>
      <c r="H24" s="22">
        <f>D24</f>
        <v>18038.450999999885</v>
      </c>
      <c r="I24" s="10"/>
      <c r="J24" s="24">
        <f>+D24/$J$10</f>
        <v>3.8027684170249394</v>
      </c>
      <c r="K24" s="37"/>
      <c r="L24" s="24">
        <f>+F24/$J$10</f>
        <v>0</v>
      </c>
      <c r="M24" s="37"/>
      <c r="N24" s="24">
        <f>+J24+L24</f>
        <v>3.8027684170249394</v>
      </c>
      <c r="O24" s="161"/>
      <c r="P24" s="57"/>
      <c r="Q24" s="57"/>
    </row>
    <row r="25" spans="2:21" ht="14.25" customHeight="1" x14ac:dyDescent="0.2">
      <c r="B25" s="11" t="s">
        <v>30</v>
      </c>
      <c r="D25" s="21"/>
      <c r="E25" s="10"/>
      <c r="F25" s="13"/>
      <c r="G25" s="10"/>
      <c r="H25" s="22">
        <f>+D25+F25</f>
        <v>0</v>
      </c>
      <c r="I25" s="10"/>
      <c r="J25" s="24">
        <f>+D25/$J$10</f>
        <v>0</v>
      </c>
      <c r="K25" s="37"/>
      <c r="L25" s="24">
        <f>+F25/$J$10</f>
        <v>0</v>
      </c>
      <c r="M25" s="37"/>
      <c r="N25" s="24">
        <f>+J25+L25</f>
        <v>0</v>
      </c>
      <c r="O25" s="161"/>
    </row>
    <row r="26" spans="2:21" ht="14.25" customHeight="1" x14ac:dyDescent="0.2">
      <c r="B26" s="14" t="s">
        <v>22</v>
      </c>
      <c r="D26" s="13"/>
      <c r="E26" s="10"/>
      <c r="F26" s="13"/>
      <c r="G26" s="10"/>
      <c r="H26" s="12">
        <f>+D26+F26</f>
        <v>0</v>
      </c>
      <c r="I26" s="15"/>
      <c r="J26" s="24">
        <f>+D26/$J$10</f>
        <v>0</v>
      </c>
      <c r="K26" s="38"/>
      <c r="L26" s="24">
        <f>+F26/$J$10</f>
        <v>0</v>
      </c>
      <c r="M26" s="38"/>
      <c r="N26" s="24">
        <f>+J26+L26</f>
        <v>0</v>
      </c>
      <c r="O26" s="161"/>
      <c r="P26" s="57"/>
    </row>
    <row r="27" spans="2:21" ht="14.25" customHeight="1" x14ac:dyDescent="0.25">
      <c r="B27" s="14" t="s">
        <v>24</v>
      </c>
      <c r="D27" s="16"/>
      <c r="E27" s="10"/>
      <c r="F27" s="16"/>
      <c r="G27" s="10"/>
      <c r="H27" s="25">
        <f>+D27+F27</f>
        <v>0</v>
      </c>
      <c r="I27" s="15"/>
      <c r="J27" s="24">
        <f>+J29-SUM(J23:J26)</f>
        <v>1.9956175499669087</v>
      </c>
      <c r="K27" s="38"/>
      <c r="L27" s="24">
        <f>+L29-SUM(L23:L26)</f>
        <v>0</v>
      </c>
      <c r="M27" s="38"/>
      <c r="N27" s="24">
        <f>+J27+L27</f>
        <v>1.9956175499669087</v>
      </c>
      <c r="O27" s="161"/>
      <c r="P27" s="57">
        <f>P26*1000</f>
        <v>0</v>
      </c>
      <c r="Q27" s="92">
        <v>-657595.402</v>
      </c>
      <c r="R27" s="1" t="s">
        <v>31</v>
      </c>
      <c r="S27" s="74">
        <f>+H29-Q27</f>
        <v>0</v>
      </c>
      <c r="T27" s="57"/>
    </row>
    <row r="28" spans="2:21" ht="14.25" customHeight="1" x14ac:dyDescent="0.2">
      <c r="B28" s="11" t="s">
        <v>25</v>
      </c>
      <c r="D28" s="12">
        <f>SUM(D26:D27)</f>
        <v>0</v>
      </c>
      <c r="E28" s="10"/>
      <c r="F28" s="12">
        <f>SUM(F26:F27)</f>
        <v>0</v>
      </c>
      <c r="G28" s="10"/>
      <c r="H28" s="12">
        <f>SUM(H26:H27)</f>
        <v>0</v>
      </c>
      <c r="I28" s="10"/>
      <c r="J28" s="24">
        <f>SUM(J26:J27)</f>
        <v>1.9956175499669087</v>
      </c>
      <c r="K28" s="37"/>
      <c r="L28" s="24">
        <f>SUM(L26:L27)</f>
        <v>0</v>
      </c>
      <c r="M28" s="37"/>
      <c r="N28" s="24">
        <f>SUM(N26:N27)</f>
        <v>1.9956175499669087</v>
      </c>
      <c r="O28" s="161"/>
      <c r="P28" s="1" t="s">
        <v>115</v>
      </c>
      <c r="Q28" s="59">
        <f>+Q27-D23</f>
        <v>18038.450999999885</v>
      </c>
      <c r="R28" s="53"/>
      <c r="S28" s="75"/>
    </row>
    <row r="29" spans="2:21" ht="14.25" customHeight="1" x14ac:dyDescent="0.25">
      <c r="B29" s="26" t="s">
        <v>32</v>
      </c>
      <c r="D29" s="18">
        <f>SUM(D23:D25,D28)</f>
        <v>-657595.402</v>
      </c>
      <c r="E29" s="10"/>
      <c r="F29" s="20">
        <f>SUM(F23:F25,F28)</f>
        <v>0</v>
      </c>
      <c r="G29" s="10"/>
      <c r="H29" s="18">
        <f>SUM(H23:H25,H28)</f>
        <v>-657595.40200000012</v>
      </c>
      <c r="I29" s="10"/>
      <c r="J29" s="40">
        <f>+D29/$J$7</f>
        <v>-137.65346962015246</v>
      </c>
      <c r="K29" s="37"/>
      <c r="L29" s="39">
        <f>+F29/$J$7</f>
        <v>0</v>
      </c>
      <c r="M29" s="37"/>
      <c r="N29" s="40">
        <f>SUM(N23:N25,N28)</f>
        <v>-137.65346962015246</v>
      </c>
      <c r="O29" s="164"/>
      <c r="P29" s="110">
        <v>-137.63472999999996</v>
      </c>
      <c r="Q29" s="52">
        <v>39598</v>
      </c>
      <c r="R29" s="57"/>
    </row>
    <row r="30" spans="2:21" ht="17.25" customHeight="1" x14ac:dyDescent="0.2">
      <c r="B30" s="27" t="s">
        <v>33</v>
      </c>
      <c r="D30" s="28">
        <f>+D22+D29</f>
        <v>526469.54799999995</v>
      </c>
      <c r="E30" s="10"/>
      <c r="F30" s="29">
        <f>+F22+F29</f>
        <v>15400025.242000002</v>
      </c>
      <c r="G30" s="10"/>
      <c r="H30" s="29">
        <f>+H22+H29</f>
        <v>15926494.080000002</v>
      </c>
      <c r="I30" s="10"/>
      <c r="J30" s="30">
        <f>+J22+J29</f>
        <v>110.20508919488066</v>
      </c>
      <c r="K30" s="10"/>
      <c r="L30" s="30">
        <f>+L22+L29</f>
        <v>3223.6644300612497</v>
      </c>
      <c r="M30" s="10"/>
      <c r="N30" s="48">
        <f>+N22+N29</f>
        <v>3333.8695192561304</v>
      </c>
      <c r="O30" s="165"/>
      <c r="P30" s="45">
        <f>+P29-N29</f>
        <v>1.8739620152501857E-2</v>
      </c>
      <c r="Q30" s="52">
        <f>Q28-Q29</f>
        <v>-21559.549000000115</v>
      </c>
      <c r="R30" s="52"/>
      <c r="S30" s="45"/>
    </row>
    <row r="31" spans="2:21" ht="13.5" customHeight="1" x14ac:dyDescent="0.2">
      <c r="B31" s="31"/>
      <c r="D31" s="32"/>
      <c r="F31" s="32"/>
      <c r="Q31" s="52"/>
    </row>
    <row r="32" spans="2:21" ht="13.5" customHeight="1" x14ac:dyDescent="0.2">
      <c r="Q32" s="52">
        <f>+D29-Q27</f>
        <v>0</v>
      </c>
      <c r="S32" s="57"/>
    </row>
    <row r="33" spans="2:19" s="6" customFormat="1" ht="12.75" customHeight="1" x14ac:dyDescent="0.25">
      <c r="B33" s="152" t="s">
        <v>34</v>
      </c>
      <c r="D33" s="154" t="s">
        <v>11</v>
      </c>
      <c r="E33" s="155"/>
      <c r="F33" s="155"/>
      <c r="G33" s="155"/>
      <c r="H33" s="156"/>
      <c r="I33" s="7"/>
      <c r="J33" s="154" t="s">
        <v>12</v>
      </c>
      <c r="K33" s="155"/>
      <c r="L33" s="155"/>
      <c r="M33" s="155"/>
      <c r="N33" s="156"/>
      <c r="O33" s="158"/>
      <c r="Q33" s="77"/>
    </row>
    <row r="34" spans="2:19" s="6" customFormat="1" ht="12.75" customHeight="1" x14ac:dyDescent="0.25">
      <c r="B34" s="153"/>
      <c r="D34" s="8" t="s">
        <v>13</v>
      </c>
      <c r="F34" s="8" t="s">
        <v>14</v>
      </c>
      <c r="H34" s="8" t="s">
        <v>15</v>
      </c>
      <c r="J34" s="8" t="s">
        <v>13</v>
      </c>
      <c r="L34" s="8" t="s">
        <v>14</v>
      </c>
      <c r="N34" s="8" t="s">
        <v>15</v>
      </c>
      <c r="O34" s="159"/>
      <c r="Q34" s="56"/>
    </row>
    <row r="35" spans="2:19" ht="14.25" customHeight="1" x14ac:dyDescent="0.2">
      <c r="B35" s="65" t="s">
        <v>35</v>
      </c>
      <c r="D35" s="64">
        <v>1650164.4838900007</v>
      </c>
      <c r="E35" s="64"/>
      <c r="F35" s="64">
        <v>15186363.850959415</v>
      </c>
      <c r="G35" s="19"/>
      <c r="H35" s="64">
        <v>16836527.620000005</v>
      </c>
      <c r="I35" s="10"/>
      <c r="J35" s="66">
        <f>+D35/$J$9</f>
        <v>361.42876815231955</v>
      </c>
      <c r="K35" s="10"/>
      <c r="L35" s="66">
        <f>+F35/$J$9</f>
        <v>3326.2070738707384</v>
      </c>
      <c r="M35" s="10"/>
      <c r="N35" s="49">
        <f>+J35+L35</f>
        <v>3687.6358420230581</v>
      </c>
      <c r="O35" s="166"/>
    </row>
    <row r="36" spans="2:19" ht="14.25" customHeight="1" x14ac:dyDescent="0.2">
      <c r="B36" s="11" t="s">
        <v>36</v>
      </c>
      <c r="D36" s="33">
        <v>-3274263.6486715013</v>
      </c>
      <c r="E36" s="67" t="e">
        <v>#REF!</v>
      </c>
      <c r="F36" s="34">
        <v>-36770042.539328501</v>
      </c>
      <c r="G36" s="67"/>
      <c r="H36" s="34">
        <f>(D36+F36)+0.709999995306134</f>
        <v>-40044305.478000008</v>
      </c>
      <c r="I36" s="10"/>
      <c r="J36" s="12">
        <f>+D36/$J$7</f>
        <v>-685.39675052468215</v>
      </c>
      <c r="K36" s="10"/>
      <c r="L36" s="12">
        <f>+F36/$J$7</f>
        <v>-7697.0184375151239</v>
      </c>
      <c r="M36" s="10"/>
      <c r="N36" s="22">
        <f t="shared" ref="N36:N41" si="1">+J36+L36</f>
        <v>-8382.4151880398058</v>
      </c>
      <c r="O36" s="167"/>
    </row>
    <row r="37" spans="2:19" ht="14.25" customHeight="1" x14ac:dyDescent="0.25">
      <c r="B37" s="11" t="s">
        <v>37</v>
      </c>
      <c r="D37" s="12">
        <v>0</v>
      </c>
      <c r="E37" s="15">
        <v>0</v>
      </c>
      <c r="F37" s="68">
        <v>39791867.340000004</v>
      </c>
      <c r="G37" s="68"/>
      <c r="H37" s="68">
        <f>F37</f>
        <v>39791867.340000004</v>
      </c>
      <c r="I37" s="10"/>
      <c r="J37" s="12">
        <f>+D37/$J$7</f>
        <v>0</v>
      </c>
      <c r="K37" s="10"/>
      <c r="L37" s="12">
        <f>+F37/$J$7</f>
        <v>8329.5725386106442</v>
      </c>
      <c r="M37" s="10"/>
      <c r="N37" s="22">
        <f t="shared" si="1"/>
        <v>8329.5725386106442</v>
      </c>
      <c r="O37" s="167"/>
      <c r="Q37" s="80"/>
      <c r="R37"/>
      <c r="S37"/>
    </row>
    <row r="38" spans="2:19" ht="14.25" customHeight="1" x14ac:dyDescent="0.25">
      <c r="B38" s="11" t="s">
        <v>38</v>
      </c>
      <c r="D38" s="35">
        <v>2808164.1172966999</v>
      </c>
      <c r="E38" s="68">
        <v>-975358.72</v>
      </c>
      <c r="F38" s="35">
        <v>-2808164.1172966999</v>
      </c>
      <c r="G38" s="15"/>
      <c r="H38" s="12"/>
      <c r="I38" s="10"/>
      <c r="J38" s="12">
        <f>+D38/$J$7</f>
        <v>587.82882732002975</v>
      </c>
      <c r="K38" s="10"/>
      <c r="L38" s="12">
        <f>+F38/$J$7</f>
        <v>-587.82882732002975</v>
      </c>
      <c r="M38" s="10"/>
      <c r="N38" s="22">
        <f t="shared" si="1"/>
        <v>0</v>
      </c>
      <c r="O38" s="167"/>
      <c r="Q38" s="80"/>
      <c r="R38"/>
      <c r="S38"/>
    </row>
    <row r="39" spans="2:19" ht="14.25" customHeight="1" thickBot="1" x14ac:dyDescent="0.3">
      <c r="B39" s="11" t="s">
        <v>21</v>
      </c>
      <c r="D39" s="13"/>
      <c r="E39" s="10"/>
      <c r="F39" s="13"/>
      <c r="G39" s="10"/>
      <c r="H39" s="12">
        <v>0</v>
      </c>
      <c r="I39" s="10"/>
      <c r="J39" s="12">
        <f>+D39/$J$7</f>
        <v>0</v>
      </c>
      <c r="K39" s="10"/>
      <c r="L39" s="12">
        <f>+F39/$J$7</f>
        <v>0</v>
      </c>
      <c r="M39" s="10"/>
      <c r="N39" s="22">
        <f t="shared" si="1"/>
        <v>0</v>
      </c>
      <c r="O39" s="167"/>
      <c r="Q39" s="80"/>
      <c r="R39"/>
      <c r="S39"/>
    </row>
    <row r="40" spans="2:19" ht="14.25" customHeight="1" thickBot="1" x14ac:dyDescent="0.25">
      <c r="B40" s="14" t="s">
        <v>22</v>
      </c>
      <c r="D40" s="13"/>
      <c r="E40" s="10"/>
      <c r="F40" s="13"/>
      <c r="G40" s="10"/>
      <c r="H40" s="12">
        <v>0</v>
      </c>
      <c r="I40" s="10"/>
      <c r="J40" s="12">
        <f>+D40/$J$7</f>
        <v>0</v>
      </c>
      <c r="K40" s="15"/>
      <c r="L40" s="12">
        <f>+F40/$J$7</f>
        <v>0</v>
      </c>
      <c r="M40" s="15"/>
      <c r="N40" s="22">
        <f t="shared" si="1"/>
        <v>0</v>
      </c>
      <c r="O40" s="167"/>
      <c r="Q40" s="88" t="s">
        <v>39</v>
      </c>
      <c r="R40" s="89"/>
      <c r="S40" s="96">
        <f>S42/R42</f>
        <v>1.1367499994045962</v>
      </c>
    </row>
    <row r="41" spans="2:19" ht="14.25" customHeight="1" thickBot="1" x14ac:dyDescent="0.25">
      <c r="B41" s="14" t="s">
        <v>24</v>
      </c>
      <c r="D41" s="16"/>
      <c r="E41" s="10"/>
      <c r="F41" s="16"/>
      <c r="G41" s="10"/>
      <c r="H41" s="25">
        <f>+D41+F41</f>
        <v>0</v>
      </c>
      <c r="I41" s="10"/>
      <c r="J41" s="12">
        <f>+J43-SUM(J35:J40)</f>
        <v>-16.002285606131096</v>
      </c>
      <c r="K41" s="15"/>
      <c r="L41" s="12">
        <f>+L43-SUM(L35:L40)</f>
        <v>-147.26806571960879</v>
      </c>
      <c r="M41" s="15"/>
      <c r="N41" s="22">
        <f t="shared" si="1"/>
        <v>-163.27035132573988</v>
      </c>
      <c r="O41" s="167"/>
      <c r="Q41" s="97" t="s">
        <v>40</v>
      </c>
      <c r="R41" s="98" t="s">
        <v>41</v>
      </c>
      <c r="S41" s="99" t="s">
        <v>42</v>
      </c>
    </row>
    <row r="42" spans="2:19" ht="14.25" customHeight="1" x14ac:dyDescent="0.25">
      <c r="B42" s="11" t="s">
        <v>25</v>
      </c>
      <c r="D42" s="12">
        <f>SUM(D40:D41)</f>
        <v>0</v>
      </c>
      <c r="E42" s="10"/>
      <c r="F42" s="12">
        <f>SUM(F40:F41)</f>
        <v>0</v>
      </c>
      <c r="G42" s="10"/>
      <c r="H42" s="12">
        <f>SUM(H40:H41)</f>
        <v>0</v>
      </c>
      <c r="I42" s="10"/>
      <c r="J42" s="12">
        <f>SUM(J40:J41)</f>
        <v>-16.002285606131096</v>
      </c>
      <c r="K42" s="10"/>
      <c r="L42" s="12">
        <f>SUM(L40:L41)</f>
        <v>-147.26806571960879</v>
      </c>
      <c r="M42" s="10"/>
      <c r="N42" s="22">
        <f>SUM(N40:N41)</f>
        <v>-163.27035132573988</v>
      </c>
      <c r="O42" s="167"/>
      <c r="Q42" s="113" t="s">
        <v>128</v>
      </c>
      <c r="R42" s="101">
        <v>4198.83</v>
      </c>
      <c r="S42" s="114">
        <v>4773.0200000000004</v>
      </c>
    </row>
    <row r="43" spans="2:19" ht="14.25" customHeight="1" x14ac:dyDescent="0.25">
      <c r="B43" s="17" t="s">
        <v>26</v>
      </c>
      <c r="D43" s="18">
        <f>SUM(D35:D39,D42)</f>
        <v>1184064.9525151993</v>
      </c>
      <c r="E43" s="19"/>
      <c r="F43" s="18">
        <f>SUM(F35:F39,F42)</f>
        <v>15400024.534334216</v>
      </c>
      <c r="G43" s="19"/>
      <c r="H43" s="18">
        <f>SUM(H35:H39,H42)</f>
        <v>16584089.482000001</v>
      </c>
      <c r="I43" s="10"/>
      <c r="J43" s="20">
        <f>+D43/$J$7</f>
        <v>247.85855934153605</v>
      </c>
      <c r="K43" s="10"/>
      <c r="L43" s="20">
        <f>+F43/$J$7</f>
        <v>3223.6642819266208</v>
      </c>
      <c r="M43" s="10"/>
      <c r="N43" s="36">
        <f>SUM(N35:N39,N42)</f>
        <v>3471.5228412681568</v>
      </c>
      <c r="O43" s="168"/>
      <c r="Q43" s="80"/>
      <c r="R43"/>
      <c r="S43"/>
    </row>
    <row r="44" spans="2:19" ht="14.25" customHeight="1" x14ac:dyDescent="0.2">
      <c r="B44" s="11" t="s">
        <v>28</v>
      </c>
      <c r="D44" s="21">
        <v>-587752.05699999933</v>
      </c>
      <c r="E44" s="10"/>
      <c r="F44" s="13">
        <v>0</v>
      </c>
      <c r="G44" s="10"/>
      <c r="H44" s="21">
        <v>-587752.05699999945</v>
      </c>
      <c r="I44" s="10"/>
      <c r="J44" s="12">
        <f>+D44/$J$9</f>
        <v>-128.73292572612547</v>
      </c>
      <c r="K44" s="10"/>
      <c r="L44" s="12">
        <f>+F44/$J$9</f>
        <v>0</v>
      </c>
      <c r="M44" s="10"/>
      <c r="N44" s="22">
        <f>+J44+L44</f>
        <v>-128.73292572612547</v>
      </c>
      <c r="O44" s="167"/>
    </row>
    <row r="45" spans="2:19" ht="14.25" customHeight="1" x14ac:dyDescent="0.2">
      <c r="B45" s="11" t="s">
        <v>43</v>
      </c>
      <c r="D45" s="24">
        <v>-87056.834000000657</v>
      </c>
      <c r="E45" s="10">
        <v>0</v>
      </c>
      <c r="F45" s="13">
        <v>0</v>
      </c>
      <c r="G45" s="10"/>
      <c r="H45" s="73">
        <f>D45</f>
        <v>-87056.834000000657</v>
      </c>
      <c r="I45" s="10"/>
      <c r="J45" s="12">
        <f>+D45/$J$7</f>
        <v>-18.22347786769614</v>
      </c>
      <c r="K45" s="10"/>
      <c r="L45" s="12">
        <f>+F45/$J$7</f>
        <v>0</v>
      </c>
      <c r="M45" s="10"/>
      <c r="N45" s="22">
        <f>+J45+L45</f>
        <v>-18.22347786769614</v>
      </c>
      <c r="O45" s="167"/>
    </row>
    <row r="46" spans="2:19" ht="14.25" customHeight="1" x14ac:dyDescent="0.2">
      <c r="B46" s="11" t="s">
        <v>30</v>
      </c>
      <c r="D46" s="21">
        <v>17213.488999999943</v>
      </c>
      <c r="E46" s="10">
        <v>0</v>
      </c>
      <c r="F46" s="13">
        <v>0</v>
      </c>
      <c r="G46" s="10"/>
      <c r="H46" s="22">
        <f>+D46+F46</f>
        <v>17213.488999999943</v>
      </c>
      <c r="I46" s="10"/>
      <c r="J46" s="12">
        <f>+D46/$J$7</f>
        <v>3.6032741073185313</v>
      </c>
      <c r="K46" s="10"/>
      <c r="L46" s="12">
        <f>+F46/$J$7</f>
        <v>0</v>
      </c>
      <c r="M46" s="10"/>
      <c r="N46" s="22">
        <f>+J46+L46</f>
        <v>3.6032741073185313</v>
      </c>
      <c r="O46" s="167"/>
    </row>
    <row r="47" spans="2:19" ht="14.25" customHeight="1" x14ac:dyDescent="0.2">
      <c r="B47" s="14" t="s">
        <v>22</v>
      </c>
      <c r="D47" s="13"/>
      <c r="E47" s="10"/>
      <c r="F47" s="13"/>
      <c r="G47" s="10"/>
      <c r="H47" s="12">
        <f>+D47+F47</f>
        <v>0</v>
      </c>
      <c r="I47" s="10"/>
      <c r="J47" s="12">
        <f>+D47/$J$7</f>
        <v>0</v>
      </c>
      <c r="K47" s="15"/>
      <c r="L47" s="12">
        <f>+F47/$J$7</f>
        <v>0</v>
      </c>
      <c r="M47" s="15"/>
      <c r="N47" s="22">
        <f>+J47+L47</f>
        <v>0</v>
      </c>
      <c r="O47" s="167"/>
    </row>
    <row r="48" spans="2:19" ht="14.25" customHeight="1" x14ac:dyDescent="0.2">
      <c r="B48" s="14" t="s">
        <v>24</v>
      </c>
      <c r="D48" s="16"/>
      <c r="E48" s="10"/>
      <c r="F48" s="16"/>
      <c r="G48" s="10"/>
      <c r="H48" s="25">
        <f>+D48+F48</f>
        <v>0</v>
      </c>
      <c r="I48" s="10"/>
      <c r="J48" s="12">
        <f>+J50-SUM(J44:J47)</f>
        <v>5.699659866350629</v>
      </c>
      <c r="K48" s="15"/>
      <c r="L48" s="12">
        <f>+L50-SUM(L44:L47)</f>
        <v>0</v>
      </c>
      <c r="M48" s="15"/>
      <c r="N48" s="22">
        <f>+J48+L48</f>
        <v>5.699659866350629</v>
      </c>
      <c r="O48" s="167"/>
    </row>
    <row r="49" spans="2:15" ht="14.25" customHeight="1" x14ac:dyDescent="0.2">
      <c r="B49" s="11" t="s">
        <v>25</v>
      </c>
      <c r="D49" s="12">
        <f>SUM(D47:D48)</f>
        <v>0</v>
      </c>
      <c r="E49" s="10"/>
      <c r="F49" s="12">
        <f>SUM(F47:F48)</f>
        <v>0</v>
      </c>
      <c r="G49" s="10"/>
      <c r="H49" s="12">
        <f>SUM(H47:H48)</f>
        <v>0</v>
      </c>
      <c r="I49" s="10"/>
      <c r="J49" s="12">
        <f>SUM(J47:J48)</f>
        <v>5.699659866350629</v>
      </c>
      <c r="K49" s="10"/>
      <c r="L49" s="12">
        <f>SUM(L47:L48)</f>
        <v>0</v>
      </c>
      <c r="M49" s="10"/>
      <c r="N49" s="22">
        <f>SUM(N47:N48)</f>
        <v>5.699659866350629</v>
      </c>
      <c r="O49" s="167"/>
    </row>
    <row r="50" spans="2:15" ht="14.25" customHeight="1" x14ac:dyDescent="0.2">
      <c r="B50" s="26" t="s">
        <v>32</v>
      </c>
      <c r="D50" s="18">
        <f>SUM(D44:D46,D49)</f>
        <v>-657595.402</v>
      </c>
      <c r="E50" s="10"/>
      <c r="F50" s="20">
        <f>SUM(F44:F46,F49)</f>
        <v>0</v>
      </c>
      <c r="G50" s="10"/>
      <c r="H50" s="36">
        <f>SUM(H44:H46,H49)</f>
        <v>-657595.40200000012</v>
      </c>
      <c r="I50" s="10"/>
      <c r="J50" s="39">
        <f>+D50/$J$7</f>
        <v>-137.65346962015246</v>
      </c>
      <c r="K50" s="10"/>
      <c r="L50" s="20">
        <f>+F50/$J$7</f>
        <v>0</v>
      </c>
      <c r="M50" s="10"/>
      <c r="N50" s="69">
        <f>SUM(N44:N46,N49)</f>
        <v>-137.65346962015246</v>
      </c>
      <c r="O50" s="169"/>
    </row>
    <row r="51" spans="2:15" ht="14.25" customHeight="1" x14ac:dyDescent="0.2">
      <c r="B51" s="27" t="s">
        <v>33</v>
      </c>
      <c r="D51" s="63">
        <f>+D43+D50</f>
        <v>526469.55051519931</v>
      </c>
      <c r="E51" s="10"/>
      <c r="F51" s="71">
        <f>+F43+F50</f>
        <v>15400024.534334216</v>
      </c>
      <c r="G51" s="10"/>
      <c r="H51" s="70">
        <f>+H43+H50</f>
        <v>15926494.08</v>
      </c>
      <c r="I51" s="10"/>
      <c r="J51" s="70">
        <f>+J43+J50</f>
        <v>110.20508972138359</v>
      </c>
      <c r="K51" s="10"/>
      <c r="L51" s="70">
        <f>+L43+L50</f>
        <v>3223.6642819266208</v>
      </c>
      <c r="M51" s="10"/>
      <c r="N51" s="72">
        <f>+N43+N50</f>
        <v>3333.8693716480043</v>
      </c>
      <c r="O51" s="170"/>
    </row>
    <row r="52" spans="2:15" x14ac:dyDescent="0.2">
      <c r="D52" s="32">
        <f>D30-D51</f>
        <v>-2.5151993613690138E-3</v>
      </c>
      <c r="E52" s="32">
        <f t="shared" ref="E52:G52" si="2">E30-E51</f>
        <v>0</v>
      </c>
      <c r="F52" s="32">
        <f t="shared" si="2"/>
        <v>0.70766578614711761</v>
      </c>
      <c r="G52" s="32">
        <f t="shared" si="2"/>
        <v>0</v>
      </c>
      <c r="H52" s="52">
        <f>H30-H51</f>
        <v>0</v>
      </c>
    </row>
    <row r="63373" spans="2:2" x14ac:dyDescent="0.2">
      <c r="B63373" s="1" t="s">
        <v>44</v>
      </c>
    </row>
    <row r="63374" spans="2:2" x14ac:dyDescent="0.2">
      <c r="B63374" s="1" t="s">
        <v>45</v>
      </c>
    </row>
    <row r="63375" spans="2:2" x14ac:dyDescent="0.2">
      <c r="B63375" s="1" t="s">
        <v>46</v>
      </c>
    </row>
    <row r="63376" spans="2:2" x14ac:dyDescent="0.2">
      <c r="B63376" s="1" t="s">
        <v>47</v>
      </c>
    </row>
    <row r="63377" spans="2:2" x14ac:dyDescent="0.2">
      <c r="B63377" s="1" t="s">
        <v>48</v>
      </c>
    </row>
    <row r="63378" spans="2:2" x14ac:dyDescent="0.2">
      <c r="B63378" s="1" t="s">
        <v>6</v>
      </c>
    </row>
    <row r="63379" spans="2:2" x14ac:dyDescent="0.2">
      <c r="B63379" s="1" t="s">
        <v>3</v>
      </c>
    </row>
    <row r="63380" spans="2:2" x14ac:dyDescent="0.2">
      <c r="B63380" s="1" t="s">
        <v>49</v>
      </c>
    </row>
    <row r="63381" spans="2:2" x14ac:dyDescent="0.2">
      <c r="B63381" s="1" t="s">
        <v>50</v>
      </c>
    </row>
    <row r="63382" spans="2:2" x14ac:dyDescent="0.2">
      <c r="B63382" s="1" t="s">
        <v>51</v>
      </c>
    </row>
    <row r="63383" spans="2:2" x14ac:dyDescent="0.2">
      <c r="B63383" s="1" t="s">
        <v>52</v>
      </c>
    </row>
    <row r="63384" spans="2:2" x14ac:dyDescent="0.2">
      <c r="B63384" s="1" t="s">
        <v>53</v>
      </c>
    </row>
  </sheetData>
  <mergeCells count="19">
    <mergeCell ref="B33:B34"/>
    <mergeCell ref="D33:H33"/>
    <mergeCell ref="J33:N33"/>
    <mergeCell ref="F10:G10"/>
    <mergeCell ref="H10:I10"/>
    <mergeCell ref="J10:K10"/>
    <mergeCell ref="B12:B13"/>
    <mergeCell ref="D12:H12"/>
    <mergeCell ref="J12:N12"/>
    <mergeCell ref="B2:N2"/>
    <mergeCell ref="B4:H4"/>
    <mergeCell ref="D7:E10"/>
    <mergeCell ref="F7:G9"/>
    <mergeCell ref="H7:I7"/>
    <mergeCell ref="J7:K7"/>
    <mergeCell ref="H8:I8"/>
    <mergeCell ref="J8:K8"/>
    <mergeCell ref="H9:I9"/>
    <mergeCell ref="J9:K9"/>
  </mergeCells>
  <dataValidations disablePrompts="1" count="4">
    <dataValidation type="list" allowBlank="1" showInputMessage="1" showErrorMessage="1" sqref="ELT64225 WQJ981729 WGN981729 VWR981729 VMV981729 VCZ981729 UTD981729 UJH981729 TZL981729 TPP981729 TFT981729 SVX981729 SMB981729 SCF981729 RSJ981729 RIN981729 QYR981729 QOV981729 QEZ981729 PVD981729 PLH981729 PBL981729 ORP981729 OHT981729 NXX981729 NOB981729 NEF981729 MUJ981729 MKN981729 MAR981729 LQV981729 LGZ981729 KXD981729 KNH981729 KDL981729 JTP981729 JJT981729 IZX981729 IQB981729 IGF981729 HWJ981729 HMN981729 HCR981729 GSV981729 GIZ981729 FZD981729 FPH981729 FFL981729 EVP981729 ELT981729 EBX981729 DSB981729 DIF981729 CYJ981729 CON981729 CER981729 BUV981729 BKZ981729 BBD981729 ARH981729 AHL981729 XP981729 NT981729 DX981729 EBX64225 WQJ916193 WGN916193 VWR916193 VMV916193 VCZ916193 UTD916193 UJH916193 TZL916193 TPP916193 TFT916193 SVX916193 SMB916193 SCF916193 RSJ916193 RIN916193 QYR916193 QOV916193 QEZ916193 PVD916193 PLH916193 PBL916193 ORP916193 OHT916193 NXX916193 NOB916193 NEF916193 MUJ916193 MKN916193 MAR916193 LQV916193 LGZ916193 KXD916193 KNH916193 KDL916193 JTP916193 JJT916193 IZX916193 IQB916193 IGF916193 HWJ916193 HMN916193 HCR916193 GSV916193 GIZ916193 FZD916193 FPH916193 FFL916193 EVP916193 ELT916193 EBX916193 DSB916193 DIF916193 CYJ916193 CON916193 CER916193 BUV916193 BKZ916193 BBD916193 ARH916193 AHL916193 XP916193 NT916193 DX916193 DSB64225 WQJ850657 WGN850657 VWR850657 VMV850657 VCZ850657 UTD850657 UJH850657 TZL850657 TPP850657 TFT850657 SVX850657 SMB850657 SCF850657 RSJ850657 RIN850657 QYR850657 QOV850657 QEZ850657 PVD850657 PLH850657 PBL850657 ORP850657 OHT850657 NXX850657 NOB850657 NEF850657 MUJ850657 MKN850657 MAR850657 LQV850657 LGZ850657 KXD850657 KNH850657 KDL850657 JTP850657 JJT850657 IZX850657 IQB850657 IGF850657 HWJ850657 HMN850657 HCR850657 GSV850657 GIZ850657 FZD850657 FPH850657 FFL850657 EVP850657 ELT850657 EBX850657 DSB850657 DIF850657 CYJ850657 CON850657 CER850657 BUV850657 BKZ850657 BBD850657 ARH850657 AHL850657 XP850657 NT850657 DX850657 DIF64225 WQJ785121 WGN785121 VWR785121 VMV785121 VCZ785121 UTD785121 UJH785121 TZL785121 TPP785121 TFT785121 SVX785121 SMB785121 SCF785121 RSJ785121 RIN785121 QYR785121 QOV785121 QEZ785121 PVD785121 PLH785121 PBL785121 ORP785121 OHT785121 NXX785121 NOB785121 NEF785121 MUJ785121 MKN785121 MAR785121 LQV785121 LGZ785121 KXD785121 KNH785121 KDL785121 JTP785121 JJT785121 IZX785121 IQB785121 IGF785121 HWJ785121 HMN785121 HCR785121 GSV785121 GIZ785121 FZD785121 FPH785121 FFL785121 EVP785121 ELT785121 EBX785121 DSB785121 DIF785121 CYJ785121 CON785121 CER785121 BUV785121 BKZ785121 BBD785121 ARH785121 AHL785121 XP785121 NT785121 DX785121 CYJ64225 WQJ719585 WGN719585 VWR719585 VMV719585 VCZ719585 UTD719585 UJH719585 TZL719585 TPP719585 TFT719585 SVX719585 SMB719585 SCF719585 RSJ719585 RIN719585 QYR719585 QOV719585 QEZ719585 PVD719585 PLH719585 PBL719585 ORP719585 OHT719585 NXX719585 NOB719585 NEF719585 MUJ719585 MKN719585 MAR719585 LQV719585 LGZ719585 KXD719585 KNH719585 KDL719585 JTP719585 JJT719585 IZX719585 IQB719585 IGF719585 HWJ719585 HMN719585 HCR719585 GSV719585 GIZ719585 FZD719585 FPH719585 FFL719585 EVP719585 ELT719585 EBX719585 DSB719585 DIF719585 CYJ719585 CON719585 CER719585 BUV719585 BKZ719585 BBD719585 ARH719585 AHL719585 XP719585 NT719585 DX719585 CON64225 WQJ654049 WGN654049 VWR654049 VMV654049 VCZ654049 UTD654049 UJH654049 TZL654049 TPP654049 TFT654049 SVX654049 SMB654049 SCF654049 RSJ654049 RIN654049 QYR654049 QOV654049 QEZ654049 PVD654049 PLH654049 PBL654049 ORP654049 OHT654049 NXX654049 NOB654049 NEF654049 MUJ654049 MKN654049 MAR654049 LQV654049 LGZ654049 KXD654049 KNH654049 KDL654049 JTP654049 JJT654049 IZX654049 IQB654049 IGF654049 HWJ654049 HMN654049 HCR654049 GSV654049 GIZ654049 FZD654049 FPH654049 FFL654049 EVP654049 ELT654049 EBX654049 DSB654049 DIF654049 CYJ654049 CON654049 CER654049 BUV654049 BKZ654049 BBD654049 ARH654049 AHL654049 XP654049 NT654049 DX654049 CER64225 WQJ588513 WGN588513 VWR588513 VMV588513 VCZ588513 UTD588513 UJH588513 TZL588513 TPP588513 TFT588513 SVX588513 SMB588513 SCF588513 RSJ588513 RIN588513 QYR588513 QOV588513 QEZ588513 PVD588513 PLH588513 PBL588513 ORP588513 OHT588513 NXX588513 NOB588513 NEF588513 MUJ588513 MKN588513 MAR588513 LQV588513 LGZ588513 KXD588513 KNH588513 KDL588513 JTP588513 JJT588513 IZX588513 IQB588513 IGF588513 HWJ588513 HMN588513 HCR588513 GSV588513 GIZ588513 FZD588513 FPH588513 FFL588513 EVP588513 ELT588513 EBX588513 DSB588513 DIF588513 CYJ588513 CON588513 CER588513 BUV588513 BKZ588513 BBD588513 ARH588513 AHL588513 XP588513 NT588513 DX588513 BUV64225 WQJ522977 WGN522977 VWR522977 VMV522977 VCZ522977 UTD522977 UJH522977 TZL522977 TPP522977 TFT522977 SVX522977 SMB522977 SCF522977 RSJ522977 RIN522977 QYR522977 QOV522977 QEZ522977 PVD522977 PLH522977 PBL522977 ORP522977 OHT522977 NXX522977 NOB522977 NEF522977 MUJ522977 MKN522977 MAR522977 LQV522977 LGZ522977 KXD522977 KNH522977 KDL522977 JTP522977 JJT522977 IZX522977 IQB522977 IGF522977 HWJ522977 HMN522977 HCR522977 GSV522977 GIZ522977 FZD522977 FPH522977 FFL522977 EVP522977 ELT522977 EBX522977 DSB522977 DIF522977 CYJ522977 CON522977 CER522977 BUV522977 BKZ522977 BBD522977 ARH522977 AHL522977 XP522977 NT522977 DX522977 BKZ64225 WQJ457441 WGN457441 VWR457441 VMV457441 VCZ457441 UTD457441 UJH457441 TZL457441 TPP457441 TFT457441 SVX457441 SMB457441 SCF457441 RSJ457441 RIN457441 QYR457441 QOV457441 QEZ457441 PVD457441 PLH457441 PBL457441 ORP457441 OHT457441 NXX457441 NOB457441 NEF457441 MUJ457441 MKN457441 MAR457441 LQV457441 LGZ457441 KXD457441 KNH457441 KDL457441 JTP457441 JJT457441 IZX457441 IQB457441 IGF457441 HWJ457441 HMN457441 HCR457441 GSV457441 GIZ457441 FZD457441 FPH457441 FFL457441 EVP457441 ELT457441 EBX457441 DSB457441 DIF457441 CYJ457441 CON457441 CER457441 BUV457441 BKZ457441 BBD457441 ARH457441 AHL457441 XP457441 NT457441 DX457441 BBD64225 WQJ391905 WGN391905 VWR391905 VMV391905 VCZ391905 UTD391905 UJH391905 TZL391905 TPP391905 TFT391905 SVX391905 SMB391905 SCF391905 RSJ391905 RIN391905 QYR391905 QOV391905 QEZ391905 PVD391905 PLH391905 PBL391905 ORP391905 OHT391905 NXX391905 NOB391905 NEF391905 MUJ391905 MKN391905 MAR391905 LQV391905 LGZ391905 KXD391905 KNH391905 KDL391905 JTP391905 JJT391905 IZX391905 IQB391905 IGF391905 HWJ391905 HMN391905 HCR391905 GSV391905 GIZ391905 FZD391905 FPH391905 FFL391905 EVP391905 ELT391905 EBX391905 DSB391905 DIF391905 CYJ391905 CON391905 CER391905 BUV391905 BKZ391905 BBD391905 ARH391905 AHL391905 XP391905 NT391905 DX391905 ARH64225 WQJ326369 WGN326369 VWR326369 VMV326369 VCZ326369 UTD326369 UJH326369 TZL326369 TPP326369 TFT326369 SVX326369 SMB326369 SCF326369 RSJ326369 RIN326369 QYR326369 QOV326369 QEZ326369 PVD326369 PLH326369 PBL326369 ORP326369 OHT326369 NXX326369 NOB326369 NEF326369 MUJ326369 MKN326369 MAR326369 LQV326369 LGZ326369 KXD326369 KNH326369 KDL326369 JTP326369 JJT326369 IZX326369 IQB326369 IGF326369 HWJ326369 HMN326369 HCR326369 GSV326369 GIZ326369 FZD326369 FPH326369 FFL326369 EVP326369 ELT326369 EBX326369 DSB326369 DIF326369 CYJ326369 CON326369 CER326369 BUV326369 BKZ326369 BBD326369 ARH326369 AHL326369 XP326369 NT326369 DX326369 AHL64225 WQJ260833 WGN260833 VWR260833 VMV260833 VCZ260833 UTD260833 UJH260833 TZL260833 TPP260833 TFT260833 SVX260833 SMB260833 SCF260833 RSJ260833 RIN260833 QYR260833 QOV260833 QEZ260833 PVD260833 PLH260833 PBL260833 ORP260833 OHT260833 NXX260833 NOB260833 NEF260833 MUJ260833 MKN260833 MAR260833 LQV260833 LGZ260833 KXD260833 KNH260833 KDL260833 JTP260833 JJT260833 IZX260833 IQB260833 IGF260833 HWJ260833 HMN260833 HCR260833 GSV260833 GIZ260833 FZD260833 FPH260833 FFL260833 EVP260833 ELT260833 EBX260833 DSB260833 DIF260833 CYJ260833 CON260833 CER260833 BUV260833 BKZ260833 BBD260833 ARH260833 AHL260833 XP260833 NT260833 DX260833 XP64225 WQJ195297 WGN195297 VWR195297 VMV195297 VCZ195297 UTD195297 UJH195297 TZL195297 TPP195297 TFT195297 SVX195297 SMB195297 SCF195297 RSJ195297 RIN195297 QYR195297 QOV195297 QEZ195297 PVD195297 PLH195297 PBL195297 ORP195297 OHT195297 NXX195297 NOB195297 NEF195297 MUJ195297 MKN195297 MAR195297 LQV195297 LGZ195297 KXD195297 KNH195297 KDL195297 JTP195297 JJT195297 IZX195297 IQB195297 IGF195297 HWJ195297 HMN195297 HCR195297 GSV195297 GIZ195297 FZD195297 FPH195297 FFL195297 EVP195297 ELT195297 EBX195297 DSB195297 DIF195297 CYJ195297 CON195297 CER195297 BUV195297 BKZ195297 BBD195297 ARH195297 AHL195297 XP195297 NT195297 DX195297 NT64225 WQJ129761 WGN129761 VWR129761 VMV129761 VCZ129761 UTD129761 UJH129761 TZL129761 TPP129761 TFT129761 SVX129761 SMB129761 SCF129761 RSJ129761 RIN129761 QYR129761 QOV129761 QEZ129761 PVD129761 PLH129761 PBL129761 ORP129761 OHT129761 NXX129761 NOB129761 NEF129761 MUJ129761 MKN129761 MAR129761 LQV129761 LGZ129761 KXD129761 KNH129761 KDL129761 JTP129761 JJT129761 IZX129761 IQB129761 IGF129761 HWJ129761 HMN129761 HCR129761 GSV129761 GIZ129761 FZD129761 FPH129761 FFL129761 EVP129761 ELT129761 EBX129761 DSB129761 DIF129761 CYJ129761 CON129761 CER129761 BUV129761 BKZ129761 BBD129761 ARH129761 AHL129761 XP129761 NT129761 DX129761 DX64225 WQJ64225 WGN64225 VWR64225 VMV64225 VCZ64225 UTD64225 UJH64225 TZL64225 TPP64225 TFT64225 SVX64225 SMB64225 SCF64225 RSJ64225 RIN64225 QYR64225 QOV64225 QEZ64225 PVD64225 PLH64225 PBL64225 ORP64225 OHT64225 NXX64225 NOB64225 NEF64225 MUJ64225 MKN64225 MAR64225 LQV64225 LGZ64225 KXD64225 KNH64225 KDL64225 JTP64225 JJT64225 IZX64225 IQB64225 IGF64225 HWJ64225 HMN64225 HCR64225 GSV64225 GIZ64225 FZD64225 FPH64225 FFL64225 EVP64225" xr:uid="{1E2810F6-8B47-47F4-AB2A-1777D21ACE9A}">
      <formula1>$B$63284:$B$63983</formula1>
    </dataValidation>
    <dataValidation type="list" allowBlank="1" showInputMessage="1" showErrorMessage="1" sqref="DX5 FFL5 FPH5 FZD5 GIZ5 GSV5 HCR5 HMN5 HWJ5 IGF5 IQB5 IZX5 JJT5 JTP5 KDL5 KNH5 KXD5 LGZ5 LQV5 MAR5 MKN5 MUJ5 NEF5 NOB5 NXX5 OHT5 ORP5 PBL5 PLH5 PVD5 QEZ5 QOV5 QYR5 RIN5 RSJ5 SCF5 SMB5 SVX5 TFT5 TPP5 TZL5 UJH5 UTD5 VCZ5 VMV5 VWR5 WGN5 WQJ5 NT5 XP5 AHL5 ARH5 BBD5 BKZ5 BUV5 CER5 CON5 CYJ5 DIF5 DSB5 EBX5 ELT5 EVP5" xr:uid="{47CD9FA7-10F5-4CCB-ACBD-DA592A4486E6}">
      <formula1>$B$63455:$B$64154</formula1>
    </dataValidation>
    <dataValidation type="list" allowBlank="1" showInputMessage="1" showErrorMessage="1" sqref="B5" xr:uid="{948A1DF1-8B36-4222-A169-4FB7D24CE213}">
      <formula1>$B$63368:$B$64067</formula1>
    </dataValidation>
    <dataValidation type="list" allowBlank="1" showInputMessage="1" showErrorMessage="1" sqref="B64290 B129826 B195362 B260898 B326434 B391970 B457506 B523042 B588578 B654114 B719650 B785186 B850722 B916258 B981794" xr:uid="{9C0B34AF-31C6-4BAA-B297-1EFD012D373D}">
      <formula1>$B$63358:$B$64057</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4C7BD-F3DC-4B41-A25F-3AC3587E2FCB}">
  <dimension ref="A1:AU34"/>
  <sheetViews>
    <sheetView zoomScale="87" zoomScaleNormal="87" workbookViewId="0">
      <pane xSplit="3" ySplit="7" topLeftCell="E8" activePane="bottomRight" state="frozen"/>
      <selection pane="topRight" activeCell="D1" sqref="D1"/>
      <selection pane="bottomLeft" activeCell="A8" sqref="A8"/>
      <selection pane="bottomRight" activeCell="C15" sqref="C15"/>
    </sheetView>
  </sheetViews>
  <sheetFormatPr baseColWidth="10" defaultColWidth="11.42578125" defaultRowHeight="12.75" x14ac:dyDescent="0.2"/>
  <cols>
    <col min="1" max="1" width="8.5703125" style="85" bestFit="1" customWidth="1"/>
    <col min="2" max="2" width="38.28515625" style="85" bestFit="1" customWidth="1"/>
    <col min="3" max="3" width="18.140625" style="111" bestFit="1" customWidth="1"/>
    <col min="4" max="5" width="18.140625" style="112" bestFit="1" customWidth="1"/>
    <col min="6" max="8" width="18.140625" style="112" customWidth="1"/>
    <col min="9" max="9" width="15.140625" style="112" hidden="1" customWidth="1"/>
    <col min="10" max="10" width="6.42578125" style="112" customWidth="1"/>
    <col min="11" max="11" width="15.5703125" style="112" customWidth="1"/>
    <col min="12" max="12" width="17.28515625" style="112" customWidth="1"/>
    <col min="13" max="14" width="15.5703125" style="112" customWidth="1"/>
    <col min="15" max="15" width="14.42578125" style="112" customWidth="1"/>
    <col min="16" max="16" width="14.28515625" style="111" customWidth="1"/>
    <col min="17" max="17" width="14.28515625" style="112" bestFit="1" customWidth="1"/>
    <col min="18" max="18" width="15.5703125" style="112" bestFit="1" customWidth="1"/>
    <col min="19" max="19" width="14.28515625" style="112" bestFit="1" customWidth="1"/>
    <col min="20" max="20" width="15" style="112" customWidth="1"/>
    <col min="21" max="21" width="10.5703125" style="112" hidden="1" customWidth="1"/>
    <col min="22" max="23" width="10.140625" style="112" hidden="1" customWidth="1"/>
    <col min="24" max="26" width="10" style="112" hidden="1" customWidth="1"/>
    <col min="27" max="27" width="11.28515625" style="112" hidden="1" customWidth="1"/>
    <col min="28" max="28" width="10" style="112" hidden="1" customWidth="1"/>
    <col min="29" max="29" width="11.85546875" style="112" hidden="1" customWidth="1"/>
    <col min="30" max="31" width="11.7109375" style="112" hidden="1" customWidth="1"/>
    <col min="32" max="37" width="11.5703125" style="112" bestFit="1" customWidth="1"/>
    <col min="38" max="16384" width="11.42578125" style="112"/>
  </cols>
  <sheetData>
    <row r="1" spans="1:47" s="82" customFormat="1" ht="15" x14ac:dyDescent="0.25">
      <c r="A1" s="90"/>
      <c r="B1" s="90"/>
      <c r="C1" s="90" t="s">
        <v>54</v>
      </c>
      <c r="D1" s="90" t="s">
        <v>54</v>
      </c>
      <c r="E1" s="90" t="s">
        <v>54</v>
      </c>
      <c r="F1" s="90" t="s">
        <v>54</v>
      </c>
      <c r="G1" s="90" t="s">
        <v>54</v>
      </c>
      <c r="H1" s="90" t="s">
        <v>54</v>
      </c>
      <c r="I1" s="90" t="s">
        <v>54</v>
      </c>
      <c r="J1" s="90"/>
      <c r="K1" s="90" t="s">
        <v>54</v>
      </c>
      <c r="L1" s="90" t="s">
        <v>54</v>
      </c>
      <c r="M1" s="90" t="s">
        <v>54</v>
      </c>
      <c r="N1" s="90" t="s">
        <v>54</v>
      </c>
      <c r="O1" s="90" t="s">
        <v>54</v>
      </c>
      <c r="P1" s="90" t="s">
        <v>54</v>
      </c>
      <c r="Q1" s="90" t="s">
        <v>54</v>
      </c>
      <c r="R1" s="90"/>
      <c r="S1" s="90"/>
      <c r="T1" s="90"/>
      <c r="U1" s="90"/>
      <c r="V1" s="90"/>
      <c r="W1" s="90"/>
      <c r="X1" s="90"/>
      <c r="Y1" s="90"/>
      <c r="Z1" s="90"/>
      <c r="AA1" s="90"/>
      <c r="AB1" s="90"/>
      <c r="AC1" s="90"/>
      <c r="AD1" s="90"/>
      <c r="AE1" s="90"/>
      <c r="AF1" s="90"/>
      <c r="AG1" s="90"/>
      <c r="AH1" s="90"/>
      <c r="AI1" s="90"/>
      <c r="AJ1" s="90"/>
      <c r="AK1" s="90"/>
      <c r="AL1" s="81"/>
      <c r="AM1" s="81"/>
      <c r="AN1" s="81"/>
      <c r="AO1" s="81"/>
      <c r="AP1" s="81"/>
      <c r="AQ1" s="81"/>
      <c r="AR1" s="81"/>
      <c r="AS1" s="81"/>
      <c r="AT1" s="81"/>
      <c r="AU1" s="81"/>
    </row>
    <row r="2" spans="1:47" s="84" customFormat="1" ht="15" x14ac:dyDescent="0.25">
      <c r="A2" s="90"/>
      <c r="B2" s="90"/>
      <c r="C2" s="91" t="s">
        <v>116</v>
      </c>
      <c r="D2" s="91" t="s">
        <v>116</v>
      </c>
      <c r="E2" s="91" t="s">
        <v>116</v>
      </c>
      <c r="F2" s="91" t="s">
        <v>116</v>
      </c>
      <c r="G2" s="91" t="s">
        <v>116</v>
      </c>
      <c r="H2" s="91" t="s">
        <v>116</v>
      </c>
      <c r="I2" s="91" t="s">
        <v>55</v>
      </c>
      <c r="J2" s="90"/>
      <c r="K2" s="91" t="s">
        <v>116</v>
      </c>
      <c r="L2" s="91" t="s">
        <v>116</v>
      </c>
      <c r="M2" s="91" t="s">
        <v>116</v>
      </c>
      <c r="N2" s="91" t="s">
        <v>116</v>
      </c>
      <c r="O2" s="91" t="s">
        <v>116</v>
      </c>
      <c r="P2" s="91" t="s">
        <v>116</v>
      </c>
      <c r="Q2" s="91" t="s">
        <v>55</v>
      </c>
      <c r="R2" s="91"/>
      <c r="S2" s="91"/>
      <c r="T2" s="91"/>
      <c r="U2" s="91"/>
      <c r="V2" s="91"/>
      <c r="W2" s="91"/>
      <c r="X2" s="91"/>
      <c r="Y2" s="91"/>
      <c r="Z2" s="91"/>
      <c r="AA2" s="91"/>
      <c r="AB2" s="91"/>
      <c r="AC2" s="91"/>
      <c r="AD2" s="91"/>
      <c r="AE2" s="91"/>
      <c r="AF2" s="91"/>
      <c r="AG2" s="91"/>
      <c r="AH2" s="91"/>
      <c r="AI2" s="91"/>
      <c r="AJ2" s="91"/>
      <c r="AK2" s="91"/>
      <c r="AL2" s="83"/>
      <c r="AM2" s="83"/>
      <c r="AN2" s="83"/>
      <c r="AO2" s="83"/>
      <c r="AP2" s="83"/>
      <c r="AQ2" s="83"/>
      <c r="AR2" s="83"/>
      <c r="AS2" s="83"/>
      <c r="AT2" s="83"/>
      <c r="AU2" s="83"/>
    </row>
    <row r="3" spans="1:47" s="82" customFormat="1" ht="15" x14ac:dyDescent="0.25">
      <c r="A3" s="90"/>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c r="AL3" s="81"/>
      <c r="AM3" s="81"/>
      <c r="AN3" s="81"/>
      <c r="AO3" s="81"/>
      <c r="AP3" s="81"/>
      <c r="AQ3" s="81"/>
      <c r="AR3" s="81"/>
      <c r="AS3" s="81"/>
      <c r="AT3" s="81"/>
      <c r="AU3" s="81"/>
    </row>
    <row r="4" spans="1:47" s="82" customFormat="1" ht="15" x14ac:dyDescent="0.25">
      <c r="A4" s="90"/>
      <c r="B4" s="90"/>
      <c r="C4" s="90" t="s">
        <v>56</v>
      </c>
      <c r="D4" s="90" t="s">
        <v>56</v>
      </c>
      <c r="E4" s="90" t="s">
        <v>56</v>
      </c>
      <c r="F4" s="90" t="s">
        <v>56</v>
      </c>
      <c r="G4" s="90" t="s">
        <v>56</v>
      </c>
      <c r="H4" s="90" t="s">
        <v>56</v>
      </c>
      <c r="I4" s="90" t="s">
        <v>56</v>
      </c>
      <c r="J4" s="90"/>
      <c r="K4" s="90" t="s">
        <v>56</v>
      </c>
      <c r="L4" s="90" t="s">
        <v>56</v>
      </c>
      <c r="M4" s="90" t="s">
        <v>56</v>
      </c>
      <c r="N4" s="90" t="s">
        <v>56</v>
      </c>
      <c r="O4" s="90" t="s">
        <v>56</v>
      </c>
      <c r="P4" s="90" t="s">
        <v>56</v>
      </c>
      <c r="Q4" s="90" t="s">
        <v>56</v>
      </c>
      <c r="R4" s="90"/>
      <c r="S4" s="90"/>
      <c r="T4" s="90"/>
      <c r="U4" s="90"/>
      <c r="V4" s="90"/>
      <c r="W4" s="90"/>
      <c r="X4" s="90"/>
      <c r="Y4" s="90"/>
      <c r="Z4" s="90"/>
      <c r="AA4" s="90"/>
      <c r="AB4" s="90"/>
      <c r="AC4" s="90"/>
      <c r="AD4" s="90"/>
      <c r="AE4" s="90"/>
      <c r="AF4" s="90"/>
      <c r="AG4" s="90"/>
      <c r="AH4" s="90"/>
      <c r="AI4" s="90"/>
      <c r="AJ4" s="90"/>
      <c r="AK4" s="90"/>
      <c r="AL4" s="81"/>
      <c r="AM4" s="81"/>
      <c r="AN4" s="81"/>
      <c r="AO4" s="81"/>
      <c r="AP4" s="81"/>
      <c r="AQ4" s="81"/>
      <c r="AR4" s="81"/>
      <c r="AS4" s="81"/>
      <c r="AT4" s="81"/>
      <c r="AU4" s="81"/>
    </row>
    <row r="5" spans="1:47" s="82" customFormat="1" ht="15" x14ac:dyDescent="0.25">
      <c r="A5" s="90"/>
      <c r="B5" s="90"/>
      <c r="C5" s="90" t="s">
        <v>57</v>
      </c>
      <c r="D5" s="90" t="s">
        <v>57</v>
      </c>
      <c r="E5" s="90" t="s">
        <v>57</v>
      </c>
      <c r="F5" s="90" t="s">
        <v>57</v>
      </c>
      <c r="G5" s="90" t="s">
        <v>57</v>
      </c>
      <c r="H5" s="90" t="s">
        <v>57</v>
      </c>
      <c r="I5" s="90" t="s">
        <v>57</v>
      </c>
      <c r="J5" s="90"/>
      <c r="K5" s="90" t="s">
        <v>58</v>
      </c>
      <c r="L5" s="90" t="s">
        <v>58</v>
      </c>
      <c r="M5" s="90" t="s">
        <v>58</v>
      </c>
      <c r="N5" s="90" t="s">
        <v>58</v>
      </c>
      <c r="O5" s="90" t="s">
        <v>58</v>
      </c>
      <c r="P5" s="90" t="s">
        <v>58</v>
      </c>
      <c r="Q5" s="90" t="s">
        <v>58</v>
      </c>
      <c r="R5" s="90"/>
      <c r="S5" s="90"/>
      <c r="T5" s="90"/>
      <c r="U5" s="90"/>
      <c r="V5" s="90"/>
      <c r="W5" s="90"/>
      <c r="X5" s="90"/>
      <c r="Y5" s="90"/>
      <c r="Z5" s="90"/>
      <c r="AA5" s="90"/>
      <c r="AB5" s="90"/>
      <c r="AC5" s="90"/>
      <c r="AD5" s="90"/>
      <c r="AE5" s="90"/>
      <c r="AF5" s="90"/>
      <c r="AG5" s="90"/>
      <c r="AH5" s="90"/>
      <c r="AI5" s="90"/>
      <c r="AJ5" s="90"/>
      <c r="AK5" s="90"/>
      <c r="AL5" s="81"/>
      <c r="AM5" s="81"/>
      <c r="AN5" s="81"/>
      <c r="AO5" s="81"/>
      <c r="AP5" s="81"/>
      <c r="AQ5" s="81"/>
      <c r="AR5" s="81"/>
      <c r="AS5" s="81"/>
      <c r="AT5" s="81"/>
      <c r="AU5" s="81"/>
    </row>
    <row r="6" spans="1:47" s="95" customFormat="1" ht="15" x14ac:dyDescent="0.25">
      <c r="A6" s="90"/>
      <c r="B6" s="90"/>
      <c r="C6" s="90" t="s">
        <v>126</v>
      </c>
      <c r="D6" s="90" t="s">
        <v>125</v>
      </c>
      <c r="E6" s="90" t="s">
        <v>124</v>
      </c>
      <c r="F6" s="90" t="s">
        <v>59</v>
      </c>
      <c r="G6" s="90" t="s">
        <v>60</v>
      </c>
      <c r="H6" s="90" t="s">
        <v>61</v>
      </c>
      <c r="I6" s="90" t="s">
        <v>113</v>
      </c>
      <c r="J6" s="90"/>
      <c r="K6" s="90" t="s">
        <v>126</v>
      </c>
      <c r="L6" s="90" t="s">
        <v>125</v>
      </c>
      <c r="M6" s="90" t="s">
        <v>124</v>
      </c>
      <c r="N6" s="90" t="s">
        <v>59</v>
      </c>
      <c r="O6" s="90" t="s">
        <v>60</v>
      </c>
      <c r="P6" s="90" t="s">
        <v>61</v>
      </c>
      <c r="Q6" s="90" t="s">
        <v>113</v>
      </c>
      <c r="R6" s="90"/>
      <c r="S6" s="90"/>
      <c r="T6" s="90"/>
      <c r="U6" s="90"/>
      <c r="V6" s="90"/>
      <c r="W6" s="90"/>
      <c r="X6" s="90"/>
      <c r="Y6" s="90"/>
      <c r="Z6" s="90"/>
      <c r="AA6" s="90"/>
      <c r="AB6" s="90"/>
      <c r="AC6" s="90"/>
      <c r="AD6" s="94"/>
      <c r="AE6" s="94"/>
      <c r="AF6" s="94"/>
      <c r="AG6" s="94"/>
      <c r="AH6" s="94"/>
      <c r="AI6" s="94"/>
      <c r="AJ6" s="94"/>
      <c r="AK6" s="94"/>
      <c r="AL6" s="93"/>
      <c r="AM6" s="93"/>
      <c r="AN6" s="93"/>
      <c r="AO6" s="93"/>
      <c r="AP6" s="93"/>
      <c r="AQ6" s="93"/>
      <c r="AR6" s="93"/>
      <c r="AS6" s="93"/>
      <c r="AT6" s="93"/>
      <c r="AU6" s="93"/>
    </row>
    <row r="7" spans="1:47" s="82" customFormat="1" ht="15" x14ac:dyDescent="0.25">
      <c r="A7" s="90"/>
      <c r="B7" s="90"/>
      <c r="C7" s="90" t="s">
        <v>62</v>
      </c>
      <c r="D7" s="90" t="s">
        <v>62</v>
      </c>
      <c r="E7" s="90" t="s">
        <v>62</v>
      </c>
      <c r="F7" s="90" t="s">
        <v>62</v>
      </c>
      <c r="G7" s="90" t="s">
        <v>62</v>
      </c>
      <c r="H7" s="90" t="s">
        <v>62</v>
      </c>
      <c r="I7" s="90" t="s">
        <v>62</v>
      </c>
      <c r="J7" s="90"/>
      <c r="K7" s="90" t="s">
        <v>62</v>
      </c>
      <c r="L7" s="90" t="s">
        <v>62</v>
      </c>
      <c r="M7" s="90" t="s">
        <v>62</v>
      </c>
      <c r="N7" s="90" t="s">
        <v>62</v>
      </c>
      <c r="O7" s="90" t="s">
        <v>62</v>
      </c>
      <c r="P7" s="90" t="s">
        <v>62</v>
      </c>
      <c r="Q7" s="90" t="s">
        <v>62</v>
      </c>
      <c r="R7" s="116"/>
      <c r="S7" s="116"/>
      <c r="T7" s="116"/>
      <c r="U7" s="116"/>
      <c r="V7" s="116"/>
      <c r="W7" s="116"/>
      <c r="X7" s="116"/>
      <c r="Y7" s="116"/>
      <c r="Z7" s="116"/>
      <c r="AA7" s="116"/>
      <c r="AB7" s="116"/>
      <c r="AC7" s="116"/>
      <c r="AD7" s="116"/>
      <c r="AE7" s="116"/>
      <c r="AF7" s="116"/>
      <c r="AG7" s="116"/>
      <c r="AH7" s="116"/>
      <c r="AI7" s="116"/>
      <c r="AJ7" s="116"/>
      <c r="AK7" s="116"/>
      <c r="AL7" s="111"/>
      <c r="AM7" s="111"/>
      <c r="AN7" s="111"/>
      <c r="AO7" s="111"/>
      <c r="AP7" s="111"/>
      <c r="AQ7" s="111"/>
      <c r="AR7" s="81"/>
      <c r="AS7" s="81"/>
      <c r="AT7" s="81"/>
      <c r="AU7" s="81"/>
    </row>
    <row r="8" spans="1:47" ht="15" x14ac:dyDescent="0.25">
      <c r="A8" s="120" t="s">
        <v>117</v>
      </c>
      <c r="B8" s="76" t="s">
        <v>63</v>
      </c>
      <c r="C8" s="102">
        <v>109019.99900000007</v>
      </c>
      <c r="D8" s="102">
        <v>135565.21900000007</v>
      </c>
      <c r="E8" s="102">
        <v>141915.53900000008</v>
      </c>
      <c r="F8" s="102">
        <v>383468.05300000007</v>
      </c>
      <c r="G8" s="102">
        <v>152290.97600000002</v>
      </c>
      <c r="H8" s="102">
        <v>144628.73100000003</v>
      </c>
      <c r="I8" s="102">
        <v>124708.51800000004</v>
      </c>
      <c r="J8" s="102"/>
      <c r="K8" s="102">
        <v>22.817880000000009</v>
      </c>
      <c r="L8" s="102">
        <v>28.780490000000011</v>
      </c>
      <c r="M8" s="102">
        <v>29.731300000000012</v>
      </c>
      <c r="N8" s="102">
        <v>84.669750000000022</v>
      </c>
      <c r="O8" s="102">
        <v>35.544700000000006</v>
      </c>
      <c r="P8" s="102">
        <v>33.365850000000009</v>
      </c>
      <c r="Q8" s="102">
        <v>27.311149999999952</v>
      </c>
      <c r="R8" s="103"/>
      <c r="S8" s="103"/>
      <c r="T8" s="103"/>
      <c r="U8" s="103"/>
      <c r="V8" s="103"/>
      <c r="W8" s="103"/>
      <c r="X8" s="103"/>
      <c r="Y8" s="103"/>
      <c r="Z8" s="103"/>
      <c r="AA8" s="103"/>
      <c r="AB8" s="103"/>
      <c r="AC8" s="103"/>
      <c r="AD8" s="102"/>
      <c r="AE8" s="102"/>
      <c r="AF8" s="102"/>
      <c r="AG8" s="102"/>
      <c r="AH8" s="102"/>
      <c r="AI8" s="102"/>
      <c r="AJ8" s="102"/>
      <c r="AK8" s="102"/>
    </row>
    <row r="9" spans="1:47" s="118" customFormat="1" ht="15" x14ac:dyDescent="0.25">
      <c r="A9" s="120" t="s">
        <v>118</v>
      </c>
      <c r="B9" s="76" t="s">
        <v>64</v>
      </c>
      <c r="C9" s="102">
        <v>11767166.114000002</v>
      </c>
      <c r="D9" s="102">
        <v>11339465.071000002</v>
      </c>
      <c r="E9" s="102">
        <v>10068075.695000002</v>
      </c>
      <c r="F9" s="102">
        <v>9045581.6410000026</v>
      </c>
      <c r="G9" s="102">
        <v>12423160.691000002</v>
      </c>
      <c r="H9" s="102">
        <v>13484167.965000002</v>
      </c>
      <c r="I9" s="102">
        <v>11886554.317000002</v>
      </c>
      <c r="J9" s="102"/>
      <c r="K9" s="102">
        <v>2462.8678800000007</v>
      </c>
      <c r="L9" s="102">
        <v>2407.3684500000008</v>
      </c>
      <c r="M9" s="102">
        <v>2109.261860000001</v>
      </c>
      <c r="N9" s="102">
        <v>1997.2644400000008</v>
      </c>
      <c r="O9" s="102">
        <v>2899.5656900000008</v>
      </c>
      <c r="P9" s="102">
        <v>3110.7975300000007</v>
      </c>
      <c r="Q9" s="102">
        <v>2603.1554000000006</v>
      </c>
      <c r="R9" s="103"/>
      <c r="S9" s="103"/>
      <c r="T9" s="103"/>
      <c r="U9" s="103"/>
      <c r="V9" s="103"/>
      <c r="W9" s="103"/>
      <c r="X9" s="103"/>
      <c r="Y9" s="103"/>
      <c r="Z9" s="103"/>
      <c r="AA9" s="103"/>
      <c r="AB9" s="103"/>
      <c r="AC9" s="103"/>
      <c r="AD9" s="117"/>
      <c r="AE9" s="117"/>
      <c r="AF9" s="117"/>
      <c r="AG9" s="117"/>
      <c r="AH9" s="117"/>
      <c r="AI9" s="117"/>
      <c r="AJ9" s="117"/>
      <c r="AK9" s="117"/>
    </row>
    <row r="10" spans="1:47" s="118" customFormat="1" ht="15" x14ac:dyDescent="0.25">
      <c r="A10" s="120" t="s">
        <v>119</v>
      </c>
      <c r="B10" s="76" t="s">
        <v>65</v>
      </c>
      <c r="C10" s="102">
        <v>-166267.79999999999</v>
      </c>
      <c r="D10" s="102">
        <v>-166267.79999999999</v>
      </c>
      <c r="E10" s="102">
        <v>-166267.79999999999</v>
      </c>
      <c r="F10" s="102">
        <v>-166267.79999999999</v>
      </c>
      <c r="G10" s="102">
        <v>-166267.79999999999</v>
      </c>
      <c r="H10" s="102">
        <v>-166267.79999999999</v>
      </c>
      <c r="I10" s="102">
        <v>-191612.59799999997</v>
      </c>
      <c r="J10" s="102"/>
      <c r="K10" s="102">
        <v>-34.799850000000006</v>
      </c>
      <c r="L10" s="102">
        <v>-35.298650000000009</v>
      </c>
      <c r="M10" s="102">
        <v>-34.833100000000009</v>
      </c>
      <c r="N10" s="102">
        <v>-36.711930000000009</v>
      </c>
      <c r="O10" s="102">
        <v>-38.806900000000006</v>
      </c>
      <c r="P10" s="102">
        <v>-38.357980000000005</v>
      </c>
      <c r="Q10" s="102">
        <v>-41.963159999999988</v>
      </c>
      <c r="R10" s="103"/>
      <c r="S10" s="103"/>
      <c r="T10" s="103"/>
      <c r="U10" s="103"/>
      <c r="V10" s="103"/>
      <c r="W10" s="103"/>
      <c r="X10" s="103"/>
      <c r="Y10" s="103"/>
      <c r="Z10" s="103"/>
      <c r="AA10" s="103"/>
      <c r="AB10" s="103"/>
      <c r="AC10" s="103"/>
      <c r="AD10" s="117"/>
      <c r="AE10" s="117"/>
      <c r="AF10" s="117"/>
      <c r="AG10" s="117"/>
      <c r="AH10" s="117"/>
      <c r="AI10" s="117"/>
      <c r="AJ10" s="117"/>
      <c r="AK10" s="117"/>
    </row>
    <row r="11" spans="1:47" s="118" customFormat="1" ht="15" x14ac:dyDescent="0.25">
      <c r="A11" s="120" t="s">
        <v>120</v>
      </c>
      <c r="B11" s="76" t="s">
        <v>66</v>
      </c>
      <c r="C11" s="102">
        <v>-31623.263000000006</v>
      </c>
      <c r="D11" s="102">
        <v>-33753.169000000009</v>
      </c>
      <c r="E11" s="102">
        <v>-41959.579000000012</v>
      </c>
      <c r="F11" s="102">
        <v>-20862.497000000007</v>
      </c>
      <c r="G11" s="102">
        <v>-8214.3780000000061</v>
      </c>
      <c r="H11" s="102">
        <v>-7895.1740000000063</v>
      </c>
      <c r="I11" s="102">
        <v>-26204.078999999994</v>
      </c>
      <c r="J11" s="102"/>
      <c r="K11" s="102">
        <v>-6.6187400000000007</v>
      </c>
      <c r="L11" s="102">
        <v>-7.1658000000000008</v>
      </c>
      <c r="M11" s="102">
        <v>-8.7905300000000004</v>
      </c>
      <c r="N11" s="102">
        <v>-4.606440000000001</v>
      </c>
      <c r="O11" s="102">
        <v>-1.9172300000000007</v>
      </c>
      <c r="P11" s="102">
        <v>-1.8214200000000007</v>
      </c>
      <c r="Q11" s="102">
        <v>-5.7386900000000072</v>
      </c>
      <c r="R11" s="103"/>
      <c r="S11" s="103"/>
      <c r="T11" s="103"/>
      <c r="U11" s="103"/>
      <c r="V11" s="103"/>
      <c r="W11" s="103"/>
      <c r="X11" s="103"/>
      <c r="Y11" s="103"/>
      <c r="Z11" s="103"/>
      <c r="AA11" s="103"/>
      <c r="AB11" s="103"/>
      <c r="AC11" s="103"/>
      <c r="AD11" s="117"/>
      <c r="AE11" s="117"/>
      <c r="AF11" s="117"/>
      <c r="AG11" s="117"/>
      <c r="AH11" s="117"/>
      <c r="AI11" s="117"/>
      <c r="AJ11" s="117"/>
      <c r="AK11" s="117"/>
    </row>
    <row r="12" spans="1:47" s="118" customFormat="1" ht="15" x14ac:dyDescent="0.25">
      <c r="A12" s="120" t="s">
        <v>121</v>
      </c>
      <c r="B12" s="76" t="s">
        <v>67</v>
      </c>
      <c r="C12" s="102">
        <v>5014814.4310000008</v>
      </c>
      <c r="D12" s="102">
        <v>4942146.3080000011</v>
      </c>
      <c r="E12" s="102">
        <v>5455379.046000001</v>
      </c>
      <c r="F12" s="102">
        <v>5266346.9590000007</v>
      </c>
      <c r="G12" s="102">
        <v>5558645.995000001</v>
      </c>
      <c r="H12" s="102">
        <v>5534157.1300000008</v>
      </c>
      <c r="I12" s="102">
        <v>5167789.9800000014</v>
      </c>
      <c r="J12" s="102"/>
      <c r="K12" s="102">
        <v>1049.6006600000001</v>
      </c>
      <c r="L12" s="102">
        <v>1049.21767</v>
      </c>
      <c r="M12" s="102">
        <v>1142.90191</v>
      </c>
      <c r="N12" s="102">
        <v>1162.8094000000001</v>
      </c>
      <c r="O12" s="102">
        <v>1297.3879700000002</v>
      </c>
      <c r="P12" s="102">
        <v>1276.7300400000001</v>
      </c>
      <c r="Q12" s="102">
        <v>1131.7460000000001</v>
      </c>
      <c r="R12" s="103"/>
      <c r="S12" s="103"/>
      <c r="T12" s="103"/>
      <c r="U12" s="103"/>
      <c r="V12" s="103"/>
      <c r="W12" s="103"/>
      <c r="X12" s="103"/>
      <c r="Y12" s="103"/>
      <c r="Z12" s="103"/>
      <c r="AA12" s="103"/>
      <c r="AB12" s="103"/>
      <c r="AC12" s="103"/>
      <c r="AD12" s="117"/>
      <c r="AE12" s="117"/>
      <c r="AF12" s="117"/>
      <c r="AG12" s="117"/>
      <c r="AH12" s="117"/>
      <c r="AI12" s="117"/>
      <c r="AJ12" s="117"/>
      <c r="AK12" s="117"/>
    </row>
    <row r="13" spans="1:47" s="118" customFormat="1" ht="15" x14ac:dyDescent="0.25">
      <c r="A13" s="120" t="s">
        <v>122</v>
      </c>
      <c r="B13" s="76" t="s">
        <v>68</v>
      </c>
      <c r="C13" s="102">
        <v>0</v>
      </c>
      <c r="D13" s="102">
        <v>0</v>
      </c>
      <c r="E13" s="102">
        <v>0</v>
      </c>
      <c r="F13" s="102">
        <v>0</v>
      </c>
      <c r="G13" s="102">
        <v>0</v>
      </c>
      <c r="H13" s="102">
        <v>0</v>
      </c>
      <c r="I13" s="102">
        <v>0</v>
      </c>
      <c r="J13" s="102"/>
      <c r="K13" s="102">
        <v>0</v>
      </c>
      <c r="L13" s="102">
        <v>0</v>
      </c>
      <c r="M13" s="102">
        <v>0</v>
      </c>
      <c r="N13" s="102">
        <v>0</v>
      </c>
      <c r="O13" s="102">
        <v>0</v>
      </c>
      <c r="P13" s="102">
        <v>0</v>
      </c>
      <c r="Q13" s="102">
        <v>0</v>
      </c>
      <c r="R13" s="103"/>
      <c r="S13" s="103"/>
      <c r="T13" s="103"/>
      <c r="U13" s="103"/>
      <c r="V13" s="103"/>
      <c r="W13" s="103"/>
      <c r="X13" s="103"/>
      <c r="Y13" s="103"/>
      <c r="Z13" s="103"/>
      <c r="AA13" s="103"/>
      <c r="AB13" s="103"/>
      <c r="AC13" s="103"/>
      <c r="AD13" s="117"/>
      <c r="AE13" s="117"/>
      <c r="AF13" s="117"/>
      <c r="AG13" s="117"/>
      <c r="AH13" s="117"/>
      <c r="AI13" s="117"/>
      <c r="AJ13" s="117"/>
      <c r="AK13" s="117"/>
    </row>
    <row r="14" spans="1:47" s="118" customFormat="1" ht="15" x14ac:dyDescent="0.25">
      <c r="A14" s="120" t="s">
        <v>123</v>
      </c>
      <c r="B14" s="76" t="s">
        <v>69</v>
      </c>
      <c r="C14" s="102">
        <v>0</v>
      </c>
      <c r="D14" s="102">
        <v>0</v>
      </c>
      <c r="E14" s="102">
        <v>0</v>
      </c>
      <c r="F14" s="102">
        <v>0</v>
      </c>
      <c r="G14" s="102">
        <v>0</v>
      </c>
      <c r="H14" s="102">
        <v>0</v>
      </c>
      <c r="I14" s="102">
        <v>0</v>
      </c>
      <c r="J14" s="102"/>
      <c r="K14" s="102">
        <v>0</v>
      </c>
      <c r="L14" s="102">
        <v>0</v>
      </c>
      <c r="M14" s="102">
        <v>0</v>
      </c>
      <c r="N14" s="102">
        <v>0</v>
      </c>
      <c r="O14" s="102">
        <v>0</v>
      </c>
      <c r="P14" s="102">
        <v>0</v>
      </c>
      <c r="Q14" s="102">
        <v>0</v>
      </c>
      <c r="R14" s="103"/>
      <c r="S14" s="103"/>
      <c r="T14" s="103"/>
      <c r="U14" s="103"/>
      <c r="V14" s="103"/>
      <c r="W14" s="103"/>
      <c r="X14" s="103"/>
      <c r="Y14" s="103"/>
      <c r="Z14" s="103"/>
      <c r="AA14" s="103"/>
      <c r="AB14" s="103"/>
      <c r="AC14" s="103"/>
      <c r="AD14" s="117"/>
      <c r="AE14" s="117"/>
      <c r="AF14" s="117"/>
      <c r="AG14" s="117"/>
      <c r="AH14" s="117"/>
      <c r="AI14" s="117"/>
      <c r="AJ14" s="117"/>
      <c r="AK14" s="117"/>
    </row>
    <row r="15" spans="1:47" s="131" customFormat="1" ht="16.5" customHeight="1" x14ac:dyDescent="0.25">
      <c r="A15" s="127" t="s">
        <v>70</v>
      </c>
      <c r="B15" s="128" t="s">
        <v>71</v>
      </c>
      <c r="C15" s="100">
        <f>SUM(C9:C14)</f>
        <v>16584089.482000001</v>
      </c>
      <c r="D15" s="129">
        <f t="shared" ref="D15:I15" si="0">SUM(D9:D14)</f>
        <v>16081590.410000004</v>
      </c>
      <c r="E15" s="129">
        <f t="shared" si="0"/>
        <v>15315227.362000003</v>
      </c>
      <c r="F15" s="129">
        <f t="shared" si="0"/>
        <v>14124798.303000003</v>
      </c>
      <c r="G15" s="129">
        <f t="shared" si="0"/>
        <v>17807324.508000001</v>
      </c>
      <c r="H15" s="129">
        <f t="shared" si="0"/>
        <v>18844162.120999999</v>
      </c>
      <c r="I15" s="129">
        <f t="shared" si="0"/>
        <v>16836527.620000005</v>
      </c>
      <c r="J15" s="110"/>
      <c r="K15" s="100">
        <f>SUM(K9:K14)</f>
        <v>3471.049950000001</v>
      </c>
      <c r="L15" s="129">
        <f t="shared" ref="L15" si="1">SUM(L9:L14)</f>
        <v>3414.1216700000004</v>
      </c>
      <c r="M15" s="129">
        <f t="shared" ref="M15" si="2">SUM(M9:M14)</f>
        <v>3208.540140000001</v>
      </c>
      <c r="N15" s="129">
        <f t="shared" ref="N15" si="3">SUM(N9:N14)</f>
        <v>3118.755470000001</v>
      </c>
      <c r="O15" s="129">
        <f t="shared" ref="O15" si="4">SUM(O9:O14)</f>
        <v>4156.2295300000005</v>
      </c>
      <c r="P15" s="129">
        <f t="shared" ref="P15" si="5">SUM(P9:P14)</f>
        <v>4347.3481700000002</v>
      </c>
      <c r="Q15" s="129">
        <f t="shared" ref="Q15" si="6">SUM(Q9:Q14)</f>
        <v>3687.1995500000007</v>
      </c>
      <c r="R15" s="100"/>
      <c r="S15" s="129"/>
      <c r="T15" s="129"/>
      <c r="U15" s="129"/>
      <c r="V15" s="129"/>
      <c r="W15" s="129"/>
      <c r="X15" s="129"/>
      <c r="Y15" s="129"/>
      <c r="Z15" s="129"/>
      <c r="AA15" s="129"/>
      <c r="AB15" s="129"/>
      <c r="AC15" s="129"/>
      <c r="AD15" s="130"/>
      <c r="AE15" s="130"/>
      <c r="AF15" s="130"/>
      <c r="AG15" s="130"/>
      <c r="AH15" s="130"/>
      <c r="AI15" s="130"/>
      <c r="AJ15" s="130"/>
      <c r="AK15" s="130"/>
    </row>
    <row r="16" spans="1:47" ht="15" x14ac:dyDescent="0.25">
      <c r="A16" s="76"/>
      <c r="B16" s="76"/>
      <c r="C16" s="102"/>
      <c r="D16" s="102"/>
      <c r="E16" s="102"/>
      <c r="F16" s="102"/>
      <c r="G16" s="102"/>
      <c r="H16" s="102"/>
      <c r="I16" s="102"/>
      <c r="J16" s="102"/>
      <c r="K16" s="102"/>
      <c r="L16" s="102"/>
      <c r="M16" s="102"/>
      <c r="N16" s="102"/>
      <c r="O16" s="102"/>
      <c r="P16" s="102"/>
      <c r="Q16" s="102"/>
      <c r="R16" s="103"/>
      <c r="S16" s="103"/>
      <c r="T16" s="103"/>
      <c r="U16" s="103"/>
      <c r="V16" s="103"/>
      <c r="W16" s="103"/>
      <c r="X16" s="103"/>
      <c r="Y16" s="103"/>
      <c r="Z16" s="103"/>
      <c r="AA16" s="103"/>
      <c r="AB16" s="103"/>
      <c r="AC16" s="103"/>
      <c r="AD16" s="102"/>
      <c r="AE16" s="102"/>
      <c r="AF16" s="102"/>
      <c r="AG16" s="102"/>
      <c r="AH16" s="102"/>
      <c r="AI16" s="102"/>
      <c r="AJ16" s="102"/>
      <c r="AK16" s="102"/>
    </row>
    <row r="17" spans="1:37" ht="15" x14ac:dyDescent="0.25">
      <c r="A17" s="76"/>
      <c r="B17" s="76"/>
      <c r="C17" s="102"/>
      <c r="D17" s="102"/>
      <c r="E17" s="102"/>
      <c r="F17" s="102"/>
      <c r="G17" s="102"/>
      <c r="H17" s="102"/>
      <c r="I17" s="102"/>
      <c r="J17" s="102"/>
      <c r="K17" s="102"/>
      <c r="L17" s="102"/>
      <c r="M17" s="102"/>
      <c r="N17" s="102"/>
      <c r="O17" s="102"/>
      <c r="P17" s="102"/>
      <c r="Q17" s="102"/>
      <c r="R17" s="103"/>
      <c r="S17" s="103"/>
      <c r="T17" s="103"/>
      <c r="U17" s="103"/>
      <c r="V17" s="103"/>
      <c r="W17" s="103"/>
      <c r="X17" s="103"/>
      <c r="Y17" s="103"/>
      <c r="Z17" s="103"/>
      <c r="AA17" s="103"/>
      <c r="AB17" s="102"/>
      <c r="AC17" s="102"/>
      <c r="AD17" s="102"/>
      <c r="AE17" s="102"/>
      <c r="AF17" s="102"/>
      <c r="AG17" s="102"/>
      <c r="AH17" s="102"/>
      <c r="AI17" s="102"/>
      <c r="AJ17" s="102"/>
      <c r="AK17" s="102"/>
    </row>
    <row r="18" spans="1:37" ht="15" x14ac:dyDescent="0.25">
      <c r="A18" s="76"/>
      <c r="B18" s="76"/>
      <c r="C18" s="102"/>
      <c r="D18" s="102"/>
      <c r="E18" s="102"/>
      <c r="F18" s="102"/>
      <c r="G18" s="102"/>
      <c r="H18" s="102"/>
      <c r="I18" s="102"/>
      <c r="J18" s="102"/>
      <c r="K18" s="102"/>
      <c r="L18" s="102"/>
      <c r="M18" s="102"/>
      <c r="N18" s="102"/>
      <c r="O18" s="102"/>
      <c r="P18" s="102"/>
      <c r="Q18" s="102"/>
      <c r="R18" s="103"/>
      <c r="S18" s="103"/>
      <c r="T18" s="103"/>
      <c r="U18" s="103"/>
      <c r="V18" s="103"/>
      <c r="W18" s="103"/>
      <c r="X18" s="103"/>
      <c r="Y18" s="103"/>
      <c r="Z18" s="103"/>
      <c r="AA18" s="103"/>
      <c r="AB18" s="102"/>
      <c r="AC18" s="102"/>
      <c r="AD18" s="102"/>
      <c r="AE18" s="102"/>
      <c r="AF18" s="102"/>
      <c r="AG18" s="102"/>
      <c r="AH18" s="102"/>
      <c r="AI18" s="102"/>
      <c r="AJ18" s="102"/>
      <c r="AK18" s="102"/>
    </row>
    <row r="19" spans="1:37" ht="15" x14ac:dyDescent="0.25">
      <c r="A19" s="76"/>
      <c r="B19" s="76"/>
      <c r="C19" s="102"/>
      <c r="D19" s="102"/>
      <c r="E19" s="102"/>
      <c r="F19" s="102"/>
      <c r="G19" s="102"/>
      <c r="H19" s="102"/>
      <c r="I19" s="102"/>
      <c r="J19" s="102"/>
      <c r="K19" s="102"/>
      <c r="L19" s="102"/>
      <c r="M19" s="102"/>
      <c r="N19" s="102"/>
      <c r="O19" s="102"/>
      <c r="P19" s="102"/>
      <c r="Q19" s="102"/>
      <c r="R19" s="103"/>
      <c r="S19" s="103"/>
      <c r="T19" s="103"/>
      <c r="U19" s="103"/>
      <c r="V19" s="103"/>
      <c r="W19" s="103"/>
      <c r="X19" s="103"/>
      <c r="Y19" s="103"/>
      <c r="Z19" s="103"/>
      <c r="AA19" s="103"/>
      <c r="AB19" s="102"/>
      <c r="AC19" s="102"/>
      <c r="AD19" s="102"/>
      <c r="AE19" s="102"/>
      <c r="AF19" s="102"/>
      <c r="AG19" s="102"/>
      <c r="AH19" s="102"/>
      <c r="AI19" s="102"/>
      <c r="AJ19" s="102"/>
      <c r="AK19" s="102"/>
    </row>
    <row r="20" spans="1:37" ht="15" x14ac:dyDescent="0.25">
      <c r="A20" s="76"/>
      <c r="B20" s="76"/>
      <c r="C20" s="102"/>
      <c r="D20" s="102"/>
      <c r="E20" s="102"/>
      <c r="F20" s="102"/>
      <c r="G20" s="102"/>
      <c r="H20" s="102"/>
      <c r="I20" s="102"/>
      <c r="J20" s="102"/>
      <c r="K20" s="102"/>
      <c r="L20" s="102"/>
      <c r="M20" s="102"/>
      <c r="N20" s="102"/>
      <c r="O20" s="102"/>
      <c r="P20" s="102"/>
      <c r="Q20" s="102"/>
      <c r="R20" s="103"/>
      <c r="S20" s="103"/>
      <c r="T20" s="103"/>
      <c r="U20" s="103"/>
      <c r="V20" s="103"/>
      <c r="W20" s="103"/>
      <c r="X20" s="103"/>
      <c r="Y20" s="103"/>
      <c r="Z20" s="103"/>
      <c r="AA20" s="103"/>
      <c r="AB20" s="102"/>
      <c r="AC20" s="102"/>
      <c r="AD20" s="102"/>
      <c r="AE20" s="102"/>
      <c r="AF20" s="102"/>
      <c r="AG20" s="102"/>
      <c r="AH20" s="102"/>
      <c r="AI20" s="102"/>
      <c r="AJ20" s="102"/>
      <c r="AK20" s="102"/>
    </row>
    <row r="21" spans="1:37" ht="15" x14ac:dyDescent="0.25">
      <c r="A21" s="76"/>
      <c r="B21" s="76"/>
      <c r="C21" s="102"/>
      <c r="D21" s="102"/>
      <c r="E21" s="102"/>
      <c r="F21" s="102"/>
      <c r="G21" s="102"/>
      <c r="H21" s="102"/>
      <c r="I21" s="102"/>
      <c r="J21" s="102"/>
      <c r="K21" s="102"/>
      <c r="L21" s="102"/>
      <c r="M21" s="102"/>
      <c r="N21" s="102"/>
      <c r="O21" s="102"/>
      <c r="P21" s="102"/>
      <c r="Q21" s="102"/>
      <c r="R21" s="103"/>
      <c r="S21" s="103"/>
      <c r="T21" s="103"/>
      <c r="U21" s="103"/>
      <c r="V21" s="103"/>
      <c r="W21" s="103"/>
      <c r="X21" s="103"/>
      <c r="Y21" s="103"/>
      <c r="Z21" s="103"/>
      <c r="AA21" s="103"/>
      <c r="AB21" s="102"/>
      <c r="AC21" s="102"/>
      <c r="AD21" s="102"/>
      <c r="AE21" s="102"/>
      <c r="AF21" s="102"/>
      <c r="AG21" s="102"/>
      <c r="AH21" s="102"/>
      <c r="AI21" s="102"/>
      <c r="AJ21" s="102"/>
      <c r="AK21" s="102"/>
    </row>
    <row r="22" spans="1:37" ht="15" x14ac:dyDescent="0.25">
      <c r="A22" s="120" t="s">
        <v>106</v>
      </c>
      <c r="B22" s="76" t="s">
        <v>107</v>
      </c>
      <c r="C22" s="102">
        <v>17562618.155999999</v>
      </c>
      <c r="D22" s="102">
        <v>17631527.941</v>
      </c>
      <c r="E22" s="102">
        <v>17049717.158999998</v>
      </c>
      <c r="F22" s="102">
        <v>16185587.210999997</v>
      </c>
      <c r="G22" s="102">
        <v>15741401.518999998</v>
      </c>
      <c r="H22" s="102">
        <v>15686237.664999997</v>
      </c>
      <c r="I22" s="102">
        <v>15698847.669000007</v>
      </c>
      <c r="J22" s="102"/>
      <c r="K22" s="102">
        <v>3675.8559499999997</v>
      </c>
      <c r="L22" s="102">
        <v>3743.1733799999997</v>
      </c>
      <c r="M22" s="102">
        <v>3571.9157099999998</v>
      </c>
      <c r="N22" s="102">
        <v>3573.7776599999997</v>
      </c>
      <c r="O22" s="102">
        <v>3674.0431199999998</v>
      </c>
      <c r="P22" s="102">
        <v>3618.8150299999998</v>
      </c>
      <c r="Q22" s="102">
        <v>3438.0476699999981</v>
      </c>
      <c r="R22" s="103"/>
      <c r="S22" s="103"/>
      <c r="T22" s="103"/>
      <c r="U22" s="103"/>
      <c r="V22" s="103"/>
      <c r="W22" s="103"/>
      <c r="X22" s="103"/>
      <c r="Y22" s="103"/>
      <c r="Z22" s="103"/>
      <c r="AA22" s="103"/>
      <c r="AB22" s="102"/>
      <c r="AC22" s="102"/>
      <c r="AD22" s="102"/>
      <c r="AE22" s="102"/>
      <c r="AF22" s="102"/>
      <c r="AG22" s="102"/>
      <c r="AH22" s="102"/>
      <c r="AI22" s="102"/>
      <c r="AJ22" s="102"/>
      <c r="AK22" s="102"/>
    </row>
    <row r="23" spans="1:37" ht="16.5" customHeight="1" x14ac:dyDescent="0.25">
      <c r="A23" s="120" t="s">
        <v>108</v>
      </c>
      <c r="B23" s="76" t="s">
        <v>109</v>
      </c>
      <c r="C23" s="102">
        <v>338139.19899999985</v>
      </c>
      <c r="D23" s="102">
        <v>362454.83899999986</v>
      </c>
      <c r="E23" s="102">
        <v>419888.51499999984</v>
      </c>
      <c r="F23" s="102">
        <v>418471.64099999983</v>
      </c>
      <c r="G23" s="102">
        <v>437210.50499999983</v>
      </c>
      <c r="H23" s="102">
        <v>510784.20499999984</v>
      </c>
      <c r="I23" s="102">
        <v>334258.46699999995</v>
      </c>
      <c r="J23" s="102"/>
      <c r="K23" s="102">
        <v>70.772520000000043</v>
      </c>
      <c r="L23" s="102">
        <v>76.949150000000031</v>
      </c>
      <c r="M23" s="102">
        <v>87.96665000000003</v>
      </c>
      <c r="N23" s="102">
        <v>92.398540000000025</v>
      </c>
      <c r="O23" s="102">
        <v>102.04493000000002</v>
      </c>
      <c r="P23" s="102">
        <v>117.83792000000003</v>
      </c>
      <c r="Q23" s="102">
        <v>73.202639999999974</v>
      </c>
      <c r="R23" s="103"/>
      <c r="S23" s="103"/>
      <c r="T23" s="103"/>
      <c r="U23" s="103"/>
      <c r="V23" s="103"/>
      <c r="W23" s="103"/>
      <c r="X23" s="103"/>
      <c r="Y23" s="103"/>
      <c r="Z23" s="103"/>
      <c r="AA23" s="103"/>
      <c r="AB23" s="102"/>
      <c r="AC23" s="102"/>
      <c r="AD23" s="102"/>
      <c r="AE23" s="102"/>
      <c r="AF23" s="102"/>
      <c r="AG23" s="102"/>
      <c r="AH23" s="102"/>
      <c r="AI23" s="102"/>
      <c r="AJ23" s="102"/>
      <c r="AK23" s="102"/>
    </row>
    <row r="24" spans="1:37" ht="15" x14ac:dyDescent="0.25">
      <c r="A24" s="120" t="s">
        <v>110</v>
      </c>
      <c r="B24" s="76" t="s">
        <v>111</v>
      </c>
      <c r="C24" s="102">
        <v>-3705582.2370000002</v>
      </c>
      <c r="D24" s="102">
        <v>-3782825.3310000002</v>
      </c>
      <c r="E24" s="102">
        <v>-3802172.5650000004</v>
      </c>
      <c r="F24" s="102">
        <v>-3814697.6160000004</v>
      </c>
      <c r="G24" s="102">
        <v>-3725651.8370000003</v>
      </c>
      <c r="H24" s="102">
        <v>-3723421.9440000001</v>
      </c>
      <c r="I24" s="102">
        <v>-3889993.0619999981</v>
      </c>
      <c r="J24" s="102"/>
      <c r="K24" s="102">
        <v>-775.57836999999984</v>
      </c>
      <c r="L24" s="102">
        <v>-803.09379999999987</v>
      </c>
      <c r="M24" s="102">
        <v>-796.55514999999991</v>
      </c>
      <c r="N24" s="102">
        <v>-842.28523999999993</v>
      </c>
      <c r="O24" s="102">
        <v>-869.56714999999997</v>
      </c>
      <c r="P24" s="102">
        <v>-858.99344999999994</v>
      </c>
      <c r="Q24" s="102">
        <v>-851.90846999999985</v>
      </c>
      <c r="R24" s="103"/>
      <c r="S24" s="103"/>
      <c r="T24" s="103"/>
      <c r="U24" s="103"/>
      <c r="V24" s="103"/>
      <c r="W24" s="103"/>
      <c r="X24" s="103"/>
      <c r="Y24" s="103"/>
      <c r="Z24" s="103"/>
      <c r="AA24" s="103"/>
      <c r="AB24" s="102"/>
      <c r="AC24" s="102"/>
      <c r="AD24" s="102"/>
      <c r="AE24" s="102"/>
      <c r="AF24" s="102"/>
      <c r="AG24" s="102"/>
      <c r="AH24" s="102"/>
      <c r="AI24" s="102"/>
    </row>
    <row r="25" spans="1:37" ht="15" x14ac:dyDescent="0.25">
      <c r="A25" s="120" t="s">
        <v>112</v>
      </c>
      <c r="B25" s="76" t="s">
        <v>105</v>
      </c>
      <c r="C25" s="102">
        <v>30888284.598999999</v>
      </c>
      <c r="D25" s="102">
        <v>30428313.077999998</v>
      </c>
      <c r="E25" s="102">
        <v>29124576.009999998</v>
      </c>
      <c r="F25" s="102">
        <v>27297627.591999996</v>
      </c>
      <c r="G25" s="102">
        <v>30412575.670999996</v>
      </c>
      <c r="H25" s="102">
        <v>31462390.777999997</v>
      </c>
      <c r="I25" s="102">
        <v>29104349.212000012</v>
      </c>
      <c r="J25" s="102"/>
      <c r="K25" s="102">
        <v>6464.9179300000005</v>
      </c>
      <c r="L25" s="102">
        <v>6459.9308900000005</v>
      </c>
      <c r="M25" s="102">
        <v>6101.5986500000008</v>
      </c>
      <c r="N25" s="102">
        <v>6027.3161800000007</v>
      </c>
      <c r="O25" s="102">
        <v>7098.2951300000004</v>
      </c>
      <c r="P25" s="102">
        <v>7258.3735200000001</v>
      </c>
      <c r="Q25" s="102">
        <v>6373.8525399999999</v>
      </c>
      <c r="R25" s="103"/>
      <c r="S25" s="103"/>
      <c r="T25" s="103"/>
      <c r="U25" s="103"/>
      <c r="V25" s="103"/>
      <c r="W25" s="103"/>
      <c r="X25" s="103"/>
      <c r="Y25" s="103"/>
      <c r="Z25" s="103"/>
      <c r="AA25" s="103"/>
      <c r="AB25" s="103"/>
      <c r="AC25" s="103"/>
      <c r="AD25" s="103"/>
      <c r="AE25" s="103"/>
      <c r="AF25" s="103"/>
      <c r="AG25" s="103"/>
    </row>
    <row r="26" spans="1:37" ht="12" customHeight="1" x14ac:dyDescent="0.25">
      <c r="A26" s="120" t="s">
        <v>108</v>
      </c>
      <c r="B26" s="76" t="s">
        <v>109</v>
      </c>
      <c r="C26" s="102">
        <v>338139.19899999985</v>
      </c>
      <c r="D26" s="102">
        <v>362454.83899999986</v>
      </c>
      <c r="E26" s="102">
        <v>419888.51499999984</v>
      </c>
      <c r="F26" s="102">
        <v>418471.64099999983</v>
      </c>
      <c r="G26" s="102">
        <v>437210.50499999983</v>
      </c>
      <c r="H26" s="102">
        <v>510784.20499999984</v>
      </c>
      <c r="I26" s="102">
        <v>334258.46699999995</v>
      </c>
      <c r="J26" s="102"/>
      <c r="K26" s="102">
        <v>70.772520000000043</v>
      </c>
      <c r="L26" s="102">
        <v>76.949150000000031</v>
      </c>
      <c r="M26" s="102">
        <v>87.96665000000003</v>
      </c>
      <c r="N26" s="102">
        <v>92.398540000000025</v>
      </c>
      <c r="O26" s="102">
        <v>102.04493000000002</v>
      </c>
      <c r="P26" s="102">
        <v>117.83792000000003</v>
      </c>
      <c r="Q26" s="102">
        <v>73.202639999999974</v>
      </c>
      <c r="R26" s="103"/>
      <c r="S26" s="103"/>
      <c r="T26" s="103"/>
      <c r="U26" s="103"/>
      <c r="V26" s="103"/>
      <c r="W26" s="103"/>
      <c r="X26" s="103"/>
      <c r="Y26" s="103"/>
      <c r="Z26" s="103"/>
      <c r="AA26" s="103"/>
      <c r="AB26" s="103"/>
      <c r="AC26" s="103"/>
      <c r="AD26" s="103"/>
      <c r="AE26" s="103"/>
      <c r="AF26" s="103"/>
      <c r="AG26" s="103"/>
    </row>
    <row r="27" spans="1:37" ht="15" x14ac:dyDescent="0.25">
      <c r="A27" s="120" t="s">
        <v>110</v>
      </c>
      <c r="B27" s="76" t="s">
        <v>111</v>
      </c>
      <c r="C27" s="102">
        <v>-3705582.2370000002</v>
      </c>
      <c r="D27" s="102">
        <v>-3782825.3310000002</v>
      </c>
      <c r="E27" s="102">
        <v>-3802172.5650000004</v>
      </c>
      <c r="F27" s="102">
        <v>-3814697.6160000004</v>
      </c>
      <c r="G27" s="102">
        <v>-3725651.8370000003</v>
      </c>
      <c r="H27" s="102">
        <v>-3723421.9440000001</v>
      </c>
      <c r="I27" s="102">
        <v>-3889993.0619999981</v>
      </c>
      <c r="J27" s="102"/>
      <c r="K27" s="102">
        <v>-775.57836999999984</v>
      </c>
      <c r="L27" s="102">
        <v>-803.09379999999987</v>
      </c>
      <c r="M27" s="102">
        <v>-796.55514999999991</v>
      </c>
      <c r="N27" s="102">
        <v>-842.28523999999993</v>
      </c>
      <c r="O27" s="102">
        <v>-869.56714999999997</v>
      </c>
      <c r="P27" s="102">
        <v>-858.99344999999994</v>
      </c>
      <c r="Q27" s="102">
        <v>-851.90846999999985</v>
      </c>
      <c r="R27" s="103"/>
      <c r="S27" s="103"/>
      <c r="T27" s="103"/>
      <c r="U27" s="103"/>
      <c r="V27" s="103"/>
      <c r="W27" s="103"/>
      <c r="X27" s="103"/>
      <c r="Y27" s="103"/>
      <c r="Z27" s="103"/>
      <c r="AA27" s="103"/>
      <c r="AB27" s="103"/>
      <c r="AC27" s="103"/>
      <c r="AD27" s="103"/>
      <c r="AE27" s="103"/>
      <c r="AF27" s="103"/>
      <c r="AG27" s="103"/>
    </row>
    <row r="28" spans="1:37" ht="15" x14ac:dyDescent="0.25">
      <c r="A28" s="120" t="s">
        <v>112</v>
      </c>
      <c r="B28" s="76" t="s">
        <v>105</v>
      </c>
      <c r="C28" s="102">
        <v>30888284.598999999</v>
      </c>
      <c r="D28" s="102">
        <v>30428313.077999998</v>
      </c>
      <c r="E28" s="102">
        <v>29124576.009999998</v>
      </c>
      <c r="F28" s="102">
        <v>27297627.591999996</v>
      </c>
      <c r="G28" s="102">
        <v>30412575.670999996</v>
      </c>
      <c r="H28" s="102">
        <v>31462390.777999997</v>
      </c>
      <c r="I28" s="102">
        <v>29104349.212000012</v>
      </c>
      <c r="J28" s="102"/>
      <c r="K28" s="102">
        <v>6464.9179300000005</v>
      </c>
      <c r="L28" s="102">
        <v>6459.9308900000005</v>
      </c>
      <c r="M28" s="102">
        <v>6101.5986500000008</v>
      </c>
      <c r="N28" s="102">
        <v>6027.3161800000007</v>
      </c>
      <c r="O28" s="102">
        <v>7098.2951300000004</v>
      </c>
      <c r="P28" s="102">
        <v>7258.3735200000001</v>
      </c>
      <c r="Q28" s="102">
        <v>6373.8525399999999</v>
      </c>
      <c r="R28" s="103"/>
      <c r="S28" s="103"/>
      <c r="T28" s="103"/>
      <c r="U28" s="103"/>
      <c r="V28" s="103"/>
      <c r="W28" s="103"/>
      <c r="X28" s="103"/>
      <c r="Y28" s="103"/>
      <c r="Z28" s="103"/>
      <c r="AA28" s="103"/>
      <c r="AB28" s="103"/>
      <c r="AC28" s="103"/>
      <c r="AD28" s="103"/>
      <c r="AE28" s="103"/>
      <c r="AF28" s="103"/>
      <c r="AG28" s="103"/>
    </row>
    <row r="29" spans="1:37" ht="15" x14ac:dyDescent="0.25">
      <c r="A29" s="76"/>
      <c r="B29" s="76"/>
      <c r="C29" s="121"/>
      <c r="D29" s="121"/>
      <c r="E29" s="121"/>
      <c r="F29" s="121"/>
      <c r="G29" s="121"/>
      <c r="H29" s="121"/>
      <c r="I29" s="121"/>
      <c r="J29" s="121"/>
      <c r="K29" s="121"/>
      <c r="L29" s="121"/>
      <c r="M29" s="121"/>
      <c r="N29" s="121"/>
      <c r="O29" s="121"/>
      <c r="P29" s="121"/>
      <c r="Q29" s="121"/>
      <c r="R29" s="103"/>
      <c r="S29" s="103"/>
      <c r="T29" s="103"/>
      <c r="U29" s="103"/>
      <c r="V29" s="103"/>
      <c r="W29" s="103"/>
      <c r="X29" s="103"/>
      <c r="Y29" s="103"/>
      <c r="Z29" s="103"/>
      <c r="AA29" s="103"/>
      <c r="AB29" s="103"/>
      <c r="AC29" s="103"/>
      <c r="AD29" s="103"/>
      <c r="AE29" s="103"/>
      <c r="AF29" s="103"/>
      <c r="AG29" s="103"/>
    </row>
    <row r="30" spans="1:37" ht="15" x14ac:dyDescent="0.25">
      <c r="A30" s="76"/>
      <c r="B30" s="76"/>
      <c r="C30" s="121"/>
      <c r="D30" s="121"/>
      <c r="E30" s="121"/>
      <c r="F30" s="121"/>
      <c r="G30" s="121"/>
      <c r="H30" s="121"/>
      <c r="I30" s="121"/>
      <c r="J30" s="121"/>
      <c r="K30" s="121"/>
      <c r="L30" s="121"/>
      <c r="M30" s="121"/>
      <c r="N30" s="121"/>
      <c r="O30" s="121"/>
      <c r="P30" s="121"/>
      <c r="Q30" s="121"/>
      <c r="R30" s="103"/>
      <c r="S30" s="103"/>
      <c r="T30" s="103"/>
      <c r="U30" s="103"/>
      <c r="V30" s="103"/>
      <c r="W30" s="103"/>
      <c r="X30" s="103"/>
      <c r="Y30" s="103"/>
      <c r="Z30" s="103"/>
      <c r="AA30" s="103"/>
    </row>
    <row r="31" spans="1:37" ht="15" x14ac:dyDescent="0.25">
      <c r="A31" s="76"/>
      <c r="B31" s="76"/>
      <c r="C31" s="121"/>
      <c r="D31" s="121"/>
      <c r="E31" s="121"/>
      <c r="F31" s="121"/>
      <c r="G31" s="121"/>
      <c r="H31" s="121"/>
      <c r="I31" s="121"/>
      <c r="J31" s="121"/>
      <c r="K31" s="121"/>
      <c r="L31" s="121"/>
      <c r="M31" s="121"/>
      <c r="N31" s="121"/>
      <c r="O31" s="121"/>
      <c r="P31" s="121"/>
      <c r="Q31" s="121"/>
      <c r="R31" s="103"/>
      <c r="S31" s="103"/>
      <c r="T31" s="103"/>
      <c r="U31" s="103"/>
      <c r="V31" s="103"/>
      <c r="W31" s="103"/>
      <c r="X31" s="103"/>
      <c r="Y31" s="103"/>
      <c r="Z31" s="103"/>
      <c r="AA31" s="103"/>
    </row>
    <row r="32" spans="1:37" ht="15" x14ac:dyDescent="0.25">
      <c r="A32" s="76"/>
      <c r="B32" s="76"/>
      <c r="C32" s="121"/>
      <c r="D32" s="121"/>
      <c r="E32" s="121"/>
      <c r="F32" s="121"/>
      <c r="G32" s="121"/>
      <c r="H32" s="121"/>
      <c r="I32" s="121"/>
      <c r="J32" s="121"/>
      <c r="K32" s="121"/>
      <c r="L32" s="121"/>
      <c r="M32" s="121"/>
      <c r="N32" s="121"/>
      <c r="O32" s="121"/>
      <c r="P32" s="121"/>
      <c r="Q32" s="121"/>
      <c r="R32" s="103"/>
      <c r="S32" s="103"/>
      <c r="T32" s="103"/>
      <c r="U32" s="103"/>
      <c r="V32" s="103"/>
      <c r="W32" s="103"/>
      <c r="X32" s="103"/>
      <c r="Y32" s="103"/>
      <c r="Z32" s="103"/>
      <c r="AA32" s="103"/>
    </row>
    <row r="33" spans="1:27" ht="15" x14ac:dyDescent="0.25">
      <c r="A33" s="76"/>
      <c r="B33" s="76"/>
      <c r="C33" s="121"/>
      <c r="D33" s="121"/>
      <c r="E33" s="121"/>
      <c r="F33" s="121"/>
      <c r="G33" s="121"/>
      <c r="H33" s="121"/>
      <c r="I33" s="121"/>
      <c r="J33" s="121"/>
      <c r="K33" s="121"/>
      <c r="L33" s="121"/>
      <c r="M33" s="121"/>
      <c r="N33" s="121"/>
      <c r="O33" s="121"/>
      <c r="P33" s="121"/>
      <c r="Q33" s="121"/>
      <c r="R33" s="103"/>
      <c r="S33" s="103"/>
      <c r="T33" s="103"/>
      <c r="U33" s="103"/>
      <c r="V33" s="103"/>
      <c r="W33" s="103"/>
      <c r="X33" s="103"/>
      <c r="Y33" s="103"/>
      <c r="Z33" s="103"/>
      <c r="AA33" s="103"/>
    </row>
    <row r="34" spans="1:27" ht="15" x14ac:dyDescent="0.25">
      <c r="A34" s="76"/>
      <c r="B34" s="76"/>
      <c r="C34" s="121"/>
      <c r="D34" s="121"/>
      <c r="E34" s="121"/>
      <c r="F34" s="121"/>
      <c r="G34" s="121"/>
      <c r="H34" s="121"/>
      <c r="I34" s="121"/>
      <c r="J34" s="121"/>
      <c r="K34" s="121"/>
      <c r="L34" s="121"/>
      <c r="M34" s="121"/>
      <c r="N34" s="121"/>
      <c r="O34" s="121"/>
      <c r="P34" s="121"/>
      <c r="Q34" s="121"/>
      <c r="R34" s="103"/>
      <c r="S34" s="103"/>
      <c r="T34" s="103"/>
      <c r="U34" s="103"/>
      <c r="V34" s="103"/>
      <c r="W34" s="103"/>
      <c r="X34" s="103"/>
      <c r="Y34" s="103"/>
      <c r="Z34" s="103"/>
      <c r="AA34" s="10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38177-3BD2-4F78-BCD8-6DA9C26185DA}">
  <dimension ref="A1:AK27"/>
  <sheetViews>
    <sheetView workbookViewId="0">
      <pane xSplit="3" ySplit="7" topLeftCell="F17" activePane="bottomRight" state="frozen"/>
      <selection pane="topRight" activeCell="D1" sqref="D1"/>
      <selection pane="bottomLeft" activeCell="A8" sqref="A8"/>
      <selection pane="bottomRight" activeCell="C23" sqref="C23"/>
    </sheetView>
  </sheetViews>
  <sheetFormatPr baseColWidth="10" defaultColWidth="11.42578125" defaultRowHeight="15" x14ac:dyDescent="0.25"/>
  <cols>
    <col min="1" max="1" width="10.7109375" customWidth="1"/>
    <col min="2" max="2" width="34.7109375" customWidth="1"/>
    <col min="3" max="3" width="18.7109375" style="44" customWidth="1"/>
    <col min="4" max="4" width="16.5703125" style="44" customWidth="1"/>
    <col min="5" max="5" width="19.28515625" style="44" customWidth="1"/>
    <col min="6" max="6" width="16.28515625" style="44" customWidth="1"/>
    <col min="7" max="7" width="15" style="44" customWidth="1"/>
    <col min="8" max="8" width="13.42578125" style="44" customWidth="1"/>
    <col min="9" max="10" width="6.5703125" style="44" customWidth="1"/>
    <col min="11" max="11" width="16.5703125" style="44" customWidth="1"/>
    <col min="12" max="12" width="14.42578125" style="44" customWidth="1"/>
    <col min="13" max="13" width="15.7109375" style="44" customWidth="1"/>
    <col min="14" max="14" width="15.85546875" style="44" customWidth="1"/>
    <col min="15" max="15" width="13.28515625" style="44" customWidth="1"/>
    <col min="16" max="16" width="17" style="44" customWidth="1"/>
    <col min="17" max="17" width="19.42578125" style="44" customWidth="1"/>
    <col min="18" max="18" width="18.140625" style="44" customWidth="1"/>
    <col min="19" max="19" width="16.85546875" style="44" customWidth="1"/>
    <col min="20" max="20" width="13.42578125" style="44" hidden="1" customWidth="1"/>
    <col min="21" max="21" width="14.42578125" style="44" hidden="1" customWidth="1"/>
    <col min="22" max="22" width="16.5703125" style="44" hidden="1" customWidth="1"/>
    <col min="23" max="23" width="14" style="44" hidden="1" customWidth="1"/>
    <col min="24" max="24" width="13.85546875" style="44" hidden="1" customWidth="1"/>
    <col min="25" max="25" width="16.85546875" style="44" hidden="1" customWidth="1"/>
    <col min="26" max="26" width="13.42578125" style="44" hidden="1" customWidth="1"/>
    <col min="27" max="27" width="18.85546875" style="44" hidden="1" customWidth="1"/>
    <col min="28" max="28" width="33.140625" style="44" hidden="1" customWidth="1"/>
    <col min="29" max="29" width="13.5703125" style="44" hidden="1" customWidth="1"/>
    <col min="30" max="30" width="15.5703125" style="44" hidden="1" customWidth="1"/>
    <col min="31" max="31" width="18.5703125" style="44" hidden="1" customWidth="1"/>
    <col min="32" max="16384" width="11.42578125" style="44"/>
  </cols>
  <sheetData>
    <row r="1" spans="1:37" s="58" customFormat="1" x14ac:dyDescent="0.25">
      <c r="A1" s="90"/>
      <c r="B1" s="90"/>
      <c r="C1" s="90" t="s">
        <v>54</v>
      </c>
      <c r="D1" s="90" t="s">
        <v>54</v>
      </c>
      <c r="E1" s="90" t="s">
        <v>54</v>
      </c>
      <c r="F1" s="90" t="s">
        <v>54</v>
      </c>
      <c r="G1" s="90" t="s">
        <v>54</v>
      </c>
      <c r="H1" s="90" t="s">
        <v>54</v>
      </c>
      <c r="I1" s="90"/>
      <c r="J1" s="90"/>
      <c r="K1" s="90" t="s">
        <v>54</v>
      </c>
      <c r="L1" s="90" t="s">
        <v>54</v>
      </c>
      <c r="M1" s="90" t="s">
        <v>54</v>
      </c>
      <c r="N1" s="90" t="s">
        <v>54</v>
      </c>
      <c r="O1" s="90" t="s">
        <v>54</v>
      </c>
      <c r="P1" s="90" t="s">
        <v>54</v>
      </c>
      <c r="Q1" s="90"/>
      <c r="R1" s="90"/>
      <c r="S1" s="90"/>
      <c r="T1" s="90"/>
      <c r="U1" s="90"/>
      <c r="V1" s="90"/>
      <c r="W1" s="90"/>
      <c r="X1" s="90"/>
      <c r="Y1" s="90"/>
      <c r="Z1" s="90"/>
      <c r="AA1" s="90"/>
      <c r="AB1" s="90"/>
      <c r="AC1" s="90"/>
      <c r="AD1" s="90"/>
      <c r="AE1" s="90"/>
      <c r="AF1" s="90"/>
      <c r="AG1" s="90"/>
      <c r="AH1" s="90"/>
      <c r="AI1" s="90"/>
      <c r="AJ1" s="90"/>
      <c r="AK1" s="90"/>
    </row>
    <row r="2" spans="1:37" s="58" customFormat="1" x14ac:dyDescent="0.25">
      <c r="A2" s="90"/>
      <c r="B2" s="90"/>
      <c r="C2" s="91" t="s">
        <v>116</v>
      </c>
      <c r="D2" s="91" t="s">
        <v>116</v>
      </c>
      <c r="E2" s="91" t="s">
        <v>116</v>
      </c>
      <c r="F2" s="91" t="s">
        <v>116</v>
      </c>
      <c r="G2" s="91" t="s">
        <v>116</v>
      </c>
      <c r="H2" s="91" t="s">
        <v>116</v>
      </c>
      <c r="I2" s="90"/>
      <c r="J2" s="90"/>
      <c r="K2" s="91" t="s">
        <v>116</v>
      </c>
      <c r="L2" s="91" t="s">
        <v>116</v>
      </c>
      <c r="M2" s="91" t="s">
        <v>116</v>
      </c>
      <c r="N2" s="91" t="s">
        <v>116</v>
      </c>
      <c r="O2" s="91" t="s">
        <v>116</v>
      </c>
      <c r="P2" s="91" t="s">
        <v>116</v>
      </c>
      <c r="Q2" s="91"/>
      <c r="R2" s="91"/>
      <c r="S2" s="91"/>
      <c r="T2" s="91"/>
      <c r="U2" s="91"/>
      <c r="V2" s="91"/>
      <c r="W2" s="91"/>
      <c r="X2" s="91"/>
      <c r="Y2" s="91"/>
      <c r="Z2" s="91"/>
      <c r="AA2" s="91"/>
      <c r="AB2" s="91"/>
      <c r="AC2" s="91"/>
      <c r="AD2" s="91"/>
      <c r="AE2" s="91"/>
      <c r="AF2" s="91"/>
      <c r="AG2" s="91"/>
      <c r="AH2" s="91"/>
      <c r="AI2" s="91"/>
      <c r="AJ2" s="91"/>
      <c r="AK2" s="91"/>
    </row>
    <row r="3" spans="1:37" s="58" customFormat="1" x14ac:dyDescent="0.25">
      <c r="A3" s="90"/>
      <c r="B3" s="90"/>
      <c r="C3" s="90"/>
      <c r="D3" s="90"/>
      <c r="E3" s="90"/>
      <c r="F3" s="90"/>
      <c r="G3" s="90"/>
      <c r="H3" s="90"/>
      <c r="I3" s="90"/>
      <c r="J3" s="90"/>
      <c r="K3" s="90"/>
      <c r="L3" s="90"/>
      <c r="M3" s="90"/>
      <c r="N3" s="90"/>
      <c r="O3" s="90"/>
      <c r="P3" s="90"/>
      <c r="Q3" s="90"/>
      <c r="R3" s="90"/>
      <c r="S3" s="90"/>
      <c r="T3" s="90"/>
      <c r="U3" s="90"/>
      <c r="V3" s="90"/>
      <c r="W3" s="90"/>
      <c r="X3" s="90"/>
      <c r="Y3" s="90"/>
      <c r="Z3" s="90"/>
      <c r="AA3" s="90"/>
      <c r="AB3" s="90"/>
      <c r="AC3" s="90"/>
      <c r="AD3" s="90"/>
      <c r="AE3" s="90"/>
      <c r="AF3" s="90"/>
      <c r="AG3" s="90"/>
      <c r="AH3" s="90"/>
      <c r="AI3" s="90"/>
      <c r="AJ3" s="90"/>
      <c r="AK3" s="90"/>
    </row>
    <row r="4" spans="1:37" s="58" customFormat="1" x14ac:dyDescent="0.25">
      <c r="A4" s="90"/>
      <c r="B4" s="90"/>
      <c r="C4" s="90" t="s">
        <v>72</v>
      </c>
      <c r="D4" s="90" t="s">
        <v>72</v>
      </c>
      <c r="E4" s="90" t="s">
        <v>72</v>
      </c>
      <c r="F4" s="90" t="s">
        <v>72</v>
      </c>
      <c r="G4" s="90" t="s">
        <v>72</v>
      </c>
      <c r="H4" s="90" t="s">
        <v>72</v>
      </c>
      <c r="I4" s="90"/>
      <c r="J4" s="90"/>
      <c r="K4" s="90" t="s">
        <v>72</v>
      </c>
      <c r="L4" s="90" t="s">
        <v>72</v>
      </c>
      <c r="M4" s="90" t="s">
        <v>72</v>
      </c>
      <c r="N4" s="90" t="s">
        <v>72</v>
      </c>
      <c r="O4" s="90" t="s">
        <v>72</v>
      </c>
      <c r="P4" s="90" t="s">
        <v>72</v>
      </c>
      <c r="Q4" s="90"/>
      <c r="R4" s="90"/>
      <c r="S4" s="90"/>
      <c r="T4" s="90"/>
      <c r="U4" s="90"/>
      <c r="V4" s="90"/>
      <c r="W4" s="90"/>
      <c r="X4" s="90"/>
      <c r="Y4" s="90"/>
      <c r="Z4" s="90"/>
      <c r="AA4" s="90"/>
      <c r="AB4" s="90"/>
      <c r="AC4" s="90"/>
      <c r="AD4" s="90"/>
      <c r="AE4" s="90"/>
      <c r="AF4" s="90"/>
      <c r="AG4" s="90"/>
      <c r="AH4" s="90"/>
      <c r="AI4" s="90"/>
      <c r="AJ4" s="90"/>
      <c r="AK4" s="90"/>
    </row>
    <row r="5" spans="1:37" s="58" customFormat="1" x14ac:dyDescent="0.25">
      <c r="A5" s="90"/>
      <c r="B5" s="90"/>
      <c r="C5" s="90" t="s">
        <v>57</v>
      </c>
      <c r="D5" s="90" t="s">
        <v>57</v>
      </c>
      <c r="E5" s="90" t="s">
        <v>57</v>
      </c>
      <c r="F5" s="90" t="s">
        <v>57</v>
      </c>
      <c r="G5" s="90" t="s">
        <v>57</v>
      </c>
      <c r="H5" s="90" t="s">
        <v>57</v>
      </c>
      <c r="I5" s="90"/>
      <c r="J5" s="90"/>
      <c r="K5" s="90" t="s">
        <v>58</v>
      </c>
      <c r="L5" s="90" t="s">
        <v>58</v>
      </c>
      <c r="M5" s="90" t="s">
        <v>58</v>
      </c>
      <c r="N5" s="90" t="s">
        <v>58</v>
      </c>
      <c r="O5" s="90" t="s">
        <v>58</v>
      </c>
      <c r="P5" s="90" t="s">
        <v>58</v>
      </c>
      <c r="Q5" s="90"/>
      <c r="R5" s="90"/>
      <c r="S5" s="90"/>
      <c r="T5" s="90"/>
      <c r="U5" s="90"/>
      <c r="V5" s="90"/>
      <c r="W5" s="90"/>
      <c r="X5" s="90"/>
      <c r="Y5" s="90"/>
      <c r="Z5" s="90"/>
      <c r="AA5" s="90"/>
      <c r="AB5" s="90"/>
      <c r="AC5" s="90"/>
      <c r="AD5" s="90"/>
      <c r="AE5" s="90"/>
      <c r="AF5" s="90"/>
      <c r="AG5" s="90"/>
      <c r="AH5" s="90"/>
      <c r="AI5" s="90"/>
      <c r="AJ5" s="90"/>
      <c r="AK5" s="90"/>
    </row>
    <row r="6" spans="1:37" s="58" customFormat="1" x14ac:dyDescent="0.25">
      <c r="A6" s="90"/>
      <c r="B6" s="90"/>
      <c r="C6" s="90" t="s">
        <v>126</v>
      </c>
      <c r="D6" s="90" t="s">
        <v>125</v>
      </c>
      <c r="E6" s="90" t="s">
        <v>124</v>
      </c>
      <c r="F6" s="90" t="s">
        <v>59</v>
      </c>
      <c r="G6" s="90" t="s">
        <v>60</v>
      </c>
      <c r="H6" s="90" t="s">
        <v>61</v>
      </c>
      <c r="I6" s="90"/>
      <c r="J6" s="90"/>
      <c r="K6" s="90" t="s">
        <v>126</v>
      </c>
      <c r="L6" s="90" t="s">
        <v>125</v>
      </c>
      <c r="M6" s="90" t="s">
        <v>124</v>
      </c>
      <c r="N6" s="90" t="s">
        <v>59</v>
      </c>
      <c r="O6" s="90" t="s">
        <v>60</v>
      </c>
      <c r="P6" s="90" t="s">
        <v>61</v>
      </c>
      <c r="Q6" s="90"/>
      <c r="R6" s="90"/>
      <c r="S6" s="90"/>
      <c r="T6" s="90"/>
      <c r="U6" s="90"/>
      <c r="V6" s="90"/>
      <c r="W6" s="90"/>
      <c r="X6" s="90"/>
      <c r="Y6" s="90"/>
      <c r="Z6" s="90"/>
      <c r="AA6" s="90"/>
      <c r="AB6" s="90"/>
      <c r="AC6" s="90"/>
      <c r="AD6" s="90"/>
      <c r="AE6" s="90"/>
      <c r="AF6" s="90"/>
      <c r="AG6" s="90"/>
      <c r="AH6" s="90"/>
      <c r="AI6" s="90"/>
      <c r="AJ6" s="90"/>
      <c r="AK6" s="90"/>
    </row>
    <row r="7" spans="1:37" s="58" customFormat="1" x14ac:dyDescent="0.25">
      <c r="A7" s="90"/>
      <c r="B7" s="90"/>
      <c r="C7" s="110" t="s">
        <v>62</v>
      </c>
      <c r="D7" s="110" t="s">
        <v>62</v>
      </c>
      <c r="E7" s="110" t="s">
        <v>62</v>
      </c>
      <c r="F7" s="110" t="s">
        <v>62</v>
      </c>
      <c r="G7" s="110" t="s">
        <v>62</v>
      </c>
      <c r="H7" s="110" t="s">
        <v>62</v>
      </c>
      <c r="I7" s="110"/>
      <c r="J7" s="110"/>
      <c r="K7" s="110" t="s">
        <v>62</v>
      </c>
      <c r="L7" s="110" t="s">
        <v>62</v>
      </c>
      <c r="M7" s="110" t="s">
        <v>62</v>
      </c>
      <c r="N7" s="110" t="s">
        <v>62</v>
      </c>
      <c r="O7" s="110" t="s">
        <v>62</v>
      </c>
      <c r="P7" s="110" t="s">
        <v>62</v>
      </c>
      <c r="Q7" s="90"/>
      <c r="R7" s="90"/>
      <c r="S7" s="90"/>
      <c r="T7" s="90"/>
      <c r="U7" s="90"/>
      <c r="V7" s="90"/>
      <c r="W7" s="90"/>
      <c r="X7" s="90"/>
      <c r="Y7" s="90"/>
      <c r="Z7" s="90"/>
      <c r="AA7" s="90"/>
      <c r="AB7" s="90"/>
      <c r="AC7" s="90"/>
      <c r="AD7" s="90"/>
      <c r="AE7" s="90"/>
      <c r="AF7" s="90"/>
      <c r="AG7" s="90"/>
      <c r="AH7" s="90"/>
      <c r="AI7" s="90"/>
      <c r="AJ7" s="90"/>
      <c r="AK7" s="90"/>
    </row>
    <row r="8" spans="1:37" s="104" customFormat="1" x14ac:dyDescent="0.25">
      <c r="A8" s="76" t="s">
        <v>73</v>
      </c>
      <c r="B8" s="76" t="s">
        <v>74</v>
      </c>
      <c r="C8" s="78">
        <v>0</v>
      </c>
      <c r="D8" s="78">
        <v>0</v>
      </c>
      <c r="E8" s="78">
        <v>0</v>
      </c>
      <c r="F8" s="78">
        <v>0</v>
      </c>
      <c r="G8" s="78">
        <v>0</v>
      </c>
      <c r="H8" s="78">
        <v>0</v>
      </c>
      <c r="I8" s="78"/>
      <c r="J8" s="78"/>
      <c r="K8" s="78">
        <v>0</v>
      </c>
      <c r="L8" s="78">
        <v>0</v>
      </c>
      <c r="M8" s="78">
        <v>0</v>
      </c>
      <c r="N8" s="78">
        <v>0</v>
      </c>
      <c r="O8" s="78">
        <v>0</v>
      </c>
      <c r="P8" s="78">
        <v>0</v>
      </c>
      <c r="Q8" s="78"/>
      <c r="R8" s="78"/>
      <c r="S8" s="78"/>
      <c r="T8" s="78"/>
      <c r="U8" s="78"/>
      <c r="V8" s="78"/>
      <c r="W8" s="78"/>
      <c r="X8" s="78"/>
      <c r="Y8" s="78"/>
      <c r="Z8" s="78"/>
      <c r="AA8" s="78"/>
      <c r="AB8" s="78"/>
      <c r="AC8" s="78"/>
      <c r="AD8" s="78"/>
      <c r="AE8" s="78"/>
      <c r="AF8" s="92"/>
      <c r="AG8" s="92"/>
      <c r="AH8" s="103"/>
      <c r="AI8" s="103"/>
      <c r="AJ8" s="103"/>
      <c r="AK8" s="103"/>
    </row>
    <row r="9" spans="1:37" s="104" customFormat="1" x14ac:dyDescent="0.25">
      <c r="A9" s="76" t="s">
        <v>75</v>
      </c>
      <c r="B9" s="76" t="s">
        <v>76</v>
      </c>
      <c r="C9" s="78">
        <v>0</v>
      </c>
      <c r="D9" s="78">
        <v>0</v>
      </c>
      <c r="E9" s="78">
        <v>0</v>
      </c>
      <c r="F9" s="78">
        <v>0</v>
      </c>
      <c r="G9" s="78">
        <v>0</v>
      </c>
      <c r="H9" s="78">
        <v>0</v>
      </c>
      <c r="I9" s="78"/>
      <c r="J9" s="78"/>
      <c r="K9" s="78">
        <v>0</v>
      </c>
      <c r="L9" s="78">
        <v>0</v>
      </c>
      <c r="M9" s="78">
        <v>0</v>
      </c>
      <c r="N9" s="78">
        <v>0</v>
      </c>
      <c r="O9" s="78">
        <v>0</v>
      </c>
      <c r="P9" s="78">
        <v>0</v>
      </c>
      <c r="Q9" s="78"/>
      <c r="R9" s="78"/>
      <c r="S9" s="78"/>
      <c r="T9" s="78"/>
      <c r="U9" s="78"/>
      <c r="V9" s="78"/>
      <c r="W9" s="78"/>
      <c r="X9" s="78"/>
      <c r="Y9" s="78"/>
      <c r="Z9" s="78"/>
      <c r="AA9" s="78"/>
      <c r="AB9" s="78"/>
      <c r="AC9" s="78"/>
      <c r="AD9" s="78"/>
      <c r="AE9" s="78"/>
      <c r="AF9" s="92"/>
      <c r="AG9" s="92"/>
      <c r="AH9" s="103"/>
      <c r="AI9" s="103"/>
      <c r="AJ9" s="103"/>
      <c r="AK9" s="103"/>
    </row>
    <row r="10" spans="1:37" s="104" customFormat="1" x14ac:dyDescent="0.25">
      <c r="A10" s="120" t="s">
        <v>77</v>
      </c>
      <c r="B10" s="76" t="s">
        <v>78</v>
      </c>
      <c r="C10" s="78">
        <v>0</v>
      </c>
      <c r="D10" s="78">
        <v>0</v>
      </c>
      <c r="E10" s="78">
        <v>0</v>
      </c>
      <c r="F10" s="78">
        <v>0</v>
      </c>
      <c r="G10" s="78">
        <v>0</v>
      </c>
      <c r="H10" s="78">
        <v>0</v>
      </c>
      <c r="I10" s="78"/>
      <c r="J10" s="78"/>
      <c r="K10" s="78">
        <v>0</v>
      </c>
      <c r="L10" s="78">
        <v>0</v>
      </c>
      <c r="M10" s="78">
        <v>0</v>
      </c>
      <c r="N10" s="78">
        <v>0</v>
      </c>
      <c r="O10" s="78">
        <v>0</v>
      </c>
      <c r="P10" s="78">
        <v>0</v>
      </c>
      <c r="Q10" s="78"/>
      <c r="R10" s="78"/>
      <c r="S10" s="78"/>
      <c r="T10" s="78"/>
      <c r="U10" s="78"/>
      <c r="V10" s="78"/>
      <c r="W10" s="78"/>
      <c r="X10" s="78"/>
      <c r="Y10" s="78"/>
      <c r="Z10" s="78"/>
      <c r="AA10" s="78"/>
      <c r="AB10" s="78"/>
      <c r="AC10" s="78"/>
      <c r="AD10" s="78"/>
      <c r="AE10" s="78"/>
      <c r="AF10" s="92"/>
      <c r="AG10" s="92"/>
      <c r="AH10" s="103"/>
      <c r="AI10" s="103"/>
      <c r="AJ10" s="103"/>
      <c r="AK10" s="103"/>
    </row>
    <row r="11" spans="1:37" s="104" customFormat="1" x14ac:dyDescent="0.25">
      <c r="A11" s="120" t="s">
        <v>79</v>
      </c>
      <c r="B11" s="76" t="s">
        <v>80</v>
      </c>
      <c r="C11" s="78">
        <v>0</v>
      </c>
      <c r="D11" s="78">
        <v>0</v>
      </c>
      <c r="E11" s="78">
        <v>0</v>
      </c>
      <c r="F11" s="78">
        <v>0</v>
      </c>
      <c r="G11" s="78">
        <v>0</v>
      </c>
      <c r="H11" s="78">
        <v>0</v>
      </c>
      <c r="I11" s="78"/>
      <c r="J11" s="78"/>
      <c r="K11" s="78">
        <v>0</v>
      </c>
      <c r="L11" s="78">
        <v>0</v>
      </c>
      <c r="M11" s="78">
        <v>0</v>
      </c>
      <c r="N11" s="78">
        <v>0</v>
      </c>
      <c r="O11" s="78">
        <v>0</v>
      </c>
      <c r="P11" s="78">
        <v>0</v>
      </c>
      <c r="Q11" s="78"/>
      <c r="R11" s="78"/>
      <c r="S11" s="78"/>
      <c r="T11" s="78"/>
      <c r="U11" s="78"/>
      <c r="V11" s="78"/>
      <c r="W11" s="78"/>
      <c r="X11" s="78"/>
      <c r="Y11" s="78"/>
      <c r="Z11" s="78"/>
      <c r="AA11" s="78"/>
      <c r="AB11" s="78"/>
      <c r="AC11" s="78"/>
      <c r="AD11" s="78"/>
      <c r="AE11" s="78"/>
      <c r="AF11" s="92"/>
      <c r="AG11" s="92"/>
      <c r="AH11" s="103"/>
      <c r="AI11" s="103"/>
      <c r="AJ11" s="103"/>
      <c r="AK11" s="103"/>
    </row>
    <row r="12" spans="1:37" s="104" customFormat="1" x14ac:dyDescent="0.25">
      <c r="A12" s="120" t="s">
        <v>81</v>
      </c>
      <c r="B12" s="76" t="s">
        <v>82</v>
      </c>
      <c r="C12" s="78">
        <v>0</v>
      </c>
      <c r="D12" s="78">
        <v>0</v>
      </c>
      <c r="E12" s="78">
        <v>0</v>
      </c>
      <c r="F12" s="78">
        <v>0</v>
      </c>
      <c r="G12" s="78">
        <v>0</v>
      </c>
      <c r="H12" s="78">
        <v>0</v>
      </c>
      <c r="I12" s="78"/>
      <c r="J12" s="78"/>
      <c r="K12" s="78">
        <v>0</v>
      </c>
      <c r="L12" s="78">
        <v>0</v>
      </c>
      <c r="M12" s="78">
        <v>0</v>
      </c>
      <c r="N12" s="78">
        <v>0</v>
      </c>
      <c r="O12" s="78">
        <v>0</v>
      </c>
      <c r="P12" s="78">
        <v>0</v>
      </c>
      <c r="Q12" s="78"/>
      <c r="R12" s="78"/>
      <c r="S12" s="78"/>
      <c r="T12" s="78"/>
      <c r="U12" s="78"/>
      <c r="V12" s="78"/>
      <c r="W12" s="78"/>
      <c r="X12" s="78"/>
      <c r="Y12" s="78"/>
      <c r="Z12" s="78"/>
      <c r="AA12" s="78"/>
      <c r="AB12" s="78"/>
      <c r="AC12" s="78"/>
      <c r="AD12" s="78"/>
      <c r="AE12" s="78"/>
      <c r="AF12" s="92"/>
      <c r="AG12" s="92"/>
      <c r="AH12" s="103"/>
      <c r="AI12" s="103"/>
      <c r="AJ12" s="103"/>
      <c r="AK12" s="103"/>
    </row>
    <row r="13" spans="1:37" s="104" customFormat="1" x14ac:dyDescent="0.25">
      <c r="A13" s="120" t="s">
        <v>83</v>
      </c>
      <c r="B13" s="76" t="s">
        <v>84</v>
      </c>
      <c r="C13" s="78">
        <v>-3047986.835</v>
      </c>
      <c r="D13" s="78">
        <v>-3107191.4780000001</v>
      </c>
      <c r="E13" s="78">
        <v>-3144721.4539999999</v>
      </c>
      <c r="F13" s="78">
        <v>-3140033.0159999998</v>
      </c>
      <c r="G13" s="78">
        <v>-3085763.966</v>
      </c>
      <c r="H13" s="78">
        <v>-3123136.662</v>
      </c>
      <c r="I13" s="78"/>
      <c r="J13" s="78"/>
      <c r="K13" s="78">
        <v>-637.94364000000019</v>
      </c>
      <c r="L13" s="78">
        <v>-659.65675000000022</v>
      </c>
      <c r="M13" s="78">
        <v>-658.81914000000017</v>
      </c>
      <c r="N13" s="78">
        <v>-693.31929000000014</v>
      </c>
      <c r="O13" s="78">
        <v>-720.21731000000011</v>
      </c>
      <c r="P13" s="78">
        <v>-720.50763000000006</v>
      </c>
      <c r="Q13" s="78"/>
      <c r="R13" s="78"/>
      <c r="S13" s="78"/>
      <c r="T13" s="78"/>
      <c r="U13" s="78"/>
      <c r="V13" s="78"/>
      <c r="W13" s="78"/>
      <c r="X13" s="78"/>
      <c r="Y13" s="78"/>
      <c r="Z13" s="78"/>
      <c r="AA13" s="78"/>
      <c r="AB13" s="78"/>
      <c r="AC13" s="78"/>
      <c r="AD13" s="78"/>
      <c r="AE13" s="78"/>
      <c r="AF13" s="78"/>
      <c r="AG13" s="78"/>
      <c r="AH13" s="102"/>
      <c r="AI13" s="102"/>
      <c r="AJ13" s="102"/>
      <c r="AK13" s="102"/>
    </row>
    <row r="14" spans="1:37" s="104" customFormat="1" x14ac:dyDescent="0.25">
      <c r="A14" s="120" t="s">
        <v>85</v>
      </c>
      <c r="B14" s="76" t="s">
        <v>86</v>
      </c>
      <c r="C14" s="78">
        <v>0</v>
      </c>
      <c r="D14" s="78">
        <v>0</v>
      </c>
      <c r="E14" s="78">
        <v>0</v>
      </c>
      <c r="F14" s="78">
        <v>0</v>
      </c>
      <c r="G14" s="78">
        <v>0</v>
      </c>
      <c r="H14" s="78">
        <v>0</v>
      </c>
      <c r="I14" s="78"/>
      <c r="J14" s="78"/>
      <c r="K14" s="78">
        <v>0</v>
      </c>
      <c r="L14" s="78">
        <v>0</v>
      </c>
      <c r="M14" s="78">
        <v>0</v>
      </c>
      <c r="N14" s="78">
        <v>0</v>
      </c>
      <c r="O14" s="78">
        <v>0</v>
      </c>
      <c r="P14" s="78">
        <v>0</v>
      </c>
      <c r="Q14" s="78"/>
      <c r="R14" s="78"/>
      <c r="S14" s="78"/>
      <c r="T14" s="78"/>
      <c r="U14" s="78"/>
      <c r="V14" s="78"/>
      <c r="W14" s="78"/>
      <c r="X14" s="78"/>
      <c r="Y14" s="78"/>
      <c r="Z14" s="78"/>
      <c r="AA14" s="78"/>
      <c r="AB14" s="78"/>
      <c r="AC14" s="78"/>
      <c r="AD14" s="78"/>
      <c r="AE14" s="78"/>
      <c r="AF14" s="78"/>
      <c r="AG14" s="78"/>
      <c r="AH14" s="78"/>
      <c r="AI14" s="102"/>
      <c r="AJ14" s="102"/>
      <c r="AK14" s="102"/>
    </row>
    <row r="15" spans="1:37" s="104" customFormat="1" ht="16.5" customHeight="1" x14ac:dyDescent="0.25">
      <c r="A15" s="120" t="s">
        <v>87</v>
      </c>
      <c r="B15" s="76" t="s">
        <v>88</v>
      </c>
      <c r="C15" s="78">
        <v>0</v>
      </c>
      <c r="D15" s="78">
        <v>0</v>
      </c>
      <c r="E15" s="78">
        <v>0</v>
      </c>
      <c r="F15" s="78">
        <v>0</v>
      </c>
      <c r="G15" s="78">
        <v>0</v>
      </c>
      <c r="H15" s="78">
        <v>0</v>
      </c>
      <c r="I15" s="78"/>
      <c r="J15" s="78"/>
      <c r="K15" s="78">
        <v>0</v>
      </c>
      <c r="L15" s="78">
        <v>0</v>
      </c>
      <c r="M15" s="78">
        <v>0</v>
      </c>
      <c r="N15" s="78">
        <v>0</v>
      </c>
      <c r="O15" s="78">
        <v>0</v>
      </c>
      <c r="P15" s="78">
        <v>0</v>
      </c>
      <c r="Q15" s="78"/>
      <c r="R15" s="78"/>
      <c r="S15" s="78"/>
      <c r="T15" s="78"/>
      <c r="U15" s="78"/>
      <c r="V15" s="78"/>
      <c r="W15" s="78"/>
      <c r="X15" s="78"/>
      <c r="Y15" s="78"/>
      <c r="Z15" s="78"/>
      <c r="AA15" s="78"/>
      <c r="AB15" s="78"/>
      <c r="AC15" s="78"/>
      <c r="AD15" s="78"/>
      <c r="AE15" s="78"/>
      <c r="AF15" s="78"/>
      <c r="AG15" s="78"/>
      <c r="AH15" s="78"/>
      <c r="AI15" s="102"/>
      <c r="AJ15" s="102"/>
      <c r="AK15" s="102"/>
    </row>
    <row r="16" spans="1:37" s="104" customFormat="1" x14ac:dyDescent="0.25">
      <c r="A16" s="120" t="s">
        <v>89</v>
      </c>
      <c r="B16" s="76" t="s">
        <v>90</v>
      </c>
      <c r="C16" s="78">
        <v>0</v>
      </c>
      <c r="D16" s="78">
        <v>0</v>
      </c>
      <c r="E16" s="78">
        <v>0</v>
      </c>
      <c r="F16" s="78">
        <v>0</v>
      </c>
      <c r="G16" s="78">
        <v>0</v>
      </c>
      <c r="H16" s="78">
        <v>0</v>
      </c>
      <c r="I16" s="78"/>
      <c r="J16" s="78"/>
      <c r="K16" s="78">
        <v>0</v>
      </c>
      <c r="L16" s="78">
        <v>0</v>
      </c>
      <c r="M16" s="78">
        <v>0</v>
      </c>
      <c r="N16" s="78">
        <v>0</v>
      </c>
      <c r="O16" s="78">
        <v>0</v>
      </c>
      <c r="P16" s="78">
        <v>0</v>
      </c>
      <c r="Q16" s="78"/>
      <c r="R16" s="78"/>
      <c r="S16" s="78"/>
      <c r="T16" s="78"/>
      <c r="U16" s="78"/>
      <c r="V16" s="78"/>
      <c r="W16" s="78"/>
      <c r="X16" s="78"/>
      <c r="Y16" s="78"/>
      <c r="Z16" s="78"/>
      <c r="AA16" s="78"/>
      <c r="AB16" s="78"/>
      <c r="AC16" s="78"/>
      <c r="AD16" s="78"/>
      <c r="AE16" s="78"/>
      <c r="AF16" s="78"/>
      <c r="AG16" s="78"/>
      <c r="AH16" s="78"/>
      <c r="AI16" s="102"/>
      <c r="AJ16" s="102"/>
      <c r="AK16" s="102"/>
    </row>
    <row r="17" spans="1:37" s="104" customFormat="1" x14ac:dyDescent="0.25">
      <c r="A17" s="76" t="s">
        <v>91</v>
      </c>
      <c r="B17" s="76" t="s">
        <v>92</v>
      </c>
      <c r="C17" s="78">
        <v>-3047986.835</v>
      </c>
      <c r="D17" s="78">
        <v>-3107191.4780000001</v>
      </c>
      <c r="E17" s="78">
        <v>-3144721.4539999999</v>
      </c>
      <c r="F17" s="78">
        <v>-3140033.0159999998</v>
      </c>
      <c r="G17" s="78">
        <v>-3085763.966</v>
      </c>
      <c r="H17" s="78">
        <v>-3123136.662</v>
      </c>
      <c r="I17" s="78"/>
      <c r="J17" s="78"/>
      <c r="K17" s="78">
        <v>-637.94364000000019</v>
      </c>
      <c r="L17" s="78">
        <v>-659.65675000000022</v>
      </c>
      <c r="M17" s="78">
        <v>-658.81914000000017</v>
      </c>
      <c r="N17" s="78">
        <v>-693.31929000000014</v>
      </c>
      <c r="O17" s="78">
        <v>-720.21731000000011</v>
      </c>
      <c r="P17" s="78">
        <v>-720.50763000000006</v>
      </c>
      <c r="Q17" s="78"/>
      <c r="R17" s="78"/>
      <c r="S17" s="78"/>
      <c r="T17" s="78"/>
      <c r="U17" s="78"/>
      <c r="V17" s="78"/>
      <c r="W17" s="78"/>
      <c r="X17" s="78"/>
      <c r="Y17" s="78"/>
      <c r="Z17" s="78"/>
      <c r="AA17" s="78"/>
      <c r="AB17" s="78"/>
      <c r="AC17" s="78"/>
      <c r="AD17" s="78"/>
      <c r="AE17" s="78"/>
      <c r="AF17" s="78"/>
      <c r="AG17" s="78"/>
      <c r="AH17" s="78"/>
      <c r="AI17" s="102"/>
      <c r="AJ17" s="102"/>
      <c r="AK17" s="102"/>
    </row>
    <row r="18" spans="1:37" s="104" customFormat="1" x14ac:dyDescent="0.25">
      <c r="A18" s="76" t="s">
        <v>93</v>
      </c>
      <c r="B18" s="76" t="s">
        <v>94</v>
      </c>
      <c r="C18" s="78">
        <v>0</v>
      </c>
      <c r="D18" s="78">
        <v>0</v>
      </c>
      <c r="E18" s="78">
        <v>0</v>
      </c>
      <c r="F18" s="78">
        <v>0</v>
      </c>
      <c r="G18" s="78">
        <v>0</v>
      </c>
      <c r="H18" s="78">
        <v>0</v>
      </c>
      <c r="I18" s="78"/>
      <c r="J18" s="78"/>
      <c r="K18" s="78">
        <v>0</v>
      </c>
      <c r="L18" s="78">
        <v>0</v>
      </c>
      <c r="M18" s="78">
        <v>0</v>
      </c>
      <c r="N18" s="78">
        <v>0</v>
      </c>
      <c r="O18" s="78">
        <v>0</v>
      </c>
      <c r="P18" s="78">
        <v>0</v>
      </c>
      <c r="Q18" s="78"/>
      <c r="R18" s="78"/>
      <c r="S18" s="78"/>
      <c r="T18" s="78"/>
      <c r="U18" s="78"/>
      <c r="V18" s="78"/>
      <c r="W18" s="78"/>
      <c r="X18" s="78"/>
      <c r="Y18" s="78"/>
      <c r="Z18" s="78"/>
      <c r="AA18" s="78"/>
      <c r="AB18" s="78"/>
      <c r="AC18" s="78"/>
      <c r="AD18" s="78"/>
      <c r="AE18" s="78"/>
      <c r="AF18" s="78"/>
      <c r="AG18" s="78"/>
      <c r="AH18" s="78"/>
      <c r="AI18" s="102"/>
      <c r="AJ18" s="102"/>
      <c r="AK18" s="102"/>
    </row>
    <row r="19" spans="1:37" s="106" customFormat="1" x14ac:dyDescent="0.25">
      <c r="A19" s="76" t="s">
        <v>95</v>
      </c>
      <c r="B19" s="76" t="s">
        <v>96</v>
      </c>
      <c r="C19" s="78">
        <v>0</v>
      </c>
      <c r="D19" s="78">
        <v>0</v>
      </c>
      <c r="E19" s="78">
        <v>0</v>
      </c>
      <c r="F19" s="78">
        <v>0</v>
      </c>
      <c r="G19" s="78">
        <v>0</v>
      </c>
      <c r="H19" s="78">
        <v>0</v>
      </c>
      <c r="I19" s="78"/>
      <c r="J19" s="78"/>
      <c r="K19" s="78">
        <v>0</v>
      </c>
      <c r="L19" s="78">
        <v>0</v>
      </c>
      <c r="M19" s="78">
        <v>0</v>
      </c>
      <c r="N19" s="78">
        <v>0</v>
      </c>
      <c r="O19" s="78">
        <v>0</v>
      </c>
      <c r="P19" s="78">
        <v>0</v>
      </c>
      <c r="Q19" s="78"/>
      <c r="R19" s="78"/>
      <c r="S19" s="78"/>
      <c r="T19" s="78"/>
      <c r="U19" s="78"/>
      <c r="V19" s="78"/>
      <c r="W19" s="78"/>
      <c r="X19" s="78"/>
      <c r="Y19" s="78"/>
      <c r="Z19" s="78"/>
      <c r="AA19" s="78"/>
      <c r="AB19" s="78"/>
      <c r="AC19" s="78"/>
      <c r="AD19" s="78"/>
      <c r="AE19" s="78"/>
      <c r="AF19" s="110"/>
      <c r="AG19" s="110"/>
      <c r="AH19" s="110"/>
      <c r="AI19" s="105"/>
      <c r="AJ19" s="105"/>
      <c r="AK19" s="105"/>
    </row>
    <row r="20" spans="1:37" s="104" customFormat="1" x14ac:dyDescent="0.25">
      <c r="A20" s="76" t="s">
        <v>97</v>
      </c>
      <c r="B20" s="76" t="s">
        <v>98</v>
      </c>
      <c r="C20" s="78">
        <v>0</v>
      </c>
      <c r="D20" s="78">
        <v>0</v>
      </c>
      <c r="E20" s="78">
        <v>0</v>
      </c>
      <c r="F20" s="78">
        <v>0</v>
      </c>
      <c r="G20" s="78">
        <v>0</v>
      </c>
      <c r="H20" s="78">
        <v>0</v>
      </c>
      <c r="I20" s="78"/>
      <c r="J20" s="78"/>
      <c r="K20" s="78">
        <v>0</v>
      </c>
      <c r="L20" s="78">
        <v>0</v>
      </c>
      <c r="M20" s="78">
        <v>0</v>
      </c>
      <c r="N20" s="78">
        <v>0</v>
      </c>
      <c r="O20" s="78">
        <v>0</v>
      </c>
      <c r="P20" s="78">
        <v>0</v>
      </c>
      <c r="Q20" s="78"/>
      <c r="R20" s="78"/>
      <c r="S20" s="78"/>
      <c r="T20" s="78"/>
      <c r="U20" s="78"/>
      <c r="V20" s="78"/>
      <c r="W20" s="78"/>
      <c r="X20" s="78"/>
      <c r="Y20" s="78"/>
      <c r="Z20" s="78"/>
      <c r="AA20" s="78"/>
      <c r="AB20" s="78"/>
      <c r="AC20" s="78"/>
      <c r="AD20" s="78"/>
      <c r="AE20" s="78"/>
      <c r="AF20" s="78"/>
      <c r="AG20" s="78"/>
      <c r="AH20" s="78"/>
      <c r="AI20" s="102"/>
      <c r="AJ20" s="102"/>
      <c r="AK20" s="102"/>
    </row>
    <row r="21" spans="1:37" s="107" customFormat="1" x14ac:dyDescent="0.25">
      <c r="A21" s="76" t="s">
        <v>99</v>
      </c>
      <c r="B21" s="76" t="s">
        <v>100</v>
      </c>
      <c r="C21" s="78">
        <v>-3047986.835</v>
      </c>
      <c r="D21" s="78">
        <v>-3107191.4780000001</v>
      </c>
      <c r="E21" s="78">
        <v>-3144721.4539999999</v>
      </c>
      <c r="F21" s="78">
        <v>-3140033.0159999998</v>
      </c>
      <c r="G21" s="78">
        <v>-3085763.966</v>
      </c>
      <c r="H21" s="78">
        <v>-3123136.662</v>
      </c>
      <c r="I21" s="78"/>
      <c r="J21" s="78"/>
      <c r="K21" s="78">
        <v>-637.94364000000019</v>
      </c>
      <c r="L21" s="78">
        <v>-659.65675000000022</v>
      </c>
      <c r="M21" s="78">
        <v>-658.81914000000017</v>
      </c>
      <c r="N21" s="78">
        <v>-693.31929000000014</v>
      </c>
      <c r="O21" s="78">
        <v>-720.21731000000011</v>
      </c>
      <c r="P21" s="78">
        <v>-720.50763000000006</v>
      </c>
      <c r="Q21" s="78"/>
      <c r="R21" s="78"/>
      <c r="S21" s="78"/>
      <c r="T21" s="78"/>
      <c r="U21" s="78"/>
      <c r="V21" s="78"/>
      <c r="W21" s="78"/>
      <c r="X21" s="78"/>
      <c r="Y21" s="78"/>
      <c r="Z21" s="78"/>
      <c r="AA21" s="78"/>
      <c r="AB21" s="78"/>
      <c r="AC21" s="78"/>
      <c r="AD21" s="78"/>
      <c r="AE21" s="78"/>
      <c r="AF21" s="78"/>
      <c r="AG21" s="78"/>
      <c r="AH21" s="78"/>
      <c r="AI21" s="102"/>
      <c r="AJ21" s="102"/>
      <c r="AK21" s="102"/>
    </row>
    <row r="22" spans="1:37" s="109" customFormat="1" x14ac:dyDescent="0.25">
      <c r="A22" s="76" t="s">
        <v>101</v>
      </c>
      <c r="B22" s="76" t="s">
        <v>102</v>
      </c>
      <c r="C22" s="78">
        <v>-657595.402</v>
      </c>
      <c r="D22" s="78">
        <v>-675633.853</v>
      </c>
      <c r="E22" s="78">
        <v>-657451.11100000003</v>
      </c>
      <c r="F22" s="78">
        <v>-674664.6</v>
      </c>
      <c r="G22" s="78">
        <v>-639887.87099999993</v>
      </c>
      <c r="H22" s="78">
        <v>-600285.28199999989</v>
      </c>
      <c r="I22" s="78"/>
      <c r="J22" s="78"/>
      <c r="K22" s="78">
        <v>-137.63472999999996</v>
      </c>
      <c r="L22" s="78">
        <v>-143.43704999999997</v>
      </c>
      <c r="M22" s="78">
        <v>-137.73600999999996</v>
      </c>
      <c r="N22" s="78">
        <v>-148.96594999999996</v>
      </c>
      <c r="O22" s="78">
        <v>-149.34983999999997</v>
      </c>
      <c r="P22" s="78">
        <v>-138.48581999999996</v>
      </c>
      <c r="Q22" s="110"/>
      <c r="R22" s="110"/>
      <c r="S22" s="110"/>
      <c r="T22" s="110"/>
      <c r="U22" s="110"/>
      <c r="V22" s="110"/>
      <c r="W22" s="110"/>
      <c r="X22" s="110"/>
      <c r="Y22" s="110"/>
      <c r="Z22" s="110"/>
      <c r="AA22" s="110"/>
      <c r="AB22" s="110"/>
      <c r="AC22" s="110"/>
      <c r="AD22" s="110"/>
      <c r="AE22" s="110"/>
      <c r="AF22" s="100"/>
      <c r="AG22" s="100"/>
      <c r="AH22" s="100"/>
      <c r="AI22" s="108"/>
      <c r="AJ22" s="108"/>
      <c r="AK22" s="108"/>
    </row>
    <row r="23" spans="1:37" s="124" customFormat="1" ht="16.5" customHeight="1" x14ac:dyDescent="0.25">
      <c r="A23" s="125" t="s">
        <v>103</v>
      </c>
      <c r="B23" s="125" t="s">
        <v>104</v>
      </c>
      <c r="C23" s="122">
        <v>-657595.402</v>
      </c>
      <c r="D23" s="122">
        <v>-675633.853</v>
      </c>
      <c r="E23" s="122">
        <v>-657451.11100000003</v>
      </c>
      <c r="F23" s="122">
        <v>-674664.6</v>
      </c>
      <c r="G23" s="122">
        <v>-639887.87099999993</v>
      </c>
      <c r="H23" s="122">
        <v>-600285.28199999989</v>
      </c>
      <c r="I23" s="122"/>
      <c r="J23" s="122"/>
      <c r="K23" s="122">
        <v>-137.63472999999996</v>
      </c>
      <c r="L23" s="122">
        <v>-143.43704999999997</v>
      </c>
      <c r="M23" s="122">
        <v>-137.73600999999996</v>
      </c>
      <c r="N23" s="122">
        <v>-148.96594999999996</v>
      </c>
      <c r="O23" s="122">
        <v>-149.34983999999997</v>
      </c>
      <c r="P23" s="122">
        <v>-138.48581999999996</v>
      </c>
      <c r="Q23" s="122"/>
      <c r="R23" s="122"/>
      <c r="S23" s="122"/>
      <c r="T23" s="122"/>
      <c r="U23" s="122"/>
      <c r="V23" s="122"/>
      <c r="W23" s="122"/>
      <c r="X23" s="122"/>
      <c r="Y23" s="122"/>
      <c r="Z23" s="122"/>
      <c r="AA23" s="122"/>
      <c r="AB23" s="122"/>
      <c r="AC23" s="122"/>
      <c r="AD23" s="122"/>
      <c r="AE23" s="122"/>
      <c r="AF23" s="122"/>
      <c r="AG23" s="122"/>
      <c r="AH23" s="122"/>
      <c r="AI23" s="123"/>
      <c r="AJ23" s="123"/>
      <c r="AK23" s="123"/>
    </row>
    <row r="24" spans="1:37" s="104" customFormat="1" x14ac:dyDescent="0.25">
      <c r="A24" s="76" t="s">
        <v>56</v>
      </c>
      <c r="B24" s="76" t="s">
        <v>56</v>
      </c>
      <c r="C24" s="78">
        <v>-3705582.2370000002</v>
      </c>
      <c r="D24" s="78">
        <v>-3782825.3310000002</v>
      </c>
      <c r="E24" s="78">
        <v>-3802172.5650000004</v>
      </c>
      <c r="F24" s="78">
        <v>-3814697.6160000004</v>
      </c>
      <c r="G24" s="78">
        <v>-3725651.8370000003</v>
      </c>
      <c r="H24" s="78">
        <v>-3723421.9440000001</v>
      </c>
      <c r="I24" s="78"/>
      <c r="J24" s="78"/>
      <c r="K24" s="78">
        <v>-775.57836999999984</v>
      </c>
      <c r="L24" s="78">
        <v>-803.09379999999987</v>
      </c>
      <c r="M24" s="78">
        <v>-796.55514999999991</v>
      </c>
      <c r="N24" s="78">
        <v>-842.28523999999993</v>
      </c>
      <c r="O24" s="78">
        <v>-869.56714999999997</v>
      </c>
      <c r="P24" s="78">
        <v>-858.99344999999994</v>
      </c>
      <c r="Q24" s="78"/>
      <c r="R24" s="78"/>
      <c r="S24" s="78"/>
      <c r="T24" s="78"/>
      <c r="U24" s="78"/>
      <c r="V24" s="78"/>
      <c r="W24" s="78"/>
      <c r="X24" s="78"/>
      <c r="Y24" s="78"/>
      <c r="Z24" s="78"/>
      <c r="AA24" s="78"/>
      <c r="AB24" s="78"/>
      <c r="AC24" s="78"/>
      <c r="AD24" s="78"/>
      <c r="AE24" s="78"/>
      <c r="AF24" s="78"/>
      <c r="AG24" s="78"/>
      <c r="AH24" s="78"/>
      <c r="AI24" s="102"/>
      <c r="AJ24" s="102"/>
      <c r="AK24" s="102"/>
    </row>
    <row r="25" spans="1:37" x14ac:dyDescent="0.25">
      <c r="A25" s="76"/>
      <c r="B25" s="76"/>
      <c r="C25" s="92"/>
      <c r="D25" s="92"/>
      <c r="E25" s="92"/>
      <c r="F25" s="92"/>
      <c r="G25" s="92"/>
      <c r="H25" s="92"/>
      <c r="I25" s="92"/>
      <c r="J25" s="92"/>
      <c r="K25" s="92"/>
      <c r="L25" s="92"/>
      <c r="M25" s="92"/>
      <c r="N25" s="92"/>
      <c r="O25" s="92"/>
      <c r="P25" s="92"/>
      <c r="Q25" s="92"/>
      <c r="R25" s="92"/>
      <c r="S25" s="92"/>
      <c r="T25" s="92"/>
      <c r="U25" s="92"/>
      <c r="V25" s="92"/>
      <c r="W25" s="92"/>
      <c r="X25" s="92"/>
      <c r="Y25" s="92"/>
      <c r="Z25" s="92"/>
      <c r="AA25" s="92"/>
      <c r="AB25" s="92"/>
      <c r="AC25" s="92"/>
      <c r="AD25" s="92"/>
      <c r="AE25" s="92"/>
      <c r="AF25" s="92"/>
    </row>
    <row r="26" spans="1:37" ht="12" customHeight="1" x14ac:dyDescent="0.25">
      <c r="A26" s="76"/>
      <c r="B26" s="76"/>
      <c r="C26" s="92"/>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c r="AE26" s="92"/>
      <c r="AF26" s="92"/>
    </row>
    <row r="27" spans="1:37" x14ac:dyDescent="0.25">
      <c r="A27" s="76"/>
      <c r="B27" s="76"/>
      <c r="C27" s="92"/>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c r="AE27" s="92"/>
      <c r="AF27" s="92"/>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54c56e8-d46b-4105-983d-5823d8fd43e9" xsi:nil="true"/>
    <lcf76f155ced4ddcb4097134ff3c332f xmlns="d5813a71-ed45-4723-a8fb-02e2d19c60c4">
      <Terms xmlns="http://schemas.microsoft.com/office/infopath/2007/PartnerControls"/>
    </lcf76f155ced4ddcb4097134ff3c332f>
    <FECHA xmlns="d5813a71-ed45-4723-a8fb-02e2d19c60c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180ACE9286AA24ABB000DEB6A7192BC" ma:contentTypeVersion="16" ma:contentTypeDescription="Create a new document." ma:contentTypeScope="" ma:versionID="1a6e8efb18b1e91c5cea98a52141780a">
  <xsd:schema xmlns:xsd="http://www.w3.org/2001/XMLSchema" xmlns:xs="http://www.w3.org/2001/XMLSchema" xmlns:p="http://schemas.microsoft.com/office/2006/metadata/properties" xmlns:ns2="d5813a71-ed45-4723-a8fb-02e2d19c60c4" xmlns:ns3="f54c56e8-d46b-4105-983d-5823d8fd43e9" targetNamespace="http://schemas.microsoft.com/office/2006/metadata/properties" ma:root="true" ma:fieldsID="9f69cda35bb9e4b8e611d29e3da698db" ns2:_="" ns3:_="">
    <xsd:import namespace="d5813a71-ed45-4723-a8fb-02e2d19c60c4"/>
    <xsd:import namespace="f54c56e8-d46b-4105-983d-5823d8fd43e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FECH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813a71-ed45-4723-a8fb-02e2d19c60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e055066-1d0b-4836-b0e5-54071a0012a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FECHA" ma:index="22" nillable="true" ma:displayName="FECHA" ma:format="DateOnly" ma:internalName="FECHA">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54c56e8-d46b-4105-983d-5823d8fd43e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4d306fd9-ada2-4a92-8d5c-8d4673a550b5}" ma:internalName="TaxCatchAll" ma:showField="CatchAllData" ma:web="f54c56e8-d46b-4105-983d-5823d8fd43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2E4D62-3004-460A-B58C-A7887D84B698}">
  <ds:schemaRefs>
    <ds:schemaRef ds:uri="http://schemas.microsoft.com/office/2006/metadata/properties"/>
    <ds:schemaRef ds:uri="http://schemas.microsoft.com/office/infopath/2007/PartnerControls"/>
    <ds:schemaRef ds:uri="f54c56e8-d46b-4105-983d-5823d8fd43e9"/>
    <ds:schemaRef ds:uri="d5813a71-ed45-4723-a8fb-02e2d19c60c4"/>
  </ds:schemaRefs>
</ds:datastoreItem>
</file>

<file path=customXml/itemProps2.xml><?xml version="1.0" encoding="utf-8"?>
<ds:datastoreItem xmlns:ds="http://schemas.openxmlformats.org/officeDocument/2006/customXml" ds:itemID="{E1A3D582-C8C6-482B-BBB9-3D510CE675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813a71-ed45-4723-a8fb-02e2d19c60c4"/>
    <ds:schemaRef ds:uri="f54c56e8-d46b-4105-983d-5823d8fd43e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8B04F0E-205B-4C5C-9626-04DFD190995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MODELO DEUDA JUNIO 2025</vt:lpstr>
      <vt:lpstr>FOCUS</vt:lpstr>
      <vt:lpstr>PROV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Valencia Varela Nancy</dc:creator>
  <cp:keywords/>
  <dc:description/>
  <cp:lastModifiedBy>Nancy Valencia Varela</cp:lastModifiedBy>
  <cp:revision/>
  <dcterms:created xsi:type="dcterms:W3CDTF">2022-02-08T13:51:56Z</dcterms:created>
  <dcterms:modified xsi:type="dcterms:W3CDTF">2025-08-04T14:42:43Z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0x010100C180ACE9286AA24ABB000DEB6A7192BC</vt:lpwstr>
  </property>
  <property fmtid="{D5CDD505-2E9C-101B-9397-08002B2CF9AE}" pid="3" name="MediaServiceImageTags">
    <vt:lpwstr/>
  </property>
</Properties>
</file>