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425" yWindow="0" windowWidth="29040" windowHeight="12615" tabRatio="879"/>
  </bookViews>
  <sheets>
    <sheet name="Nacional 2003-2023" sheetId="44" r:id="rId1"/>
    <sheet name="Subtotal 2003-2023" sheetId="43308" r:id="rId2"/>
    <sheet name="Causas_2023" sheetId="43311" r:id="rId3"/>
    <sheet name="Causas_2022" sheetId="43310" r:id="rId4"/>
    <sheet name="Causas_2021" sheetId="43309" r:id="rId5"/>
    <sheet name="Causas_2020" sheetId="43307" r:id="rId6"/>
    <sheet name="Causas_2019" sheetId="43306" r:id="rId7"/>
    <sheet name="Causas 2018" sheetId="43305" r:id="rId8"/>
    <sheet name="Causas 2017" sheetId="43304" r:id="rId9"/>
    <sheet name="Causas 2016" sheetId="43303" r:id="rId10"/>
    <sheet name="Causas 2015" sheetId="43302" r:id="rId11"/>
    <sheet name="Causas 2014" sheetId="43280" r:id="rId12"/>
    <sheet name="Causas 2013" sheetId="43262" r:id="rId13"/>
    <sheet name="Causas 2012" sheetId="43261" r:id="rId14"/>
    <sheet name="Causas 2011" sheetId="43260" r:id="rId15"/>
    <sheet name="Causas 2010" sheetId="43257" r:id="rId16"/>
    <sheet name="Causas 2009" sheetId="49" r:id="rId17"/>
    <sheet name="Causas 2008" sheetId="52" r:id="rId18"/>
    <sheet name="Causas 2007" sheetId="51" r:id="rId19"/>
    <sheet name="Causas 2006" sheetId="50" r:id="rId20"/>
    <sheet name="Causas 2005" sheetId="47" r:id="rId21"/>
    <sheet name="Causas 2004" sheetId="43244" r:id="rId22"/>
    <sheet name="Causas 2003" sheetId="4280" r:id="rId23"/>
    <sheet name="Nacional 1987-2002" sheetId="43263" r:id="rId24"/>
    <sheet name="Sub Total 1987-2002" sheetId="43301" r:id="rId25"/>
    <sheet name="Causas 2002" sheetId="43285" r:id="rId26"/>
    <sheet name="Causas 2001" sheetId="43286" r:id="rId27"/>
    <sheet name="Causas 2000" sheetId="43287" r:id="rId28"/>
    <sheet name="Causas 1999" sheetId="43288" r:id="rId29"/>
    <sheet name="Causas 1998" sheetId="43289" r:id="rId30"/>
    <sheet name="Causas 1997" sheetId="43290" r:id="rId31"/>
    <sheet name="Causas 1996" sheetId="43291" r:id="rId32"/>
    <sheet name="Causas 1995" sheetId="43292" r:id="rId33"/>
    <sheet name="Causas 1994" sheetId="43293" r:id="rId34"/>
    <sheet name="Causas 1993" sheetId="43294" r:id="rId35"/>
    <sheet name="Causas 1992" sheetId="43295" r:id="rId36"/>
    <sheet name="Causas 1991" sheetId="43296" r:id="rId37"/>
    <sheet name="Causas 1990" sheetId="43297" r:id="rId38"/>
    <sheet name="Causas 1989" sheetId="43298" r:id="rId39"/>
    <sheet name="Causas 1988" sheetId="43299" r:id="rId40"/>
    <sheet name="Causas 1987" sheetId="43300" r:id="rId41"/>
  </sheets>
  <externalReferences>
    <externalReference r:id="rId42"/>
  </externalReferences>
  <definedNames>
    <definedName name="_xlnm.Print_Area" localSheetId="40">'Causas 1987'!$A$1:$AA$19</definedName>
    <definedName name="_xlnm.Print_Titles" localSheetId="0">'Nacional 2003-2023'!$33:$33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0" i="44" l="1"/>
  <c r="M23" i="43311" l="1"/>
  <c r="R23" i="43311"/>
  <c r="R9" i="43311"/>
  <c r="V17" i="43311" s="1"/>
  <c r="V31" i="44"/>
  <c r="V14" i="44"/>
  <c r="W13" i="44"/>
  <c r="L23" i="43311"/>
  <c r="C23" i="43311"/>
  <c r="D23" i="43311"/>
  <c r="E23" i="43311"/>
  <c r="F23" i="43311"/>
  <c r="G23" i="43311"/>
  <c r="H23" i="43311"/>
  <c r="I23" i="43311"/>
  <c r="J23" i="43311"/>
  <c r="K23" i="43311"/>
  <c r="N23" i="43311"/>
  <c r="O23" i="43311"/>
  <c r="P23" i="43311"/>
  <c r="Q23" i="43311"/>
  <c r="B23" i="43311"/>
  <c r="R10" i="43311"/>
  <c r="R11" i="43311"/>
  <c r="R12" i="43311"/>
  <c r="R13" i="43311"/>
  <c r="R14" i="43311"/>
  <c r="R15" i="43311"/>
  <c r="R16" i="43311"/>
  <c r="R17" i="43311"/>
  <c r="R18" i="43311"/>
  <c r="R19" i="43311"/>
  <c r="R20" i="43311"/>
  <c r="R21" i="43311"/>
  <c r="R22" i="43311"/>
  <c r="X10" i="43308" l="1"/>
  <c r="B10" i="43308"/>
  <c r="B130" i="44"/>
  <c r="W34" i="44"/>
  <c r="U31" i="44"/>
  <c r="W35" i="44"/>
  <c r="U130" i="44"/>
  <c r="W127" i="44"/>
  <c r="W126" i="44"/>
  <c r="W124" i="44"/>
  <c r="W123" i="44"/>
  <c r="W122" i="44"/>
  <c r="W121" i="44"/>
  <c r="W120" i="44"/>
  <c r="W119" i="44"/>
  <c r="W118" i="44"/>
  <c r="W117" i="44"/>
  <c r="W116" i="44"/>
  <c r="W115" i="44"/>
  <c r="W114" i="44"/>
  <c r="W113" i="44"/>
  <c r="W112" i="44"/>
  <c r="W111" i="44"/>
  <c r="W110" i="44"/>
  <c r="W108" i="44"/>
  <c r="W107" i="44"/>
  <c r="W106" i="44"/>
  <c r="W105" i="44"/>
  <c r="W104" i="44"/>
  <c r="W103" i="44"/>
  <c r="W102" i="44"/>
  <c r="W101" i="44"/>
  <c r="W100" i="44"/>
  <c r="W97" i="44"/>
  <c r="W95" i="44"/>
  <c r="W93" i="44"/>
  <c r="W92" i="44"/>
  <c r="W91" i="44"/>
  <c r="W89" i="44"/>
  <c r="W87" i="44"/>
  <c r="W86" i="44"/>
  <c r="W85" i="44"/>
  <c r="W84" i="44"/>
  <c r="W83" i="44"/>
  <c r="W81" i="44"/>
  <c r="W80" i="44"/>
  <c r="W77" i="44"/>
  <c r="W76" i="44"/>
  <c r="W75" i="44"/>
  <c r="W74" i="44"/>
  <c r="W73" i="44"/>
  <c r="W72" i="44"/>
  <c r="W71" i="44"/>
  <c r="W70" i="44"/>
  <c r="W69" i="44"/>
  <c r="W68" i="44"/>
  <c r="W67" i="44"/>
  <c r="W66" i="44"/>
  <c r="W65" i="44"/>
  <c r="W64" i="44"/>
  <c r="W63" i="44"/>
  <c r="W62" i="44"/>
  <c r="W61" i="44"/>
  <c r="W60" i="44"/>
  <c r="W59" i="44"/>
  <c r="W58" i="44"/>
  <c r="W57" i="44"/>
  <c r="W56" i="44"/>
  <c r="W55" i="44"/>
  <c r="W54" i="44"/>
  <c r="W53" i="44"/>
  <c r="W52" i="44"/>
  <c r="W51" i="44"/>
  <c r="W49" i="44"/>
  <c r="W48" i="44"/>
  <c r="W47" i="44"/>
  <c r="W46" i="44"/>
  <c r="W45" i="44"/>
  <c r="W44" i="44"/>
  <c r="W43" i="44"/>
  <c r="W42" i="44"/>
  <c r="W41" i="44"/>
  <c r="W40" i="44"/>
  <c r="W39" i="44"/>
  <c r="W38" i="44"/>
  <c r="W37" i="44"/>
  <c r="W36" i="44"/>
  <c r="AD10" i="43308"/>
  <c r="AF10" i="43308"/>
  <c r="AF11" i="43308"/>
  <c r="AF12" i="43308"/>
  <c r="AF13" i="43308"/>
  <c r="AF14" i="43308"/>
  <c r="AF15" i="43308"/>
  <c r="AF16" i="43308"/>
  <c r="AF17" i="43308"/>
  <c r="AF18" i="43308"/>
  <c r="AF19" i="43308"/>
  <c r="AF20" i="43308"/>
  <c r="AF21" i="43308"/>
  <c r="AF22" i="43308"/>
  <c r="AD11" i="43308"/>
  <c r="AD12" i="43308"/>
  <c r="AD13" i="43308"/>
  <c r="AD14" i="43308"/>
  <c r="AD15" i="43308"/>
  <c r="AD16" i="43308"/>
  <c r="AD17" i="43308"/>
  <c r="AD18" i="43308"/>
  <c r="AD19" i="43308"/>
  <c r="AD20" i="43308"/>
  <c r="AD21" i="43308"/>
  <c r="AB11" i="43308"/>
  <c r="AB12" i="43308"/>
  <c r="AB13" i="43308"/>
  <c r="AB14" i="43308"/>
  <c r="AB15" i="43308"/>
  <c r="AB16" i="43308"/>
  <c r="AB17" i="43308"/>
  <c r="AB18" i="43308"/>
  <c r="AB19" i="43308"/>
  <c r="AB20" i="43308"/>
  <c r="AB21" i="43308"/>
  <c r="AB22" i="43308"/>
  <c r="AB10" i="43308"/>
  <c r="Z11" i="43308"/>
  <c r="Z12" i="43308"/>
  <c r="Z13" i="43308"/>
  <c r="Z14" i="43308"/>
  <c r="Z15" i="43308"/>
  <c r="Z16" i="43308"/>
  <c r="Z17" i="43308"/>
  <c r="Z18" i="43308"/>
  <c r="Z19" i="43308"/>
  <c r="Z20" i="43308"/>
  <c r="Z21" i="43308"/>
  <c r="Z22" i="43308"/>
  <c r="Z10" i="43308"/>
  <c r="X11" i="43308"/>
  <c r="X12" i="43308"/>
  <c r="X13" i="43308"/>
  <c r="X14" i="43308"/>
  <c r="X15" i="43308"/>
  <c r="X16" i="43308"/>
  <c r="X17" i="43308"/>
  <c r="X18" i="43308"/>
  <c r="X19" i="43308"/>
  <c r="X20" i="43308"/>
  <c r="X21" i="43308"/>
  <c r="X22" i="43308"/>
  <c r="V11" i="43308"/>
  <c r="V12" i="43308"/>
  <c r="V13" i="43308"/>
  <c r="V14" i="43308"/>
  <c r="V15" i="43308"/>
  <c r="V16" i="43308"/>
  <c r="V17" i="43308"/>
  <c r="V18" i="43308"/>
  <c r="V19" i="43308"/>
  <c r="V20" i="43308"/>
  <c r="V21" i="43308"/>
  <c r="V22" i="43308"/>
  <c r="V10" i="43308"/>
  <c r="T11" i="43308"/>
  <c r="T12" i="43308"/>
  <c r="T13" i="43308"/>
  <c r="T14" i="43308"/>
  <c r="T15" i="43308"/>
  <c r="T16" i="43308"/>
  <c r="T17" i="43308"/>
  <c r="T18" i="43308"/>
  <c r="T19" i="43308"/>
  <c r="T20" i="43308"/>
  <c r="T21" i="43308"/>
  <c r="T22" i="43308"/>
  <c r="T10" i="43308"/>
  <c r="R11" i="43308"/>
  <c r="R12" i="43308"/>
  <c r="R13" i="43308"/>
  <c r="R14" i="43308"/>
  <c r="R15" i="43308"/>
  <c r="R16" i="43308"/>
  <c r="R17" i="43308"/>
  <c r="R18" i="43308"/>
  <c r="R19" i="43308"/>
  <c r="R20" i="43308"/>
  <c r="R21" i="43308"/>
  <c r="R22" i="43308"/>
  <c r="R10" i="43308"/>
  <c r="P11" i="43308"/>
  <c r="P12" i="43308"/>
  <c r="P13" i="43308"/>
  <c r="P14" i="43308"/>
  <c r="P15" i="43308"/>
  <c r="P16" i="43308"/>
  <c r="P17" i="43308"/>
  <c r="P18" i="43308"/>
  <c r="P19" i="43308"/>
  <c r="P20" i="43308"/>
  <c r="P21" i="43308"/>
  <c r="P22" i="43308"/>
  <c r="P10" i="43308"/>
  <c r="N11" i="43308"/>
  <c r="N12" i="43308"/>
  <c r="N13" i="43308"/>
  <c r="N14" i="43308"/>
  <c r="N15" i="43308"/>
  <c r="N16" i="43308"/>
  <c r="N17" i="43308"/>
  <c r="N18" i="43308"/>
  <c r="N19" i="43308"/>
  <c r="N20" i="43308"/>
  <c r="N21" i="43308"/>
  <c r="N22" i="43308"/>
  <c r="N10" i="43308"/>
  <c r="L11" i="43308"/>
  <c r="L12" i="43308"/>
  <c r="L13" i="43308"/>
  <c r="L14" i="43308"/>
  <c r="L15" i="43308"/>
  <c r="L16" i="43308"/>
  <c r="L17" i="43308"/>
  <c r="L18" i="43308"/>
  <c r="L19" i="43308"/>
  <c r="L20" i="43308"/>
  <c r="L21" i="43308"/>
  <c r="L22" i="43308"/>
  <c r="L10" i="43308"/>
  <c r="J15" i="43308"/>
  <c r="J11" i="43308"/>
  <c r="J10" i="43308"/>
  <c r="J12" i="43308"/>
  <c r="J13" i="43308"/>
  <c r="J14" i="43308"/>
  <c r="J16" i="43308"/>
  <c r="J17" i="43308"/>
  <c r="J18" i="43308"/>
  <c r="J19" i="43308"/>
  <c r="J20" i="43308"/>
  <c r="J21" i="43308"/>
  <c r="J22" i="43308"/>
  <c r="H11" i="43308"/>
  <c r="H12" i="43308"/>
  <c r="H13" i="43308"/>
  <c r="H14" i="43308"/>
  <c r="H15" i="43308"/>
  <c r="H16" i="43308"/>
  <c r="H17" i="43308"/>
  <c r="H18" i="43308"/>
  <c r="H19" i="43308"/>
  <c r="H20" i="43308"/>
  <c r="H21" i="43308"/>
  <c r="H22" i="43308"/>
  <c r="H10" i="43308"/>
  <c r="F11" i="43308"/>
  <c r="F12" i="43308"/>
  <c r="F13" i="43308"/>
  <c r="F14" i="43308"/>
  <c r="F15" i="43308"/>
  <c r="F16" i="43308"/>
  <c r="F17" i="43308"/>
  <c r="F18" i="43308"/>
  <c r="F19" i="43308"/>
  <c r="F20" i="43308"/>
  <c r="F21" i="43308"/>
  <c r="F22" i="43308"/>
  <c r="F10" i="43308"/>
  <c r="D11" i="43308"/>
  <c r="D12" i="43308"/>
  <c r="D13" i="43308"/>
  <c r="D14" i="43308"/>
  <c r="D15" i="43308"/>
  <c r="D16" i="43308"/>
  <c r="D17" i="43308"/>
  <c r="D18" i="43308"/>
  <c r="D19" i="43308"/>
  <c r="D20" i="43308"/>
  <c r="D21" i="43308"/>
  <c r="D22" i="43308"/>
  <c r="D10" i="43308"/>
  <c r="B22" i="43308"/>
  <c r="B21" i="43308"/>
  <c r="B20" i="43308"/>
  <c r="B19" i="43308"/>
  <c r="B18" i="43308"/>
  <c r="B17" i="43308"/>
  <c r="B16" i="43308"/>
  <c r="B15" i="43308"/>
  <c r="B14" i="43308"/>
  <c r="B13" i="43308"/>
  <c r="B12" i="43308"/>
  <c r="B11" i="43308"/>
  <c r="R9" i="43310"/>
  <c r="N128" i="44"/>
  <c r="W125" i="44"/>
  <c r="W109" i="44"/>
  <c r="W99" i="44"/>
  <c r="W98" i="44"/>
  <c r="W96" i="44"/>
  <c r="W94" i="44"/>
  <c r="W90" i="44"/>
  <c r="W88" i="44"/>
  <c r="W82" i="44"/>
  <c r="W79" i="44"/>
  <c r="W78" i="44"/>
  <c r="W50" i="44"/>
  <c r="U14" i="44"/>
  <c r="Q22" i="43310"/>
  <c r="P22" i="43310"/>
  <c r="O22" i="43310"/>
  <c r="N22" i="43310"/>
  <c r="M22" i="43310"/>
  <c r="L22" i="43310"/>
  <c r="K22" i="43310"/>
  <c r="J22" i="43310"/>
  <c r="I22" i="43310"/>
  <c r="H22" i="43310"/>
  <c r="G22" i="43310"/>
  <c r="F22" i="43310"/>
  <c r="E22" i="43310"/>
  <c r="D22" i="43310"/>
  <c r="C22" i="43310"/>
  <c r="B22" i="43310"/>
  <c r="R21" i="43310"/>
  <c r="R20" i="43310"/>
  <c r="R19" i="43310"/>
  <c r="R18" i="43310"/>
  <c r="R17" i="43310"/>
  <c r="R16" i="43310"/>
  <c r="R15" i="43310"/>
  <c r="R14" i="43310"/>
  <c r="R13" i="43310"/>
  <c r="R12" i="43310"/>
  <c r="R11" i="43310"/>
  <c r="R10" i="43310"/>
  <c r="T17" i="44"/>
  <c r="T29" i="44"/>
  <c r="T12" i="44" s="1"/>
  <c r="T28" i="44"/>
  <c r="T11" i="44" s="1"/>
  <c r="T27" i="44"/>
  <c r="T10" i="44" s="1"/>
  <c r="T26" i="44"/>
  <c r="T25" i="44"/>
  <c r="T24" i="44"/>
  <c r="T23" i="44"/>
  <c r="T22" i="44"/>
  <c r="T21" i="44"/>
  <c r="T20" i="44"/>
  <c r="T19" i="44"/>
  <c r="T18" i="44"/>
  <c r="Q22" i="43309"/>
  <c r="P22" i="43309"/>
  <c r="O22" i="43309"/>
  <c r="N22" i="43309"/>
  <c r="M22" i="43309"/>
  <c r="L22" i="43309"/>
  <c r="K22" i="43309"/>
  <c r="J22" i="43309"/>
  <c r="H22" i="43309"/>
  <c r="G22" i="43309"/>
  <c r="F22" i="43309"/>
  <c r="E22" i="43309"/>
  <c r="D22" i="43309"/>
  <c r="C22" i="43309"/>
  <c r="B22" i="43309"/>
  <c r="R21" i="43309"/>
  <c r="R20" i="43309"/>
  <c r="R19" i="43309"/>
  <c r="R18" i="43309"/>
  <c r="R17" i="43309"/>
  <c r="R16" i="43309"/>
  <c r="R15" i="43309"/>
  <c r="R14" i="43309"/>
  <c r="R13" i="43309"/>
  <c r="R12" i="43309"/>
  <c r="R11" i="43309"/>
  <c r="R10" i="43309"/>
  <c r="Q22" i="43307"/>
  <c r="P22" i="43307"/>
  <c r="O22" i="43307"/>
  <c r="N22" i="43307"/>
  <c r="M22" i="43307"/>
  <c r="L22" i="43307"/>
  <c r="K22" i="43307"/>
  <c r="J22" i="43307"/>
  <c r="I22" i="43307"/>
  <c r="H22" i="43307"/>
  <c r="G22" i="43307"/>
  <c r="F22" i="43307"/>
  <c r="E22" i="43307"/>
  <c r="D22" i="43307"/>
  <c r="C22" i="43307"/>
  <c r="B22" i="43307"/>
  <c r="R21" i="43307"/>
  <c r="R20" i="43307"/>
  <c r="R19" i="43307"/>
  <c r="R18" i="43307"/>
  <c r="R17" i="43307"/>
  <c r="R16" i="43307"/>
  <c r="R15" i="43307"/>
  <c r="R14" i="43307"/>
  <c r="R13" i="43307"/>
  <c r="R12" i="43307"/>
  <c r="R11" i="43307"/>
  <c r="R10" i="43307"/>
  <c r="R9" i="43307"/>
  <c r="S29" i="44"/>
  <c r="S12" i="44" s="1"/>
  <c r="S28" i="44"/>
  <c r="S11" i="44" s="1"/>
  <c r="S27" i="44"/>
  <c r="S10" i="44" s="1"/>
  <c r="S26" i="44"/>
  <c r="S25" i="44"/>
  <c r="S24" i="44"/>
  <c r="S23" i="44"/>
  <c r="S22" i="44"/>
  <c r="S21" i="44"/>
  <c r="S20" i="44"/>
  <c r="S19" i="44"/>
  <c r="S18" i="44"/>
  <c r="S17" i="44"/>
  <c r="S130" i="44"/>
  <c r="R29" i="44"/>
  <c r="R12" i="44" s="1"/>
  <c r="R28" i="44"/>
  <c r="R11" i="44" s="1"/>
  <c r="R27" i="44"/>
  <c r="R10" i="44" s="1"/>
  <c r="R26" i="44"/>
  <c r="R25" i="44"/>
  <c r="R24" i="44"/>
  <c r="R23" i="44"/>
  <c r="R22" i="44"/>
  <c r="R21" i="44"/>
  <c r="R20" i="44"/>
  <c r="R19" i="44"/>
  <c r="R18" i="44"/>
  <c r="R17" i="44"/>
  <c r="Q17" i="44"/>
  <c r="R130" i="44"/>
  <c r="Q22" i="43306"/>
  <c r="K22" i="43306"/>
  <c r="P22" i="43306"/>
  <c r="O22" i="43306"/>
  <c r="N22" i="43306"/>
  <c r="M22" i="43306"/>
  <c r="L22" i="43306"/>
  <c r="J22" i="43306"/>
  <c r="I22" i="43306"/>
  <c r="H22" i="43306"/>
  <c r="G22" i="43306"/>
  <c r="F22" i="43306"/>
  <c r="E22" i="43306"/>
  <c r="D22" i="43306"/>
  <c r="C22" i="43306"/>
  <c r="B22" i="43306"/>
  <c r="R21" i="43306"/>
  <c r="R20" i="43306"/>
  <c r="R19" i="43306"/>
  <c r="R18" i="43306"/>
  <c r="R17" i="43306"/>
  <c r="R16" i="43306"/>
  <c r="R15" i="43306"/>
  <c r="R14" i="43306"/>
  <c r="R13" i="43306"/>
  <c r="R12" i="43306"/>
  <c r="R11" i="43306"/>
  <c r="R10" i="43306"/>
  <c r="R9" i="43306"/>
  <c r="Q10" i="43305"/>
  <c r="Q11" i="43305"/>
  <c r="Q12" i="43305"/>
  <c r="Q13" i="43305"/>
  <c r="Q14" i="43305"/>
  <c r="Q15" i="43305"/>
  <c r="Q22" i="43305" s="1"/>
  <c r="Q16" i="43305"/>
  <c r="Q17" i="43305"/>
  <c r="Q18" i="43305"/>
  <c r="Q19" i="43305"/>
  <c r="Q20" i="43305"/>
  <c r="Q21" i="43305"/>
  <c r="Q9" i="43305"/>
  <c r="Q29" i="44"/>
  <c r="Q12" i="44" s="1"/>
  <c r="Q28" i="44"/>
  <c r="Q11" i="44" s="1"/>
  <c r="Q27" i="44"/>
  <c r="Q10" i="44" s="1"/>
  <c r="Q26" i="44"/>
  <c r="Q25" i="44"/>
  <c r="Q24" i="44"/>
  <c r="Q23" i="44"/>
  <c r="Q22" i="44"/>
  <c r="Q21" i="44"/>
  <c r="Q20" i="44"/>
  <c r="Q19" i="44"/>
  <c r="Q18" i="44"/>
  <c r="Q130" i="44"/>
  <c r="P130" i="44"/>
  <c r="P22" i="43305"/>
  <c r="O22" i="43305"/>
  <c r="N22" i="43305"/>
  <c r="M22" i="43305"/>
  <c r="L22" i="43305"/>
  <c r="K22" i="43305"/>
  <c r="J22" i="43305"/>
  <c r="I22" i="43305"/>
  <c r="H22" i="43305"/>
  <c r="G22" i="43305"/>
  <c r="F22" i="43305"/>
  <c r="E22" i="43305"/>
  <c r="D22" i="43305"/>
  <c r="C22" i="43305"/>
  <c r="B22" i="43305"/>
  <c r="B22" i="43304"/>
  <c r="C22" i="43304"/>
  <c r="D22" i="43304"/>
  <c r="E22" i="43304"/>
  <c r="F22" i="43304"/>
  <c r="G22" i="43304"/>
  <c r="H22" i="43304"/>
  <c r="I22" i="43304"/>
  <c r="J22" i="43304"/>
  <c r="K22" i="43304"/>
  <c r="L22" i="43304"/>
  <c r="M22" i="43304"/>
  <c r="N22" i="43304"/>
  <c r="O22" i="43304"/>
  <c r="P22" i="43304"/>
  <c r="P29" i="44"/>
  <c r="P12" i="44" s="1"/>
  <c r="P28" i="44"/>
  <c r="P11" i="44" s="1"/>
  <c r="P27" i="44"/>
  <c r="P10" i="44" s="1"/>
  <c r="P26" i="44"/>
  <c r="P25" i="44"/>
  <c r="P24" i="44"/>
  <c r="P23" i="44"/>
  <c r="P22" i="44"/>
  <c r="P21" i="44"/>
  <c r="P20" i="44"/>
  <c r="P19" i="44"/>
  <c r="P18" i="44"/>
  <c r="P17" i="44"/>
  <c r="Q21" i="43304"/>
  <c r="Q20" i="43304"/>
  <c r="Q19" i="43304"/>
  <c r="Q18" i="43304"/>
  <c r="Q17" i="43304"/>
  <c r="Q16" i="43304"/>
  <c r="Q15" i="43304"/>
  <c r="Q14" i="43304"/>
  <c r="Q13" i="43304"/>
  <c r="Q12" i="43304"/>
  <c r="Q11" i="43304"/>
  <c r="Q10" i="43304"/>
  <c r="Q9" i="43304"/>
  <c r="O130" i="44"/>
  <c r="O29" i="44"/>
  <c r="O12" i="44" s="1"/>
  <c r="O28" i="44"/>
  <c r="O11" i="44" s="1"/>
  <c r="O27" i="44"/>
  <c r="O10" i="44" s="1"/>
  <c r="O26" i="44"/>
  <c r="O25" i="44"/>
  <c r="O24" i="44"/>
  <c r="O23" i="44"/>
  <c r="O22" i="44"/>
  <c r="O21" i="44"/>
  <c r="O20" i="44"/>
  <c r="O19" i="44"/>
  <c r="O18" i="44"/>
  <c r="O17" i="44"/>
  <c r="J22" i="43303"/>
  <c r="F22" i="43303"/>
  <c r="N21" i="43303"/>
  <c r="M22" i="43303"/>
  <c r="K22" i="43303"/>
  <c r="I22" i="43303"/>
  <c r="H22" i="43303"/>
  <c r="G22" i="43303"/>
  <c r="E22" i="43303"/>
  <c r="D22" i="43303"/>
  <c r="C22" i="43303"/>
  <c r="L22" i="43303"/>
  <c r="N20" i="43303"/>
  <c r="N19" i="43303"/>
  <c r="N18" i="43303"/>
  <c r="N17" i="43303"/>
  <c r="N16" i="43303"/>
  <c r="N15" i="43303"/>
  <c r="N14" i="43303"/>
  <c r="N13" i="43303"/>
  <c r="N12" i="43303"/>
  <c r="N11" i="43303"/>
  <c r="N10" i="43303"/>
  <c r="N9" i="43303"/>
  <c r="N22" i="43303" s="1"/>
  <c r="W15" i="44"/>
  <c r="W32" i="44"/>
  <c r="N29" i="44"/>
  <c r="N12" i="44" s="1"/>
  <c r="N28" i="44"/>
  <c r="N11" i="44" s="1"/>
  <c r="N27" i="44"/>
  <c r="N10" i="44" s="1"/>
  <c r="N26" i="44"/>
  <c r="N25" i="44"/>
  <c r="N24" i="44"/>
  <c r="N23" i="44"/>
  <c r="N22" i="44"/>
  <c r="N21" i="44"/>
  <c r="N20" i="44"/>
  <c r="N19" i="44"/>
  <c r="N18" i="44"/>
  <c r="N17" i="44"/>
  <c r="L21" i="43302"/>
  <c r="M22" i="43302"/>
  <c r="K22" i="43302"/>
  <c r="J22" i="43302"/>
  <c r="I22" i="43302"/>
  <c r="H22" i="43302"/>
  <c r="G22" i="43302"/>
  <c r="F22" i="43302"/>
  <c r="E22" i="43302"/>
  <c r="D22" i="43302"/>
  <c r="C22" i="43302"/>
  <c r="B22" i="43302"/>
  <c r="N20" i="43302"/>
  <c r="N19" i="43302"/>
  <c r="N18" i="43302"/>
  <c r="N17" i="43302"/>
  <c r="N16" i="43302"/>
  <c r="N15" i="43302"/>
  <c r="N14" i="43302"/>
  <c r="N13" i="43302"/>
  <c r="N12" i="43302"/>
  <c r="N11" i="43302"/>
  <c r="N10" i="43302"/>
  <c r="N9" i="43302"/>
  <c r="N18" i="43301"/>
  <c r="N17" i="43301"/>
  <c r="N16" i="43301"/>
  <c r="N15" i="43301"/>
  <c r="N14" i="43301"/>
  <c r="N13" i="43301"/>
  <c r="N12" i="43301"/>
  <c r="N11" i="43301"/>
  <c r="N10" i="43301"/>
  <c r="J18" i="43301"/>
  <c r="J17" i="43301"/>
  <c r="J16" i="43301"/>
  <c r="J15" i="43301"/>
  <c r="J14" i="43301"/>
  <c r="J13" i="43301"/>
  <c r="J12" i="43301"/>
  <c r="J11" i="43301"/>
  <c r="J10" i="43301"/>
  <c r="J19" i="43301"/>
  <c r="D18" i="43301"/>
  <c r="D17" i="43301"/>
  <c r="D16" i="43301"/>
  <c r="D15" i="43301"/>
  <c r="D14" i="43301"/>
  <c r="D13" i="43301"/>
  <c r="D12" i="43301"/>
  <c r="D11" i="43301"/>
  <c r="D10" i="43301"/>
  <c r="B18" i="43301"/>
  <c r="B17" i="43301"/>
  <c r="B16" i="43301"/>
  <c r="B15" i="43301"/>
  <c r="B14" i="43301"/>
  <c r="B13" i="43301"/>
  <c r="B12" i="43301"/>
  <c r="B11" i="43301"/>
  <c r="B10" i="43301"/>
  <c r="Q18" i="43263"/>
  <c r="Q17" i="43263"/>
  <c r="Q16" i="43263"/>
  <c r="Q15" i="43263"/>
  <c r="Q14" i="43263"/>
  <c r="Q13" i="43263"/>
  <c r="Q12" i="43263"/>
  <c r="Q11" i="43263"/>
  <c r="Q10" i="43263"/>
  <c r="P18" i="43263"/>
  <c r="P17" i="43263"/>
  <c r="P16" i="43263"/>
  <c r="P15" i="43263"/>
  <c r="P14" i="43263"/>
  <c r="P13" i="43263"/>
  <c r="P12" i="43263"/>
  <c r="P11" i="43263"/>
  <c r="P10" i="43263"/>
  <c r="O18" i="43263"/>
  <c r="O17" i="43263"/>
  <c r="O16" i="43263"/>
  <c r="O15" i="43263"/>
  <c r="O14" i="43263"/>
  <c r="O13" i="43263"/>
  <c r="O12" i="43263"/>
  <c r="O11" i="43263"/>
  <c r="O10" i="43263"/>
  <c r="N18" i="43263"/>
  <c r="N17" i="43263"/>
  <c r="N16" i="43263"/>
  <c r="N15" i="43263"/>
  <c r="N14" i="43263"/>
  <c r="N13" i="43263"/>
  <c r="N12" i="43263"/>
  <c r="N11" i="43263"/>
  <c r="N10" i="43263"/>
  <c r="M18" i="43263"/>
  <c r="M17" i="43263"/>
  <c r="M16" i="43263"/>
  <c r="M15" i="43263"/>
  <c r="M14" i="43263"/>
  <c r="M13" i="43263"/>
  <c r="M12" i="43263"/>
  <c r="M11" i="43263"/>
  <c r="M10" i="43263"/>
  <c r="L18" i="43263"/>
  <c r="L17" i="43263"/>
  <c r="L16" i="43263"/>
  <c r="L15" i="43263"/>
  <c r="L14" i="43263"/>
  <c r="L13" i="43263"/>
  <c r="L12" i="43263"/>
  <c r="L11" i="43263"/>
  <c r="L10" i="43263"/>
  <c r="K18" i="43263"/>
  <c r="K17" i="43263"/>
  <c r="K16" i="43263"/>
  <c r="K15" i="43263"/>
  <c r="K14" i="43263"/>
  <c r="K13" i="43263"/>
  <c r="K12" i="43263"/>
  <c r="K11" i="43263"/>
  <c r="K10" i="43263"/>
  <c r="J18" i="43263"/>
  <c r="J17" i="43263"/>
  <c r="J16" i="43263"/>
  <c r="J15" i="43263"/>
  <c r="J14" i="43263"/>
  <c r="J13" i="43263"/>
  <c r="J12" i="43263"/>
  <c r="J11" i="43263"/>
  <c r="J10" i="43263"/>
  <c r="I18" i="43263"/>
  <c r="I17" i="43263"/>
  <c r="I16" i="43263"/>
  <c r="I15" i="43263"/>
  <c r="I14" i="43263"/>
  <c r="I13" i="43263"/>
  <c r="I12" i="43263"/>
  <c r="I11" i="43263"/>
  <c r="I10" i="43263"/>
  <c r="H18" i="43263"/>
  <c r="H17" i="43263"/>
  <c r="H16" i="43263"/>
  <c r="H15" i="43263"/>
  <c r="H14" i="43263"/>
  <c r="H13" i="43263"/>
  <c r="H12" i="43263"/>
  <c r="H11" i="43263"/>
  <c r="H10" i="43263"/>
  <c r="G18" i="43263"/>
  <c r="G17" i="43263"/>
  <c r="G16" i="43263"/>
  <c r="G15" i="43263"/>
  <c r="G14" i="43263"/>
  <c r="G13" i="43263"/>
  <c r="G12" i="43263"/>
  <c r="G11" i="43263"/>
  <c r="G10" i="43263"/>
  <c r="F18" i="43263"/>
  <c r="F17" i="43263"/>
  <c r="F16" i="43263"/>
  <c r="F15" i="43263"/>
  <c r="F14" i="43263"/>
  <c r="F13" i="43263"/>
  <c r="F12" i="43263"/>
  <c r="F11" i="43263"/>
  <c r="F10" i="43263"/>
  <c r="E18" i="43263"/>
  <c r="E17" i="43263"/>
  <c r="E16" i="43263"/>
  <c r="E15" i="43263"/>
  <c r="E14" i="43263"/>
  <c r="E13" i="43263"/>
  <c r="E12" i="43263"/>
  <c r="E11" i="43263"/>
  <c r="E10" i="43263"/>
  <c r="D18" i="43263"/>
  <c r="D17" i="43263"/>
  <c r="D16" i="43263"/>
  <c r="D15" i="43263"/>
  <c r="D14" i="43263"/>
  <c r="D13" i="43263"/>
  <c r="D12" i="43263"/>
  <c r="D11" i="43263"/>
  <c r="D10" i="43263"/>
  <c r="C18" i="43263"/>
  <c r="C17" i="43263"/>
  <c r="C16" i="43263"/>
  <c r="C15" i="43263"/>
  <c r="C14" i="43263"/>
  <c r="C13" i="43263"/>
  <c r="C12" i="43263"/>
  <c r="C11" i="43263"/>
  <c r="C10" i="43263"/>
  <c r="B18" i="43263"/>
  <c r="B17" i="43263"/>
  <c r="B16" i="43263"/>
  <c r="B15" i="43263"/>
  <c r="B14" i="43263"/>
  <c r="B13" i="43263"/>
  <c r="B12" i="43263"/>
  <c r="B11" i="43263"/>
  <c r="B10" i="43263"/>
  <c r="R67" i="43263"/>
  <c r="R66" i="43263"/>
  <c r="R65" i="43263"/>
  <c r="R64" i="43263"/>
  <c r="R63" i="43263"/>
  <c r="R62" i="43263"/>
  <c r="R61" i="43263"/>
  <c r="R60" i="43263"/>
  <c r="R59" i="43263"/>
  <c r="R58" i="43263"/>
  <c r="R57" i="43263"/>
  <c r="R56" i="43263"/>
  <c r="R55" i="43263"/>
  <c r="R54" i="43263"/>
  <c r="R53" i="43263"/>
  <c r="R52" i="43263"/>
  <c r="R51" i="43263"/>
  <c r="R50" i="43263"/>
  <c r="R49" i="43263"/>
  <c r="R48" i="43263"/>
  <c r="R47" i="43263"/>
  <c r="R46" i="43263"/>
  <c r="R45" i="43263"/>
  <c r="R44" i="43263"/>
  <c r="R43" i="43263"/>
  <c r="R42" i="43263"/>
  <c r="R41" i="43263"/>
  <c r="R40" i="43263"/>
  <c r="R39" i="43263"/>
  <c r="R38" i="43263"/>
  <c r="R37" i="43263"/>
  <c r="R36" i="43263"/>
  <c r="R35" i="43263"/>
  <c r="R34" i="43263"/>
  <c r="R33" i="43263"/>
  <c r="R32" i="43263"/>
  <c r="R31" i="43263"/>
  <c r="R30" i="43263"/>
  <c r="R29" i="43263"/>
  <c r="Q68" i="43263"/>
  <c r="P68" i="43263"/>
  <c r="O68" i="43263"/>
  <c r="N68" i="43263"/>
  <c r="M68" i="43263"/>
  <c r="L68" i="43263"/>
  <c r="K68" i="43263"/>
  <c r="J68" i="43263"/>
  <c r="I68" i="43263"/>
  <c r="H68" i="43263"/>
  <c r="G68" i="43263"/>
  <c r="F68" i="43263"/>
  <c r="E68" i="43263"/>
  <c r="D68" i="43263"/>
  <c r="B68" i="43263"/>
  <c r="C68" i="43263"/>
  <c r="X18" i="43294"/>
  <c r="X17" i="43294"/>
  <c r="X16" i="43294"/>
  <c r="X15" i="43294"/>
  <c r="X14" i="43294"/>
  <c r="X13" i="43294"/>
  <c r="X12" i="43294"/>
  <c r="X11" i="43294"/>
  <c r="X10" i="43294"/>
  <c r="V18" i="43294"/>
  <c r="V17" i="43294"/>
  <c r="V16" i="43294"/>
  <c r="V15" i="43294"/>
  <c r="V14" i="43294"/>
  <c r="V13" i="43294"/>
  <c r="V12" i="43294"/>
  <c r="V11" i="43294"/>
  <c r="V10" i="43294"/>
  <c r="T18" i="43294"/>
  <c r="T17" i="43294"/>
  <c r="T16" i="43294"/>
  <c r="T15" i="43294"/>
  <c r="T14" i="43294"/>
  <c r="T13" i="43294"/>
  <c r="T12" i="43294"/>
  <c r="T11" i="43294"/>
  <c r="T10" i="43294"/>
  <c r="R18" i="43294"/>
  <c r="R17" i="43294"/>
  <c r="R16" i="43294"/>
  <c r="R15" i="43294"/>
  <c r="R14" i="43294"/>
  <c r="R13" i="43294"/>
  <c r="R12" i="43294"/>
  <c r="R11" i="43294"/>
  <c r="R10" i="43294"/>
  <c r="P18" i="43294"/>
  <c r="P17" i="43294"/>
  <c r="P16" i="43294"/>
  <c r="P15" i="43294"/>
  <c r="P14" i="43294"/>
  <c r="P13" i="43294"/>
  <c r="P12" i="43294"/>
  <c r="P11" i="43294"/>
  <c r="P10" i="43294"/>
  <c r="H18" i="43294"/>
  <c r="H17" i="43294"/>
  <c r="H16" i="43294"/>
  <c r="H15" i="43294"/>
  <c r="H14" i="43294"/>
  <c r="H13" i="43294"/>
  <c r="H12" i="43294"/>
  <c r="H11" i="43294"/>
  <c r="H10" i="43294"/>
  <c r="H19" i="43294" s="1"/>
  <c r="X18" i="43292"/>
  <c r="X17" i="43292"/>
  <c r="X16" i="43292"/>
  <c r="X15" i="43292"/>
  <c r="X14" i="43292"/>
  <c r="X13" i="43292"/>
  <c r="X12" i="43292"/>
  <c r="X11" i="43292"/>
  <c r="X10" i="43292"/>
  <c r="V18" i="43292"/>
  <c r="V17" i="43292"/>
  <c r="V16" i="43292"/>
  <c r="V15" i="43292"/>
  <c r="V14" i="43292"/>
  <c r="V13" i="43292"/>
  <c r="V12" i="43292"/>
  <c r="V11" i="43292"/>
  <c r="V10" i="43292"/>
  <c r="T18" i="43292"/>
  <c r="T17" i="43292"/>
  <c r="T16" i="43292"/>
  <c r="T15" i="43292"/>
  <c r="T14" i="43292"/>
  <c r="T13" i="43292"/>
  <c r="T12" i="43292"/>
  <c r="T11" i="43292"/>
  <c r="T10" i="43292"/>
  <c r="R18" i="43292"/>
  <c r="R17" i="43292"/>
  <c r="R16" i="43292"/>
  <c r="R15" i="43292"/>
  <c r="R14" i="43292"/>
  <c r="R13" i="43292"/>
  <c r="R12" i="43292"/>
  <c r="R11" i="43292"/>
  <c r="R10" i="43292"/>
  <c r="P18" i="43292"/>
  <c r="P17" i="43292"/>
  <c r="P16" i="43292"/>
  <c r="P15" i="43292"/>
  <c r="P14" i="43292"/>
  <c r="P13" i="43292"/>
  <c r="P12" i="43292"/>
  <c r="P11" i="43292"/>
  <c r="P10" i="43292"/>
  <c r="H18" i="43292"/>
  <c r="H17" i="43292"/>
  <c r="H16" i="43292"/>
  <c r="H15" i="43292"/>
  <c r="H14" i="43292"/>
  <c r="H13" i="43292"/>
  <c r="H12" i="43292"/>
  <c r="H11" i="43292"/>
  <c r="H10" i="43292"/>
  <c r="X18" i="43291"/>
  <c r="X17" i="43291"/>
  <c r="X16" i="43291"/>
  <c r="X15" i="43291"/>
  <c r="X14" i="43291"/>
  <c r="X13" i="43291"/>
  <c r="X12" i="43291"/>
  <c r="X11" i="43291"/>
  <c r="X10" i="43291"/>
  <c r="V18" i="43291"/>
  <c r="V17" i="43291"/>
  <c r="V16" i="43291"/>
  <c r="V15" i="43291"/>
  <c r="V14" i="43291"/>
  <c r="V13" i="43291"/>
  <c r="V12" i="43291"/>
  <c r="V11" i="43291"/>
  <c r="V10" i="43291"/>
  <c r="T18" i="43291"/>
  <c r="T17" i="43291"/>
  <c r="T16" i="43291"/>
  <c r="T15" i="43291"/>
  <c r="T14" i="43291"/>
  <c r="T13" i="43291"/>
  <c r="T12" i="43291"/>
  <c r="T11" i="43291"/>
  <c r="Z11" i="43291" s="1"/>
  <c r="T10" i="43291"/>
  <c r="R18" i="43291"/>
  <c r="R17" i="43291"/>
  <c r="R16" i="43291"/>
  <c r="R15" i="43291"/>
  <c r="R14" i="43291"/>
  <c r="R13" i="43291"/>
  <c r="R12" i="43291"/>
  <c r="R11" i="43291"/>
  <c r="R10" i="43291"/>
  <c r="P18" i="43291"/>
  <c r="P17" i="43291"/>
  <c r="P16" i="43291"/>
  <c r="Z16" i="43291" s="1"/>
  <c r="P15" i="43291"/>
  <c r="P14" i="43291"/>
  <c r="P13" i="43291"/>
  <c r="P12" i="43291"/>
  <c r="P11" i="43291"/>
  <c r="P10" i="43291"/>
  <c r="H18" i="43291"/>
  <c r="H17" i="43291"/>
  <c r="H16" i="43291"/>
  <c r="H15" i="43291"/>
  <c r="H14" i="43291"/>
  <c r="H13" i="43291"/>
  <c r="H12" i="43291"/>
  <c r="H11" i="43291"/>
  <c r="H10" i="43291"/>
  <c r="X18" i="43290"/>
  <c r="X17" i="43290"/>
  <c r="X16" i="43290"/>
  <c r="X15" i="43290"/>
  <c r="X14" i="43290"/>
  <c r="X13" i="43290"/>
  <c r="X12" i="43290"/>
  <c r="X11" i="43290"/>
  <c r="X10" i="43290"/>
  <c r="V18" i="43290"/>
  <c r="V17" i="43290"/>
  <c r="V16" i="43290"/>
  <c r="V15" i="43290"/>
  <c r="V14" i="43290"/>
  <c r="V13" i="43290"/>
  <c r="V12" i="43290"/>
  <c r="V11" i="43290"/>
  <c r="V10" i="43290"/>
  <c r="T18" i="43290"/>
  <c r="T17" i="43290"/>
  <c r="T16" i="43290"/>
  <c r="T15" i="43290"/>
  <c r="T14" i="43290"/>
  <c r="T13" i="43290"/>
  <c r="T12" i="43290"/>
  <c r="T11" i="43290"/>
  <c r="T10" i="43290"/>
  <c r="R18" i="43290"/>
  <c r="R17" i="43290"/>
  <c r="R16" i="43290"/>
  <c r="R15" i="43290"/>
  <c r="R14" i="43290"/>
  <c r="R13" i="43290"/>
  <c r="R12" i="43290"/>
  <c r="R11" i="43290"/>
  <c r="R10" i="43290"/>
  <c r="P18" i="43290"/>
  <c r="P17" i="43290"/>
  <c r="P16" i="43290"/>
  <c r="P15" i="43290"/>
  <c r="P14" i="43290"/>
  <c r="P13" i="43290"/>
  <c r="P12" i="43290"/>
  <c r="P11" i="43290"/>
  <c r="P10" i="43290"/>
  <c r="H18" i="43290"/>
  <c r="H17" i="43290"/>
  <c r="H16" i="43290"/>
  <c r="H15" i="43290"/>
  <c r="H14" i="43290"/>
  <c r="H13" i="43290"/>
  <c r="H12" i="43290"/>
  <c r="H11" i="43290"/>
  <c r="H10" i="43290"/>
  <c r="X18" i="43289"/>
  <c r="X17" i="43289"/>
  <c r="X16" i="43289"/>
  <c r="X15" i="43289"/>
  <c r="X14" i="43289"/>
  <c r="X13" i="43289"/>
  <c r="X19" i="43289" s="1"/>
  <c r="X12" i="43289"/>
  <c r="X11" i="43289"/>
  <c r="X10" i="43289"/>
  <c r="V18" i="43289"/>
  <c r="V17" i="43289"/>
  <c r="V16" i="43289"/>
  <c r="V15" i="43289"/>
  <c r="V14" i="43289"/>
  <c r="V13" i="43289"/>
  <c r="V12" i="43289"/>
  <c r="V11" i="43289"/>
  <c r="V10" i="43289"/>
  <c r="T18" i="43289"/>
  <c r="T17" i="43289"/>
  <c r="T16" i="43289"/>
  <c r="T15" i="43289"/>
  <c r="T19" i="43289" s="1"/>
  <c r="T14" i="43289"/>
  <c r="T13" i="43289"/>
  <c r="T12" i="43289"/>
  <c r="T11" i="43289"/>
  <c r="T10" i="43289"/>
  <c r="R18" i="43289"/>
  <c r="R17" i="43289"/>
  <c r="R16" i="43289"/>
  <c r="R15" i="43289"/>
  <c r="R14" i="43289"/>
  <c r="R13" i="43289"/>
  <c r="R12" i="43289"/>
  <c r="R11" i="43289"/>
  <c r="R10" i="43289"/>
  <c r="P18" i="43289"/>
  <c r="P17" i="43289"/>
  <c r="P16" i="43289"/>
  <c r="P15" i="43289"/>
  <c r="P14" i="43289"/>
  <c r="P13" i="43289"/>
  <c r="P12" i="43289"/>
  <c r="P11" i="43289"/>
  <c r="P10" i="43289"/>
  <c r="H18" i="43289"/>
  <c r="H17" i="43289"/>
  <c r="H16" i="43289"/>
  <c r="H15" i="43289"/>
  <c r="H14" i="43289"/>
  <c r="H13" i="43289"/>
  <c r="H12" i="43289"/>
  <c r="H11" i="43289"/>
  <c r="H10" i="43289"/>
  <c r="H19" i="43289" s="1"/>
  <c r="L18" i="43288"/>
  <c r="L18" i="43301" s="1"/>
  <c r="L17" i="43288"/>
  <c r="L16" i="43288"/>
  <c r="L16" i="43301" s="1"/>
  <c r="L15" i="43288"/>
  <c r="L15" i="43301"/>
  <c r="L14" i="43288"/>
  <c r="L14" i="43301" s="1"/>
  <c r="L13" i="43288"/>
  <c r="L13" i="43301" s="1"/>
  <c r="L12" i="43288"/>
  <c r="L12" i="43301" s="1"/>
  <c r="L11" i="43288"/>
  <c r="L11" i="43301" s="1"/>
  <c r="L10" i="43288"/>
  <c r="L10" i="43301" s="1"/>
  <c r="F18" i="43288"/>
  <c r="F17" i="43288"/>
  <c r="F16" i="43288"/>
  <c r="F15" i="43288"/>
  <c r="F15" i="43301"/>
  <c r="F14" i="43288"/>
  <c r="F14" i="43301" s="1"/>
  <c r="F13" i="43288"/>
  <c r="F13" i="43301" s="1"/>
  <c r="F12" i="43288"/>
  <c r="F12" i="43301"/>
  <c r="F11" i="43288"/>
  <c r="F11" i="43301" s="1"/>
  <c r="F10" i="43288"/>
  <c r="F10" i="43301" s="1"/>
  <c r="X18" i="43288"/>
  <c r="X17" i="43288"/>
  <c r="X16" i="43288"/>
  <c r="X15" i="43288"/>
  <c r="X14" i="43288"/>
  <c r="X13" i="43288"/>
  <c r="X12" i="43288"/>
  <c r="X11" i="43288"/>
  <c r="X10" i="43288"/>
  <c r="V18" i="43288"/>
  <c r="V17" i="43288"/>
  <c r="V16" i="43288"/>
  <c r="V15" i="43288"/>
  <c r="V14" i="43288"/>
  <c r="V13" i="43288"/>
  <c r="V12" i="43288"/>
  <c r="V11" i="43288"/>
  <c r="V10" i="43288"/>
  <c r="T18" i="43288"/>
  <c r="T17" i="43288"/>
  <c r="T16" i="43288"/>
  <c r="T15" i="43288"/>
  <c r="T14" i="43288"/>
  <c r="T13" i="43288"/>
  <c r="T12" i="43288"/>
  <c r="T11" i="43288"/>
  <c r="T10" i="43288"/>
  <c r="R18" i="43288"/>
  <c r="R17" i="43288"/>
  <c r="R16" i="43288"/>
  <c r="R15" i="43288"/>
  <c r="R14" i="43288"/>
  <c r="R13" i="43288"/>
  <c r="R12" i="43288"/>
  <c r="R11" i="43288"/>
  <c r="R10" i="43288"/>
  <c r="P18" i="43288"/>
  <c r="P17" i="43288"/>
  <c r="P17" i="43301" s="1"/>
  <c r="P16" i="43288"/>
  <c r="P15" i="43288"/>
  <c r="P14" i="43288"/>
  <c r="P13" i="43288"/>
  <c r="P12" i="43288"/>
  <c r="P11" i="43288"/>
  <c r="P10" i="43288"/>
  <c r="H18" i="43288"/>
  <c r="H17" i="43288"/>
  <c r="H16" i="43288"/>
  <c r="H15" i="43288"/>
  <c r="H14" i="43288"/>
  <c r="H13" i="43288"/>
  <c r="H12" i="43288"/>
  <c r="H11" i="43288"/>
  <c r="H10" i="43288"/>
  <c r="X18" i="43287"/>
  <c r="X17" i="43287"/>
  <c r="X16" i="43287"/>
  <c r="X15" i="43287"/>
  <c r="X14" i="43287"/>
  <c r="X13" i="43287"/>
  <c r="X12" i="43287"/>
  <c r="X11" i="43287"/>
  <c r="X10" i="43287"/>
  <c r="V18" i="43287"/>
  <c r="V17" i="43287"/>
  <c r="V16" i="43287"/>
  <c r="V15" i="43287"/>
  <c r="V14" i="43287"/>
  <c r="V13" i="43287"/>
  <c r="V12" i="43287"/>
  <c r="V11" i="43287"/>
  <c r="V10" i="43287"/>
  <c r="T18" i="43287"/>
  <c r="T17" i="43287"/>
  <c r="T16" i="43287"/>
  <c r="T15" i="43287"/>
  <c r="T14" i="43287"/>
  <c r="T13" i="43287"/>
  <c r="T12" i="43287"/>
  <c r="T11" i="43287"/>
  <c r="T10" i="43287"/>
  <c r="R18" i="43287"/>
  <c r="R17" i="43287"/>
  <c r="R16" i="43287"/>
  <c r="R15" i="43287"/>
  <c r="R14" i="43287"/>
  <c r="R13" i="43287"/>
  <c r="R12" i="43287"/>
  <c r="R11" i="43287"/>
  <c r="R10" i="43287"/>
  <c r="P18" i="43287"/>
  <c r="P17" i="43287"/>
  <c r="P16" i="43287"/>
  <c r="P15" i="43287"/>
  <c r="P14" i="43287"/>
  <c r="P13" i="43287"/>
  <c r="P12" i="43287"/>
  <c r="P11" i="43287"/>
  <c r="P10" i="43287"/>
  <c r="H18" i="43287"/>
  <c r="H17" i="43287"/>
  <c r="H16" i="43287"/>
  <c r="H15" i="43287"/>
  <c r="H14" i="43287"/>
  <c r="H13" i="43287"/>
  <c r="H12" i="43287"/>
  <c r="H11" i="43287"/>
  <c r="H10" i="43287"/>
  <c r="X18" i="43286"/>
  <c r="X17" i="43286"/>
  <c r="X16" i="43286"/>
  <c r="X15" i="43286"/>
  <c r="X14" i="43286"/>
  <c r="X13" i="43286"/>
  <c r="X12" i="43286"/>
  <c r="X11" i="43286"/>
  <c r="X10" i="43286"/>
  <c r="V18" i="43286"/>
  <c r="V17" i="43286"/>
  <c r="V19" i="43286" s="1"/>
  <c r="V16" i="43286"/>
  <c r="V15" i="43286"/>
  <c r="V14" i="43286"/>
  <c r="V13" i="43286"/>
  <c r="V12" i="43286"/>
  <c r="V11" i="43286"/>
  <c r="V10" i="43286"/>
  <c r="T18" i="43286"/>
  <c r="T17" i="43286"/>
  <c r="T16" i="43286"/>
  <c r="T15" i="43286"/>
  <c r="T14" i="43286"/>
  <c r="T13" i="43286"/>
  <c r="T12" i="43286"/>
  <c r="T11" i="43286"/>
  <c r="T10" i="43286"/>
  <c r="R18" i="43286"/>
  <c r="R17" i="43286"/>
  <c r="R16" i="43286"/>
  <c r="R15" i="43286"/>
  <c r="R14" i="43286"/>
  <c r="Z14" i="43286" s="1"/>
  <c r="R13" i="43286"/>
  <c r="R12" i="43286"/>
  <c r="R11" i="43286"/>
  <c r="R10" i="43286"/>
  <c r="P18" i="43286"/>
  <c r="P17" i="43286"/>
  <c r="P16" i="43286"/>
  <c r="P15" i="43286"/>
  <c r="P14" i="43286"/>
  <c r="P13" i="43286"/>
  <c r="P12" i="43286"/>
  <c r="P11" i="43286"/>
  <c r="P10" i="43286"/>
  <c r="H18" i="43286"/>
  <c r="H17" i="43286"/>
  <c r="H16" i="43286"/>
  <c r="H15" i="43286"/>
  <c r="H14" i="43286"/>
  <c r="H13" i="43286"/>
  <c r="H12" i="43286"/>
  <c r="H11" i="43286"/>
  <c r="H10" i="43286"/>
  <c r="X10" i="43285"/>
  <c r="V10" i="43285"/>
  <c r="T10" i="43285"/>
  <c r="R10" i="43285"/>
  <c r="H10" i="43285"/>
  <c r="P10" i="43285"/>
  <c r="X18" i="43285"/>
  <c r="X17" i="43285"/>
  <c r="X16" i="43285"/>
  <c r="X15" i="43285"/>
  <c r="X14" i="43285"/>
  <c r="X13" i="43285"/>
  <c r="X12" i="43285"/>
  <c r="X11" i="43285"/>
  <c r="V18" i="43285"/>
  <c r="V17" i="43285"/>
  <c r="V16" i="43285"/>
  <c r="V15" i="43285"/>
  <c r="V14" i="43285"/>
  <c r="V13" i="43285"/>
  <c r="V12" i="43285"/>
  <c r="V11" i="43285"/>
  <c r="T18" i="43285"/>
  <c r="T17" i="43285"/>
  <c r="T16" i="43285"/>
  <c r="T15" i="43285"/>
  <c r="T14" i="43285"/>
  <c r="T13" i="43285"/>
  <c r="T12" i="43285"/>
  <c r="T12" i="43301" s="1"/>
  <c r="T11" i="43285"/>
  <c r="R18" i="43285"/>
  <c r="R17" i="43285"/>
  <c r="R16" i="43285"/>
  <c r="R15" i="43285"/>
  <c r="R14" i="43285"/>
  <c r="R13" i="43285"/>
  <c r="R12" i="43285"/>
  <c r="R11" i="43285"/>
  <c r="P18" i="43285"/>
  <c r="P17" i="43285"/>
  <c r="P16" i="43285"/>
  <c r="P15" i="43285"/>
  <c r="P14" i="43285"/>
  <c r="P13" i="43285"/>
  <c r="P12" i="43285"/>
  <c r="Z12" i="43285" s="1"/>
  <c r="P11" i="43285"/>
  <c r="H18" i="43285"/>
  <c r="Z18" i="43285"/>
  <c r="H17" i="43285"/>
  <c r="H16" i="43285"/>
  <c r="H15" i="43285"/>
  <c r="H14" i="43285"/>
  <c r="H13" i="43285"/>
  <c r="Z13" i="43285" s="1"/>
  <c r="H12" i="43285"/>
  <c r="H11" i="43285"/>
  <c r="T69" i="43285"/>
  <c r="R69" i="43285"/>
  <c r="S65" i="43285" s="1"/>
  <c r="P69" i="43285"/>
  <c r="N69" i="43285"/>
  <c r="O63" i="43285" s="1"/>
  <c r="L69" i="43285"/>
  <c r="M31" i="43285" s="1"/>
  <c r="J69" i="43285"/>
  <c r="K67" i="43285" s="1"/>
  <c r="H69" i="43285"/>
  <c r="F69" i="43285"/>
  <c r="G44" i="43285" s="1"/>
  <c r="D69" i="43285"/>
  <c r="B69" i="43285"/>
  <c r="Z68" i="43285"/>
  <c r="V69" i="43285"/>
  <c r="W63" i="43285" s="1"/>
  <c r="X69" i="43285"/>
  <c r="Y61" i="43285" s="1"/>
  <c r="Z67" i="43285"/>
  <c r="Z66" i="43285"/>
  <c r="Z65" i="43285"/>
  <c r="Z64" i="43285"/>
  <c r="Z63" i="43285"/>
  <c r="Z62" i="43285"/>
  <c r="Z61" i="43285"/>
  <c r="Z60" i="43285"/>
  <c r="Z59" i="43285"/>
  <c r="Z58" i="43285"/>
  <c r="Z57" i="43285"/>
  <c r="Z56" i="43285"/>
  <c r="Z55" i="43285"/>
  <c r="Z54" i="43285"/>
  <c r="Z53" i="43285"/>
  <c r="Z52" i="43285"/>
  <c r="Z51" i="43285"/>
  <c r="Z50" i="43285"/>
  <c r="Z49" i="43285"/>
  <c r="Z48" i="43285"/>
  <c r="Z47" i="43285"/>
  <c r="Z46" i="43285"/>
  <c r="Z45" i="43285"/>
  <c r="Z44" i="43285"/>
  <c r="Z43" i="43285"/>
  <c r="Z42" i="43285"/>
  <c r="Z41" i="43285"/>
  <c r="Z40" i="43285"/>
  <c r="Z39" i="43285"/>
  <c r="Z38" i="43285"/>
  <c r="Z37" i="43285"/>
  <c r="Z36" i="43285"/>
  <c r="Z35" i="43285"/>
  <c r="Z34" i="43285"/>
  <c r="Z33" i="43285"/>
  <c r="Z32" i="43285"/>
  <c r="Z31" i="43285"/>
  <c r="Z30" i="43285"/>
  <c r="Y51" i="43285"/>
  <c r="Y39" i="43285"/>
  <c r="S47" i="43285"/>
  <c r="O66" i="43285"/>
  <c r="O65" i="43285"/>
  <c r="O59" i="43285"/>
  <c r="O48" i="43285"/>
  <c r="O45" i="43285"/>
  <c r="O40" i="43285"/>
  <c r="O35" i="43285"/>
  <c r="O30" i="43285"/>
  <c r="K43" i="43285"/>
  <c r="I43" i="43285"/>
  <c r="G35" i="43285"/>
  <c r="Z68" i="43286"/>
  <c r="Z67" i="43286"/>
  <c r="Z66" i="43286"/>
  <c r="Z65" i="43286"/>
  <c r="Z64" i="43286"/>
  <c r="Z63" i="43286"/>
  <c r="Z62" i="43286"/>
  <c r="Z61" i="43286"/>
  <c r="Z60" i="43286"/>
  <c r="Z59" i="43286"/>
  <c r="Z58" i="43286"/>
  <c r="Z57" i="43286"/>
  <c r="Z56" i="43286"/>
  <c r="Z55" i="43286"/>
  <c r="Z54" i="43286"/>
  <c r="Z53" i="43286"/>
  <c r="Z52" i="43286"/>
  <c r="Z51" i="43286"/>
  <c r="Z50" i="43286"/>
  <c r="Z49" i="43286"/>
  <c r="Z48" i="43286"/>
  <c r="Z47" i="43286"/>
  <c r="Z46" i="43286"/>
  <c r="Z45" i="43286"/>
  <c r="Z44" i="43286"/>
  <c r="Z43" i="43286"/>
  <c r="Z42" i="43286"/>
  <c r="Z41" i="43286"/>
  <c r="Z40" i="43286"/>
  <c r="Z39" i="43286"/>
  <c r="Z38" i="43286"/>
  <c r="Z37" i="43286"/>
  <c r="Z36" i="43286"/>
  <c r="Z35" i="43286"/>
  <c r="Z34" i="43286"/>
  <c r="Z33" i="43286"/>
  <c r="Z32" i="43286"/>
  <c r="Z31" i="43286"/>
  <c r="Z30" i="43286"/>
  <c r="Z68" i="43287"/>
  <c r="Z67" i="43287"/>
  <c r="Z66" i="43287"/>
  <c r="Z65" i="43287"/>
  <c r="Z64" i="43287"/>
  <c r="Z63" i="43287"/>
  <c r="Z62" i="43287"/>
  <c r="Z61" i="43287"/>
  <c r="Z60" i="43287"/>
  <c r="Z59" i="43287"/>
  <c r="Z58" i="43287"/>
  <c r="Z57" i="43287"/>
  <c r="Z56" i="43287"/>
  <c r="Z55" i="43287"/>
  <c r="Z54" i="43287"/>
  <c r="Z53" i="43287"/>
  <c r="Z52" i="43287"/>
  <c r="Z51" i="43287"/>
  <c r="Z50" i="43287"/>
  <c r="Z49" i="43287"/>
  <c r="Z48" i="43287"/>
  <c r="Z47" i="43287"/>
  <c r="Z46" i="43287"/>
  <c r="Z45" i="43287"/>
  <c r="Z44" i="43287"/>
  <c r="Z43" i="43287"/>
  <c r="Z42" i="43287"/>
  <c r="Z41" i="43287"/>
  <c r="Z40" i="43287"/>
  <c r="Z39" i="43287"/>
  <c r="Z38" i="43287"/>
  <c r="Z37" i="43287"/>
  <c r="Z36" i="43287"/>
  <c r="Z35" i="43287"/>
  <c r="Z34" i="43287"/>
  <c r="Z33" i="43287"/>
  <c r="Z32" i="43287"/>
  <c r="Z31" i="43287"/>
  <c r="Z30" i="43287"/>
  <c r="Z68" i="43288"/>
  <c r="Z67" i="43288"/>
  <c r="Z66" i="43288"/>
  <c r="Z65" i="43288"/>
  <c r="Z64" i="43288"/>
  <c r="Z63" i="43288"/>
  <c r="Z62" i="43288"/>
  <c r="Z61" i="43288"/>
  <c r="Z60" i="43288"/>
  <c r="Z59" i="43288"/>
  <c r="Z58" i="43288"/>
  <c r="Z57" i="43288"/>
  <c r="Z56" i="43288"/>
  <c r="Z55" i="43288"/>
  <c r="Z54" i="43288"/>
  <c r="Z53" i="43288"/>
  <c r="Z52" i="43288"/>
  <c r="Z51" i="43288"/>
  <c r="Z50" i="43288"/>
  <c r="Z49" i="43288"/>
  <c r="Z48" i="43288"/>
  <c r="Z47" i="43288"/>
  <c r="Z46" i="43288"/>
  <c r="Z45" i="43288"/>
  <c r="Z44" i="43288"/>
  <c r="Z43" i="43288"/>
  <c r="Z42" i="43288"/>
  <c r="Z41" i="43288"/>
  <c r="Z40" i="43288"/>
  <c r="Z39" i="43288"/>
  <c r="Z38" i="43288"/>
  <c r="Z37" i="43288"/>
  <c r="Z36" i="43288"/>
  <c r="Z35" i="43288"/>
  <c r="Z34" i="43288"/>
  <c r="Z33" i="43288"/>
  <c r="Z32" i="43288"/>
  <c r="Z31" i="43288"/>
  <c r="Z30" i="43288"/>
  <c r="Z68" i="43289"/>
  <c r="Z67" i="43289"/>
  <c r="Z66" i="43289"/>
  <c r="Z65" i="43289"/>
  <c r="Z64" i="43289"/>
  <c r="Z63" i="43289"/>
  <c r="Z62" i="43289"/>
  <c r="Z61" i="43289"/>
  <c r="Z60" i="43289"/>
  <c r="Z59" i="43289"/>
  <c r="Z58" i="43289"/>
  <c r="Z57" i="43289"/>
  <c r="Z56" i="43289"/>
  <c r="Z55" i="43289"/>
  <c r="Z54" i="43289"/>
  <c r="Z53" i="43289"/>
  <c r="Z52" i="43289"/>
  <c r="Z51" i="43289"/>
  <c r="Z50" i="43289"/>
  <c r="Z49" i="43289"/>
  <c r="Z48" i="43289"/>
  <c r="Z47" i="43289"/>
  <c r="Z46" i="43289"/>
  <c r="Z45" i="43289"/>
  <c r="Z44" i="43289"/>
  <c r="Z43" i="43289"/>
  <c r="Z42" i="43289"/>
  <c r="Z41" i="43289"/>
  <c r="Z40" i="43289"/>
  <c r="Z39" i="43289"/>
  <c r="Z38" i="43289"/>
  <c r="Z37" i="43289"/>
  <c r="Z36" i="43289"/>
  <c r="Z35" i="43289"/>
  <c r="Z34" i="43289"/>
  <c r="Z33" i="43289"/>
  <c r="Z32" i="43289"/>
  <c r="Z31" i="43289"/>
  <c r="Z30" i="43289"/>
  <c r="Z68" i="43290"/>
  <c r="Z67" i="43290"/>
  <c r="Z66" i="43290"/>
  <c r="Z65" i="43290"/>
  <c r="Z64" i="43290"/>
  <c r="Z63" i="43290"/>
  <c r="Z62" i="43290"/>
  <c r="Z61" i="43290"/>
  <c r="Z60" i="43290"/>
  <c r="Z59" i="43290"/>
  <c r="Z58" i="43290"/>
  <c r="Z57" i="43290"/>
  <c r="Z56" i="43290"/>
  <c r="Z55" i="43290"/>
  <c r="Z54" i="43290"/>
  <c r="Z53" i="43290"/>
  <c r="Z52" i="43290"/>
  <c r="Z51" i="43290"/>
  <c r="Z50" i="43290"/>
  <c r="Z49" i="43290"/>
  <c r="Z48" i="43290"/>
  <c r="Z47" i="43290"/>
  <c r="Z46" i="43290"/>
  <c r="Z45" i="43290"/>
  <c r="Z44" i="43290"/>
  <c r="Z43" i="43290"/>
  <c r="Z42" i="43290"/>
  <c r="Z41" i="43290"/>
  <c r="Z40" i="43290"/>
  <c r="Z39" i="43290"/>
  <c r="Z38" i="43290"/>
  <c r="Z37" i="43290"/>
  <c r="Z36" i="43290"/>
  <c r="Z35" i="43290"/>
  <c r="Z34" i="43290"/>
  <c r="Z33" i="43290"/>
  <c r="Z32" i="43290"/>
  <c r="Z31" i="43290"/>
  <c r="Z30" i="43290"/>
  <c r="Z68" i="43291"/>
  <c r="Z67" i="43291"/>
  <c r="Z66" i="43291"/>
  <c r="Z65" i="43291"/>
  <c r="Z64" i="43291"/>
  <c r="Z63" i="43291"/>
  <c r="Z62" i="43291"/>
  <c r="Z61" i="43291"/>
  <c r="Z60" i="43291"/>
  <c r="Z59" i="43291"/>
  <c r="Z58" i="43291"/>
  <c r="Z57" i="43291"/>
  <c r="Z56" i="43291"/>
  <c r="Z55" i="43291"/>
  <c r="Z54" i="43291"/>
  <c r="Z53" i="43291"/>
  <c r="Z52" i="43291"/>
  <c r="Z51" i="43291"/>
  <c r="Z50" i="43291"/>
  <c r="Z49" i="43291"/>
  <c r="Z48" i="43291"/>
  <c r="Z47" i="43291"/>
  <c r="Z46" i="43291"/>
  <c r="Z45" i="43291"/>
  <c r="Z44" i="43291"/>
  <c r="Z43" i="43291"/>
  <c r="Z42" i="43291"/>
  <c r="Z41" i="43291"/>
  <c r="Z40" i="43291"/>
  <c r="Z39" i="43291"/>
  <c r="Z38" i="43291"/>
  <c r="Z37" i="43291"/>
  <c r="Z36" i="43291"/>
  <c r="Z35" i="43291"/>
  <c r="Z34" i="43291"/>
  <c r="Z33" i="43291"/>
  <c r="Z32" i="43291"/>
  <c r="Z31" i="43291"/>
  <c r="Z30" i="43291"/>
  <c r="Z68" i="43292"/>
  <c r="Z67" i="43292"/>
  <c r="Z66" i="43292"/>
  <c r="Z65" i="43292"/>
  <c r="Z64" i="43292"/>
  <c r="Z63" i="43292"/>
  <c r="Z62" i="43292"/>
  <c r="Z61" i="43292"/>
  <c r="Z60" i="43292"/>
  <c r="Z59" i="43292"/>
  <c r="Z58" i="43292"/>
  <c r="Z57" i="43292"/>
  <c r="Z56" i="43292"/>
  <c r="Z55" i="43292"/>
  <c r="Z54" i="43292"/>
  <c r="Z53" i="43292"/>
  <c r="Z52" i="43292"/>
  <c r="Z51" i="43292"/>
  <c r="Z50" i="43292"/>
  <c r="Z49" i="43292"/>
  <c r="Z48" i="43292"/>
  <c r="Z47" i="43292"/>
  <c r="Z46" i="43292"/>
  <c r="Z45" i="43292"/>
  <c r="Z44" i="43292"/>
  <c r="Z43" i="43292"/>
  <c r="Z42" i="43292"/>
  <c r="Z41" i="43292"/>
  <c r="Z40" i="43292"/>
  <c r="Z39" i="43292"/>
  <c r="Z38" i="43292"/>
  <c r="Z37" i="43292"/>
  <c r="Z36" i="43292"/>
  <c r="Z35" i="43292"/>
  <c r="Z34" i="43292"/>
  <c r="Z33" i="43292"/>
  <c r="Z32" i="43292"/>
  <c r="Z31" i="43292"/>
  <c r="Z30" i="43292"/>
  <c r="X18" i="43293"/>
  <c r="X17" i="43293"/>
  <c r="X16" i="43293"/>
  <c r="X15" i="43293"/>
  <c r="X14" i="43293"/>
  <c r="X13" i="43293"/>
  <c r="X12" i="43293"/>
  <c r="X11" i="43293"/>
  <c r="X10" i="43293"/>
  <c r="X19" i="43293" s="1"/>
  <c r="Y16" i="43293" s="1"/>
  <c r="V18" i="43293"/>
  <c r="V17" i="43293"/>
  <c r="V16" i="43293"/>
  <c r="Z16" i="43293" s="1"/>
  <c r="V15" i="43293"/>
  <c r="V14" i="43293"/>
  <c r="V13" i="43293"/>
  <c r="V12" i="43293"/>
  <c r="V11" i="43293"/>
  <c r="V10" i="43293"/>
  <c r="T18" i="43293"/>
  <c r="T17" i="43293"/>
  <c r="Z17" i="43293" s="1"/>
  <c r="T16" i="43293"/>
  <c r="T15" i="43293"/>
  <c r="T14" i="43293"/>
  <c r="T13" i="43293"/>
  <c r="T12" i="43293"/>
  <c r="T11" i="43293"/>
  <c r="T10" i="43293"/>
  <c r="R18" i="43293"/>
  <c r="R17" i="43293"/>
  <c r="R16" i="43293"/>
  <c r="R15" i="43293"/>
  <c r="R14" i="43293"/>
  <c r="R13" i="43293"/>
  <c r="R12" i="43293"/>
  <c r="R11" i="43293"/>
  <c r="R10" i="43293"/>
  <c r="P18" i="43293"/>
  <c r="P17" i="43293"/>
  <c r="P16" i="43293"/>
  <c r="P15" i="43293"/>
  <c r="P14" i="43293"/>
  <c r="P13" i="43293"/>
  <c r="P12" i="43293"/>
  <c r="P11" i="43293"/>
  <c r="P10" i="43293"/>
  <c r="H18" i="43293"/>
  <c r="H17" i="43293"/>
  <c r="H16" i="43293"/>
  <c r="H15" i="43293"/>
  <c r="Z15" i="43293" s="1"/>
  <c r="H14" i="43293"/>
  <c r="H13" i="43293"/>
  <c r="H12" i="43293"/>
  <c r="H11" i="43293"/>
  <c r="H10" i="43293"/>
  <c r="Z68" i="43293"/>
  <c r="Z67" i="43293"/>
  <c r="Z66" i="43293"/>
  <c r="Z65" i="43293"/>
  <c r="Z64" i="43293"/>
  <c r="Z63" i="43293"/>
  <c r="Z62" i="43293"/>
  <c r="Z61" i="43293"/>
  <c r="Z60" i="43293"/>
  <c r="Z59" i="43293"/>
  <c r="Z58" i="43293"/>
  <c r="Z57" i="43293"/>
  <c r="Z56" i="43293"/>
  <c r="Z55" i="43293"/>
  <c r="Z54" i="43293"/>
  <c r="Z53" i="43293"/>
  <c r="Z52" i="43293"/>
  <c r="Z51" i="43293"/>
  <c r="Z50" i="43293"/>
  <c r="Z49" i="43293"/>
  <c r="Z48" i="43293"/>
  <c r="Z47" i="43293"/>
  <c r="Z46" i="43293"/>
  <c r="Z45" i="43293"/>
  <c r="Z44" i="43293"/>
  <c r="Z43" i="43293"/>
  <c r="Z42" i="43293"/>
  <c r="Z41" i="43293"/>
  <c r="Z40" i="43293"/>
  <c r="Z39" i="43293"/>
  <c r="Z38" i="43293"/>
  <c r="Z37" i="43293"/>
  <c r="Z36" i="43293"/>
  <c r="Z35" i="43293"/>
  <c r="Z34" i="43293"/>
  <c r="Z33" i="43293"/>
  <c r="Z32" i="43293"/>
  <c r="Z31" i="43293"/>
  <c r="Z30" i="43293"/>
  <c r="Z68" i="43294"/>
  <c r="Z67" i="43294"/>
  <c r="Z66" i="43294"/>
  <c r="Z65" i="43294"/>
  <c r="Z64" i="43294"/>
  <c r="Z63" i="43294"/>
  <c r="Z62" i="43294"/>
  <c r="Z61" i="43294"/>
  <c r="Z60" i="43294"/>
  <c r="Z59" i="43294"/>
  <c r="Z58" i="43294"/>
  <c r="Z57" i="43294"/>
  <c r="Z56" i="43294"/>
  <c r="Z55" i="43294"/>
  <c r="Z54" i="43294"/>
  <c r="Z53" i="43294"/>
  <c r="Z52" i="43294"/>
  <c r="Z51" i="43294"/>
  <c r="Z50" i="43294"/>
  <c r="Z49" i="43294"/>
  <c r="Z48" i="43294"/>
  <c r="Z47" i="43294"/>
  <c r="Z46" i="43294"/>
  <c r="Z45" i="43294"/>
  <c r="Z44" i="43294"/>
  <c r="Z43" i="43294"/>
  <c r="Z42" i="43294"/>
  <c r="Z41" i="43294"/>
  <c r="Z40" i="43294"/>
  <c r="Z39" i="43294"/>
  <c r="Z38" i="43294"/>
  <c r="Z37" i="43294"/>
  <c r="Z36" i="43294"/>
  <c r="Z35" i="43294"/>
  <c r="Z34" i="43294"/>
  <c r="Z33" i="43294"/>
  <c r="Z32" i="43294"/>
  <c r="Z31" i="43294"/>
  <c r="Z30" i="43294"/>
  <c r="X18" i="43295"/>
  <c r="X17" i="43295"/>
  <c r="X16" i="43295"/>
  <c r="X15" i="43295"/>
  <c r="X14" i="43295"/>
  <c r="X13" i="43295"/>
  <c r="X12" i="43295"/>
  <c r="X11" i="43295"/>
  <c r="X10" i="43295"/>
  <c r="V18" i="43295"/>
  <c r="V17" i="43295"/>
  <c r="V16" i="43295"/>
  <c r="V15" i="43295"/>
  <c r="V14" i="43295"/>
  <c r="V13" i="43295"/>
  <c r="Z13" i="43295"/>
  <c r="V12" i="43295"/>
  <c r="V11" i="43295"/>
  <c r="V10" i="43295"/>
  <c r="T18" i="43295"/>
  <c r="T17" i="43295"/>
  <c r="T16" i="43295"/>
  <c r="T15" i="43295"/>
  <c r="T14" i="43295"/>
  <c r="T13" i="43295"/>
  <c r="T12" i="43295"/>
  <c r="T11" i="43295"/>
  <c r="T10" i="43295"/>
  <c r="R18" i="43295"/>
  <c r="Z18" i="43295" s="1"/>
  <c r="R17" i="43295"/>
  <c r="R16" i="43295"/>
  <c r="R15" i="43295"/>
  <c r="R14" i="43295"/>
  <c r="R13" i="43295"/>
  <c r="R12" i="43295"/>
  <c r="R11" i="43295"/>
  <c r="R10" i="43295"/>
  <c r="Z10" i="43295" s="1"/>
  <c r="P18" i="43295"/>
  <c r="P17" i="43295"/>
  <c r="P16" i="43295"/>
  <c r="P15" i="43295"/>
  <c r="P14" i="43295"/>
  <c r="P13" i="43295"/>
  <c r="P12" i="43295"/>
  <c r="P11" i="43295"/>
  <c r="P10" i="43295"/>
  <c r="H18" i="43295"/>
  <c r="H17" i="43295"/>
  <c r="H16" i="43295"/>
  <c r="H15" i="43295"/>
  <c r="H14" i="43295"/>
  <c r="H13" i="43295"/>
  <c r="H12" i="43295"/>
  <c r="H11" i="43295"/>
  <c r="H10" i="43295"/>
  <c r="Z68" i="43295"/>
  <c r="Z67" i="43295"/>
  <c r="Z66" i="43295"/>
  <c r="Z65" i="43295"/>
  <c r="Z64" i="43295"/>
  <c r="Z63" i="43295"/>
  <c r="Z62" i="43295"/>
  <c r="Z61" i="43295"/>
  <c r="Z60" i="43295"/>
  <c r="Z59" i="43295"/>
  <c r="Z58" i="43295"/>
  <c r="Z57" i="43295"/>
  <c r="Z56" i="43295"/>
  <c r="Z55" i="43295"/>
  <c r="Z54" i="43295"/>
  <c r="Z53" i="43295"/>
  <c r="Z52" i="43295"/>
  <c r="Z51" i="43295"/>
  <c r="Z50" i="43295"/>
  <c r="Z49" i="43295"/>
  <c r="Z48" i="43295"/>
  <c r="Z47" i="43295"/>
  <c r="Z46" i="43295"/>
  <c r="Z45" i="43295"/>
  <c r="Z44" i="43295"/>
  <c r="Z43" i="43295"/>
  <c r="Z42" i="43295"/>
  <c r="Z41" i="43295"/>
  <c r="Z40" i="43295"/>
  <c r="Z39" i="43295"/>
  <c r="Z38" i="43295"/>
  <c r="Z37" i="43295"/>
  <c r="Z36" i="43295"/>
  <c r="Z35" i="43295"/>
  <c r="Z34" i="43295"/>
  <c r="Z33" i="43295"/>
  <c r="Z32" i="43295"/>
  <c r="Z31" i="43295"/>
  <c r="Z30" i="43295"/>
  <c r="Z68" i="43296"/>
  <c r="Z67" i="43296"/>
  <c r="Z66" i="43296"/>
  <c r="Z65" i="43296"/>
  <c r="Z64" i="43296"/>
  <c r="Z63" i="43296"/>
  <c r="Z62" i="43296"/>
  <c r="Z61" i="43296"/>
  <c r="Z60" i="43296"/>
  <c r="Z59" i="43296"/>
  <c r="Z58" i="43296"/>
  <c r="Z57" i="43296"/>
  <c r="Z56" i="43296"/>
  <c r="Z55" i="43296"/>
  <c r="Z54" i="43296"/>
  <c r="Z53" i="43296"/>
  <c r="Z52" i="43296"/>
  <c r="Z51" i="43296"/>
  <c r="Z50" i="43296"/>
  <c r="Z49" i="43296"/>
  <c r="Z48" i="43296"/>
  <c r="Z47" i="43296"/>
  <c r="Z46" i="43296"/>
  <c r="Z45" i="43296"/>
  <c r="Z44" i="43296"/>
  <c r="Z43" i="43296"/>
  <c r="Z42" i="43296"/>
  <c r="Z41" i="43296"/>
  <c r="Z40" i="43296"/>
  <c r="Z39" i="43296"/>
  <c r="Z38" i="43296"/>
  <c r="Z37" i="43296"/>
  <c r="Z36" i="43296"/>
  <c r="Z35" i="43296"/>
  <c r="Z34" i="43296"/>
  <c r="Z33" i="43296"/>
  <c r="Z32" i="43296"/>
  <c r="Z31" i="43296"/>
  <c r="Z30" i="43296"/>
  <c r="X18" i="43296"/>
  <c r="X17" i="43296"/>
  <c r="X19" i="43296" s="1"/>
  <c r="Y11" i="43296" s="1"/>
  <c r="X16" i="43296"/>
  <c r="X15" i="43296"/>
  <c r="X14" i="43296"/>
  <c r="X13" i="43296"/>
  <c r="X12" i="43296"/>
  <c r="X11" i="43296"/>
  <c r="X10" i="43296"/>
  <c r="V18" i="43296"/>
  <c r="Z18" i="43296" s="1"/>
  <c r="V17" i="43296"/>
  <c r="V16" i="43296"/>
  <c r="V15" i="43296"/>
  <c r="V14" i="43296"/>
  <c r="V13" i="43296"/>
  <c r="V12" i="43296"/>
  <c r="V11" i="43296"/>
  <c r="V10" i="43296"/>
  <c r="V10" i="43301" s="1"/>
  <c r="T18" i="43296"/>
  <c r="T17" i="43296"/>
  <c r="T16" i="43296"/>
  <c r="T15" i="43296"/>
  <c r="T14" i="43296"/>
  <c r="T13" i="43296"/>
  <c r="T12" i="43296"/>
  <c r="Z12" i="43296" s="1"/>
  <c r="T11" i="43296"/>
  <c r="T10" i="43296"/>
  <c r="R18" i="43296"/>
  <c r="R17" i="43296"/>
  <c r="R16" i="43296"/>
  <c r="R15" i="43296"/>
  <c r="R14" i="43296"/>
  <c r="R13" i="43296"/>
  <c r="R12" i="43296"/>
  <c r="R11" i="43296"/>
  <c r="R10" i="43296"/>
  <c r="P18" i="43296"/>
  <c r="P17" i="43296"/>
  <c r="P16" i="43296"/>
  <c r="P15" i="43296"/>
  <c r="P14" i="43296"/>
  <c r="Z14" i="43296" s="1"/>
  <c r="P13" i="43296"/>
  <c r="P12" i="43296"/>
  <c r="P11" i="43296"/>
  <c r="P10" i="43296"/>
  <c r="H18" i="43296"/>
  <c r="H17" i="43296"/>
  <c r="H16" i="43296"/>
  <c r="H15" i="43296"/>
  <c r="Z15" i="43296" s="1"/>
  <c r="H14" i="43296"/>
  <c r="H13" i="43296"/>
  <c r="H12" i="43296"/>
  <c r="H11" i="43296"/>
  <c r="Z11" i="43296" s="1"/>
  <c r="H10" i="43296"/>
  <c r="Z68" i="43297"/>
  <c r="Z67" i="43297"/>
  <c r="Z66" i="43297"/>
  <c r="Z65" i="43297"/>
  <c r="Z64" i="43297"/>
  <c r="Z63" i="43297"/>
  <c r="Z62" i="43297"/>
  <c r="Z61" i="43297"/>
  <c r="Z60" i="43297"/>
  <c r="Z59" i="43297"/>
  <c r="Z58" i="43297"/>
  <c r="Z57" i="43297"/>
  <c r="Z56" i="43297"/>
  <c r="Z55" i="43297"/>
  <c r="Z54" i="43297"/>
  <c r="Z53" i="43297"/>
  <c r="Z52" i="43297"/>
  <c r="Z51" i="43297"/>
  <c r="Z50" i="43297"/>
  <c r="Z49" i="43297"/>
  <c r="Z48" i="43297"/>
  <c r="Z47" i="43297"/>
  <c r="Z46" i="43297"/>
  <c r="Z45" i="43297"/>
  <c r="Z44" i="43297"/>
  <c r="Z43" i="43297"/>
  <c r="Z42" i="43297"/>
  <c r="Z41" i="43297"/>
  <c r="Z40" i="43297"/>
  <c r="Z39" i="43297"/>
  <c r="Z38" i="43297"/>
  <c r="Z37" i="43297"/>
  <c r="Z36" i="43297"/>
  <c r="Z35" i="43297"/>
  <c r="Z34" i="43297"/>
  <c r="Z33" i="43297"/>
  <c r="Z32" i="43297"/>
  <c r="Z31" i="43297"/>
  <c r="Z30" i="43297"/>
  <c r="Z69" i="43297" s="1"/>
  <c r="X18" i="43297"/>
  <c r="X17" i="43297"/>
  <c r="X16" i="43297"/>
  <c r="X15" i="43297"/>
  <c r="X14" i="43297"/>
  <c r="X13" i="43297"/>
  <c r="X12" i="43297"/>
  <c r="X11" i="43297"/>
  <c r="X10" i="43297"/>
  <c r="V18" i="43297"/>
  <c r="V17" i="43297"/>
  <c r="V16" i="43297"/>
  <c r="V15" i="43297"/>
  <c r="V14" i="43297"/>
  <c r="V13" i="43297"/>
  <c r="V12" i="43297"/>
  <c r="V11" i="43297"/>
  <c r="V10" i="43297"/>
  <c r="T18" i="43297"/>
  <c r="T17" i="43297"/>
  <c r="T16" i="43297"/>
  <c r="T15" i="43297"/>
  <c r="T14" i="43297"/>
  <c r="T13" i="43297"/>
  <c r="T12" i="43297"/>
  <c r="T11" i="43297"/>
  <c r="Z11" i="43297" s="1"/>
  <c r="T10" i="43297"/>
  <c r="R18" i="43297"/>
  <c r="R17" i="43297"/>
  <c r="R16" i="43297"/>
  <c r="R15" i="43297"/>
  <c r="R14" i="43297"/>
  <c r="R13" i="43297"/>
  <c r="R12" i="43297"/>
  <c r="R11" i="43297"/>
  <c r="R10" i="43297"/>
  <c r="P18" i="43297"/>
  <c r="P17" i="43297"/>
  <c r="P16" i="43297"/>
  <c r="Z16" i="43297" s="1"/>
  <c r="P15" i="43297"/>
  <c r="P14" i="43297"/>
  <c r="P13" i="43297"/>
  <c r="P12" i="43297"/>
  <c r="P11" i="43297"/>
  <c r="P10" i="43297"/>
  <c r="H18" i="43297"/>
  <c r="H17" i="43297"/>
  <c r="H16" i="43297"/>
  <c r="H15" i="43297"/>
  <c r="H14" i="43297"/>
  <c r="I14" i="43297" s="1"/>
  <c r="H13" i="43297"/>
  <c r="H12" i="43297"/>
  <c r="H11" i="43297"/>
  <c r="H10" i="43297"/>
  <c r="Z68" i="43298"/>
  <c r="Z67" i="43298"/>
  <c r="Z66" i="43298"/>
  <c r="Z65" i="43298"/>
  <c r="Z64" i="43298"/>
  <c r="Z63" i="43298"/>
  <c r="Z62" i="43298"/>
  <c r="Z61" i="43298"/>
  <c r="Z60" i="43298"/>
  <c r="Z59" i="43298"/>
  <c r="Z58" i="43298"/>
  <c r="Z57" i="43298"/>
  <c r="Z56" i="43298"/>
  <c r="Z55" i="43298"/>
  <c r="Z54" i="43298"/>
  <c r="Z53" i="43298"/>
  <c r="Z52" i="43298"/>
  <c r="Z51" i="43298"/>
  <c r="Z50" i="43298"/>
  <c r="Z49" i="43298"/>
  <c r="Z48" i="43298"/>
  <c r="Z47" i="43298"/>
  <c r="Z46" i="43298"/>
  <c r="Z45" i="43298"/>
  <c r="Z44" i="43298"/>
  <c r="Z43" i="43298"/>
  <c r="Z42" i="43298"/>
  <c r="Z41" i="43298"/>
  <c r="Z40" i="43298"/>
  <c r="Z39" i="43298"/>
  <c r="Z38" i="43298"/>
  <c r="Z37" i="43298"/>
  <c r="Z36" i="43298"/>
  <c r="Z35" i="43298"/>
  <c r="Z34" i="43298"/>
  <c r="Z33" i="43298"/>
  <c r="Z32" i="43298"/>
  <c r="Z31" i="43298"/>
  <c r="Z30" i="43298"/>
  <c r="X18" i="43298"/>
  <c r="X17" i="43298"/>
  <c r="X16" i="43298"/>
  <c r="X15" i="43298"/>
  <c r="X14" i="43298"/>
  <c r="X13" i="43298"/>
  <c r="X12" i="43298"/>
  <c r="X11" i="43298"/>
  <c r="X10" i="43298"/>
  <c r="V18" i="43298"/>
  <c r="V17" i="43298"/>
  <c r="V16" i="43298"/>
  <c r="V15" i="43298"/>
  <c r="V14" i="43298"/>
  <c r="V13" i="43298"/>
  <c r="V12" i="43298"/>
  <c r="V11" i="43298"/>
  <c r="V11" i="43301" s="1"/>
  <c r="V10" i="43298"/>
  <c r="T18" i="43298"/>
  <c r="T17" i="43298"/>
  <c r="Z17" i="43298" s="1"/>
  <c r="T16" i="43298"/>
  <c r="T15" i="43298"/>
  <c r="T14" i="43298"/>
  <c r="T13" i="43298"/>
  <c r="T12" i="43298"/>
  <c r="T11" i="43298"/>
  <c r="T10" i="43298"/>
  <c r="R18" i="43298"/>
  <c r="R17" i="43298"/>
  <c r="R16" i="43298"/>
  <c r="R15" i="43298"/>
  <c r="R14" i="43298"/>
  <c r="R13" i="43298"/>
  <c r="R12" i="43298"/>
  <c r="R11" i="43298"/>
  <c r="R10" i="43298"/>
  <c r="P18" i="43298"/>
  <c r="P17" i="43298"/>
  <c r="P16" i="43298"/>
  <c r="P15" i="43298"/>
  <c r="P14" i="43298"/>
  <c r="P13" i="43298"/>
  <c r="P12" i="43298"/>
  <c r="P11" i="43298"/>
  <c r="P10" i="43298"/>
  <c r="H18" i="43298"/>
  <c r="H17" i="43298"/>
  <c r="H16" i="43298"/>
  <c r="H15" i="43298"/>
  <c r="Z15" i="43298" s="1"/>
  <c r="H14" i="43298"/>
  <c r="H13" i="43298"/>
  <c r="H12" i="43298"/>
  <c r="H11" i="43298"/>
  <c r="H10" i="43298"/>
  <c r="Z66" i="43299"/>
  <c r="Z65" i="43299"/>
  <c r="Z64" i="43299"/>
  <c r="Z63" i="43299"/>
  <c r="Z62" i="43299"/>
  <c r="Z61" i="43299"/>
  <c r="Z60" i="43299"/>
  <c r="Z59" i="43299"/>
  <c r="Z58" i="43299"/>
  <c r="Z57" i="43299"/>
  <c r="Z56" i="43299"/>
  <c r="Z55" i="43299"/>
  <c r="Z54" i="43299"/>
  <c r="Z53" i="43299"/>
  <c r="Z52" i="43299"/>
  <c r="Z51" i="43299"/>
  <c r="Z50" i="43299"/>
  <c r="Z49" i="43299"/>
  <c r="Z48" i="43299"/>
  <c r="Z47" i="43299"/>
  <c r="Z46" i="43299"/>
  <c r="Z45" i="43299"/>
  <c r="Z44" i="43299"/>
  <c r="Z43" i="43299"/>
  <c r="Z42" i="43299"/>
  <c r="Z41" i="43299"/>
  <c r="Z40" i="43299"/>
  <c r="Z39" i="43299"/>
  <c r="Z38" i="43299"/>
  <c r="Z37" i="43299"/>
  <c r="Z36" i="43299"/>
  <c r="Z35" i="43299"/>
  <c r="Z34" i="43299"/>
  <c r="Z33" i="43299"/>
  <c r="Z32" i="43299"/>
  <c r="Z31" i="43299"/>
  <c r="Z30" i="43299"/>
  <c r="Z29" i="43299"/>
  <c r="Z28" i="43299"/>
  <c r="X18" i="43299"/>
  <c r="X17" i="43299"/>
  <c r="X16" i="43299"/>
  <c r="Z16" i="43299" s="1"/>
  <c r="X15" i="43299"/>
  <c r="X14" i="43299"/>
  <c r="X13" i="43299"/>
  <c r="X12" i="43299"/>
  <c r="X11" i="43299"/>
  <c r="X10" i="43299"/>
  <c r="V18" i="43299"/>
  <c r="V17" i="43299"/>
  <c r="V16" i="43299"/>
  <c r="V15" i="43299"/>
  <c r="V14" i="43299"/>
  <c r="V13" i="43299"/>
  <c r="V12" i="43299"/>
  <c r="V11" i="43299"/>
  <c r="V10" i="43299"/>
  <c r="T18" i="43299"/>
  <c r="T17" i="43299"/>
  <c r="T16" i="43299"/>
  <c r="T15" i="43299"/>
  <c r="T14" i="43299"/>
  <c r="T13" i="43299"/>
  <c r="T12" i="43299"/>
  <c r="T11" i="43299"/>
  <c r="T11" i="43301"/>
  <c r="T10" i="43299"/>
  <c r="R18" i="43299"/>
  <c r="R17" i="43299"/>
  <c r="R17" i="43301" s="1"/>
  <c r="R16" i="43299"/>
  <c r="R15" i="43299"/>
  <c r="R14" i="43299"/>
  <c r="R13" i="43299"/>
  <c r="R12" i="43299"/>
  <c r="R19" i="43299" s="1"/>
  <c r="R11" i="43299"/>
  <c r="R10" i="43299"/>
  <c r="P18" i="43299"/>
  <c r="P17" i="43299"/>
  <c r="P16" i="43299"/>
  <c r="P15" i="43299"/>
  <c r="P14" i="43299"/>
  <c r="P13" i="43299"/>
  <c r="P12" i="43299"/>
  <c r="P11" i="43299"/>
  <c r="P10" i="43299"/>
  <c r="H18" i="43299"/>
  <c r="H17" i="43299"/>
  <c r="H16" i="43299"/>
  <c r="H15" i="43299"/>
  <c r="H14" i="43299"/>
  <c r="H13" i="43299"/>
  <c r="H12" i="43299"/>
  <c r="H11" i="43299"/>
  <c r="Z11" i="43299" s="1"/>
  <c r="H10" i="43299"/>
  <c r="X18" i="43300"/>
  <c r="X17" i="43300"/>
  <c r="X16" i="43300"/>
  <c r="X15" i="43300"/>
  <c r="X14" i="43300"/>
  <c r="X13" i="43300"/>
  <c r="X12" i="43300"/>
  <c r="X11" i="43300"/>
  <c r="X10" i="43300"/>
  <c r="V18" i="43300"/>
  <c r="V17" i="43300"/>
  <c r="V16" i="43300"/>
  <c r="V15" i="43300"/>
  <c r="V14" i="43300"/>
  <c r="V13" i="43300"/>
  <c r="V12" i="43300"/>
  <c r="V11" i="43300"/>
  <c r="V10" i="43300"/>
  <c r="T18" i="43300"/>
  <c r="T17" i="43300"/>
  <c r="T16" i="43300"/>
  <c r="T15" i="43300"/>
  <c r="T14" i="43300"/>
  <c r="T13" i="43300"/>
  <c r="T12" i="43300"/>
  <c r="T11" i="43300"/>
  <c r="T10" i="43300"/>
  <c r="R18" i="43300"/>
  <c r="R18" i="43301" s="1"/>
  <c r="R17" i="43300"/>
  <c r="R16" i="43300"/>
  <c r="R15" i="43300"/>
  <c r="R14" i="43300"/>
  <c r="R13" i="43300"/>
  <c r="R12" i="43300"/>
  <c r="R11" i="43300"/>
  <c r="R10" i="43300"/>
  <c r="P18" i="43300"/>
  <c r="P17" i="43300"/>
  <c r="P16" i="43300"/>
  <c r="P15" i="43300"/>
  <c r="P14" i="43300"/>
  <c r="P13" i="43300"/>
  <c r="Z13" i="43300" s="1"/>
  <c r="P12" i="43300"/>
  <c r="P11" i="43300"/>
  <c r="P10" i="43300"/>
  <c r="H18" i="43300"/>
  <c r="H17" i="43300"/>
  <c r="H16" i="43300"/>
  <c r="H15" i="43300"/>
  <c r="H14" i="43300"/>
  <c r="H13" i="43300"/>
  <c r="H11" i="43300"/>
  <c r="H10" i="43300"/>
  <c r="Z68" i="43300"/>
  <c r="Z67" i="43300"/>
  <c r="Z66" i="43300"/>
  <c r="Z65" i="43300"/>
  <c r="Z64" i="43300"/>
  <c r="Z63" i="43300"/>
  <c r="Z62" i="43300"/>
  <c r="Z61" i="43300"/>
  <c r="Z60" i="43300"/>
  <c r="Z59" i="43300"/>
  <c r="Z58" i="43300"/>
  <c r="Z57" i="43300"/>
  <c r="Z56" i="43300"/>
  <c r="Z55" i="43300"/>
  <c r="Z54" i="43300"/>
  <c r="Z53" i="43300"/>
  <c r="Z52" i="43300"/>
  <c r="Z51" i="43300"/>
  <c r="Z50" i="43300"/>
  <c r="Z49" i="43300"/>
  <c r="Z48" i="43300"/>
  <c r="Z47" i="43300"/>
  <c r="Z46" i="43300"/>
  <c r="Z45" i="43300"/>
  <c r="Z44" i="43300"/>
  <c r="Z43" i="43300"/>
  <c r="Z42" i="43300"/>
  <c r="Z41" i="43300"/>
  <c r="Z40" i="43300"/>
  <c r="Z39" i="43300"/>
  <c r="Z38" i="43300"/>
  <c r="Z37" i="43300"/>
  <c r="Z36" i="43300"/>
  <c r="Z35" i="43300"/>
  <c r="Z34" i="43300"/>
  <c r="Z33" i="43300"/>
  <c r="Z32" i="43300"/>
  <c r="Z31" i="43300"/>
  <c r="Z30" i="43300"/>
  <c r="C69" i="43285"/>
  <c r="X69" i="43286"/>
  <c r="Y63" i="43286" s="1"/>
  <c r="V69" i="43286"/>
  <c r="W64" i="43286"/>
  <c r="T69" i="43286"/>
  <c r="U63" i="43286" s="1"/>
  <c r="R69" i="43286"/>
  <c r="P69" i="43286"/>
  <c r="N69" i="43286"/>
  <c r="O49" i="43286" s="1"/>
  <c r="L69" i="43286"/>
  <c r="J69" i="43286"/>
  <c r="K56" i="43286" s="1"/>
  <c r="H69" i="43286"/>
  <c r="F69" i="43286"/>
  <c r="D69" i="43286"/>
  <c r="E55" i="43286"/>
  <c r="C69" i="43286"/>
  <c r="B69" i="43286"/>
  <c r="X69" i="43287"/>
  <c r="Y54" i="43287" s="1"/>
  <c r="V69" i="43287"/>
  <c r="W66" i="43287" s="1"/>
  <c r="T69" i="43287"/>
  <c r="U49" i="43287" s="1"/>
  <c r="R69" i="43287"/>
  <c r="S53" i="43287" s="1"/>
  <c r="P69" i="43287"/>
  <c r="N69" i="43287"/>
  <c r="O48" i="43287" s="1"/>
  <c r="L69" i="43287"/>
  <c r="M52" i="43287" s="1"/>
  <c r="J69" i="43287"/>
  <c r="K61" i="43287"/>
  <c r="H69" i="43287"/>
  <c r="F69" i="43287"/>
  <c r="G65" i="43287" s="1"/>
  <c r="D69" i="43287"/>
  <c r="E37" i="43287" s="1"/>
  <c r="C69" i="43287"/>
  <c r="B69" i="43287"/>
  <c r="X69" i="43288"/>
  <c r="V69" i="43288"/>
  <c r="W68" i="43288"/>
  <c r="T69" i="43288"/>
  <c r="R69" i="43288"/>
  <c r="P69" i="43288"/>
  <c r="Q63" i="43288" s="1"/>
  <c r="N69" i="43288"/>
  <c r="L69" i="43288"/>
  <c r="M64" i="43288" s="1"/>
  <c r="J69" i="43288"/>
  <c r="K67" i="43288" s="1"/>
  <c r="H69" i="43288"/>
  <c r="I67" i="43288"/>
  <c r="F69" i="43288"/>
  <c r="D69" i="43288"/>
  <c r="E67" i="43288"/>
  <c r="C69" i="43288"/>
  <c r="B69" i="43288"/>
  <c r="X69" i="43289"/>
  <c r="V69" i="43289"/>
  <c r="T69" i="43289"/>
  <c r="R69" i="43289"/>
  <c r="P69" i="43289"/>
  <c r="N69" i="43289"/>
  <c r="L69" i="43289"/>
  <c r="J69" i="43289"/>
  <c r="K62" i="43289" s="1"/>
  <c r="H69" i="43289"/>
  <c r="F69" i="43289"/>
  <c r="D69" i="43289"/>
  <c r="C69" i="43289"/>
  <c r="B69" i="43289"/>
  <c r="X69" i="43290"/>
  <c r="V69" i="43290"/>
  <c r="T69" i="43290"/>
  <c r="R69" i="43290"/>
  <c r="P69" i="43290"/>
  <c r="N69" i="43290"/>
  <c r="L69" i="43290"/>
  <c r="J69" i="43290"/>
  <c r="H69" i="43290"/>
  <c r="F69" i="43290"/>
  <c r="D69" i="43290"/>
  <c r="C69" i="43290"/>
  <c r="B69" i="43290"/>
  <c r="X69" i="43291"/>
  <c r="V69" i="43291"/>
  <c r="T69" i="43291"/>
  <c r="R69" i="43291"/>
  <c r="P69" i="43291"/>
  <c r="N69" i="43291"/>
  <c r="L69" i="43291"/>
  <c r="M42" i="43291" s="1"/>
  <c r="J69" i="43291"/>
  <c r="H69" i="43291"/>
  <c r="F69" i="43291"/>
  <c r="D69" i="43291"/>
  <c r="C69" i="43291"/>
  <c r="B69" i="43291"/>
  <c r="X69" i="43292"/>
  <c r="Y53" i="43292"/>
  <c r="V69" i="43292"/>
  <c r="W51" i="43292" s="1"/>
  <c r="T69" i="43292"/>
  <c r="U48" i="43292" s="1"/>
  <c r="R69" i="43292"/>
  <c r="P69" i="43292"/>
  <c r="Q43" i="43292"/>
  <c r="N69" i="43292"/>
  <c r="O40" i="43292" s="1"/>
  <c r="L69" i="43292"/>
  <c r="M38" i="43292" s="1"/>
  <c r="J69" i="43292"/>
  <c r="K51" i="43292" s="1"/>
  <c r="H69" i="43292"/>
  <c r="I32" i="43292" s="1"/>
  <c r="F69" i="43292"/>
  <c r="G30" i="43292"/>
  <c r="D69" i="43292"/>
  <c r="E35" i="43292" s="1"/>
  <c r="C69" i="43292"/>
  <c r="B69" i="43292"/>
  <c r="X69" i="43293"/>
  <c r="V69" i="43293"/>
  <c r="W67" i="43293" s="1"/>
  <c r="T69" i="43293"/>
  <c r="U58" i="43293" s="1"/>
  <c r="R69" i="43293"/>
  <c r="P69" i="43293"/>
  <c r="N69" i="43293"/>
  <c r="L69" i="43293"/>
  <c r="J69" i="43293"/>
  <c r="K33" i="43293" s="1"/>
  <c r="H69" i="43293"/>
  <c r="I41" i="43293" s="1"/>
  <c r="F69" i="43293"/>
  <c r="D69" i="43293"/>
  <c r="E57" i="43293"/>
  <c r="B69" i="43293"/>
  <c r="X69" i="43294"/>
  <c r="V69" i="43294"/>
  <c r="T69" i="43294"/>
  <c r="U63" i="43294"/>
  <c r="R69" i="43294"/>
  <c r="P69" i="43294"/>
  <c r="Q37" i="43294"/>
  <c r="Q59" i="43294"/>
  <c r="N69" i="43294"/>
  <c r="O35" i="43294" s="1"/>
  <c r="L69" i="43294"/>
  <c r="M32" i="43294" s="1"/>
  <c r="J69" i="43294"/>
  <c r="H69" i="43294"/>
  <c r="I48" i="43294" s="1"/>
  <c r="F69" i="43294"/>
  <c r="D69" i="43294"/>
  <c r="E64" i="43294" s="1"/>
  <c r="C69" i="43294"/>
  <c r="B69" i="43294"/>
  <c r="X69" i="43295"/>
  <c r="Y55" i="43295" s="1"/>
  <c r="V69" i="43295"/>
  <c r="W55" i="43295"/>
  <c r="T69" i="43295"/>
  <c r="U67" i="43295" s="1"/>
  <c r="R69" i="43295"/>
  <c r="S50" i="43295"/>
  <c r="P69" i="43295"/>
  <c r="Q62" i="43295" s="1"/>
  <c r="N69" i="43295"/>
  <c r="O44" i="43295" s="1"/>
  <c r="L69" i="43295"/>
  <c r="M42" i="43295" s="1"/>
  <c r="J69" i="43295"/>
  <c r="H69" i="43295"/>
  <c r="F69" i="43295"/>
  <c r="G33" i="43295" s="1"/>
  <c r="G47" i="43295"/>
  <c r="D69" i="43295"/>
  <c r="E45" i="43295" s="1"/>
  <c r="C69" i="43295"/>
  <c r="B69" i="43295"/>
  <c r="X69" i="43296"/>
  <c r="Y41" i="43296" s="1"/>
  <c r="Y48" i="43296"/>
  <c r="V69" i="43296"/>
  <c r="W52" i="43296" s="1"/>
  <c r="T69" i="43296"/>
  <c r="U65" i="43296" s="1"/>
  <c r="R69" i="43296"/>
  <c r="P69" i="43296"/>
  <c r="Q65" i="43296"/>
  <c r="N69" i="43296"/>
  <c r="O57" i="43296" s="1"/>
  <c r="L69" i="43296"/>
  <c r="M54" i="43296" s="1"/>
  <c r="J69" i="43296"/>
  <c r="K30" i="43296" s="1"/>
  <c r="K62" i="43296"/>
  <c r="H69" i="43296"/>
  <c r="I49" i="43296"/>
  <c r="F69" i="43296"/>
  <c r="D69" i="43296"/>
  <c r="E53" i="43296"/>
  <c r="C69" i="43296"/>
  <c r="B69" i="43296"/>
  <c r="X69" i="43297"/>
  <c r="Y45" i="43297" s="1"/>
  <c r="V69" i="43297"/>
  <c r="T69" i="43297"/>
  <c r="U51" i="43297" s="1"/>
  <c r="R69" i="43297"/>
  <c r="S36" i="43297" s="1"/>
  <c r="P69" i="43297"/>
  <c r="Q68" i="43297"/>
  <c r="N69" i="43297"/>
  <c r="O68" i="43297" s="1"/>
  <c r="O56" i="43297"/>
  <c r="L69" i="43297"/>
  <c r="M60" i="43297" s="1"/>
  <c r="J69" i="43297"/>
  <c r="H69" i="43297"/>
  <c r="I60" i="43297"/>
  <c r="I68" i="43297"/>
  <c r="F69" i="43297"/>
  <c r="D69" i="43297"/>
  <c r="E60" i="43297" s="1"/>
  <c r="C69" i="43297"/>
  <c r="B69" i="43297"/>
  <c r="X69" i="43298"/>
  <c r="Y66" i="43298" s="1"/>
  <c r="V69" i="43298"/>
  <c r="W51" i="43298" s="1"/>
  <c r="T69" i="43298"/>
  <c r="R69" i="43298"/>
  <c r="S51" i="43298" s="1"/>
  <c r="S65" i="43298"/>
  <c r="P69" i="43298"/>
  <c r="Q59" i="43298" s="1"/>
  <c r="N69" i="43298"/>
  <c r="O57" i="43298" s="1"/>
  <c r="L69" i="43298"/>
  <c r="M53" i="43298" s="1"/>
  <c r="J69" i="43298"/>
  <c r="H69" i="43298"/>
  <c r="I53" i="43298" s="1"/>
  <c r="F69" i="43298"/>
  <c r="D69" i="43298"/>
  <c r="C69" i="43298"/>
  <c r="B69" i="43298"/>
  <c r="X67" i="43299"/>
  <c r="Y28" i="43299"/>
  <c r="V67" i="43299"/>
  <c r="W28" i="43299" s="1"/>
  <c r="T67" i="43299"/>
  <c r="U28" i="43299" s="1"/>
  <c r="R67" i="43299"/>
  <c r="S28" i="43299"/>
  <c r="P67" i="43299"/>
  <c r="Q28" i="43299" s="1"/>
  <c r="N67" i="43299"/>
  <c r="O28" i="43299" s="1"/>
  <c r="L67" i="43299"/>
  <c r="M28" i="43299"/>
  <c r="J67" i="43299"/>
  <c r="K28" i="43299" s="1"/>
  <c r="H67" i="43299"/>
  <c r="I28" i="43299" s="1"/>
  <c r="F67" i="43299"/>
  <c r="G28" i="43299" s="1"/>
  <c r="D67" i="43299"/>
  <c r="E28" i="43299"/>
  <c r="C67" i="43299"/>
  <c r="B67" i="43299"/>
  <c r="X69" i="43300"/>
  <c r="Y58" i="43300" s="1"/>
  <c r="V69" i="43300"/>
  <c r="W67" i="43300" s="1"/>
  <c r="W64" i="43300"/>
  <c r="T69" i="43300"/>
  <c r="R69" i="43300"/>
  <c r="P69" i="43300"/>
  <c r="Q57" i="43300" s="1"/>
  <c r="N69" i="43300"/>
  <c r="O49" i="43300" s="1"/>
  <c r="L69" i="43300"/>
  <c r="M41" i="43300" s="1"/>
  <c r="J69" i="43300"/>
  <c r="H69" i="43300"/>
  <c r="I33" i="43300"/>
  <c r="F69" i="43300"/>
  <c r="D69" i="43300"/>
  <c r="B69" i="43300"/>
  <c r="J19" i="43293"/>
  <c r="L19" i="43296"/>
  <c r="M11" i="43296" s="1"/>
  <c r="D19" i="43300"/>
  <c r="E16" i="43300" s="1"/>
  <c r="N19" i="43300"/>
  <c r="L19" i="43300"/>
  <c r="M16" i="43300"/>
  <c r="J19" i="43300"/>
  <c r="F19" i="43300"/>
  <c r="G16" i="43300" s="1"/>
  <c r="B19" i="43300"/>
  <c r="N19" i="43299"/>
  <c r="O52" i="43299" s="1"/>
  <c r="L19" i="43299"/>
  <c r="M64" i="43299" s="1"/>
  <c r="J19" i="43299"/>
  <c r="F19" i="43299"/>
  <c r="G36" i="43299" s="1"/>
  <c r="D19" i="43299"/>
  <c r="B19" i="43299"/>
  <c r="N19" i="43298"/>
  <c r="O19" i="43298" s="1"/>
  <c r="O18" i="43298"/>
  <c r="L19" i="43298"/>
  <c r="M19" i="43298" s="1"/>
  <c r="J19" i="43298"/>
  <c r="K11" i="43298" s="1"/>
  <c r="F19" i="43298"/>
  <c r="D19" i="43298"/>
  <c r="E14" i="43298" s="1"/>
  <c r="B19" i="43298"/>
  <c r="N19" i="43297"/>
  <c r="L19" i="43297"/>
  <c r="M16" i="43297" s="1"/>
  <c r="J19" i="43297"/>
  <c r="K12" i="43297" s="1"/>
  <c r="H19" i="43297"/>
  <c r="I16" i="43297" s="1"/>
  <c r="F19" i="43297"/>
  <c r="G19" i="43297" s="1"/>
  <c r="D19" i="43297"/>
  <c r="E13" i="43297" s="1"/>
  <c r="B19" i="43297"/>
  <c r="G15" i="43297"/>
  <c r="N19" i="43296"/>
  <c r="O14" i="43296" s="1"/>
  <c r="J19" i="43296"/>
  <c r="F19" i="43296"/>
  <c r="G19" i="43296" s="1"/>
  <c r="D19" i="43296"/>
  <c r="E15" i="43296" s="1"/>
  <c r="B19" i="43296"/>
  <c r="N19" i="43295"/>
  <c r="O10" i="43295" s="1"/>
  <c r="L19" i="43295"/>
  <c r="M15" i="43295" s="1"/>
  <c r="J19" i="43295"/>
  <c r="F19" i="43295"/>
  <c r="G17" i="43295" s="1"/>
  <c r="D19" i="43295"/>
  <c r="E18" i="43295" s="1"/>
  <c r="B19" i="43295"/>
  <c r="N19" i="43294"/>
  <c r="O11" i="43294" s="1"/>
  <c r="L19" i="43294"/>
  <c r="M19" i="43294" s="1"/>
  <c r="J19" i="43294"/>
  <c r="K19" i="43294"/>
  <c r="F19" i="43294"/>
  <c r="D19" i="43294"/>
  <c r="B19" i="43294"/>
  <c r="N19" i="43293"/>
  <c r="O18" i="43293" s="1"/>
  <c r="L19" i="43293"/>
  <c r="F19" i="43293"/>
  <c r="D19" i="43293"/>
  <c r="B19" i="43293"/>
  <c r="C69" i="43293"/>
  <c r="Z18" i="43293"/>
  <c r="N19" i="43292"/>
  <c r="L19" i="43292"/>
  <c r="M10" i="43292" s="1"/>
  <c r="J19" i="43292"/>
  <c r="K12" i="43292" s="1"/>
  <c r="F19" i="43292"/>
  <c r="G19" i="43292" s="1"/>
  <c r="G10" i="43292"/>
  <c r="D19" i="43292"/>
  <c r="B19" i="43292"/>
  <c r="N19" i="43291"/>
  <c r="L19" i="43291"/>
  <c r="J19" i="43291"/>
  <c r="K11" i="43291" s="1"/>
  <c r="K17" i="43291"/>
  <c r="F19" i="43291"/>
  <c r="G10" i="43291" s="1"/>
  <c r="D19" i="43291"/>
  <c r="B19" i="43291"/>
  <c r="N19" i="43290"/>
  <c r="O15" i="43290" s="1"/>
  <c r="O11" i="43290"/>
  <c r="L19" i="43290"/>
  <c r="J19" i="43290"/>
  <c r="K10" i="43290"/>
  <c r="F19" i="43290"/>
  <c r="D19" i="43290"/>
  <c r="E19" i="43290"/>
  <c r="B19" i="43290"/>
  <c r="N19" i="43289"/>
  <c r="O19" i="43289" s="1"/>
  <c r="L19" i="43289"/>
  <c r="M19" i="43289" s="1"/>
  <c r="J19" i="43289"/>
  <c r="F19" i="43289"/>
  <c r="G13" i="43289" s="1"/>
  <c r="D19" i="43289"/>
  <c r="E13" i="43289" s="1"/>
  <c r="B19" i="43289"/>
  <c r="N19" i="43288"/>
  <c r="O12" i="43288" s="1"/>
  <c r="O17" i="43288"/>
  <c r="J19" i="43288"/>
  <c r="K11" i="43288" s="1"/>
  <c r="D19" i="43288"/>
  <c r="B19" i="43288"/>
  <c r="N19" i="43287"/>
  <c r="O12" i="43287" s="1"/>
  <c r="L19" i="43287"/>
  <c r="M11" i="43287" s="1"/>
  <c r="J19" i="43287"/>
  <c r="K10" i="43287" s="1"/>
  <c r="F19" i="43287"/>
  <c r="D19" i="43287"/>
  <c r="E14" i="43287" s="1"/>
  <c r="E15" i="43287"/>
  <c r="B19" i="43287"/>
  <c r="N19" i="43286"/>
  <c r="L19" i="43286"/>
  <c r="M16" i="43286" s="1"/>
  <c r="J19" i="43286"/>
  <c r="K11" i="43286" s="1"/>
  <c r="K15" i="43286"/>
  <c r="F19" i="43286"/>
  <c r="G14" i="43286"/>
  <c r="D19" i="43286"/>
  <c r="B19" i="43286"/>
  <c r="N19" i="43285"/>
  <c r="L19" i="43285"/>
  <c r="M18" i="43285" s="1"/>
  <c r="M11" i="43285"/>
  <c r="J19" i="43285"/>
  <c r="F19" i="43285"/>
  <c r="G17" i="43285" s="1"/>
  <c r="D19" i="43285"/>
  <c r="E10" i="43285" s="1"/>
  <c r="B19" i="43285"/>
  <c r="M29" i="44"/>
  <c r="M12" i="44" s="1"/>
  <c r="M28" i="44"/>
  <c r="M11" i="44" s="1"/>
  <c r="M27" i="44"/>
  <c r="M26" i="44"/>
  <c r="M25" i="44"/>
  <c r="M24" i="44"/>
  <c r="M23" i="44"/>
  <c r="M22" i="44"/>
  <c r="M21" i="44"/>
  <c r="M20" i="44"/>
  <c r="M19" i="44"/>
  <c r="M18" i="44"/>
  <c r="M17" i="44"/>
  <c r="M130" i="44"/>
  <c r="M22" i="43280"/>
  <c r="L22" i="43280"/>
  <c r="K22" i="43280"/>
  <c r="J22" i="43280"/>
  <c r="I22" i="43280"/>
  <c r="H22" i="43280"/>
  <c r="G22" i="43280"/>
  <c r="F22" i="43280"/>
  <c r="E22" i="43280"/>
  <c r="D22" i="43280"/>
  <c r="C22" i="43280"/>
  <c r="B22" i="43280"/>
  <c r="N21" i="43280"/>
  <c r="N20" i="43280"/>
  <c r="N19" i="43280"/>
  <c r="N18" i="43280"/>
  <c r="N17" i="43280"/>
  <c r="N16" i="43280"/>
  <c r="N15" i="43280"/>
  <c r="N14" i="43280"/>
  <c r="N13" i="43280"/>
  <c r="N12" i="43280"/>
  <c r="N11" i="43280"/>
  <c r="N10" i="43280"/>
  <c r="N22" i="43280" s="1"/>
  <c r="O11" i="43280" s="1"/>
  <c r="N9" i="43280"/>
  <c r="M22" i="43262"/>
  <c r="L22" i="43262"/>
  <c r="K22" i="43262"/>
  <c r="J22" i="43262"/>
  <c r="I22" i="43262"/>
  <c r="H22" i="43262"/>
  <c r="G22" i="43262"/>
  <c r="F22" i="43262"/>
  <c r="E22" i="43262"/>
  <c r="D22" i="43262"/>
  <c r="C22" i="43262"/>
  <c r="B22" i="43262"/>
  <c r="N21" i="43262"/>
  <c r="N20" i="43262"/>
  <c r="N19" i="43262"/>
  <c r="N18" i="43262"/>
  <c r="N17" i="43262"/>
  <c r="N16" i="43262"/>
  <c r="N15" i="43262"/>
  <c r="N14" i="43262"/>
  <c r="N13" i="43262"/>
  <c r="N12" i="43262"/>
  <c r="N11" i="43262"/>
  <c r="N22" i="43262" s="1"/>
  <c r="N10" i="43262"/>
  <c r="N9" i="43262"/>
  <c r="K130" i="44"/>
  <c r="K29" i="44"/>
  <c r="K12" i="44" s="1"/>
  <c r="K28" i="44"/>
  <c r="K11" i="44" s="1"/>
  <c r="K27" i="44"/>
  <c r="K10" i="44" s="1"/>
  <c r="K26" i="44"/>
  <c r="K25" i="44"/>
  <c r="K24" i="44"/>
  <c r="K23" i="44"/>
  <c r="K22" i="44"/>
  <c r="K21" i="44"/>
  <c r="K20" i="44"/>
  <c r="K19" i="44"/>
  <c r="K18" i="44"/>
  <c r="K17" i="44"/>
  <c r="N9" i="4280"/>
  <c r="N10" i="4280"/>
  <c r="N11" i="4280"/>
  <c r="N12" i="4280"/>
  <c r="N13" i="4280"/>
  <c r="N14" i="4280"/>
  <c r="N15" i="4280"/>
  <c r="N16" i="4280"/>
  <c r="N22" i="4280" s="1"/>
  <c r="N17" i="4280"/>
  <c r="N18" i="4280"/>
  <c r="N19" i="4280"/>
  <c r="N20" i="4280"/>
  <c r="N21" i="4280"/>
  <c r="B22" i="4280"/>
  <c r="C22" i="4280"/>
  <c r="D22" i="4280"/>
  <c r="E22" i="4280"/>
  <c r="F22" i="4280"/>
  <c r="G22" i="4280"/>
  <c r="H22" i="4280"/>
  <c r="I22" i="4280"/>
  <c r="J22" i="4280"/>
  <c r="K22" i="4280"/>
  <c r="L22" i="4280"/>
  <c r="M22" i="4280"/>
  <c r="N9" i="43244"/>
  <c r="N10" i="43244"/>
  <c r="N11" i="43244"/>
  <c r="N12" i="43244"/>
  <c r="N13" i="43244"/>
  <c r="N14" i="43244"/>
  <c r="N15" i="43244"/>
  <c r="N22" i="43244" s="1"/>
  <c r="N16" i="43244"/>
  <c r="N17" i="43244"/>
  <c r="N18" i="43244"/>
  <c r="N19" i="43244"/>
  <c r="N20" i="43244"/>
  <c r="N21" i="43244"/>
  <c r="B22" i="43244"/>
  <c r="C22" i="43244"/>
  <c r="D22" i="43244"/>
  <c r="E22" i="43244"/>
  <c r="F22" i="43244"/>
  <c r="G22" i="43244"/>
  <c r="H22" i="43244"/>
  <c r="I22" i="43244"/>
  <c r="J22" i="43244"/>
  <c r="K22" i="43244"/>
  <c r="L22" i="43244"/>
  <c r="M22" i="43244"/>
  <c r="N9" i="47"/>
  <c r="N10" i="47"/>
  <c r="N11" i="47"/>
  <c r="N12" i="47"/>
  <c r="N13" i="47"/>
  <c r="N14" i="47"/>
  <c r="N15" i="47"/>
  <c r="N16" i="47"/>
  <c r="N17" i="47"/>
  <c r="N18" i="47"/>
  <c r="N19" i="47"/>
  <c r="N20" i="47"/>
  <c r="N21" i="47"/>
  <c r="B22" i="47"/>
  <c r="C22" i="47"/>
  <c r="D22" i="47"/>
  <c r="E22" i="47"/>
  <c r="F22" i="47"/>
  <c r="G22" i="47"/>
  <c r="H22" i="47"/>
  <c r="I22" i="47"/>
  <c r="J22" i="47"/>
  <c r="K22" i="47"/>
  <c r="L22" i="47"/>
  <c r="M22" i="47"/>
  <c r="N9" i="50"/>
  <c r="N10" i="50"/>
  <c r="N11" i="50"/>
  <c r="N12" i="50"/>
  <c r="N13" i="50"/>
  <c r="N14" i="50"/>
  <c r="N15" i="50"/>
  <c r="N16" i="50"/>
  <c r="N17" i="50"/>
  <c r="N18" i="50"/>
  <c r="N19" i="50"/>
  <c r="N20" i="50"/>
  <c r="N21" i="50"/>
  <c r="B22" i="50"/>
  <c r="C22" i="50"/>
  <c r="D22" i="50"/>
  <c r="E22" i="50"/>
  <c r="F22" i="50"/>
  <c r="G22" i="50"/>
  <c r="H22" i="50"/>
  <c r="I22" i="50"/>
  <c r="J22" i="50"/>
  <c r="K22" i="50"/>
  <c r="L22" i="50"/>
  <c r="M22" i="50"/>
  <c r="N9" i="51"/>
  <c r="N10" i="51"/>
  <c r="N11" i="51"/>
  <c r="N12" i="51"/>
  <c r="N13" i="51"/>
  <c r="N14" i="51"/>
  <c r="N15" i="51"/>
  <c r="N16" i="51"/>
  <c r="N17" i="51"/>
  <c r="N18" i="51"/>
  <c r="N19" i="51"/>
  <c r="N20" i="51"/>
  <c r="N21" i="51"/>
  <c r="B22" i="51"/>
  <c r="C22" i="51"/>
  <c r="D22" i="51"/>
  <c r="E22" i="51"/>
  <c r="F22" i="51"/>
  <c r="G22" i="51"/>
  <c r="H22" i="51"/>
  <c r="I22" i="51"/>
  <c r="J22" i="51"/>
  <c r="K22" i="51"/>
  <c r="L22" i="51"/>
  <c r="M22" i="51"/>
  <c r="N9" i="52"/>
  <c r="N10" i="52"/>
  <c r="N11" i="52"/>
  <c r="N12" i="52"/>
  <c r="N13" i="52"/>
  <c r="N14" i="52"/>
  <c r="N15" i="52"/>
  <c r="N16" i="52"/>
  <c r="N17" i="52"/>
  <c r="N18" i="52"/>
  <c r="N19" i="52"/>
  <c r="N20" i="52"/>
  <c r="N21" i="52"/>
  <c r="B22" i="52"/>
  <c r="C22" i="52"/>
  <c r="D22" i="52"/>
  <c r="E22" i="52"/>
  <c r="F22" i="52"/>
  <c r="G22" i="52"/>
  <c r="H22" i="52"/>
  <c r="I22" i="52"/>
  <c r="J22" i="52"/>
  <c r="K22" i="52"/>
  <c r="L22" i="52"/>
  <c r="M22" i="52"/>
  <c r="N9" i="49"/>
  <c r="N10" i="49"/>
  <c r="N11" i="49"/>
  <c r="N12" i="49"/>
  <c r="N13" i="49"/>
  <c r="N14" i="49"/>
  <c r="N15" i="49"/>
  <c r="N16" i="49"/>
  <c r="N17" i="49"/>
  <c r="N18" i="49"/>
  <c r="O18" i="49" s="1"/>
  <c r="N19" i="49"/>
  <c r="N20" i="49"/>
  <c r="N21" i="49"/>
  <c r="B22" i="49"/>
  <c r="C22" i="49"/>
  <c r="D22" i="49"/>
  <c r="E22" i="49"/>
  <c r="F22" i="49"/>
  <c r="G22" i="49"/>
  <c r="H22" i="49"/>
  <c r="I22" i="49"/>
  <c r="J22" i="49"/>
  <c r="K22" i="49"/>
  <c r="L22" i="49"/>
  <c r="M22" i="49"/>
  <c r="N9" i="43257"/>
  <c r="N10" i="43257"/>
  <c r="N11" i="43257"/>
  <c r="N12" i="43257"/>
  <c r="N13" i="43257"/>
  <c r="N14" i="43257"/>
  <c r="N15" i="43257"/>
  <c r="N16" i="43257"/>
  <c r="N17" i="43257"/>
  <c r="N18" i="43257"/>
  <c r="N19" i="43257"/>
  <c r="N20" i="43257"/>
  <c r="N21" i="43257"/>
  <c r="B22" i="43257"/>
  <c r="C22" i="43257"/>
  <c r="D22" i="43257"/>
  <c r="E22" i="43257"/>
  <c r="F22" i="43257"/>
  <c r="G22" i="43257"/>
  <c r="H22" i="43257"/>
  <c r="I22" i="43257"/>
  <c r="J22" i="43257"/>
  <c r="K22" i="43257"/>
  <c r="L22" i="43257"/>
  <c r="M22" i="43257"/>
  <c r="N9" i="43260"/>
  <c r="N10" i="43260"/>
  <c r="N11" i="43260"/>
  <c r="N12" i="43260"/>
  <c r="N13" i="43260"/>
  <c r="N14" i="43260"/>
  <c r="N15" i="43260"/>
  <c r="N16" i="43260"/>
  <c r="N17" i="43260"/>
  <c r="N18" i="43260"/>
  <c r="N19" i="43260"/>
  <c r="N20" i="43260"/>
  <c r="N21" i="43260"/>
  <c r="B22" i="43260"/>
  <c r="C22" i="43260"/>
  <c r="D22" i="43260"/>
  <c r="E22" i="43260"/>
  <c r="F22" i="43260"/>
  <c r="G22" i="43260"/>
  <c r="H22" i="43260"/>
  <c r="I22" i="43260"/>
  <c r="J22" i="43260"/>
  <c r="K22" i="43260"/>
  <c r="L22" i="43260"/>
  <c r="M22" i="43260"/>
  <c r="N9" i="43261"/>
  <c r="N10" i="43261"/>
  <c r="N11" i="43261"/>
  <c r="N12" i="43261"/>
  <c r="N13" i="43261"/>
  <c r="N14" i="43261"/>
  <c r="N15" i="43261"/>
  <c r="N16" i="43261"/>
  <c r="N17" i="43261"/>
  <c r="N18" i="43261"/>
  <c r="N19" i="43261"/>
  <c r="N20" i="43261"/>
  <c r="N21" i="43261"/>
  <c r="B22" i="43261"/>
  <c r="C22" i="43261"/>
  <c r="D22" i="43261"/>
  <c r="E22" i="43261"/>
  <c r="F22" i="43261"/>
  <c r="G22" i="43261"/>
  <c r="H22" i="43261"/>
  <c r="I22" i="43261"/>
  <c r="J22" i="43261"/>
  <c r="K22" i="43261"/>
  <c r="L22" i="43261"/>
  <c r="M22" i="43261"/>
  <c r="B17" i="44"/>
  <c r="C17" i="44"/>
  <c r="D17" i="44"/>
  <c r="E17" i="44"/>
  <c r="F17" i="44"/>
  <c r="G17" i="44"/>
  <c r="H17" i="44"/>
  <c r="I17" i="44"/>
  <c r="J17" i="44"/>
  <c r="L17" i="44"/>
  <c r="B18" i="44"/>
  <c r="C18" i="44"/>
  <c r="D18" i="44"/>
  <c r="E18" i="44"/>
  <c r="F18" i="44"/>
  <c r="G18" i="44"/>
  <c r="H18" i="44"/>
  <c r="I18" i="44"/>
  <c r="J18" i="44"/>
  <c r="L18" i="44"/>
  <c r="B19" i="44"/>
  <c r="C19" i="44"/>
  <c r="D19" i="44"/>
  <c r="E19" i="44"/>
  <c r="F19" i="44"/>
  <c r="G19" i="44"/>
  <c r="H19" i="44"/>
  <c r="I19" i="44"/>
  <c r="J19" i="44"/>
  <c r="L19" i="44"/>
  <c r="B20" i="44"/>
  <c r="C20" i="44"/>
  <c r="D20" i="44"/>
  <c r="E20" i="44"/>
  <c r="F20" i="44"/>
  <c r="G20" i="44"/>
  <c r="H20" i="44"/>
  <c r="I20" i="44"/>
  <c r="J20" i="44"/>
  <c r="L20" i="44"/>
  <c r="B21" i="44"/>
  <c r="C21" i="44"/>
  <c r="D21" i="44"/>
  <c r="E21" i="44"/>
  <c r="F21" i="44"/>
  <c r="G21" i="44"/>
  <c r="H21" i="44"/>
  <c r="I21" i="44"/>
  <c r="J21" i="44"/>
  <c r="L21" i="44"/>
  <c r="B22" i="44"/>
  <c r="C22" i="44"/>
  <c r="D22" i="44"/>
  <c r="E22" i="44"/>
  <c r="F22" i="44"/>
  <c r="G22" i="44"/>
  <c r="H22" i="44"/>
  <c r="I22" i="44"/>
  <c r="J22" i="44"/>
  <c r="L22" i="44"/>
  <c r="B23" i="44"/>
  <c r="C23" i="44"/>
  <c r="D23" i="44"/>
  <c r="E23" i="44"/>
  <c r="F23" i="44"/>
  <c r="G23" i="44"/>
  <c r="H23" i="44"/>
  <c r="I23" i="44"/>
  <c r="J23" i="44"/>
  <c r="L23" i="44"/>
  <c r="B24" i="44"/>
  <c r="C24" i="44"/>
  <c r="D24" i="44"/>
  <c r="E24" i="44"/>
  <c r="F24" i="44"/>
  <c r="G24" i="44"/>
  <c r="H24" i="44"/>
  <c r="I24" i="44"/>
  <c r="J24" i="44"/>
  <c r="L24" i="44"/>
  <c r="B25" i="44"/>
  <c r="C25" i="44"/>
  <c r="D25" i="44"/>
  <c r="E25" i="44"/>
  <c r="F25" i="44"/>
  <c r="G25" i="44"/>
  <c r="H25" i="44"/>
  <c r="I25" i="44"/>
  <c r="J25" i="44"/>
  <c r="L25" i="44"/>
  <c r="B26" i="44"/>
  <c r="C26" i="44"/>
  <c r="D26" i="44"/>
  <c r="E26" i="44"/>
  <c r="F26" i="44"/>
  <c r="G26" i="44"/>
  <c r="H26" i="44"/>
  <c r="I26" i="44"/>
  <c r="J26" i="44"/>
  <c r="L26" i="44"/>
  <c r="B27" i="44"/>
  <c r="C27" i="44"/>
  <c r="C10" i="44" s="1"/>
  <c r="D27" i="44"/>
  <c r="D10" i="44" s="1"/>
  <c r="E27" i="44"/>
  <c r="E10" i="44" s="1"/>
  <c r="F27" i="44"/>
  <c r="F10" i="44" s="1"/>
  <c r="G27" i="44"/>
  <c r="G10" i="44" s="1"/>
  <c r="H27" i="44"/>
  <c r="H10" i="44" s="1"/>
  <c r="I27" i="44"/>
  <c r="I10" i="44" s="1"/>
  <c r="J27" i="44"/>
  <c r="J10" i="44" s="1"/>
  <c r="L27" i="44"/>
  <c r="L10" i="44" s="1"/>
  <c r="B28" i="44"/>
  <c r="B11" i="44" s="1"/>
  <c r="C28" i="44"/>
  <c r="C11" i="44" s="1"/>
  <c r="D28" i="44"/>
  <c r="D11" i="44" s="1"/>
  <c r="E28" i="44"/>
  <c r="E11" i="44" s="1"/>
  <c r="F28" i="44"/>
  <c r="F11" i="44" s="1"/>
  <c r="G28" i="44"/>
  <c r="G11" i="44" s="1"/>
  <c r="H28" i="44"/>
  <c r="H11" i="44"/>
  <c r="I28" i="44"/>
  <c r="I11" i="44" s="1"/>
  <c r="J28" i="44"/>
  <c r="J11" i="44" s="1"/>
  <c r="L28" i="44"/>
  <c r="L11" i="44" s="1"/>
  <c r="B29" i="44"/>
  <c r="C29" i="44"/>
  <c r="C12" i="44" s="1"/>
  <c r="D29" i="44"/>
  <c r="D12" i="44" s="1"/>
  <c r="E29" i="44"/>
  <c r="E12" i="44" s="1"/>
  <c r="F29" i="44"/>
  <c r="F12" i="44" s="1"/>
  <c r="G29" i="44"/>
  <c r="G12" i="44" s="1"/>
  <c r="H29" i="44"/>
  <c r="H12" i="44" s="1"/>
  <c r="I29" i="44"/>
  <c r="I12" i="44" s="1"/>
  <c r="J29" i="44"/>
  <c r="J12" i="44" s="1"/>
  <c r="L29" i="44"/>
  <c r="L12" i="44" s="1"/>
  <c r="C130" i="44"/>
  <c r="D130" i="44"/>
  <c r="E130" i="44"/>
  <c r="F130" i="44"/>
  <c r="G130" i="44"/>
  <c r="H130" i="44"/>
  <c r="I130" i="44"/>
  <c r="J130" i="44"/>
  <c r="L130" i="44"/>
  <c r="M11" i="43298"/>
  <c r="E13" i="43298"/>
  <c r="E12" i="43298"/>
  <c r="O14" i="43298"/>
  <c r="E10" i="43298"/>
  <c r="M13" i="43298"/>
  <c r="M12" i="43296"/>
  <c r="G12" i="43296"/>
  <c r="K10" i="43294"/>
  <c r="K14" i="43294"/>
  <c r="K18" i="43294"/>
  <c r="E17" i="43294"/>
  <c r="O10" i="43291"/>
  <c r="O14" i="43291"/>
  <c r="G19" i="43290"/>
  <c r="M14" i="43286"/>
  <c r="K12" i="43290"/>
  <c r="E17" i="43290"/>
  <c r="O13" i="43291"/>
  <c r="O15" i="43291"/>
  <c r="O18" i="43291"/>
  <c r="M18" i="43291"/>
  <c r="K16" i="43292"/>
  <c r="G11" i="43292"/>
  <c r="G17" i="43292"/>
  <c r="G14" i="43292"/>
  <c r="E13" i="43292"/>
  <c r="O15" i="43293"/>
  <c r="K14" i="43293"/>
  <c r="G15" i="43293"/>
  <c r="K13" i="43294"/>
  <c r="K17" i="43294"/>
  <c r="K11" i="43294"/>
  <c r="K12" i="43294"/>
  <c r="K15" i="43294"/>
  <c r="K16" i="43294"/>
  <c r="G14" i="43294"/>
  <c r="M10" i="43295"/>
  <c r="M12" i="43295"/>
  <c r="K18" i="43295"/>
  <c r="K12" i="43295"/>
  <c r="G15" i="43295"/>
  <c r="E12" i="43295"/>
  <c r="E10" i="43295"/>
  <c r="M18" i="43296"/>
  <c r="M10" i="43296"/>
  <c r="G13" i="43296"/>
  <c r="E16" i="43296"/>
  <c r="E14" i="43296"/>
  <c r="E18" i="43296"/>
  <c r="K19" i="43297"/>
  <c r="K16" i="43297"/>
  <c r="K13" i="43297"/>
  <c r="K14" i="43297"/>
  <c r="K15" i="43297"/>
  <c r="G16" i="43297"/>
  <c r="G10" i="43297"/>
  <c r="G18" i="43297"/>
  <c r="G12" i="43297"/>
  <c r="G13" i="43297"/>
  <c r="O15" i="43298"/>
  <c r="K14" i="43298"/>
  <c r="O12" i="43299"/>
  <c r="O14" i="43299"/>
  <c r="O19" i="43299"/>
  <c r="O13" i="43299"/>
  <c r="O17" i="43299"/>
  <c r="O11" i="43299"/>
  <c r="M12" i="43300"/>
  <c r="G18" i="43300"/>
  <c r="O15" i="43286"/>
  <c r="E17" i="43287"/>
  <c r="M15" i="43287"/>
  <c r="E19" i="43287"/>
  <c r="E16" i="43287"/>
  <c r="M19" i="43287"/>
  <c r="Z10" i="43289"/>
  <c r="Z17" i="43289"/>
  <c r="K14" i="43289"/>
  <c r="Z15" i="43289"/>
  <c r="E18" i="43290"/>
  <c r="E13" i="43290"/>
  <c r="Z17" i="43290"/>
  <c r="E14" i="43290"/>
  <c r="O19" i="43290"/>
  <c r="E10" i="43290"/>
  <c r="O16" i="43290"/>
  <c r="E11" i="43290"/>
  <c r="E12" i="43290"/>
  <c r="O12" i="43290"/>
  <c r="O14" i="43290"/>
  <c r="E15" i="43290"/>
  <c r="O17" i="43290"/>
  <c r="E16" i="43290"/>
  <c r="O13" i="43290"/>
  <c r="Z15" i="43290"/>
  <c r="Z10" i="43290"/>
  <c r="Z10" i="43291"/>
  <c r="Z18" i="43291"/>
  <c r="G11" i="43291"/>
  <c r="G15" i="43291"/>
  <c r="K16" i="43291"/>
  <c r="M16" i="43291"/>
  <c r="K10" i="43291"/>
  <c r="M12" i="43291"/>
  <c r="M11" i="43291"/>
  <c r="G16" i="43291"/>
  <c r="M10" i="43291"/>
  <c r="K18" i="43291"/>
  <c r="K14" i="43291"/>
  <c r="K12" i="43291"/>
  <c r="M14" i="43291"/>
  <c r="K19" i="43291"/>
  <c r="Z12" i="43291"/>
  <c r="K19" i="43292"/>
  <c r="K13" i="43292"/>
  <c r="K18" i="43292"/>
  <c r="M13" i="43292"/>
  <c r="K15" i="43292"/>
  <c r="K10" i="43292"/>
  <c r="E10" i="43292"/>
  <c r="G12" i="43292"/>
  <c r="G16" i="43292"/>
  <c r="G15" i="43292"/>
  <c r="Z12" i="43292"/>
  <c r="Z12" i="43293"/>
  <c r="Z11" i="43293"/>
  <c r="E17" i="43293"/>
  <c r="G13" i="43293"/>
  <c r="O17" i="43293"/>
  <c r="O13" i="43293"/>
  <c r="O12" i="43293"/>
  <c r="O16" i="43293"/>
  <c r="K15" i="43293"/>
  <c r="O10" i="43293"/>
  <c r="Y14" i="43293"/>
  <c r="O19" i="43293"/>
  <c r="O14" i="43293"/>
  <c r="O11" i="43293"/>
  <c r="E11" i="43294"/>
  <c r="E12" i="43294"/>
  <c r="M15" i="43294"/>
  <c r="E19" i="43294"/>
  <c r="M16" i="43294"/>
  <c r="M11" i="43294"/>
  <c r="M12" i="43294"/>
  <c r="Z16" i="43295"/>
  <c r="Z12" i="43295"/>
  <c r="E19" i="43295"/>
  <c r="M16" i="43295"/>
  <c r="M18" i="43295"/>
  <c r="M11" i="43295"/>
  <c r="E15" i="43295"/>
  <c r="M17" i="43295"/>
  <c r="M19" i="43295"/>
  <c r="E17" i="43295"/>
  <c r="K16" i="43295"/>
  <c r="E11" i="43295"/>
  <c r="K10" i="43295"/>
  <c r="K13" i="43295"/>
  <c r="E16" i="43295"/>
  <c r="K14" i="43295"/>
  <c r="K17" i="43295"/>
  <c r="Z16" i="43296"/>
  <c r="E12" i="43296"/>
  <c r="M13" i="43296"/>
  <c r="G10" i="43296"/>
  <c r="O10" i="43296"/>
  <c r="E19" i="43296"/>
  <c r="G14" i="43296"/>
  <c r="E13" i="43296"/>
  <c r="G18" i="43296"/>
  <c r="G15" i="43296"/>
  <c r="E11" i="43296"/>
  <c r="G11" i="43296"/>
  <c r="E17" i="43296"/>
  <c r="O16" i="43296"/>
  <c r="M14" i="43297"/>
  <c r="M13" i="43297"/>
  <c r="O11" i="43297"/>
  <c r="E19" i="43297"/>
  <c r="M12" i="43297"/>
  <c r="I10" i="43297"/>
  <c r="I13" i="43297"/>
  <c r="I17" i="43297"/>
  <c r="M10" i="43297"/>
  <c r="Z12" i="43298"/>
  <c r="O11" i="43298"/>
  <c r="O13" i="43298"/>
  <c r="G19" i="43298"/>
  <c r="G15" i="43298"/>
  <c r="O12" i="43298"/>
  <c r="O10" i="43298"/>
  <c r="E15" i="43298"/>
  <c r="M17" i="43298"/>
  <c r="O17" i="43298"/>
  <c r="K12" i="43298"/>
  <c r="M14" i="43298"/>
  <c r="K18" i="43298"/>
  <c r="M15" i="43298"/>
  <c r="K10" i="43298"/>
  <c r="E19" i="43298"/>
  <c r="K15" i="43298"/>
  <c r="K16" i="43298"/>
  <c r="E18" i="43298"/>
  <c r="Y65" i="43300"/>
  <c r="Y49" i="43300"/>
  <c r="Y63" i="43300"/>
  <c r="Y39" i="43300"/>
  <c r="Y34" i="43300"/>
  <c r="G11" i="43300"/>
  <c r="G13" i="43300"/>
  <c r="E63" i="43300"/>
  <c r="E55" i="43300"/>
  <c r="E39" i="43300"/>
  <c r="E31" i="43300"/>
  <c r="E62" i="43300"/>
  <c r="E54" i="43300"/>
  <c r="E38" i="43300"/>
  <c r="E30" i="43300"/>
  <c r="E53" i="43300"/>
  <c r="E45" i="43300"/>
  <c r="E37" i="43300"/>
  <c r="E65" i="43300"/>
  <c r="E49" i="43300"/>
  <c r="E41" i="43300"/>
  <c r="E34" i="43300"/>
  <c r="E50" i="43300"/>
  <c r="E66" i="43300"/>
  <c r="M39" i="43300"/>
  <c r="O41" i="43300"/>
  <c r="Q48" i="43300"/>
  <c r="M35" i="43300"/>
  <c r="M57" i="43300"/>
  <c r="M68" i="43300"/>
  <c r="M60" i="43300"/>
  <c r="Y30" i="43300"/>
  <c r="O68" i="43300"/>
  <c r="O60" i="43300"/>
  <c r="O52" i="43300"/>
  <c r="O44" i="43300"/>
  <c r="O36" i="43300"/>
  <c r="O67" i="43300"/>
  <c r="O59" i="43300"/>
  <c r="O51" i="43300"/>
  <c r="O43" i="43300"/>
  <c r="O35" i="43300"/>
  <c r="O66" i="43300"/>
  <c r="O58" i="43300"/>
  <c r="O50" i="43300"/>
  <c r="O42" i="43300"/>
  <c r="O34" i="43300"/>
  <c r="O62" i="43300"/>
  <c r="O54" i="43300"/>
  <c r="O46" i="43300"/>
  <c r="O38" i="43300"/>
  <c r="O30" i="43300"/>
  <c r="O61" i="43300"/>
  <c r="O53" i="43300"/>
  <c r="O45" i="43300"/>
  <c r="O37" i="43300"/>
  <c r="O33" i="43300"/>
  <c r="O56" i="43300"/>
  <c r="Y36" i="43300"/>
  <c r="K66" i="43300"/>
  <c r="K57" i="43300"/>
  <c r="K33" i="43300"/>
  <c r="K64" i="43300"/>
  <c r="K68" i="43300"/>
  <c r="K52" i="43300"/>
  <c r="K36" i="43300"/>
  <c r="G14" i="43300"/>
  <c r="Q53" i="43300"/>
  <c r="Q45" i="43300"/>
  <c r="Q68" i="43300"/>
  <c r="Q60" i="43300"/>
  <c r="Q52" i="43300"/>
  <c r="Q44" i="43300"/>
  <c r="Q67" i="43300"/>
  <c r="Q59" i="43300"/>
  <c r="Q43" i="43300"/>
  <c r="Q35" i="43300"/>
  <c r="Q63" i="43300"/>
  <c r="Q55" i="43300"/>
  <c r="Q39" i="43300"/>
  <c r="Q31" i="43300"/>
  <c r="Q54" i="43300"/>
  <c r="Q46" i="43300"/>
  <c r="Q38" i="43300"/>
  <c r="Q30" i="43300"/>
  <c r="E60" i="43300"/>
  <c r="M32" i="43300"/>
  <c r="O39" i="43300"/>
  <c r="O57" i="43300"/>
  <c r="Q41" i="43300"/>
  <c r="Q64" i="43300"/>
  <c r="Y60" i="43300"/>
  <c r="G50" i="43300"/>
  <c r="G66" i="43300"/>
  <c r="I35" i="43300"/>
  <c r="S56" i="43300"/>
  <c r="S64" i="43300"/>
  <c r="U41" i="43300"/>
  <c r="U49" i="43300"/>
  <c r="W34" i="43300"/>
  <c r="W42" i="43300"/>
  <c r="W50" i="43300"/>
  <c r="W58" i="43300"/>
  <c r="W66" i="43300"/>
  <c r="G30" i="43300"/>
  <c r="G46" i="43300"/>
  <c r="I55" i="43300"/>
  <c r="S44" i="43300"/>
  <c r="S52" i="43300"/>
  <c r="W30" i="43300"/>
  <c r="W38" i="43300"/>
  <c r="W46" i="43300"/>
  <c r="W54" i="43300"/>
  <c r="W62" i="43300"/>
  <c r="G31" i="43300"/>
  <c r="G63" i="43300"/>
  <c r="I48" i="43300"/>
  <c r="S37" i="43300"/>
  <c r="S45" i="43300"/>
  <c r="W31" i="43300"/>
  <c r="W39" i="43300"/>
  <c r="W47" i="43300"/>
  <c r="W55" i="43300"/>
  <c r="W63" i="43300"/>
  <c r="G40" i="43300"/>
  <c r="G56" i="43300"/>
  <c r="S30" i="43300"/>
  <c r="U47" i="43300"/>
  <c r="W32" i="43300"/>
  <c r="W40" i="43300"/>
  <c r="W48" i="43300"/>
  <c r="W56" i="43300"/>
  <c r="M19" i="43299"/>
  <c r="K10" i="43299"/>
  <c r="K12" i="43299"/>
  <c r="Z11" i="43300"/>
  <c r="R19" i="43300"/>
  <c r="C69" i="43300"/>
  <c r="E19" i="43300"/>
  <c r="E18" i="43300"/>
  <c r="E11" i="43300"/>
  <c r="O19" i="43285"/>
  <c r="O17" i="43285"/>
  <c r="O11" i="43285"/>
  <c r="M15" i="43285"/>
  <c r="M17" i="43285"/>
  <c r="M16" i="43285"/>
  <c r="E12" i="43285"/>
  <c r="E13" i="43285"/>
  <c r="E17" i="43285"/>
  <c r="E11" i="43285"/>
  <c r="E18" i="43285"/>
  <c r="E15" i="43285"/>
  <c r="E14" i="43285"/>
  <c r="K17" i="43286"/>
  <c r="K18" i="43286"/>
  <c r="K12" i="43286"/>
  <c r="K16" i="43286"/>
  <c r="K14" i="43286"/>
  <c r="O10" i="43287"/>
  <c r="O14" i="43287"/>
  <c r="M13" i="43287"/>
  <c r="E11" i="43287"/>
  <c r="E12" i="43287"/>
  <c r="E18" i="43287"/>
  <c r="E13" i="43287"/>
  <c r="E10" i="43287"/>
  <c r="O11" i="43288"/>
  <c r="O16" i="43288"/>
  <c r="O13" i="43288"/>
  <c r="O19" i="43288"/>
  <c r="O15" i="43288"/>
  <c r="O10" i="43288"/>
  <c r="O18" i="43288"/>
  <c r="O14" i="43288"/>
  <c r="K14" i="43288"/>
  <c r="K10" i="43288"/>
  <c r="K17" i="43288"/>
  <c r="K13" i="43288"/>
  <c r="K12" i="43288"/>
  <c r="O16" i="43289"/>
  <c r="O14" i="43289"/>
  <c r="M12" i="43289"/>
  <c r="M18" i="43289"/>
  <c r="M17" i="43289"/>
  <c r="M15" i="43289"/>
  <c r="M16" i="43289"/>
  <c r="M13" i="43289"/>
  <c r="M14" i="43289"/>
  <c r="M10" i="43289"/>
  <c r="M11" i="43289"/>
  <c r="K13" i="43289"/>
  <c r="G17" i="43289"/>
  <c r="G10" i="43289"/>
  <c r="G19" i="43289"/>
  <c r="G11" i="43289"/>
  <c r="G15" i="43289"/>
  <c r="G12" i="43289"/>
  <c r="G16" i="43289"/>
  <c r="G18" i="43289"/>
  <c r="G14" i="43289"/>
  <c r="E11" i="43289"/>
  <c r="M18" i="43300"/>
  <c r="G10" i="43300"/>
  <c r="G12" i="43300"/>
  <c r="M13" i="43300"/>
  <c r="O10" i="43300"/>
  <c r="G19" i="43300"/>
  <c r="M10" i="43300"/>
  <c r="M11" i="43300"/>
  <c r="M19" i="43300"/>
  <c r="K10" i="43300"/>
  <c r="M17" i="43300"/>
  <c r="E10" i="43300"/>
  <c r="E15" i="43300"/>
  <c r="K18" i="43300"/>
  <c r="M15" i="43300"/>
  <c r="K11" i="43300"/>
  <c r="M14" i="43300"/>
  <c r="E13" i="43300"/>
  <c r="K19" i="43300"/>
  <c r="B19" i="43263"/>
  <c r="S10" i="43300"/>
  <c r="R68" i="43263"/>
  <c r="P19" i="43294"/>
  <c r="Q18" i="43294" s="1"/>
  <c r="I15" i="43294"/>
  <c r="R19" i="43292"/>
  <c r="Z14" i="43292"/>
  <c r="Z15" i="43292"/>
  <c r="Z13" i="43292"/>
  <c r="H19" i="43292"/>
  <c r="Z15" i="43291"/>
  <c r="Z13" i="43291"/>
  <c r="Z12" i="43290"/>
  <c r="Z14" i="43290"/>
  <c r="Z16" i="43290"/>
  <c r="Z13" i="43290"/>
  <c r="Z11" i="43290"/>
  <c r="Y10" i="43289"/>
  <c r="U10" i="43289"/>
  <c r="U15" i="43289"/>
  <c r="U19" i="43289"/>
  <c r="U11" i="43289"/>
  <c r="Z12" i="43289"/>
  <c r="Z16" i="43289"/>
  <c r="I17" i="43289"/>
  <c r="I18" i="43289"/>
  <c r="I13" i="43289"/>
  <c r="Z11" i="43289"/>
  <c r="G67" i="43288"/>
  <c r="G59" i="43288"/>
  <c r="G51" i="43288"/>
  <c r="G43" i="43288"/>
  <c r="G35" i="43288"/>
  <c r="G66" i="43288"/>
  <c r="G58" i="43288"/>
  <c r="G50" i="43288"/>
  <c r="G42" i="43288"/>
  <c r="G34" i="43288"/>
  <c r="G64" i="43288"/>
  <c r="G56" i="43288"/>
  <c r="G48" i="43288"/>
  <c r="G40" i="43288"/>
  <c r="G32" i="43288"/>
  <c r="G61" i="43288"/>
  <c r="G53" i="43288"/>
  <c r="G45" i="43288"/>
  <c r="G37" i="43288"/>
  <c r="G44" i="43288"/>
  <c r="G60" i="43288"/>
  <c r="M37" i="43288"/>
  <c r="M53" i="43288"/>
  <c r="U68" i="43288"/>
  <c r="U60" i="43288"/>
  <c r="U52" i="43288"/>
  <c r="U44" i="43288"/>
  <c r="U36" i="43288"/>
  <c r="U67" i="43288"/>
  <c r="U59" i="43288"/>
  <c r="U51" i="43288"/>
  <c r="U43" i="43288"/>
  <c r="U35" i="43288"/>
  <c r="U65" i="43288"/>
  <c r="U57" i="43288"/>
  <c r="U49" i="43288"/>
  <c r="U41" i="43288"/>
  <c r="U33" i="43288"/>
  <c r="U62" i="43288"/>
  <c r="U54" i="43288"/>
  <c r="U46" i="43288"/>
  <c r="U38" i="43288"/>
  <c r="U30" i="43288"/>
  <c r="U61" i="43288"/>
  <c r="U53" i="43288"/>
  <c r="U45" i="43288"/>
  <c r="U37" i="43288"/>
  <c r="G30" i="43288"/>
  <c r="G46" i="43288"/>
  <c r="G62" i="43288"/>
  <c r="M39" i="43288"/>
  <c r="M55" i="43288"/>
  <c r="O31" i="43288"/>
  <c r="O66" i="43288"/>
  <c r="U40" i="43288"/>
  <c r="U63" i="43288"/>
  <c r="G63" i="43288"/>
  <c r="G33" i="43288"/>
  <c r="G49" i="43288"/>
  <c r="G65" i="43288"/>
  <c r="M42" i="43288"/>
  <c r="M58" i="43288"/>
  <c r="G36" i="43288"/>
  <c r="G52" i="43288"/>
  <c r="G68" i="43288"/>
  <c r="M45" i="43288"/>
  <c r="M61" i="43288"/>
  <c r="O37" i="43288"/>
  <c r="Q34" i="43288"/>
  <c r="U48" i="43288"/>
  <c r="G47" i="43288"/>
  <c r="M47" i="43288"/>
  <c r="O44" i="43288"/>
  <c r="O67" i="43288"/>
  <c r="O51" i="43288"/>
  <c r="O57" i="43288"/>
  <c r="O41" i="43288"/>
  <c r="O33" i="43288"/>
  <c r="O30" i="43288"/>
  <c r="O53" i="43288"/>
  <c r="G39" i="43288"/>
  <c r="G55" i="43288"/>
  <c r="M32" i="43288"/>
  <c r="M48" i="43288"/>
  <c r="O58" i="43288"/>
  <c r="U32" i="43288"/>
  <c r="U55" i="43288"/>
  <c r="G31" i="43288"/>
  <c r="M68" i="43288"/>
  <c r="M60" i="43288"/>
  <c r="M52" i="43288"/>
  <c r="M44" i="43288"/>
  <c r="M36" i="43288"/>
  <c r="M67" i="43288"/>
  <c r="M59" i="43288"/>
  <c r="M51" i="43288"/>
  <c r="M43" i="43288"/>
  <c r="M35" i="43288"/>
  <c r="M65" i="43288"/>
  <c r="M57" i="43288"/>
  <c r="M49" i="43288"/>
  <c r="M41" i="43288"/>
  <c r="M33" i="43288"/>
  <c r="M62" i="43288"/>
  <c r="M54" i="43288"/>
  <c r="M46" i="43288"/>
  <c r="M38" i="43288"/>
  <c r="M30" i="43288"/>
  <c r="G38" i="43288"/>
  <c r="G54" i="43288"/>
  <c r="M31" i="43288"/>
  <c r="M63" i="43288"/>
  <c r="Q52" i="43288"/>
  <c r="Q36" i="43288"/>
  <c r="Q59" i="43288"/>
  <c r="Q51" i="43288"/>
  <c r="Q65" i="43288"/>
  <c r="Q49" i="43288"/>
  <c r="Q33" i="43288"/>
  <c r="Q62" i="43288"/>
  <c r="Q38" i="43288"/>
  <c r="Q61" i="43288"/>
  <c r="Q45" i="43288"/>
  <c r="Q37" i="43288"/>
  <c r="G41" i="43288"/>
  <c r="G57" i="43288"/>
  <c r="M34" i="43288"/>
  <c r="M50" i="43288"/>
  <c r="M66" i="43288"/>
  <c r="O63" i="43288"/>
  <c r="Q42" i="43288"/>
  <c r="Q64" i="43288"/>
  <c r="U34" i="43288"/>
  <c r="U56" i="43288"/>
  <c r="L19" i="43288"/>
  <c r="E37" i="43288"/>
  <c r="E45" i="43288"/>
  <c r="E53" i="43288"/>
  <c r="E61" i="43288"/>
  <c r="I37" i="43288"/>
  <c r="I45" i="43288"/>
  <c r="I53" i="43288"/>
  <c r="I61" i="43288"/>
  <c r="K37" i="43288"/>
  <c r="K45" i="43288"/>
  <c r="K53" i="43288"/>
  <c r="K61" i="43288"/>
  <c r="S38" i="43288"/>
  <c r="S54" i="43288"/>
  <c r="S62" i="43288"/>
  <c r="W30" i="43288"/>
  <c r="W38" i="43288"/>
  <c r="W46" i="43288"/>
  <c r="W54" i="43288"/>
  <c r="W62" i="43288"/>
  <c r="Y30" i="43288"/>
  <c r="Y38" i="43288"/>
  <c r="Y46" i="43288"/>
  <c r="Y54" i="43288"/>
  <c r="Y62" i="43288"/>
  <c r="E32" i="43288"/>
  <c r="E40" i="43288"/>
  <c r="E48" i="43288"/>
  <c r="E56" i="43288"/>
  <c r="E64" i="43288"/>
  <c r="I32" i="43288"/>
  <c r="I40" i="43288"/>
  <c r="I48" i="43288"/>
  <c r="I56" i="43288"/>
  <c r="I64" i="43288"/>
  <c r="K32" i="43288"/>
  <c r="K40" i="43288"/>
  <c r="K48" i="43288"/>
  <c r="K56" i="43288"/>
  <c r="K64" i="43288"/>
  <c r="S41" i="43288"/>
  <c r="S49" i="43288"/>
  <c r="S57" i="43288"/>
  <c r="W33" i="43288"/>
  <c r="W41" i="43288"/>
  <c r="W49" i="43288"/>
  <c r="W57" i="43288"/>
  <c r="W65" i="43288"/>
  <c r="Y33" i="43288"/>
  <c r="Y41" i="43288"/>
  <c r="Y49" i="43288"/>
  <c r="Y57" i="43288"/>
  <c r="Y65" i="43288"/>
  <c r="E34" i="43288"/>
  <c r="E42" i="43288"/>
  <c r="E50" i="43288"/>
  <c r="E58" i="43288"/>
  <c r="E66" i="43288"/>
  <c r="I34" i="43288"/>
  <c r="I42" i="43288"/>
  <c r="I50" i="43288"/>
  <c r="I58" i="43288"/>
  <c r="I66" i="43288"/>
  <c r="K34" i="43288"/>
  <c r="K42" i="43288"/>
  <c r="K50" i="43288"/>
  <c r="K58" i="43288"/>
  <c r="K66" i="43288"/>
  <c r="S35" i="43288"/>
  <c r="S51" i="43288"/>
  <c r="S59" i="43288"/>
  <c r="S67" i="43288"/>
  <c r="W35" i="43288"/>
  <c r="W43" i="43288"/>
  <c r="W51" i="43288"/>
  <c r="W59" i="43288"/>
  <c r="W67" i="43288"/>
  <c r="Y35" i="43288"/>
  <c r="Y43" i="43288"/>
  <c r="Y51" i="43288"/>
  <c r="Y59" i="43288"/>
  <c r="Y67" i="43288"/>
  <c r="E35" i="43288"/>
  <c r="E43" i="43288"/>
  <c r="E51" i="43288"/>
  <c r="E59" i="43288"/>
  <c r="I35" i="43288"/>
  <c r="I43" i="43288"/>
  <c r="I51" i="43288"/>
  <c r="I59" i="43288"/>
  <c r="K35" i="43288"/>
  <c r="K43" i="43288"/>
  <c r="K51" i="43288"/>
  <c r="K59" i="43288"/>
  <c r="S36" i="43288"/>
  <c r="W36" i="43288"/>
  <c r="W44" i="43288"/>
  <c r="W52" i="43288"/>
  <c r="W60" i="43288"/>
  <c r="Y36" i="43288"/>
  <c r="Y44" i="43288"/>
  <c r="Y52" i="43288"/>
  <c r="Y60" i="43288"/>
  <c r="Z12" i="43288"/>
  <c r="K36" i="43287"/>
  <c r="K52" i="43287"/>
  <c r="O45" i="43287"/>
  <c r="O64" i="43287"/>
  <c r="Y38" i="43287"/>
  <c r="Y61" i="43287"/>
  <c r="K31" i="43287"/>
  <c r="K53" i="43287"/>
  <c r="O46" i="43287"/>
  <c r="S38" i="43287"/>
  <c r="S61" i="43287"/>
  <c r="Y40" i="43287"/>
  <c r="Y62" i="43287"/>
  <c r="K11" i="43287"/>
  <c r="K18" i="43287"/>
  <c r="K37" i="43287"/>
  <c r="K60" i="43287"/>
  <c r="O30" i="43287"/>
  <c r="O53" i="43287"/>
  <c r="Y46" i="43287"/>
  <c r="M18" i="43287"/>
  <c r="M14" i="43287"/>
  <c r="M10" i="43287"/>
  <c r="M16" i="43287"/>
  <c r="M12" i="43287"/>
  <c r="M17" i="43287"/>
  <c r="K39" i="43287"/>
  <c r="O32" i="43287"/>
  <c r="S46" i="43287"/>
  <c r="Y48" i="43287"/>
  <c r="K65" i="43287"/>
  <c r="K57" i="43287"/>
  <c r="K49" i="43287"/>
  <c r="K41" i="43287"/>
  <c r="K33" i="43287"/>
  <c r="K64" i="43287"/>
  <c r="K56" i="43287"/>
  <c r="K48" i="43287"/>
  <c r="K40" i="43287"/>
  <c r="K32" i="43287"/>
  <c r="K62" i="43287"/>
  <c r="K54" i="43287"/>
  <c r="K46" i="43287"/>
  <c r="K38" i="43287"/>
  <c r="K30" i="43287"/>
  <c r="K67" i="43287"/>
  <c r="K59" i="43287"/>
  <c r="K51" i="43287"/>
  <c r="K43" i="43287"/>
  <c r="K35" i="43287"/>
  <c r="K66" i="43287"/>
  <c r="K58" i="43287"/>
  <c r="K50" i="43287"/>
  <c r="K42" i="43287"/>
  <c r="K34" i="43287"/>
  <c r="O66" i="43287"/>
  <c r="O58" i="43287"/>
  <c r="O50" i="43287"/>
  <c r="O42" i="43287"/>
  <c r="O34" i="43287"/>
  <c r="O65" i="43287"/>
  <c r="O57" i="43287"/>
  <c r="O49" i="43287"/>
  <c r="O41" i="43287"/>
  <c r="O33" i="43287"/>
  <c r="O63" i="43287"/>
  <c r="O55" i="43287"/>
  <c r="O47" i="43287"/>
  <c r="O39" i="43287"/>
  <c r="O31" i="43287"/>
  <c r="O68" i="43287"/>
  <c r="O60" i="43287"/>
  <c r="O52" i="43287"/>
  <c r="O44" i="43287"/>
  <c r="O36" i="43287"/>
  <c r="O67" i="43287"/>
  <c r="O59" i="43287"/>
  <c r="O51" i="43287"/>
  <c r="O43" i="43287"/>
  <c r="O35" i="43287"/>
  <c r="K63" i="43287"/>
  <c r="O37" i="43287"/>
  <c r="K45" i="43287"/>
  <c r="K68" i="43287"/>
  <c r="O38" i="43287"/>
  <c r="O61" i="43287"/>
  <c r="S31" i="43287"/>
  <c r="Y32" i="43287"/>
  <c r="Y66" i="43287"/>
  <c r="Y58" i="43287"/>
  <c r="Y50" i="43287"/>
  <c r="Y42" i="43287"/>
  <c r="Y34" i="43287"/>
  <c r="Y65" i="43287"/>
  <c r="Y57" i="43287"/>
  <c r="Y49" i="43287"/>
  <c r="Y41" i="43287"/>
  <c r="Y33" i="43287"/>
  <c r="Y63" i="43287"/>
  <c r="Y55" i="43287"/>
  <c r="Y47" i="43287"/>
  <c r="Y39" i="43287"/>
  <c r="Y31" i="43287"/>
  <c r="Y68" i="43287"/>
  <c r="Y60" i="43287"/>
  <c r="Y52" i="43287"/>
  <c r="Y44" i="43287"/>
  <c r="Y36" i="43287"/>
  <c r="Y67" i="43287"/>
  <c r="Y59" i="43287"/>
  <c r="Y51" i="43287"/>
  <c r="Y43" i="43287"/>
  <c r="Y35" i="43287"/>
  <c r="K55" i="43287"/>
  <c r="Y45" i="43287"/>
  <c r="Y64" i="43287"/>
  <c r="K44" i="43287"/>
  <c r="O56" i="43287"/>
  <c r="Y30" i="43287"/>
  <c r="Y53" i="43287"/>
  <c r="R19" i="43287"/>
  <c r="K15" i="43287"/>
  <c r="E57" i="43287"/>
  <c r="E38" i="43287"/>
  <c r="S66" i="43287"/>
  <c r="S58" i="43287"/>
  <c r="S50" i="43287"/>
  <c r="S42" i="43287"/>
  <c r="S35" i="43287"/>
  <c r="S65" i="43287"/>
  <c r="S57" i="43287"/>
  <c r="S49" i="43287"/>
  <c r="S41" i="43287"/>
  <c r="S34" i="43287"/>
  <c r="S63" i="43287"/>
  <c r="S55" i="43287"/>
  <c r="S47" i="43287"/>
  <c r="S39" i="43287"/>
  <c r="S32" i="43287"/>
  <c r="S68" i="43287"/>
  <c r="S60" i="43287"/>
  <c r="S52" i="43287"/>
  <c r="S44" i="43287"/>
  <c r="S67" i="43287"/>
  <c r="S59" i="43287"/>
  <c r="S51" i="43287"/>
  <c r="S43" i="43287"/>
  <c r="S36" i="43287"/>
  <c r="E35" i="43287"/>
  <c r="K47" i="43287"/>
  <c r="O40" i="43287"/>
  <c r="O62" i="43287"/>
  <c r="S33" i="43287"/>
  <c r="S54" i="43287"/>
  <c r="Y37" i="43287"/>
  <c r="Y56" i="43287"/>
  <c r="G35" i="43287"/>
  <c r="G43" i="43287"/>
  <c r="G51" i="43287"/>
  <c r="G59" i="43287"/>
  <c r="G67" i="43287"/>
  <c r="I35" i="43287"/>
  <c r="I43" i="43287"/>
  <c r="I51" i="43287"/>
  <c r="I59" i="43287"/>
  <c r="I67" i="43287"/>
  <c r="M60" i="43287"/>
  <c r="Q36" i="43287"/>
  <c r="Q44" i="43287"/>
  <c r="Q52" i="43287"/>
  <c r="Q60" i="43287"/>
  <c r="Q68" i="43287"/>
  <c r="U52" i="43287"/>
  <c r="W36" i="43287"/>
  <c r="W44" i="43287"/>
  <c r="W52" i="43287"/>
  <c r="W60" i="43287"/>
  <c r="W68" i="43287"/>
  <c r="G30" i="43287"/>
  <c r="G38" i="43287"/>
  <c r="G46" i="43287"/>
  <c r="G54" i="43287"/>
  <c r="G62" i="43287"/>
  <c r="I30" i="43287"/>
  <c r="I38" i="43287"/>
  <c r="I46" i="43287"/>
  <c r="I54" i="43287"/>
  <c r="I62" i="43287"/>
  <c r="M47" i="43287"/>
  <c r="Q31" i="43287"/>
  <c r="Q39" i="43287"/>
  <c r="Q47" i="43287"/>
  <c r="Q55" i="43287"/>
  <c r="Q63" i="43287"/>
  <c r="U47" i="43287"/>
  <c r="W31" i="43287"/>
  <c r="W39" i="43287"/>
  <c r="W47" i="43287"/>
  <c r="W55" i="43287"/>
  <c r="W63" i="43287"/>
  <c r="G32" i="43287"/>
  <c r="G40" i="43287"/>
  <c r="G48" i="43287"/>
  <c r="G56" i="43287"/>
  <c r="G64" i="43287"/>
  <c r="I32" i="43287"/>
  <c r="I40" i="43287"/>
  <c r="I48" i="43287"/>
  <c r="I56" i="43287"/>
  <c r="I64" i="43287"/>
  <c r="M49" i="43287"/>
  <c r="Q33" i="43287"/>
  <c r="Q41" i="43287"/>
  <c r="Q49" i="43287"/>
  <c r="Q57" i="43287"/>
  <c r="Q65" i="43287"/>
  <c r="U34" i="43287"/>
  <c r="U65" i="43287"/>
  <c r="W33" i="43287"/>
  <c r="W41" i="43287"/>
  <c r="W49" i="43287"/>
  <c r="W57" i="43287"/>
  <c r="W65" i="43287"/>
  <c r="P19" i="43287"/>
  <c r="Q17" i="43287" s="1"/>
  <c r="G33" i="43287"/>
  <c r="G41" i="43287"/>
  <c r="G49" i="43287"/>
  <c r="G57" i="43287"/>
  <c r="I33" i="43287"/>
  <c r="I41" i="43287"/>
  <c r="I49" i="43287"/>
  <c r="I57" i="43287"/>
  <c r="M34" i="43287"/>
  <c r="Q34" i="43287"/>
  <c r="Q42" i="43287"/>
  <c r="Q50" i="43287"/>
  <c r="Q58" i="43287"/>
  <c r="U35" i="43287"/>
  <c r="W34" i="43287"/>
  <c r="W42" i="43287"/>
  <c r="W50" i="43287"/>
  <c r="W58" i="43287"/>
  <c r="V19" i="43287"/>
  <c r="T19" i="43287"/>
  <c r="U16" i="43287" s="1"/>
  <c r="Z14" i="43287"/>
  <c r="Z13" i="43287"/>
  <c r="Z16" i="43287"/>
  <c r="H19" i="43287"/>
  <c r="I18" i="43287"/>
  <c r="E15" i="43286"/>
  <c r="E12" i="43286"/>
  <c r="E14" i="43286"/>
  <c r="E17" i="43286"/>
  <c r="E16" i="43286"/>
  <c r="E18" i="43286"/>
  <c r="O13" i="43286"/>
  <c r="O14" i="43286"/>
  <c r="O16" i="43286"/>
  <c r="O12" i="43286"/>
  <c r="E38" i="43286"/>
  <c r="E54" i="43286"/>
  <c r="K30" i="43286"/>
  <c r="K46" i="43286"/>
  <c r="K62" i="43286"/>
  <c r="E10" i="43286"/>
  <c r="Q63" i="43286"/>
  <c r="Q55" i="43286"/>
  <c r="Q47" i="43286"/>
  <c r="Q39" i="43286"/>
  <c r="Q31" i="43286"/>
  <c r="Q62" i="43286"/>
  <c r="Q54" i="43286"/>
  <c r="Q46" i="43286"/>
  <c r="Q38" i="43286"/>
  <c r="Q30" i="43286"/>
  <c r="Q68" i="43286"/>
  <c r="Q60" i="43286"/>
  <c r="Q52" i="43286"/>
  <c r="Q44" i="43286"/>
  <c r="Q36" i="43286"/>
  <c r="Q67" i="43286"/>
  <c r="Q59" i="43286"/>
  <c r="Q51" i="43286"/>
  <c r="Q43" i="43286"/>
  <c r="Q35" i="43286"/>
  <c r="Q66" i="43286"/>
  <c r="Q58" i="43286"/>
  <c r="Q50" i="43286"/>
  <c r="Q42" i="43286"/>
  <c r="Q34" i="43286"/>
  <c r="E39" i="43286"/>
  <c r="K31" i="43286"/>
  <c r="K47" i="43286"/>
  <c r="K63" i="43286"/>
  <c r="O37" i="43286"/>
  <c r="O57" i="43286"/>
  <c r="Q40" i="43286"/>
  <c r="Q61" i="43286"/>
  <c r="W41" i="43286"/>
  <c r="E61" i="43286"/>
  <c r="E53" i="43286"/>
  <c r="E45" i="43286"/>
  <c r="E37" i="43286"/>
  <c r="E68" i="43286"/>
  <c r="E60" i="43286"/>
  <c r="E52" i="43286"/>
  <c r="E44" i="43286"/>
  <c r="E36" i="43286"/>
  <c r="E66" i="43286"/>
  <c r="E58" i="43286"/>
  <c r="E50" i="43286"/>
  <c r="E42" i="43286"/>
  <c r="E34" i="43286"/>
  <c r="E65" i="43286"/>
  <c r="E57" i="43286"/>
  <c r="E49" i="43286"/>
  <c r="E41" i="43286"/>
  <c r="E33" i="43286"/>
  <c r="E56" i="43286"/>
  <c r="E13" i="43286"/>
  <c r="E43" i="43286"/>
  <c r="E59" i="43286"/>
  <c r="K35" i="43286"/>
  <c r="K51" i="43286"/>
  <c r="G11" i="43286"/>
  <c r="W63" i="43286"/>
  <c r="W55" i="43286"/>
  <c r="W47" i="43286"/>
  <c r="W39" i="43286"/>
  <c r="W31" i="43286"/>
  <c r="W62" i="43286"/>
  <c r="W54" i="43286"/>
  <c r="W46" i="43286"/>
  <c r="W38" i="43286"/>
  <c r="W68" i="43286"/>
  <c r="W60" i="43286"/>
  <c r="W52" i="43286"/>
  <c r="W44" i="43286"/>
  <c r="W36" i="43286"/>
  <c r="W67" i="43286"/>
  <c r="W59" i="43286"/>
  <c r="W51" i="43286"/>
  <c r="W43" i="43286"/>
  <c r="W35" i="43286"/>
  <c r="W66" i="43286"/>
  <c r="W58" i="43286"/>
  <c r="W50" i="43286"/>
  <c r="W42" i="43286"/>
  <c r="W34" i="43286"/>
  <c r="E30" i="43286"/>
  <c r="E46" i="43286"/>
  <c r="E62" i="43286"/>
  <c r="K38" i="43286"/>
  <c r="K54" i="43286"/>
  <c r="O45" i="43286"/>
  <c r="O65" i="43286"/>
  <c r="Q48" i="43286"/>
  <c r="W30" i="43286"/>
  <c r="W49" i="43286"/>
  <c r="E31" i="43286"/>
  <c r="E63" i="43286"/>
  <c r="K55" i="43286"/>
  <c r="E32" i="43286"/>
  <c r="E48" i="43286"/>
  <c r="E64" i="43286"/>
  <c r="K40" i="43286"/>
  <c r="Q32" i="43286"/>
  <c r="Q53" i="43286"/>
  <c r="W33" i="43286"/>
  <c r="W56" i="43286"/>
  <c r="E40" i="43286"/>
  <c r="E11" i="43286"/>
  <c r="K61" i="43286"/>
  <c r="K53" i="43286"/>
  <c r="K45" i="43286"/>
  <c r="K37" i="43286"/>
  <c r="K68" i="43286"/>
  <c r="K60" i="43286"/>
  <c r="K52" i="43286"/>
  <c r="K44" i="43286"/>
  <c r="K36" i="43286"/>
  <c r="K66" i="43286"/>
  <c r="K58" i="43286"/>
  <c r="K50" i="43286"/>
  <c r="K42" i="43286"/>
  <c r="K34" i="43286"/>
  <c r="K65" i="43286"/>
  <c r="K57" i="43286"/>
  <c r="K49" i="43286"/>
  <c r="K41" i="43286"/>
  <c r="K33" i="43286"/>
  <c r="K64" i="43286"/>
  <c r="E47" i="43286"/>
  <c r="K39" i="43286"/>
  <c r="E19" i="43286"/>
  <c r="O63" i="43286"/>
  <c r="O55" i="43286"/>
  <c r="O47" i="43286"/>
  <c r="O39" i="43286"/>
  <c r="O31" i="43286"/>
  <c r="O62" i="43286"/>
  <c r="O54" i="43286"/>
  <c r="O46" i="43286"/>
  <c r="O38" i="43286"/>
  <c r="O30" i="43286"/>
  <c r="O68" i="43286"/>
  <c r="O60" i="43286"/>
  <c r="O52" i="43286"/>
  <c r="O44" i="43286"/>
  <c r="O36" i="43286"/>
  <c r="O67" i="43286"/>
  <c r="O59" i="43286"/>
  <c r="O51" i="43286"/>
  <c r="O43" i="43286"/>
  <c r="O35" i="43286"/>
  <c r="O66" i="43286"/>
  <c r="O58" i="43286"/>
  <c r="O50" i="43286"/>
  <c r="O42" i="43286"/>
  <c r="O34" i="43286"/>
  <c r="E35" i="43286"/>
  <c r="E51" i="43286"/>
  <c r="E67" i="43286"/>
  <c r="K43" i="43286"/>
  <c r="K59" i="43286"/>
  <c r="O32" i="43286"/>
  <c r="O53" i="43286"/>
  <c r="Q33" i="43286"/>
  <c r="Q56" i="43286"/>
  <c r="W37" i="43286"/>
  <c r="W57" i="43286"/>
  <c r="G41" i="43286"/>
  <c r="G57" i="43286"/>
  <c r="G65" i="43286"/>
  <c r="I33" i="43286"/>
  <c r="I41" i="43286"/>
  <c r="I49" i="43286"/>
  <c r="I57" i="43286"/>
  <c r="I65" i="43286"/>
  <c r="M34" i="43286"/>
  <c r="M42" i="43286"/>
  <c r="M50" i="43286"/>
  <c r="M58" i="43286"/>
  <c r="M66" i="43286"/>
  <c r="S43" i="43286"/>
  <c r="S59" i="43286"/>
  <c r="S67" i="43286"/>
  <c r="U35" i="43286"/>
  <c r="U43" i="43286"/>
  <c r="U51" i="43286"/>
  <c r="U59" i="43286"/>
  <c r="U67" i="43286"/>
  <c r="Y35" i="43286"/>
  <c r="Y43" i="43286"/>
  <c r="Y51" i="43286"/>
  <c r="Y59" i="43286"/>
  <c r="Y67" i="43286"/>
  <c r="Z15" i="43286"/>
  <c r="G42" i="43286"/>
  <c r="G50" i="43286"/>
  <c r="G58" i="43286"/>
  <c r="I34" i="43286"/>
  <c r="I42" i="43286"/>
  <c r="I50" i="43286"/>
  <c r="I58" i="43286"/>
  <c r="I66" i="43286"/>
  <c r="M35" i="43286"/>
  <c r="M43" i="43286"/>
  <c r="M51" i="43286"/>
  <c r="M59" i="43286"/>
  <c r="M67" i="43286"/>
  <c r="S60" i="43286"/>
  <c r="U36" i="43286"/>
  <c r="U44" i="43286"/>
  <c r="U52" i="43286"/>
  <c r="U60" i="43286"/>
  <c r="U68" i="43286"/>
  <c r="Y36" i="43286"/>
  <c r="Y44" i="43286"/>
  <c r="Y52" i="43286"/>
  <c r="Y60" i="43286"/>
  <c r="Y68" i="43286"/>
  <c r="G52" i="43286"/>
  <c r="G68" i="43286"/>
  <c r="I36" i="43286"/>
  <c r="I44" i="43286"/>
  <c r="I52" i="43286"/>
  <c r="I60" i="43286"/>
  <c r="I68" i="43286"/>
  <c r="M37" i="43286"/>
  <c r="M45" i="43286"/>
  <c r="M53" i="43286"/>
  <c r="M61" i="43286"/>
  <c r="S38" i="43286"/>
  <c r="S54" i="43286"/>
  <c r="U30" i="43286"/>
  <c r="U38" i="43286"/>
  <c r="U46" i="43286"/>
  <c r="U54" i="43286"/>
  <c r="U62" i="43286"/>
  <c r="Y30" i="43286"/>
  <c r="Y38" i="43286"/>
  <c r="Y46" i="43286"/>
  <c r="Y54" i="43286"/>
  <c r="Y62" i="43286"/>
  <c r="I37" i="43286"/>
  <c r="I45" i="43286"/>
  <c r="I53" i="43286"/>
  <c r="M30" i="43286"/>
  <c r="M38" i="43286"/>
  <c r="M46" i="43286"/>
  <c r="M54" i="43286"/>
  <c r="S47" i="43286"/>
  <c r="U31" i="43286"/>
  <c r="U39" i="43286"/>
  <c r="U47" i="43286"/>
  <c r="U55" i="43286"/>
  <c r="Y31" i="43286"/>
  <c r="Y39" i="43286"/>
  <c r="Y47" i="43286"/>
  <c r="Y55" i="43286"/>
  <c r="G33" i="43285"/>
  <c r="G42" i="43285"/>
  <c r="G51" i="43285"/>
  <c r="G60" i="43285"/>
  <c r="I30" i="43285"/>
  <c r="I40" i="43285"/>
  <c r="I51" i="43285"/>
  <c r="I62" i="43285"/>
  <c r="Y37" i="43285"/>
  <c r="Y47" i="43285"/>
  <c r="Y58" i="43285"/>
  <c r="M14" i="43285"/>
  <c r="O16" i="43285"/>
  <c r="M10" i="43285"/>
  <c r="G34" i="43285"/>
  <c r="G69" i="43285" s="1"/>
  <c r="G43" i="43285"/>
  <c r="G52" i="43285"/>
  <c r="G62" i="43285"/>
  <c r="I31" i="43285"/>
  <c r="I41" i="43285"/>
  <c r="I52" i="43285"/>
  <c r="I63" i="43285"/>
  <c r="S35" i="43285"/>
  <c r="S45" i="43285"/>
  <c r="S54" i="43285"/>
  <c r="S64" i="43285"/>
  <c r="W66" i="43285"/>
  <c r="Y38" i="43285"/>
  <c r="Y49" i="43285"/>
  <c r="Y59" i="43285"/>
  <c r="G36" i="43285"/>
  <c r="G46" i="43285"/>
  <c r="G55" i="43285"/>
  <c r="G64" i="43285"/>
  <c r="M13" i="43285"/>
  <c r="O13" i="43285"/>
  <c r="O14" i="43285"/>
  <c r="G38" i="43285"/>
  <c r="G47" i="43285"/>
  <c r="G56" i="43285"/>
  <c r="G65" i="43285"/>
  <c r="I35" i="43285"/>
  <c r="I46" i="43285"/>
  <c r="I56" i="43285"/>
  <c r="I67" i="43285"/>
  <c r="S30" i="43285"/>
  <c r="S39" i="43285"/>
  <c r="S48" i="43285"/>
  <c r="S57" i="43285"/>
  <c r="S68" i="43285"/>
  <c r="Y31" i="43285"/>
  <c r="Y42" i="43285"/>
  <c r="Y53" i="43285"/>
  <c r="Y65" i="43285"/>
  <c r="G30" i="43285"/>
  <c r="G48" i="43285"/>
  <c r="G66" i="43285"/>
  <c r="Z14" i="43285"/>
  <c r="M19" i="43285"/>
  <c r="O12" i="43285"/>
  <c r="O15" i="43285"/>
  <c r="G31" i="43285"/>
  <c r="G40" i="43285"/>
  <c r="G49" i="43285"/>
  <c r="G58" i="43285"/>
  <c r="G67" i="43285"/>
  <c r="I38" i="43285"/>
  <c r="I48" i="43285"/>
  <c r="I59" i="43285"/>
  <c r="S32" i="43285"/>
  <c r="S41" i="43285"/>
  <c r="S50" i="43285"/>
  <c r="S60" i="43285"/>
  <c r="Y34" i="43285"/>
  <c r="Y45" i="43285"/>
  <c r="Y55" i="43285"/>
  <c r="Y67" i="43285"/>
  <c r="G39" i="43285"/>
  <c r="G57" i="43285"/>
  <c r="K14" i="43285"/>
  <c r="G32" i="43285"/>
  <c r="G41" i="43285"/>
  <c r="G50" i="43285"/>
  <c r="G59" i="43285"/>
  <c r="G68" i="43285"/>
  <c r="I39" i="43285"/>
  <c r="I49" i="43285"/>
  <c r="S33" i="43285"/>
  <c r="S42" i="43285"/>
  <c r="S52" i="43285"/>
  <c r="Y35" i="43285"/>
  <c r="Y46" i="43285"/>
  <c r="Y57" i="43285"/>
  <c r="Z16" i="43285"/>
  <c r="Z11" i="43285"/>
  <c r="Q46" i="43285"/>
  <c r="Q66" i="43285"/>
  <c r="Z15" i="43285"/>
  <c r="Q35" i="43285"/>
  <c r="Q53" i="43285"/>
  <c r="Q38" i="43285"/>
  <c r="Q57" i="43285"/>
  <c r="Q41" i="43285"/>
  <c r="Q59" i="43285"/>
  <c r="Q36" i="43285"/>
  <c r="Q45" i="43285"/>
  <c r="Q54" i="43285"/>
  <c r="Q65" i="43285"/>
  <c r="Q30" i="43285"/>
  <c r="Q39" i="43285"/>
  <c r="Q49" i="43285"/>
  <c r="Q58" i="43285"/>
  <c r="Q68" i="43285"/>
  <c r="Q33" i="43285"/>
  <c r="Q42" i="43285"/>
  <c r="Q51" i="43285"/>
  <c r="Q60" i="43285"/>
  <c r="Q34" i="43285"/>
  <c r="Q43" i="43285"/>
  <c r="Q52" i="43285"/>
  <c r="Q61" i="43285"/>
  <c r="S36" i="43285"/>
  <c r="S43" i="43285"/>
  <c r="S51" i="43285"/>
  <c r="S59" i="43285"/>
  <c r="S67" i="43285"/>
  <c r="S62" i="43285"/>
  <c r="Q62" i="43285"/>
  <c r="Q32" i="43285"/>
  <c r="Q40" i="43285"/>
  <c r="Q48" i="43285"/>
  <c r="Q56" i="43285"/>
  <c r="O36" i="43285"/>
  <c r="O44" i="43285"/>
  <c r="O52" i="43285"/>
  <c r="O60" i="43285"/>
  <c r="O68" i="43285"/>
  <c r="K36" i="43285"/>
  <c r="K44" i="43285"/>
  <c r="K52" i="43285"/>
  <c r="K60" i="43285"/>
  <c r="I37" i="43285"/>
  <c r="I45" i="43285"/>
  <c r="I53" i="43285"/>
  <c r="I61" i="43285"/>
  <c r="I34" i="43285"/>
  <c r="I42" i="43285"/>
  <c r="I50" i="43285"/>
  <c r="I58" i="43285"/>
  <c r="I66" i="43285"/>
  <c r="G37" i="43285"/>
  <c r="G45" i="43285"/>
  <c r="G53" i="43285"/>
  <c r="E37" i="43285"/>
  <c r="E53" i="43285"/>
  <c r="W46" i="43285"/>
  <c r="W62" i="43285"/>
  <c r="U32" i="43285"/>
  <c r="U39" i="43285"/>
  <c r="U35" i="43285"/>
  <c r="U42" i="43285"/>
  <c r="U50" i="43285"/>
  <c r="U58" i="43285"/>
  <c r="Y36" i="43285"/>
  <c r="Y44" i="43285"/>
  <c r="Y52" i="43285"/>
  <c r="Y60" i="43285"/>
  <c r="Y68" i="43285"/>
  <c r="Y62" i="43285"/>
  <c r="Y32" i="43285"/>
  <c r="Y40" i="43285"/>
  <c r="Y48" i="43285"/>
  <c r="Y56" i="43285"/>
  <c r="S35" i="43263"/>
  <c r="S29" i="43263"/>
  <c r="Q17" i="43294"/>
  <c r="Q13" i="43294"/>
  <c r="I10" i="43294"/>
  <c r="I12" i="43294"/>
  <c r="I16" i="43294"/>
  <c r="I18" i="43294"/>
  <c r="M16" i="43288"/>
  <c r="U13" i="43287"/>
  <c r="U11" i="43287"/>
  <c r="Q14" i="43287"/>
  <c r="U15" i="43287"/>
  <c r="U12" i="43287"/>
  <c r="U17" i="43287"/>
  <c r="U14" i="43287"/>
  <c r="I16" i="43287"/>
  <c r="I13" i="43287"/>
  <c r="I15" i="43287"/>
  <c r="R19" i="43294"/>
  <c r="S18" i="43294" s="1"/>
  <c r="T19" i="43294"/>
  <c r="V19" i="43294"/>
  <c r="Z18" i="43294"/>
  <c r="Z14" i="43294"/>
  <c r="Z13" i="43294"/>
  <c r="Z11" i="43294"/>
  <c r="Z16" i="43294"/>
  <c r="Z15" i="43294"/>
  <c r="Z17" i="43294"/>
  <c r="Z10" i="43294"/>
  <c r="X19" i="43294"/>
  <c r="Y12" i="43294" s="1"/>
  <c r="Z12" i="43294"/>
  <c r="Y13" i="43294"/>
  <c r="B22" i="43303"/>
  <c r="O12" i="43303"/>
  <c r="O17" i="43303"/>
  <c r="O18" i="43303"/>
  <c r="U58" i="43287"/>
  <c r="M58" i="43287"/>
  <c r="U57" i="43287"/>
  <c r="M41" i="43287"/>
  <c r="U39" i="43287"/>
  <c r="M39" i="43287"/>
  <c r="U44" i="43287"/>
  <c r="E46" i="43287"/>
  <c r="E40" i="43287"/>
  <c r="E34" i="43287"/>
  <c r="E65" i="43287"/>
  <c r="E47" i="43287"/>
  <c r="S12" i="43292"/>
  <c r="S55" i="43263"/>
  <c r="S43" i="43263"/>
  <c r="E16" i="43289"/>
  <c r="G13" i="43290"/>
  <c r="G11" i="43290"/>
  <c r="G14" i="43290"/>
  <c r="G15" i="43290"/>
  <c r="G12" i="43290"/>
  <c r="G16" i="43290"/>
  <c r="G10" i="43290"/>
  <c r="G18" i="43290"/>
  <c r="G17" i="43290"/>
  <c r="Y68" i="43300"/>
  <c r="Y45" i="43300"/>
  <c r="Y41" i="43300"/>
  <c r="Y48" i="43300"/>
  <c r="Y55" i="43300"/>
  <c r="Y67" i="43300"/>
  <c r="Y35" i="43300"/>
  <c r="Y42" i="43300"/>
  <c r="Y44" i="43300"/>
  <c r="Y46" i="43300"/>
  <c r="Y37" i="43300"/>
  <c r="M67" i="43296"/>
  <c r="M63" i="43296"/>
  <c r="M59" i="43296"/>
  <c r="M55" i="43296"/>
  <c r="M51" i="43296"/>
  <c r="M47" i="43296"/>
  <c r="M43" i="43296"/>
  <c r="M39" i="43296"/>
  <c r="M35" i="43296"/>
  <c r="M31" i="43296"/>
  <c r="M64" i="43296"/>
  <c r="M58" i="43296"/>
  <c r="M53" i="43296"/>
  <c r="M48" i="43296"/>
  <c r="M42" i="43296"/>
  <c r="M37" i="43296"/>
  <c r="M32" i="43296"/>
  <c r="M68" i="43296"/>
  <c r="M62" i="43296"/>
  <c r="M57" i="43296"/>
  <c r="M52" i="43296"/>
  <c r="M46" i="43296"/>
  <c r="M41" i="43296"/>
  <c r="M36" i="43296"/>
  <c r="M30" i="43296"/>
  <c r="M66" i="43296"/>
  <c r="M61" i="43296"/>
  <c r="M56" i="43296"/>
  <c r="M50" i="43296"/>
  <c r="M45" i="43296"/>
  <c r="M40" i="43296"/>
  <c r="M34" i="43296"/>
  <c r="M49" i="43296"/>
  <c r="M65" i="43296"/>
  <c r="M44" i="43296"/>
  <c r="M60" i="43296"/>
  <c r="M38" i="43296"/>
  <c r="U67" i="43296"/>
  <c r="U63" i="43296"/>
  <c r="U59" i="43296"/>
  <c r="U55" i="43296"/>
  <c r="U51" i="43296"/>
  <c r="U47" i="43296"/>
  <c r="U43" i="43296"/>
  <c r="U39" i="43296"/>
  <c r="U35" i="43296"/>
  <c r="U31" i="43296"/>
  <c r="U64" i="43296"/>
  <c r="U58" i="43296"/>
  <c r="U53" i="43296"/>
  <c r="U48" i="43296"/>
  <c r="U42" i="43296"/>
  <c r="U37" i="43296"/>
  <c r="U32" i="43296"/>
  <c r="U68" i="43296"/>
  <c r="U62" i="43296"/>
  <c r="U57" i="43296"/>
  <c r="U52" i="43296"/>
  <c r="U46" i="43296"/>
  <c r="U41" i="43296"/>
  <c r="U36" i="43296"/>
  <c r="U30" i="43296"/>
  <c r="U66" i="43296"/>
  <c r="U61" i="43296"/>
  <c r="U56" i="43296"/>
  <c r="U50" i="43296"/>
  <c r="U45" i="43296"/>
  <c r="U40" i="43296"/>
  <c r="U34" i="43296"/>
  <c r="U60" i="43296"/>
  <c r="U38" i="43296"/>
  <c r="U54" i="43296"/>
  <c r="U33" i="43296"/>
  <c r="U49" i="43296"/>
  <c r="U66" i="43291"/>
  <c r="U62" i="43291"/>
  <c r="U58" i="43291"/>
  <c r="U54" i="43291"/>
  <c r="U50" i="43291"/>
  <c r="U46" i="43291"/>
  <c r="U42" i="43291"/>
  <c r="U38" i="43291"/>
  <c r="U34" i="43291"/>
  <c r="U30" i="43291"/>
  <c r="U68" i="43291"/>
  <c r="U63" i="43291"/>
  <c r="U57" i="43291"/>
  <c r="U52" i="43291"/>
  <c r="U47" i="43291"/>
  <c r="U41" i="43291"/>
  <c r="U36" i="43291"/>
  <c r="U31" i="43291"/>
  <c r="U65" i="43291"/>
  <c r="U60" i="43291"/>
  <c r="U55" i="43291"/>
  <c r="U49" i="43291"/>
  <c r="U44" i="43291"/>
  <c r="U39" i="43291"/>
  <c r="U33" i="43291"/>
  <c r="U61" i="43291"/>
  <c r="U51" i="43291"/>
  <c r="U40" i="43291"/>
  <c r="U59" i="43291"/>
  <c r="U48" i="43291"/>
  <c r="U37" i="43291"/>
  <c r="U67" i="43291"/>
  <c r="U56" i="43291"/>
  <c r="U45" i="43291"/>
  <c r="U35" i="43291"/>
  <c r="U64" i="43291"/>
  <c r="U53" i="43291"/>
  <c r="U43" i="43291"/>
  <c r="U32" i="43291"/>
  <c r="Y61" i="43288"/>
  <c r="Y53" i="43288"/>
  <c r="Y45" i="43288"/>
  <c r="Y37" i="43288"/>
  <c r="Y64" i="43288"/>
  <c r="Y55" i="43288"/>
  <c r="Y42" i="43288"/>
  <c r="Y32" i="43288"/>
  <c r="Y56" i="43288"/>
  <c r="Y40" i="43288"/>
  <c r="Y63" i="43288"/>
  <c r="Y48" i="43288"/>
  <c r="Y34" i="43288"/>
  <c r="Y58" i="43288"/>
  <c r="Y31" i="43288"/>
  <c r="Y47" i="43288"/>
  <c r="Y39" i="43288"/>
  <c r="Y66" i="43288"/>
  <c r="Y50" i="43288"/>
  <c r="Y68" i="43288"/>
  <c r="M65" i="43286"/>
  <c r="M57" i="43286"/>
  <c r="M49" i="43286"/>
  <c r="M41" i="43286"/>
  <c r="M33" i="43286"/>
  <c r="M68" i="43286"/>
  <c r="M56" i="43286"/>
  <c r="M47" i="43286"/>
  <c r="M36" i="43286"/>
  <c r="M63" i="43286"/>
  <c r="M52" i="43286"/>
  <c r="M40" i="43286"/>
  <c r="M31" i="43286"/>
  <c r="M55" i="43286"/>
  <c r="M32" i="43286"/>
  <c r="M64" i="43286"/>
  <c r="M44" i="43286"/>
  <c r="M48" i="43286"/>
  <c r="M39" i="43286"/>
  <c r="M60" i="43286"/>
  <c r="M62" i="43286"/>
  <c r="V13" i="43301"/>
  <c r="M36" i="43299"/>
  <c r="G37" i="43298"/>
  <c r="G53" i="43298"/>
  <c r="O41" i="43298"/>
  <c r="O62" i="43298"/>
  <c r="G16" i="43286"/>
  <c r="G12" i="43286"/>
  <c r="G13" i="43286"/>
  <c r="G18" i="43286"/>
  <c r="G10" i="43286"/>
  <c r="O17" i="43289"/>
  <c r="O12" i="43289"/>
  <c r="O11" i="43289"/>
  <c r="I65" i="43295"/>
  <c r="I61" i="43295"/>
  <c r="I57" i="43295"/>
  <c r="I53" i="43295"/>
  <c r="I49" i="43295"/>
  <c r="I45" i="43295"/>
  <c r="I41" i="43295"/>
  <c r="I37" i="43295"/>
  <c r="I33" i="43295"/>
  <c r="I66" i="43295"/>
  <c r="I60" i="43295"/>
  <c r="I55" i="43295"/>
  <c r="I50" i="43295"/>
  <c r="I44" i="43295"/>
  <c r="I39" i="43295"/>
  <c r="I34" i="43295"/>
  <c r="I63" i="43295"/>
  <c r="I56" i="43295"/>
  <c r="I48" i="43295"/>
  <c r="I42" i="43295"/>
  <c r="I35" i="43295"/>
  <c r="I68" i="43295"/>
  <c r="I62" i="43295"/>
  <c r="I54" i="43295"/>
  <c r="I47" i="43295"/>
  <c r="I40" i="43295"/>
  <c r="I32" i="43295"/>
  <c r="I67" i="43295"/>
  <c r="I59" i="43295"/>
  <c r="I52" i="43295"/>
  <c r="I46" i="43295"/>
  <c r="I38" i="43295"/>
  <c r="I31" i="43295"/>
  <c r="I43" i="43295"/>
  <c r="I64" i="43295"/>
  <c r="I36" i="43295"/>
  <c r="I58" i="43295"/>
  <c r="I30" i="43295"/>
  <c r="G66" i="43293"/>
  <c r="G62" i="43293"/>
  <c r="G58" i="43293"/>
  <c r="G54" i="43293"/>
  <c r="G50" i="43293"/>
  <c r="G46" i="43293"/>
  <c r="G42" i="43293"/>
  <c r="G38" i="43293"/>
  <c r="G34" i="43293"/>
  <c r="G30" i="43293"/>
  <c r="G68" i="43293"/>
  <c r="G64" i="43293"/>
  <c r="G60" i="43293"/>
  <c r="G56" i="43293"/>
  <c r="G52" i="43293"/>
  <c r="G48" i="43293"/>
  <c r="G44" i="43293"/>
  <c r="G40" i="43293"/>
  <c r="G36" i="43293"/>
  <c r="G32" i="43293"/>
  <c r="G63" i="43293"/>
  <c r="G55" i="43293"/>
  <c r="G47" i="43293"/>
  <c r="G39" i="43293"/>
  <c r="G31" i="43293"/>
  <c r="G61" i="43293"/>
  <c r="G53" i="43293"/>
  <c r="G45" i="43293"/>
  <c r="G37" i="43293"/>
  <c r="G67" i="43293"/>
  <c r="G59" i="43293"/>
  <c r="G51" i="43293"/>
  <c r="G43" i="43293"/>
  <c r="G35" i="43293"/>
  <c r="G41" i="43293"/>
  <c r="G65" i="43293"/>
  <c r="G33" i="43293"/>
  <c r="G57" i="43293"/>
  <c r="G49" i="43293"/>
  <c r="G65" i="43290"/>
  <c r="G61" i="43290"/>
  <c r="G57" i="43290"/>
  <c r="G53" i="43290"/>
  <c r="G49" i="43290"/>
  <c r="G45" i="43290"/>
  <c r="G41" i="43290"/>
  <c r="G37" i="43290"/>
  <c r="G33" i="43290"/>
  <c r="G64" i="43290"/>
  <c r="G59" i="43290"/>
  <c r="G54" i="43290"/>
  <c r="G48" i="43290"/>
  <c r="G43" i="43290"/>
  <c r="G38" i="43290"/>
  <c r="G32" i="43290"/>
  <c r="G67" i="43290"/>
  <c r="G62" i="43290"/>
  <c r="G56" i="43290"/>
  <c r="G51" i="43290"/>
  <c r="G46" i="43290"/>
  <c r="G40" i="43290"/>
  <c r="G35" i="43290"/>
  <c r="G30" i="43290"/>
  <c r="G63" i="43290"/>
  <c r="G52" i="43290"/>
  <c r="G42" i="43290"/>
  <c r="G31" i="43290"/>
  <c r="G60" i="43290"/>
  <c r="G50" i="43290"/>
  <c r="G39" i="43290"/>
  <c r="G68" i="43290"/>
  <c r="G58" i="43290"/>
  <c r="G47" i="43290"/>
  <c r="G36" i="43290"/>
  <c r="G44" i="43290"/>
  <c r="G34" i="43290"/>
  <c r="G66" i="43290"/>
  <c r="G55" i="43290"/>
  <c r="W67" i="43290"/>
  <c r="W63" i="43290"/>
  <c r="W59" i="43290"/>
  <c r="W55" i="43290"/>
  <c r="W51" i="43290"/>
  <c r="W47" i="43290"/>
  <c r="W43" i="43290"/>
  <c r="W39" i="43290"/>
  <c r="W35" i="43290"/>
  <c r="W31" i="43290"/>
  <c r="W64" i="43290"/>
  <c r="W58" i="43290"/>
  <c r="W53" i="43290"/>
  <c r="W48" i="43290"/>
  <c r="W42" i="43290"/>
  <c r="W37" i="43290"/>
  <c r="W32" i="43290"/>
  <c r="W68" i="43290"/>
  <c r="W61" i="43290"/>
  <c r="W54" i="43290"/>
  <c r="W46" i="43290"/>
  <c r="W40" i="43290"/>
  <c r="W33" i="43290"/>
  <c r="W65" i="43290"/>
  <c r="W57" i="43290"/>
  <c r="W50" i="43290"/>
  <c r="W44" i="43290"/>
  <c r="W36" i="43290"/>
  <c r="W60" i="43290"/>
  <c r="W45" i="43290"/>
  <c r="W30" i="43290"/>
  <c r="W56" i="43290"/>
  <c r="W41" i="43290"/>
  <c r="W66" i="43290"/>
  <c r="W52" i="43290"/>
  <c r="W38" i="43290"/>
  <c r="W69" i="43290" s="1"/>
  <c r="W62" i="43290"/>
  <c r="W49" i="43290"/>
  <c r="W34" i="43290"/>
  <c r="U66" i="43289"/>
  <c r="U62" i="43289"/>
  <c r="U58" i="43289"/>
  <c r="U54" i="43289"/>
  <c r="U50" i="43289"/>
  <c r="U46" i="43289"/>
  <c r="U42" i="43289"/>
  <c r="U38" i="43289"/>
  <c r="U34" i="43289"/>
  <c r="U67" i="43289"/>
  <c r="U61" i="43289"/>
  <c r="U56" i="43289"/>
  <c r="U51" i="43289"/>
  <c r="U45" i="43289"/>
  <c r="U40" i="43289"/>
  <c r="U35" i="43289"/>
  <c r="U30" i="43289"/>
  <c r="U64" i="43289"/>
  <c r="U59" i="43289"/>
  <c r="U53" i="43289"/>
  <c r="U48" i="43289"/>
  <c r="U43" i="43289"/>
  <c r="U37" i="43289"/>
  <c r="U32" i="43289"/>
  <c r="U68" i="43289"/>
  <c r="U57" i="43289"/>
  <c r="U47" i="43289"/>
  <c r="U36" i="43289"/>
  <c r="U63" i="43289"/>
  <c r="U52" i="43289"/>
  <c r="U41" i="43289"/>
  <c r="U31" i="43289"/>
  <c r="U49" i="43289"/>
  <c r="U65" i="43289"/>
  <c r="U44" i="43289"/>
  <c r="U60" i="43289"/>
  <c r="U39" i="43289"/>
  <c r="U55" i="43289"/>
  <c r="U33" i="43289"/>
  <c r="M67" i="43287"/>
  <c r="M59" i="43287"/>
  <c r="M51" i="43287"/>
  <c r="M43" i="43287"/>
  <c r="M35" i="43287"/>
  <c r="M62" i="43287"/>
  <c r="M53" i="43287"/>
  <c r="M40" i="43287"/>
  <c r="M30" i="43287"/>
  <c r="M56" i="43287"/>
  <c r="M46" i="43287"/>
  <c r="M37" i="43287"/>
  <c r="M48" i="43287"/>
  <c r="M61" i="43287"/>
  <c r="M38" i="43287"/>
  <c r="M54" i="43287"/>
  <c r="M32" i="43287"/>
  <c r="M64" i="43287"/>
  <c r="M45" i="43287"/>
  <c r="M66" i="43287"/>
  <c r="H17" i="43301"/>
  <c r="Z17" i="43300"/>
  <c r="W14" i="43294"/>
  <c r="W19" i="43287"/>
  <c r="U50" i="43287"/>
  <c r="M50" i="43287"/>
  <c r="M33" i="43287"/>
  <c r="M31" i="43287"/>
  <c r="E68" i="43287"/>
  <c r="E67" i="43287"/>
  <c r="E48" i="43287"/>
  <c r="E32" i="43287"/>
  <c r="E60" i="43287"/>
  <c r="S33" i="43263"/>
  <c r="S48" i="43263"/>
  <c r="S47" i="43263"/>
  <c r="O18" i="43289"/>
  <c r="K18" i="43289"/>
  <c r="K12" i="43289"/>
  <c r="K11" i="43289"/>
  <c r="K19" i="43289"/>
  <c r="K10" i="43289"/>
  <c r="K15" i="43289"/>
  <c r="K17" i="43289"/>
  <c r="E18" i="43292"/>
  <c r="E17" i="43292"/>
  <c r="E14" i="43292"/>
  <c r="E19" i="43292"/>
  <c r="E12" i="43292"/>
  <c r="E15" i="43292"/>
  <c r="E11" i="43292"/>
  <c r="E16" i="43292"/>
  <c r="G12" i="43293"/>
  <c r="G18" i="43293"/>
  <c r="G16" i="43293"/>
  <c r="G19" i="43293"/>
  <c r="G10" i="43293"/>
  <c r="G17" i="43293"/>
  <c r="G11" i="43293"/>
  <c r="G14" i="43293"/>
  <c r="O19" i="43294"/>
  <c r="O14" i="43294"/>
  <c r="O17" i="43294"/>
  <c r="O18" i="43294"/>
  <c r="O10" i="43294"/>
  <c r="O13" i="43294"/>
  <c r="O16" i="43294"/>
  <c r="O12" i="43294"/>
  <c r="U68" i="43298"/>
  <c r="U64" i="43298"/>
  <c r="U60" i="43298"/>
  <c r="U56" i="43298"/>
  <c r="U52" i="43298"/>
  <c r="U48" i="43298"/>
  <c r="U44" i="43298"/>
  <c r="U40" i="43298"/>
  <c r="U33" i="43298"/>
  <c r="U63" i="43298"/>
  <c r="U58" i="43298"/>
  <c r="U53" i="43298"/>
  <c r="U47" i="43298"/>
  <c r="U42" i="43298"/>
  <c r="U37" i="43298"/>
  <c r="U32" i="43298"/>
  <c r="U67" i="43298"/>
  <c r="U62" i="43298"/>
  <c r="U57" i="43298"/>
  <c r="U51" i="43298"/>
  <c r="U46" i="43298"/>
  <c r="U41" i="43298"/>
  <c r="U36" i="43298"/>
  <c r="U31" i="43298"/>
  <c r="U66" i="43298"/>
  <c r="U61" i="43298"/>
  <c r="U55" i="43298"/>
  <c r="U50" i="43298"/>
  <c r="U45" i="43298"/>
  <c r="U39" i="43298"/>
  <c r="U35" i="43298"/>
  <c r="U30" i="43298"/>
  <c r="K63" i="43297"/>
  <c r="K55" i="43297"/>
  <c r="K47" i="43297"/>
  <c r="K43" i="43297"/>
  <c r="K31" i="43297"/>
  <c r="K62" i="43297"/>
  <c r="K54" i="43297"/>
  <c r="K50" i="43297"/>
  <c r="K38" i="43297"/>
  <c r="K65" i="43297"/>
  <c r="K57" i="43297"/>
  <c r="K53" i="43297"/>
  <c r="K41" i="43297"/>
  <c r="K33" i="43297"/>
  <c r="K64" i="43297"/>
  <c r="K48" i="43297"/>
  <c r="K44" i="43297"/>
  <c r="K40" i="43297"/>
  <c r="S67" i="43297"/>
  <c r="S63" i="43297"/>
  <c r="S59" i="43297"/>
  <c r="S55" i="43297"/>
  <c r="S51" i="43297"/>
  <c r="S47" i="43297"/>
  <c r="S43" i="43297"/>
  <c r="S39" i="43297"/>
  <c r="S35" i="43297"/>
  <c r="S31" i="43297"/>
  <c r="S66" i="43297"/>
  <c r="S62" i="43297"/>
  <c r="S58" i="43297"/>
  <c r="S54" i="43297"/>
  <c r="S50" i="43297"/>
  <c r="S46" i="43297"/>
  <c r="S42" i="43297"/>
  <c r="S38" i="43297"/>
  <c r="S34" i="43297"/>
  <c r="S30" i="43297"/>
  <c r="S65" i="43297"/>
  <c r="S61" i="43297"/>
  <c r="S57" i="43297"/>
  <c r="S53" i="43297"/>
  <c r="S49" i="43297"/>
  <c r="S45" i="43297"/>
  <c r="S41" i="43297"/>
  <c r="S37" i="43297"/>
  <c r="S33" i="43297"/>
  <c r="S64" i="43297"/>
  <c r="S48" i="43297"/>
  <c r="S32" i="43297"/>
  <c r="S60" i="43297"/>
  <c r="S44" i="43297"/>
  <c r="S56" i="43297"/>
  <c r="S40" i="43297"/>
  <c r="G66" i="43296"/>
  <c r="G62" i="43296"/>
  <c r="G58" i="43296"/>
  <c r="G54" i="43296"/>
  <c r="G50" i="43296"/>
  <c r="G46" i="43296"/>
  <c r="G42" i="43296"/>
  <c r="G38" i="43296"/>
  <c r="G34" i="43296"/>
  <c r="G30" i="43296"/>
  <c r="G65" i="43296"/>
  <c r="G60" i="43296"/>
  <c r="G55" i="43296"/>
  <c r="G49" i="43296"/>
  <c r="G44" i="43296"/>
  <c r="G39" i="43296"/>
  <c r="G33" i="43296"/>
  <c r="G64" i="43296"/>
  <c r="G59" i="43296"/>
  <c r="G53" i="43296"/>
  <c r="G48" i="43296"/>
  <c r="G43" i="43296"/>
  <c r="G37" i="43296"/>
  <c r="G32" i="43296"/>
  <c r="G68" i="43296"/>
  <c r="G63" i="43296"/>
  <c r="G57" i="43296"/>
  <c r="G52" i="43296"/>
  <c r="G47" i="43296"/>
  <c r="G41" i="43296"/>
  <c r="G36" i="43296"/>
  <c r="G31" i="43296"/>
  <c r="G61" i="43296"/>
  <c r="G40" i="43296"/>
  <c r="G56" i="43296"/>
  <c r="G35" i="43296"/>
  <c r="G51" i="43296"/>
  <c r="K66" i="43294"/>
  <c r="K62" i="43294"/>
  <c r="K58" i="43294"/>
  <c r="K54" i="43294"/>
  <c r="K50" i="43294"/>
  <c r="K46" i="43294"/>
  <c r="K42" i="43294"/>
  <c r="K38" i="43294"/>
  <c r="K34" i="43294"/>
  <c r="K31" i="43294"/>
  <c r="K68" i="43294"/>
  <c r="K63" i="43294"/>
  <c r="K57" i="43294"/>
  <c r="K52" i="43294"/>
  <c r="K47" i="43294"/>
  <c r="K41" i="43294"/>
  <c r="K36" i="43294"/>
  <c r="K65" i="43294"/>
  <c r="K60" i="43294"/>
  <c r="K55" i="43294"/>
  <c r="K49" i="43294"/>
  <c r="K44" i="43294"/>
  <c r="K39" i="43294"/>
  <c r="K33" i="43294"/>
  <c r="K59" i="43294"/>
  <c r="K48" i="43294"/>
  <c r="K37" i="43294"/>
  <c r="K67" i="43294"/>
  <c r="K56" i="43294"/>
  <c r="K45" i="43294"/>
  <c r="K35" i="43294"/>
  <c r="K64" i="43294"/>
  <c r="K53" i="43294"/>
  <c r="K43" i="43294"/>
  <c r="K32" i="43294"/>
  <c r="K61" i="43294"/>
  <c r="K51" i="43294"/>
  <c r="K40" i="43294"/>
  <c r="S67" i="43294"/>
  <c r="S63" i="43294"/>
  <c r="S59" i="43294"/>
  <c r="S55" i="43294"/>
  <c r="S51" i="43294"/>
  <c r="S47" i="43294"/>
  <c r="S43" i="43294"/>
  <c r="S39" i="43294"/>
  <c r="S35" i="43294"/>
  <c r="S31" i="43294"/>
  <c r="S64" i="43294"/>
  <c r="S58" i="43294"/>
  <c r="S53" i="43294"/>
  <c r="S48" i="43294"/>
  <c r="S42" i="43294"/>
  <c r="S37" i="43294"/>
  <c r="S32" i="43294"/>
  <c r="S68" i="43294"/>
  <c r="S66" i="43294"/>
  <c r="S61" i="43294"/>
  <c r="S56" i="43294"/>
  <c r="S50" i="43294"/>
  <c r="S45" i="43294"/>
  <c r="S40" i="43294"/>
  <c r="S34" i="43294"/>
  <c r="S60" i="43294"/>
  <c r="S49" i="43294"/>
  <c r="S38" i="43294"/>
  <c r="S57" i="43294"/>
  <c r="S46" i="43294"/>
  <c r="S36" i="43294"/>
  <c r="S65" i="43294"/>
  <c r="S54" i="43294"/>
  <c r="S44" i="43294"/>
  <c r="S33" i="43294"/>
  <c r="S30" i="43294"/>
  <c r="S62" i="43294"/>
  <c r="S52" i="43294"/>
  <c r="O66" i="43291"/>
  <c r="O62" i="43291"/>
  <c r="O58" i="43291"/>
  <c r="O54" i="43291"/>
  <c r="O50" i="43291"/>
  <c r="O46" i="43291"/>
  <c r="O42" i="43291"/>
  <c r="O38" i="43291"/>
  <c r="O34" i="43291"/>
  <c r="O30" i="43291"/>
  <c r="O65" i="43291"/>
  <c r="O60" i="43291"/>
  <c r="O55" i="43291"/>
  <c r="O49" i="43291"/>
  <c r="O44" i="43291"/>
  <c r="O39" i="43291"/>
  <c r="O33" i="43291"/>
  <c r="O64" i="43291"/>
  <c r="O57" i="43291"/>
  <c r="O51" i="43291"/>
  <c r="O43" i="43291"/>
  <c r="O36" i="43291"/>
  <c r="O63" i="43291"/>
  <c r="O56" i="43291"/>
  <c r="O48" i="43291"/>
  <c r="O41" i="43291"/>
  <c r="O35" i="43291"/>
  <c r="O68" i="43291"/>
  <c r="O61" i="43291"/>
  <c r="O53" i="43291"/>
  <c r="O47" i="43291"/>
  <c r="O40" i="43291"/>
  <c r="O32" i="43291"/>
  <c r="O52" i="43291"/>
  <c r="O45" i="43291"/>
  <c r="O67" i="43291"/>
  <c r="O37" i="43291"/>
  <c r="O59" i="43291"/>
  <c r="O31" i="43291"/>
  <c r="I66" i="43287"/>
  <c r="I58" i="43287"/>
  <c r="I50" i="43287"/>
  <c r="I42" i="43287"/>
  <c r="I34" i="43287"/>
  <c r="I60" i="43287"/>
  <c r="I47" i="43287"/>
  <c r="I37" i="43287"/>
  <c r="I63" i="43287"/>
  <c r="I68" i="43287"/>
  <c r="I52" i="43287"/>
  <c r="I36" i="43287"/>
  <c r="I55" i="43287"/>
  <c r="I44" i="43287"/>
  <c r="I53" i="43287"/>
  <c r="I39" i="43287"/>
  <c r="I61" i="43287"/>
  <c r="I45" i="43287"/>
  <c r="I31" i="43287"/>
  <c r="I65" i="43287"/>
  <c r="Q67" i="43287"/>
  <c r="Q59" i="43287"/>
  <c r="Q51" i="43287"/>
  <c r="Q43" i="43287"/>
  <c r="Q35" i="43287"/>
  <c r="Q64" i="43287"/>
  <c r="Q54" i="43287"/>
  <c r="Q45" i="43287"/>
  <c r="Q32" i="43287"/>
  <c r="Q61" i="43287"/>
  <c r="Q48" i="43287"/>
  <c r="Q38" i="43287"/>
  <c r="Q53" i="43287"/>
  <c r="Q30" i="43287"/>
  <c r="Q62" i="43287"/>
  <c r="Q40" i="43287"/>
  <c r="Q56" i="43287"/>
  <c r="Q37" i="43287"/>
  <c r="Q46" i="43287"/>
  <c r="Q66" i="43287"/>
  <c r="R19" i="43298"/>
  <c r="G41" i="43298"/>
  <c r="O46" i="43298"/>
  <c r="U34" i="43298"/>
  <c r="U54" i="43298"/>
  <c r="S52" i="43297"/>
  <c r="G45" i="43296"/>
  <c r="K30" i="43294"/>
  <c r="S41" i="43294"/>
  <c r="E19" i="43289"/>
  <c r="E10" i="43289"/>
  <c r="E18" i="43289"/>
  <c r="E15" i="43289"/>
  <c r="E14" i="43289"/>
  <c r="E17" i="43289"/>
  <c r="E14" i="43291"/>
  <c r="E10" i="43291"/>
  <c r="E19" i="43291"/>
  <c r="E12" i="43291"/>
  <c r="G12" i="43295"/>
  <c r="G11" i="43295"/>
  <c r="G16" i="43295"/>
  <c r="G10" i="43295"/>
  <c r="G13" i="43295"/>
  <c r="G14" i="43295"/>
  <c r="G19" i="43295"/>
  <c r="W68" i="43294"/>
  <c r="W64" i="43294"/>
  <c r="W60" i="43294"/>
  <c r="W56" i="43294"/>
  <c r="W52" i="43294"/>
  <c r="W48" i="43294"/>
  <c r="W44" i="43294"/>
  <c r="W40" i="43294"/>
  <c r="W36" i="43294"/>
  <c r="W32" i="43294"/>
  <c r="W65" i="43294"/>
  <c r="W59" i="43294"/>
  <c r="W54" i="43294"/>
  <c r="W49" i="43294"/>
  <c r="W43" i="43294"/>
  <c r="W38" i="43294"/>
  <c r="W33" i="43294"/>
  <c r="W63" i="43294"/>
  <c r="W58" i="43294"/>
  <c r="W53" i="43294"/>
  <c r="W47" i="43294"/>
  <c r="W42" i="43294"/>
  <c r="W37" i="43294"/>
  <c r="W31" i="43294"/>
  <c r="W67" i="43294"/>
  <c r="W62" i="43294"/>
  <c r="W57" i="43294"/>
  <c r="W51" i="43294"/>
  <c r="W46" i="43294"/>
  <c r="W41" i="43294"/>
  <c r="W35" i="43294"/>
  <c r="W30" i="43294"/>
  <c r="W61" i="43294"/>
  <c r="W39" i="43294"/>
  <c r="W55" i="43294"/>
  <c r="W34" i="43294"/>
  <c r="W50" i="43294"/>
  <c r="W66" i="43294"/>
  <c r="W45" i="43294"/>
  <c r="O66" i="43293"/>
  <c r="O62" i="43293"/>
  <c r="O58" i="43293"/>
  <c r="O54" i="43293"/>
  <c r="O50" i="43293"/>
  <c r="O46" i="43293"/>
  <c r="O42" i="43293"/>
  <c r="O38" i="43293"/>
  <c r="O34" i="43293"/>
  <c r="O30" i="43293"/>
  <c r="O68" i="43293"/>
  <c r="O64" i="43293"/>
  <c r="O60" i="43293"/>
  <c r="O56" i="43293"/>
  <c r="O52" i="43293"/>
  <c r="O48" i="43293"/>
  <c r="O44" i="43293"/>
  <c r="O40" i="43293"/>
  <c r="O36" i="43293"/>
  <c r="O32" i="43293"/>
  <c r="O63" i="43293"/>
  <c r="O55" i="43293"/>
  <c r="O47" i="43293"/>
  <c r="O39" i="43293"/>
  <c r="O31" i="43293"/>
  <c r="O61" i="43293"/>
  <c r="O53" i="43293"/>
  <c r="O45" i="43293"/>
  <c r="O37" i="43293"/>
  <c r="O67" i="43293"/>
  <c r="O59" i="43293"/>
  <c r="O51" i="43293"/>
  <c r="O43" i="43293"/>
  <c r="O35" i="43293"/>
  <c r="O41" i="43293"/>
  <c r="O65" i="43293"/>
  <c r="O33" i="43293"/>
  <c r="O57" i="43293"/>
  <c r="O67" i="43290"/>
  <c r="O63" i="43290"/>
  <c r="O59" i="43290"/>
  <c r="O55" i="43290"/>
  <c r="O51" i="43290"/>
  <c r="O47" i="43290"/>
  <c r="O43" i="43290"/>
  <c r="O39" i="43290"/>
  <c r="O35" i="43290"/>
  <c r="O31" i="43290"/>
  <c r="O64" i="43290"/>
  <c r="O58" i="43290"/>
  <c r="O53" i="43290"/>
  <c r="O48" i="43290"/>
  <c r="O42" i="43290"/>
  <c r="O37" i="43290"/>
  <c r="O32" i="43290"/>
  <c r="O65" i="43290"/>
  <c r="O57" i="43290"/>
  <c r="O50" i="43290"/>
  <c r="O44" i="43290"/>
  <c r="O36" i="43290"/>
  <c r="O68" i="43290"/>
  <c r="O61" i="43290"/>
  <c r="O54" i="43290"/>
  <c r="O46" i="43290"/>
  <c r="O40" i="43290"/>
  <c r="O33" i="43290"/>
  <c r="O62" i="43290"/>
  <c r="O49" i="43290"/>
  <c r="O34" i="43290"/>
  <c r="O60" i="43290"/>
  <c r="O45" i="43290"/>
  <c r="O30" i="43290"/>
  <c r="O56" i="43290"/>
  <c r="O41" i="43290"/>
  <c r="O66" i="43290"/>
  <c r="O52" i="43290"/>
  <c r="O38" i="43290"/>
  <c r="E68" i="43289"/>
  <c r="E64" i="43289"/>
  <c r="E60" i="43289"/>
  <c r="E56" i="43289"/>
  <c r="E52" i="43289"/>
  <c r="E48" i="43289"/>
  <c r="E44" i="43289"/>
  <c r="E40" i="43289"/>
  <c r="E36" i="43289"/>
  <c r="E32" i="43289"/>
  <c r="E65" i="43289"/>
  <c r="E59" i="43289"/>
  <c r="E54" i="43289"/>
  <c r="E49" i="43289"/>
  <c r="E43" i="43289"/>
  <c r="E38" i="43289"/>
  <c r="E33" i="43289"/>
  <c r="E67" i="43289"/>
  <c r="E62" i="43289"/>
  <c r="E57" i="43289"/>
  <c r="E51" i="43289"/>
  <c r="E46" i="43289"/>
  <c r="E41" i="43289"/>
  <c r="E35" i="43289"/>
  <c r="E30" i="43289"/>
  <c r="E66" i="43289"/>
  <c r="E55" i="43289"/>
  <c r="E45" i="43289"/>
  <c r="E34" i="43289"/>
  <c r="E61" i="43289"/>
  <c r="E50" i="43289"/>
  <c r="E39" i="43289"/>
  <c r="E47" i="43289"/>
  <c r="E63" i="43289"/>
  <c r="E42" i="43289"/>
  <c r="E58" i="43289"/>
  <c r="E37" i="43289"/>
  <c r="E53" i="43289"/>
  <c r="E31" i="43289"/>
  <c r="M66" i="43289"/>
  <c r="M62" i="43289"/>
  <c r="M58" i="43289"/>
  <c r="M54" i="43289"/>
  <c r="M50" i="43289"/>
  <c r="M46" i="43289"/>
  <c r="M42" i="43289"/>
  <c r="M38" i="43289"/>
  <c r="M34" i="43289"/>
  <c r="M30" i="43289"/>
  <c r="M67" i="43289"/>
  <c r="M61" i="43289"/>
  <c r="M56" i="43289"/>
  <c r="M51" i="43289"/>
  <c r="M45" i="43289"/>
  <c r="M40" i="43289"/>
  <c r="M35" i="43289"/>
  <c r="M64" i="43289"/>
  <c r="M59" i="43289"/>
  <c r="M53" i="43289"/>
  <c r="M48" i="43289"/>
  <c r="M43" i="43289"/>
  <c r="M37" i="43289"/>
  <c r="M32" i="43289"/>
  <c r="M68" i="43289"/>
  <c r="M57" i="43289"/>
  <c r="M47" i="43289"/>
  <c r="M36" i="43289"/>
  <c r="M63" i="43289"/>
  <c r="M52" i="43289"/>
  <c r="M41" i="43289"/>
  <c r="M31" i="43289"/>
  <c r="M60" i="43289"/>
  <c r="M39" i="43289"/>
  <c r="M55" i="43289"/>
  <c r="M33" i="43289"/>
  <c r="M49" i="43289"/>
  <c r="M65" i="43289"/>
  <c r="M44" i="43289"/>
  <c r="E52" i="43287"/>
  <c r="E36" i="43287"/>
  <c r="E45" i="43287"/>
  <c r="E61" i="43287"/>
  <c r="E39" i="43287"/>
  <c r="E55" i="43287"/>
  <c r="E42" i="43287"/>
  <c r="E58" i="43287"/>
  <c r="E30" i="43287"/>
  <c r="E63" i="43287"/>
  <c r="U67" i="43287"/>
  <c r="U59" i="43287"/>
  <c r="U51" i="43287"/>
  <c r="U43" i="43287"/>
  <c r="U36" i="43287"/>
  <c r="U62" i="43287"/>
  <c r="U53" i="43287"/>
  <c r="U40" i="43287"/>
  <c r="U31" i="43287"/>
  <c r="U56" i="43287"/>
  <c r="U46" i="43287"/>
  <c r="U37" i="43287"/>
  <c r="U61" i="43287"/>
  <c r="U38" i="43287"/>
  <c r="U48" i="43287"/>
  <c r="U30" i="43287"/>
  <c r="U45" i="43287"/>
  <c r="U64" i="43287"/>
  <c r="U54" i="43287"/>
  <c r="U33" i="43287"/>
  <c r="U66" i="43287"/>
  <c r="I51" i="43295"/>
  <c r="S12" i="43294"/>
  <c r="W11" i="43294"/>
  <c r="G19" i="43286"/>
  <c r="M65" i="43287"/>
  <c r="U63" i="43287"/>
  <c r="M63" i="43287"/>
  <c r="U68" i="43287"/>
  <c r="M44" i="43287"/>
  <c r="E66" i="43287"/>
  <c r="E54" i="43287"/>
  <c r="E41" i="43287"/>
  <c r="S16" i="43294"/>
  <c r="S13" i="43294"/>
  <c r="W16" i="43287"/>
  <c r="W18" i="43287"/>
  <c r="Q16" i="43287"/>
  <c r="I10" i="43292"/>
  <c r="S11" i="43292"/>
  <c r="S16" i="43292"/>
  <c r="Q16" i="43294"/>
  <c r="S53" i="43263"/>
  <c r="S61" i="43263"/>
  <c r="G17" i="43286"/>
  <c r="U42" i="43287"/>
  <c r="M42" i="43287"/>
  <c r="U41" i="43287"/>
  <c r="M57" i="43287"/>
  <c r="U55" i="43287"/>
  <c r="U32" i="43287"/>
  <c r="M55" i="43287"/>
  <c r="U60" i="43287"/>
  <c r="M68" i="43287"/>
  <c r="M36" i="43287"/>
  <c r="E50" i="43287"/>
  <c r="E43" i="43287"/>
  <c r="E31" i="43287"/>
  <c r="E62" i="43287"/>
  <c r="E56" i="43287"/>
  <c r="E49" i="43287"/>
  <c r="E44" i="43287"/>
  <c r="S54" i="43263"/>
  <c r="S67" i="43263"/>
  <c r="S42" i="43263"/>
  <c r="E12" i="43289"/>
  <c r="O10" i="43289"/>
  <c r="O13" i="43289"/>
  <c r="G15" i="43286"/>
  <c r="S19" i="43300"/>
  <c r="S18" i="43300"/>
  <c r="O15" i="43289"/>
  <c r="K16" i="43289"/>
  <c r="G18" i="43295"/>
  <c r="O15" i="43294"/>
  <c r="M11" i="43290"/>
  <c r="M13" i="43290"/>
  <c r="M16" i="43290"/>
  <c r="M10" i="43290"/>
  <c r="M14" i="43290"/>
  <c r="M15" i="43290"/>
  <c r="M17" i="43290"/>
  <c r="M18" i="43290"/>
  <c r="M14" i="43292"/>
  <c r="M11" i="43292"/>
  <c r="M17" i="43292"/>
  <c r="M16" i="43292"/>
  <c r="M18" i="43292"/>
  <c r="M15" i="43292"/>
  <c r="M19" i="43292"/>
  <c r="M12" i="43292"/>
  <c r="M63" i="43299"/>
  <c r="M59" i="43299"/>
  <c r="M55" i="43299"/>
  <c r="M51" i="43299"/>
  <c r="M47" i="43299"/>
  <c r="M43" i="43299"/>
  <c r="M39" i="43299"/>
  <c r="M35" i="43299"/>
  <c r="M32" i="43299"/>
  <c r="M17" i="43299"/>
  <c r="M18" i="43299"/>
  <c r="M15" i="43299"/>
  <c r="M66" i="43299"/>
  <c r="M62" i="43299"/>
  <c r="M58" i="43299"/>
  <c r="M54" i="43299"/>
  <c r="M50" i="43299"/>
  <c r="M46" i="43299"/>
  <c r="M42" i="43299"/>
  <c r="M38" i="43299"/>
  <c r="M31" i="43299"/>
  <c r="M12" i="43299"/>
  <c r="M10" i="43299"/>
  <c r="M14" i="43299"/>
  <c r="M65" i="43299"/>
  <c r="M61" i="43299"/>
  <c r="M57" i="43299"/>
  <c r="M53" i="43299"/>
  <c r="M49" i="43299"/>
  <c r="M45" i="43299"/>
  <c r="M41" i="43299"/>
  <c r="M37" i="43299"/>
  <c r="M34" i="43299"/>
  <c r="M30" i="43299"/>
  <c r="M11" i="43299"/>
  <c r="M16" i="43299"/>
  <c r="M13" i="43299"/>
  <c r="Z67" i="43299"/>
  <c r="G68" i="43298"/>
  <c r="G64" i="43298"/>
  <c r="G60" i="43298"/>
  <c r="G56" i="43298"/>
  <c r="G52" i="43298"/>
  <c r="G48" i="43298"/>
  <c r="G44" i="43298"/>
  <c r="G40" i="43298"/>
  <c r="G36" i="43298"/>
  <c r="G32" i="43298"/>
  <c r="G67" i="43298"/>
  <c r="G63" i="43298"/>
  <c r="G59" i="43298"/>
  <c r="G55" i="43298"/>
  <c r="G51" i="43298"/>
  <c r="G47" i="43298"/>
  <c r="G43" i="43298"/>
  <c r="G39" i="43298"/>
  <c r="G35" i="43298"/>
  <c r="G31" i="43298"/>
  <c r="G66" i="43298"/>
  <c r="G62" i="43298"/>
  <c r="G58" i="43298"/>
  <c r="G54" i="43298"/>
  <c r="G50" i="43298"/>
  <c r="G46" i="43298"/>
  <c r="G42" i="43298"/>
  <c r="G38" i="43298"/>
  <c r="G34" i="43298"/>
  <c r="G30" i="43298"/>
  <c r="O68" i="43298"/>
  <c r="O64" i="43298"/>
  <c r="O60" i="43298"/>
  <c r="O56" i="43298"/>
  <c r="O52" i="43298"/>
  <c r="O48" i="43298"/>
  <c r="O44" i="43298"/>
  <c r="O40" i="43298"/>
  <c r="O36" i="43298"/>
  <c r="O32" i="43298"/>
  <c r="O66" i="43298"/>
  <c r="O61" i="43298"/>
  <c r="O55" i="43298"/>
  <c r="O50" i="43298"/>
  <c r="O45" i="43298"/>
  <c r="O39" i="43298"/>
  <c r="O34" i="43298"/>
  <c r="O65" i="43298"/>
  <c r="O59" i="43298"/>
  <c r="O54" i="43298"/>
  <c r="O49" i="43298"/>
  <c r="O43" i="43298"/>
  <c r="O38" i="43298"/>
  <c r="O33" i="43298"/>
  <c r="O63" i="43298"/>
  <c r="O58" i="43298"/>
  <c r="O53" i="43298"/>
  <c r="O47" i="43298"/>
  <c r="O42" i="43298"/>
  <c r="O37" i="43298"/>
  <c r="O31" i="43298"/>
  <c r="O65" i="43295"/>
  <c r="O61" i="43295"/>
  <c r="O57" i="43295"/>
  <c r="O53" i="43295"/>
  <c r="O49" i="43295"/>
  <c r="O45" i="43295"/>
  <c r="O41" i="43295"/>
  <c r="O37" i="43295"/>
  <c r="O34" i="43295"/>
  <c r="O30" i="43295"/>
  <c r="O68" i="43295"/>
  <c r="O63" i="43295"/>
  <c r="O58" i="43295"/>
  <c r="O52" i="43295"/>
  <c r="O47" i="43295"/>
  <c r="O42" i="43295"/>
  <c r="O32" i="43295"/>
  <c r="O64" i="43295"/>
  <c r="O56" i="43295"/>
  <c r="O50" i="43295"/>
  <c r="O43" i="43295"/>
  <c r="O36" i="43295"/>
  <c r="O62" i="43295"/>
  <c r="O55" i="43295"/>
  <c r="O48" i="43295"/>
  <c r="O40" i="43295"/>
  <c r="O35" i="43295"/>
  <c r="O67" i="43295"/>
  <c r="O60" i="43295"/>
  <c r="O54" i="43295"/>
  <c r="O46" i="43295"/>
  <c r="O39" i="43295"/>
  <c r="O33" i="43295"/>
  <c r="O66" i="43295"/>
  <c r="O38" i="43295"/>
  <c r="O59" i="43295"/>
  <c r="O31" i="43295"/>
  <c r="O51" i="43295"/>
  <c r="W65" i="43295"/>
  <c r="W61" i="43295"/>
  <c r="W57" i="43295"/>
  <c r="W53" i="43295"/>
  <c r="W49" i="43295"/>
  <c r="W45" i="43295"/>
  <c r="W41" i="43295"/>
  <c r="W37" i="43295"/>
  <c r="W33" i="43295"/>
  <c r="W66" i="43295"/>
  <c r="W68" i="43295"/>
  <c r="W63" i="43295"/>
  <c r="W58" i="43295"/>
  <c r="W52" i="43295"/>
  <c r="W47" i="43295"/>
  <c r="W42" i="43295"/>
  <c r="W36" i="43295"/>
  <c r="W31" i="43295"/>
  <c r="W60" i="43295"/>
  <c r="W54" i="43295"/>
  <c r="W46" i="43295"/>
  <c r="W39" i="43295"/>
  <c r="W32" i="43295"/>
  <c r="W67" i="43295"/>
  <c r="W59" i="43295"/>
  <c r="W51" i="43295"/>
  <c r="W44" i="43295"/>
  <c r="W38" i="43295"/>
  <c r="W30" i="43295"/>
  <c r="W64" i="43295"/>
  <c r="W56" i="43295"/>
  <c r="W50" i="43295"/>
  <c r="W43" i="43295"/>
  <c r="W35" i="43295"/>
  <c r="W48" i="43295"/>
  <c r="W40" i="43295"/>
  <c r="W62" i="43295"/>
  <c r="W34" i="43295"/>
  <c r="U67" i="43293"/>
  <c r="U63" i="43293"/>
  <c r="U59" i="43293"/>
  <c r="U55" i="43293"/>
  <c r="U51" i="43293"/>
  <c r="U47" i="43293"/>
  <c r="U43" i="43293"/>
  <c r="U39" i="43293"/>
  <c r="U35" i="43293"/>
  <c r="U31" i="43293"/>
  <c r="U65" i="43293"/>
  <c r="U61" i="43293"/>
  <c r="U57" i="43293"/>
  <c r="U53" i="43293"/>
  <c r="U49" i="43293"/>
  <c r="U45" i="43293"/>
  <c r="U41" i="43293"/>
  <c r="U37" i="43293"/>
  <c r="U33" i="43293"/>
  <c r="U64" i="43293"/>
  <c r="U56" i="43293"/>
  <c r="U48" i="43293"/>
  <c r="U40" i="43293"/>
  <c r="U32" i="43293"/>
  <c r="U62" i="43293"/>
  <c r="U54" i="43293"/>
  <c r="U46" i="43293"/>
  <c r="U38" i="43293"/>
  <c r="U30" i="43293"/>
  <c r="U68" i="43293"/>
  <c r="U60" i="43293"/>
  <c r="U52" i="43293"/>
  <c r="U44" i="43293"/>
  <c r="U36" i="43293"/>
  <c r="U50" i="43293"/>
  <c r="U42" i="43293"/>
  <c r="U66" i="43293"/>
  <c r="U34" i="43293"/>
  <c r="K38" i="43292"/>
  <c r="K65" i="43292"/>
  <c r="K40" i="43292"/>
  <c r="S66" i="43292"/>
  <c r="S62" i="43292"/>
  <c r="S58" i="43292"/>
  <c r="S54" i="43292"/>
  <c r="S50" i="43292"/>
  <c r="S46" i="43292"/>
  <c r="S42" i="43292"/>
  <c r="S38" i="43292"/>
  <c r="S35" i="43292"/>
  <c r="S31" i="43292"/>
  <c r="S68" i="43292"/>
  <c r="S63" i="43292"/>
  <c r="S57" i="43292"/>
  <c r="S52" i="43292"/>
  <c r="S47" i="43292"/>
  <c r="S41" i="43292"/>
  <c r="S32" i="43292"/>
  <c r="S65" i="43292"/>
  <c r="S60" i="43292"/>
  <c r="S55" i="43292"/>
  <c r="S49" i="43292"/>
  <c r="S44" i="43292"/>
  <c r="S39" i="43292"/>
  <c r="S34" i="43292"/>
  <c r="S64" i="43292"/>
  <c r="S53" i="43292"/>
  <c r="S43" i="43292"/>
  <c r="S33" i="43292"/>
  <c r="S61" i="43292"/>
  <c r="S51" i="43292"/>
  <c r="S40" i="43292"/>
  <c r="S30" i="43292"/>
  <c r="S59" i="43292"/>
  <c r="S48" i="43292"/>
  <c r="S37" i="43292"/>
  <c r="S36" i="43292"/>
  <c r="S67" i="43292"/>
  <c r="S56" i="43292"/>
  <c r="S45" i="43292"/>
  <c r="I68" i="43291"/>
  <c r="I64" i="43291"/>
  <c r="I60" i="43291"/>
  <c r="I56" i="43291"/>
  <c r="I52" i="43291"/>
  <c r="I48" i="43291"/>
  <c r="I44" i="43291"/>
  <c r="I40" i="43291"/>
  <c r="I36" i="43291"/>
  <c r="I32" i="43291"/>
  <c r="I66" i="43291"/>
  <c r="I61" i="43291"/>
  <c r="I55" i="43291"/>
  <c r="I50" i="43291"/>
  <c r="I45" i="43291"/>
  <c r="I39" i="43291"/>
  <c r="I34" i="43291"/>
  <c r="I62" i="43291"/>
  <c r="I54" i="43291"/>
  <c r="I47" i="43291"/>
  <c r="I41" i="43291"/>
  <c r="I33" i="43291"/>
  <c r="I67" i="43291"/>
  <c r="I59" i="43291"/>
  <c r="I53" i="43291"/>
  <c r="I46" i="43291"/>
  <c r="I38" i="43291"/>
  <c r="I31" i="43291"/>
  <c r="I65" i="43291"/>
  <c r="I58" i="43291"/>
  <c r="I51" i="43291"/>
  <c r="I43" i="43291"/>
  <c r="I37" i="43291"/>
  <c r="I30" i="43291"/>
  <c r="I57" i="43291"/>
  <c r="I49" i="43291"/>
  <c r="I42" i="43291"/>
  <c r="I63" i="43291"/>
  <c r="I35" i="43291"/>
  <c r="U64" i="43288"/>
  <c r="U42" i="43288"/>
  <c r="U66" i="43288"/>
  <c r="U39" i="43288"/>
  <c r="U50" i="43288"/>
  <c r="U31" i="43288"/>
  <c r="U58" i="43288"/>
  <c r="U47" i="43288"/>
  <c r="I63" i="43286"/>
  <c r="I55" i="43286"/>
  <c r="I47" i="43286"/>
  <c r="I39" i="43286"/>
  <c r="I31" i="43286"/>
  <c r="I59" i="43286"/>
  <c r="I48" i="43286"/>
  <c r="I38" i="43286"/>
  <c r="I64" i="43286"/>
  <c r="I54" i="43286"/>
  <c r="I43" i="43286"/>
  <c r="I32" i="43286"/>
  <c r="I56" i="43286"/>
  <c r="I35" i="43286"/>
  <c r="I67" i="43286"/>
  <c r="I46" i="43286"/>
  <c r="I30" i="43286"/>
  <c r="I51" i="43286"/>
  <c r="I62" i="43286"/>
  <c r="I40" i="43286"/>
  <c r="I61" i="43286"/>
  <c r="P14" i="43301"/>
  <c r="R13" i="43301"/>
  <c r="Z15" i="43299"/>
  <c r="M29" i="43299"/>
  <c r="M44" i="43299"/>
  <c r="M60" i="43299"/>
  <c r="G45" i="43298"/>
  <c r="G61" i="43298"/>
  <c r="O30" i="43298"/>
  <c r="O51" i="43298"/>
  <c r="U38" i="43298"/>
  <c r="U59" i="43298"/>
  <c r="Z12" i="43297"/>
  <c r="K36" i="43297"/>
  <c r="S68" i="43297"/>
  <c r="G67" i="43296"/>
  <c r="M33" i="43296"/>
  <c r="U44" i="43296"/>
  <c r="O49" i="43293"/>
  <c r="K15" i="43299"/>
  <c r="O18" i="43299"/>
  <c r="W68" i="43298"/>
  <c r="W64" i="43298"/>
  <c r="W60" i="43298"/>
  <c r="W56" i="43298"/>
  <c r="W52" i="43298"/>
  <c r="W48" i="43298"/>
  <c r="W44" i="43298"/>
  <c r="W40" i="43298"/>
  <c r="W36" i="43298"/>
  <c r="W32" i="43298"/>
  <c r="E67" i="43297"/>
  <c r="E63" i="43297"/>
  <c r="E59" i="43297"/>
  <c r="E55" i="43297"/>
  <c r="E51" i="43297"/>
  <c r="E47" i="43297"/>
  <c r="E43" i="43297"/>
  <c r="E39" i="43297"/>
  <c r="E36" i="43297"/>
  <c r="E32" i="43297"/>
  <c r="E66" i="43297"/>
  <c r="E62" i="43297"/>
  <c r="E58" i="43297"/>
  <c r="E54" i="43297"/>
  <c r="E50" i="43297"/>
  <c r="E46" i="43297"/>
  <c r="E42" i="43297"/>
  <c r="E38" i="43297"/>
  <c r="E35" i="43297"/>
  <c r="E31" i="43297"/>
  <c r="E65" i="43297"/>
  <c r="E61" i="43297"/>
  <c r="E57" i="43297"/>
  <c r="E53" i="43297"/>
  <c r="E49" i="43297"/>
  <c r="E45" i="43297"/>
  <c r="E41" i="43297"/>
  <c r="E37" i="43297"/>
  <c r="E34" i="43297"/>
  <c r="E30" i="43297"/>
  <c r="M67" i="43297"/>
  <c r="M63" i="43297"/>
  <c r="M59" i="43297"/>
  <c r="M55" i="43297"/>
  <c r="M51" i="43297"/>
  <c r="M47" i="43297"/>
  <c r="M43" i="43297"/>
  <c r="M39" i="43297"/>
  <c r="M35" i="43297"/>
  <c r="M31" i="43297"/>
  <c r="M66" i="43297"/>
  <c r="M62" i="43297"/>
  <c r="M58" i="43297"/>
  <c r="M54" i="43297"/>
  <c r="M50" i="43297"/>
  <c r="M46" i="43297"/>
  <c r="M42" i="43297"/>
  <c r="M38" i="43297"/>
  <c r="M34" i="43297"/>
  <c r="M30" i="43297"/>
  <c r="M65" i="43297"/>
  <c r="M61" i="43297"/>
  <c r="M57" i="43297"/>
  <c r="M53" i="43297"/>
  <c r="M49" i="43297"/>
  <c r="M45" i="43297"/>
  <c r="M41" i="43297"/>
  <c r="M37" i="43297"/>
  <c r="M33" i="43297"/>
  <c r="U30" i="43297"/>
  <c r="I67" i="43296"/>
  <c r="I63" i="43296"/>
  <c r="I59" i="43296"/>
  <c r="I55" i="43296"/>
  <c r="I51" i="43296"/>
  <c r="I47" i="43296"/>
  <c r="I43" i="43296"/>
  <c r="I39" i="43296"/>
  <c r="I35" i="43296"/>
  <c r="I31" i="43296"/>
  <c r="I64" i="43296"/>
  <c r="I58" i="43296"/>
  <c r="I53" i="43296"/>
  <c r="I48" i="43296"/>
  <c r="I42" i="43296"/>
  <c r="I37" i="43296"/>
  <c r="I32" i="43296"/>
  <c r="I68" i="43296"/>
  <c r="I62" i="43296"/>
  <c r="I57" i="43296"/>
  <c r="I52" i="43296"/>
  <c r="I46" i="43296"/>
  <c r="I41" i="43296"/>
  <c r="I36" i="43296"/>
  <c r="I30" i="43296"/>
  <c r="I66" i="43296"/>
  <c r="I61" i="43296"/>
  <c r="I56" i="43296"/>
  <c r="I50" i="43296"/>
  <c r="I45" i="43296"/>
  <c r="I40" i="43296"/>
  <c r="I34" i="43296"/>
  <c r="O67" i="43296"/>
  <c r="O63" i="43296"/>
  <c r="O59" i="43296"/>
  <c r="O55" i="43296"/>
  <c r="O51" i="43296"/>
  <c r="O47" i="43296"/>
  <c r="O43" i="43296"/>
  <c r="O39" i="43296"/>
  <c r="O36" i="43296"/>
  <c r="O32" i="43296"/>
  <c r="O66" i="43296"/>
  <c r="O61" i="43296"/>
  <c r="O56" i="43296"/>
  <c r="O50" i="43296"/>
  <c r="O45" i="43296"/>
  <c r="O40" i="43296"/>
  <c r="O35" i="43296"/>
  <c r="O30" i="43296"/>
  <c r="O65" i="43296"/>
  <c r="O60" i="43296"/>
  <c r="O54" i="43296"/>
  <c r="O49" i="43296"/>
  <c r="O44" i="43296"/>
  <c r="O38" i="43296"/>
  <c r="O34" i="43296"/>
  <c r="O64" i="43296"/>
  <c r="O58" i="43296"/>
  <c r="O53" i="43296"/>
  <c r="O48" i="43296"/>
  <c r="O42" i="43296"/>
  <c r="O37" i="43296"/>
  <c r="O33" i="43296"/>
  <c r="W67" i="43296"/>
  <c r="W63" i="43296"/>
  <c r="W59" i="43296"/>
  <c r="W55" i="43296"/>
  <c r="W51" i="43296"/>
  <c r="W47" i="43296"/>
  <c r="W43" i="43296"/>
  <c r="W39" i="43296"/>
  <c r="W35" i="43296"/>
  <c r="W31" i="43296"/>
  <c r="W64" i="43296"/>
  <c r="W58" i="43296"/>
  <c r="W53" i="43296"/>
  <c r="W48" i="43296"/>
  <c r="W42" i="43296"/>
  <c r="W37" i="43296"/>
  <c r="W32" i="43296"/>
  <c r="W65" i="43296"/>
  <c r="W57" i="43296"/>
  <c r="W50" i="43296"/>
  <c r="W44" i="43296"/>
  <c r="W36" i="43296"/>
  <c r="W62" i="43296"/>
  <c r="W56" i="43296"/>
  <c r="W49" i="43296"/>
  <c r="W41" i="43296"/>
  <c r="W34" i="43296"/>
  <c r="W68" i="43296"/>
  <c r="W61" i="43296"/>
  <c r="W54" i="43296"/>
  <c r="W46" i="43296"/>
  <c r="W40" i="43296"/>
  <c r="W33" i="43296"/>
  <c r="E68" i="43295"/>
  <c r="E64" i="43295"/>
  <c r="E60" i="43295"/>
  <c r="E56" i="43295"/>
  <c r="E52" i="43295"/>
  <c r="E48" i="43295"/>
  <c r="E44" i="43295"/>
  <c r="E40" i="43295"/>
  <c r="E36" i="43295"/>
  <c r="E32" i="43295"/>
  <c r="E65" i="43295"/>
  <c r="E59" i="43295"/>
  <c r="E54" i="43295"/>
  <c r="E49" i="43295"/>
  <c r="E43" i="43295"/>
  <c r="E38" i="43295"/>
  <c r="E33" i="43295"/>
  <c r="E63" i="43295"/>
  <c r="E57" i="43295"/>
  <c r="E50" i="43295"/>
  <c r="E42" i="43295"/>
  <c r="E35" i="43295"/>
  <c r="E62" i="43295"/>
  <c r="E55" i="43295"/>
  <c r="E47" i="43295"/>
  <c r="E41" i="43295"/>
  <c r="E34" i="43295"/>
  <c r="E67" i="43295"/>
  <c r="E61" i="43295"/>
  <c r="E53" i="43295"/>
  <c r="E46" i="43295"/>
  <c r="E39" i="43295"/>
  <c r="E31" i="43295"/>
  <c r="Q65" i="43295"/>
  <c r="Q61" i="43295"/>
  <c r="Q57" i="43295"/>
  <c r="Q53" i="43295"/>
  <c r="Q49" i="43295"/>
  <c r="Q45" i="43295"/>
  <c r="Q41" i="43295"/>
  <c r="Q37" i="43295"/>
  <c r="Q33" i="43295"/>
  <c r="Q30" i="43295"/>
  <c r="Q66" i="43295"/>
  <c r="Q60" i="43295"/>
  <c r="Q55" i="43295"/>
  <c r="Q50" i="43295"/>
  <c r="Q44" i="43295"/>
  <c r="Q39" i="43295"/>
  <c r="Q34" i="43295"/>
  <c r="Q67" i="43295"/>
  <c r="Q59" i="43295"/>
  <c r="Q52" i="43295"/>
  <c r="Q46" i="43295"/>
  <c r="Q38" i="43295"/>
  <c r="Q31" i="43295"/>
  <c r="Q64" i="43295"/>
  <c r="Q58" i="43295"/>
  <c r="Q51" i="43295"/>
  <c r="Q43" i="43295"/>
  <c r="Q36" i="43295"/>
  <c r="Q63" i="43295"/>
  <c r="Q56" i="43295"/>
  <c r="Q48" i="43295"/>
  <c r="Q42" i="43295"/>
  <c r="Q35" i="43295"/>
  <c r="Y66" i="43295"/>
  <c r="Y62" i="43295"/>
  <c r="Y58" i="43295"/>
  <c r="Y54" i="43295"/>
  <c r="Y50" i="43295"/>
  <c r="Y46" i="43295"/>
  <c r="Y42" i="43295"/>
  <c r="Y38" i="43295"/>
  <c r="Y34" i="43295"/>
  <c r="Y30" i="43295"/>
  <c r="Y64" i="43295"/>
  <c r="Y59" i="43295"/>
  <c r="Y53" i="43295"/>
  <c r="Y48" i="43295"/>
  <c r="Y43" i="43295"/>
  <c r="Y37" i="43295"/>
  <c r="Y32" i="43295"/>
  <c r="Y67" i="43295"/>
  <c r="Y61" i="43295"/>
  <c r="Y56" i="43295"/>
  <c r="Y51" i="43295"/>
  <c r="Y45" i="43295"/>
  <c r="Y40" i="43295"/>
  <c r="Y35" i="43295"/>
  <c r="Y63" i="43295"/>
  <c r="Y52" i="43295"/>
  <c r="Y41" i="43295"/>
  <c r="Y31" i="43295"/>
  <c r="Y60" i="43295"/>
  <c r="Y49" i="43295"/>
  <c r="Y39" i="43295"/>
  <c r="Y68" i="43295"/>
  <c r="Y57" i="43295"/>
  <c r="Y47" i="43295"/>
  <c r="Y36" i="43295"/>
  <c r="E66" i="43294"/>
  <c r="E62" i="43294"/>
  <c r="E58" i="43294"/>
  <c r="E54" i="43294"/>
  <c r="E50" i="43294"/>
  <c r="E46" i="43294"/>
  <c r="E42" i="43294"/>
  <c r="E38" i="43294"/>
  <c r="E34" i="43294"/>
  <c r="E65" i="43294"/>
  <c r="E60" i="43294"/>
  <c r="E55" i="43294"/>
  <c r="E49" i="43294"/>
  <c r="E44" i="43294"/>
  <c r="E39" i="43294"/>
  <c r="E33" i="43294"/>
  <c r="E68" i="43294"/>
  <c r="E63" i="43294"/>
  <c r="E57" i="43294"/>
  <c r="E52" i="43294"/>
  <c r="E47" i="43294"/>
  <c r="E41" i="43294"/>
  <c r="E36" i="43294"/>
  <c r="E31" i="43294"/>
  <c r="E61" i="43294"/>
  <c r="E51" i="43294"/>
  <c r="E40" i="43294"/>
  <c r="E30" i="43294"/>
  <c r="E59" i="43294"/>
  <c r="E48" i="43294"/>
  <c r="E37" i="43294"/>
  <c r="E67" i="43294"/>
  <c r="E56" i="43294"/>
  <c r="E45" i="43294"/>
  <c r="E35" i="43294"/>
  <c r="M66" i="43294"/>
  <c r="M62" i="43294"/>
  <c r="M58" i="43294"/>
  <c r="M54" i="43294"/>
  <c r="M50" i="43294"/>
  <c r="M46" i="43294"/>
  <c r="M42" i="43294"/>
  <c r="M38" i="43294"/>
  <c r="M34" i="43294"/>
  <c r="M30" i="43294"/>
  <c r="M65" i="43294"/>
  <c r="M60" i="43294"/>
  <c r="M55" i="43294"/>
  <c r="M49" i="43294"/>
  <c r="M44" i="43294"/>
  <c r="M39" i="43294"/>
  <c r="M33" i="43294"/>
  <c r="M68" i="43294"/>
  <c r="M63" i="43294"/>
  <c r="M57" i="43294"/>
  <c r="M52" i="43294"/>
  <c r="M47" i="43294"/>
  <c r="M41" i="43294"/>
  <c r="M36" i="43294"/>
  <c r="M31" i="43294"/>
  <c r="M61" i="43294"/>
  <c r="M51" i="43294"/>
  <c r="M40" i="43294"/>
  <c r="M59" i="43294"/>
  <c r="M48" i="43294"/>
  <c r="M37" i="43294"/>
  <c r="M67" i="43294"/>
  <c r="M56" i="43294"/>
  <c r="M45" i="43294"/>
  <c r="M35" i="43294"/>
  <c r="Y68" i="43294"/>
  <c r="Y64" i="43294"/>
  <c r="Y60" i="43294"/>
  <c r="Y56" i="43294"/>
  <c r="Y52" i="43294"/>
  <c r="Y48" i="43294"/>
  <c r="Y44" i="43294"/>
  <c r="Y40" i="43294"/>
  <c r="Y36" i="43294"/>
  <c r="Y32" i="43294"/>
  <c r="Y66" i="43294"/>
  <c r="Y62" i="43294"/>
  <c r="Y58" i="43294"/>
  <c r="Y54" i="43294"/>
  <c r="Y67" i="43294"/>
  <c r="Y59" i="43294"/>
  <c r="Y51" i="43294"/>
  <c r="Y46" i="43294"/>
  <c r="Y41" i="43294"/>
  <c r="Y35" i="43294"/>
  <c r="Y31" i="43294"/>
  <c r="Y65" i="43294"/>
  <c r="Y57" i="43294"/>
  <c r="Y50" i="43294"/>
  <c r="Y45" i="43294"/>
  <c r="Y39" i="43294"/>
  <c r="Y34" i="43294"/>
  <c r="Y30" i="43294"/>
  <c r="Y63" i="43294"/>
  <c r="Y55" i="43294"/>
  <c r="Y49" i="43294"/>
  <c r="Y43" i="43294"/>
  <c r="Y38" i="43294"/>
  <c r="Y33" i="43294"/>
  <c r="Y42" i="43294"/>
  <c r="Y61" i="43294"/>
  <c r="Y37" i="43294"/>
  <c r="Y53" i="43294"/>
  <c r="I66" i="43293"/>
  <c r="I62" i="43293"/>
  <c r="I58" i="43293"/>
  <c r="I54" i="43293"/>
  <c r="I50" i="43293"/>
  <c r="I46" i="43293"/>
  <c r="I42" i="43293"/>
  <c r="I38" i="43293"/>
  <c r="I35" i="43293"/>
  <c r="I31" i="43293"/>
  <c r="I68" i="43293"/>
  <c r="I64" i="43293"/>
  <c r="I60" i="43293"/>
  <c r="I56" i="43293"/>
  <c r="I52" i="43293"/>
  <c r="I48" i="43293"/>
  <c r="I44" i="43293"/>
  <c r="I40" i="43293"/>
  <c r="I33" i="43293"/>
  <c r="I63" i="43293"/>
  <c r="I55" i="43293"/>
  <c r="I47" i="43293"/>
  <c r="I39" i="43293"/>
  <c r="I32" i="43293"/>
  <c r="I61" i="43293"/>
  <c r="I53" i="43293"/>
  <c r="I45" i="43293"/>
  <c r="I37" i="43293"/>
  <c r="I30" i="43293"/>
  <c r="I67" i="43293"/>
  <c r="I59" i="43293"/>
  <c r="I51" i="43293"/>
  <c r="I43" i="43293"/>
  <c r="I36" i="43293"/>
  <c r="I65" i="43293"/>
  <c r="I34" i="43293"/>
  <c r="I57" i="43293"/>
  <c r="I49" i="43293"/>
  <c r="Q66" i="43293"/>
  <c r="Q62" i="43293"/>
  <c r="Q58" i="43293"/>
  <c r="Q54" i="43293"/>
  <c r="Q50" i="43293"/>
  <c r="Q46" i="43293"/>
  <c r="Q42" i="43293"/>
  <c r="Q38" i="43293"/>
  <c r="Q34" i="43293"/>
  <c r="Q30" i="43293"/>
  <c r="Q68" i="43293"/>
  <c r="Q64" i="43293"/>
  <c r="Q60" i="43293"/>
  <c r="Q56" i="43293"/>
  <c r="Q52" i="43293"/>
  <c r="Q48" i="43293"/>
  <c r="Q44" i="43293"/>
  <c r="Q40" i="43293"/>
  <c r="Q36" i="43293"/>
  <c r="Q32" i="43293"/>
  <c r="Q63" i="43293"/>
  <c r="Q55" i="43293"/>
  <c r="Q47" i="43293"/>
  <c r="Q39" i="43293"/>
  <c r="Q31" i="43293"/>
  <c r="Q61" i="43293"/>
  <c r="Q53" i="43293"/>
  <c r="Q45" i="43293"/>
  <c r="Q37" i="43293"/>
  <c r="Q67" i="43293"/>
  <c r="Q59" i="43293"/>
  <c r="Q51" i="43293"/>
  <c r="Q43" i="43293"/>
  <c r="Q35" i="43293"/>
  <c r="Q65" i="43293"/>
  <c r="Q33" i="43293"/>
  <c r="Q57" i="43293"/>
  <c r="Q49" i="43293"/>
  <c r="W49" i="43293"/>
  <c r="E66" i="43292"/>
  <c r="E62" i="43292"/>
  <c r="E65" i="43292"/>
  <c r="E60" i="43292"/>
  <c r="E56" i="43292"/>
  <c r="E52" i="43292"/>
  <c r="E48" i="43292"/>
  <c r="E44" i="43292"/>
  <c r="E40" i="43292"/>
  <c r="E36" i="43292"/>
  <c r="E32" i="43292"/>
  <c r="E68" i="43292"/>
  <c r="E63" i="43292"/>
  <c r="E58" i="43292"/>
  <c r="E54" i="43292"/>
  <c r="E50" i="43292"/>
  <c r="E46" i="43292"/>
  <c r="E42" i="43292"/>
  <c r="E38" i="43292"/>
  <c r="E34" i="43292"/>
  <c r="E30" i="43292"/>
  <c r="E67" i="43292"/>
  <c r="E57" i="43292"/>
  <c r="E49" i="43292"/>
  <c r="E41" i="43292"/>
  <c r="E33" i="43292"/>
  <c r="E64" i="43292"/>
  <c r="E55" i="43292"/>
  <c r="E47" i="43292"/>
  <c r="E39" i="43292"/>
  <c r="E31" i="43292"/>
  <c r="E61" i="43292"/>
  <c r="E53" i="43292"/>
  <c r="E45" i="43292"/>
  <c r="E37" i="43292"/>
  <c r="E59" i="43292"/>
  <c r="E51" i="43292"/>
  <c r="E43" i="43292"/>
  <c r="M66" i="43292"/>
  <c r="M62" i="43292"/>
  <c r="M58" i="43292"/>
  <c r="M54" i="43292"/>
  <c r="M51" i="43292"/>
  <c r="M47" i="43292"/>
  <c r="M43" i="43292"/>
  <c r="M39" i="43292"/>
  <c r="M35" i="43292"/>
  <c r="M31" i="43292"/>
  <c r="M65" i="43292"/>
  <c r="M60" i="43292"/>
  <c r="M55" i="43292"/>
  <c r="M50" i="43292"/>
  <c r="M45" i="43292"/>
  <c r="M40" i="43292"/>
  <c r="M34" i="43292"/>
  <c r="M68" i="43292"/>
  <c r="M63" i="43292"/>
  <c r="M57" i="43292"/>
  <c r="M48" i="43292"/>
  <c r="M42" i="43292"/>
  <c r="M37" i="43292"/>
  <c r="M69" i="43292" s="1"/>
  <c r="M32" i="43292"/>
  <c r="M67" i="43292"/>
  <c r="M56" i="43292"/>
  <c r="M46" i="43292"/>
  <c r="M36" i="43292"/>
  <c r="M64" i="43292"/>
  <c r="M53" i="43292"/>
  <c r="M44" i="43292"/>
  <c r="M33" i="43292"/>
  <c r="M61" i="43292"/>
  <c r="M52" i="43292"/>
  <c r="M41" i="43292"/>
  <c r="M30" i="43292"/>
  <c r="M59" i="43292"/>
  <c r="M49" i="43292"/>
  <c r="U66" i="43292"/>
  <c r="U62" i="43292"/>
  <c r="U58" i="43292"/>
  <c r="U54" i="43292"/>
  <c r="U50" i="43292"/>
  <c r="U46" i="43292"/>
  <c r="U42" i="43292"/>
  <c r="U38" i="43292"/>
  <c r="U34" i="43292"/>
  <c r="U30" i="43292"/>
  <c r="U65" i="43292"/>
  <c r="U60" i="43292"/>
  <c r="U55" i="43292"/>
  <c r="U49" i="43292"/>
  <c r="U44" i="43292"/>
  <c r="U39" i="43292"/>
  <c r="U33" i="43292"/>
  <c r="U68" i="43292"/>
  <c r="U63" i="43292"/>
  <c r="U57" i="43292"/>
  <c r="U52" i="43292"/>
  <c r="U47" i="43292"/>
  <c r="U41" i="43292"/>
  <c r="U36" i="43292"/>
  <c r="U31" i="43292"/>
  <c r="U67" i="43292"/>
  <c r="U56" i="43292"/>
  <c r="U45" i="43292"/>
  <c r="U35" i="43292"/>
  <c r="U64" i="43292"/>
  <c r="U53" i="43292"/>
  <c r="U43" i="43292"/>
  <c r="U32" i="43292"/>
  <c r="U61" i="43292"/>
  <c r="U51" i="43292"/>
  <c r="U40" i="43292"/>
  <c r="U37" i="43292"/>
  <c r="U59" i="43292"/>
  <c r="K68" i="43291"/>
  <c r="K64" i="43291"/>
  <c r="K60" i="43291"/>
  <c r="K56" i="43291"/>
  <c r="K52" i="43291"/>
  <c r="K48" i="43291"/>
  <c r="K44" i="43291"/>
  <c r="K40" i="43291"/>
  <c r="K36" i="43291"/>
  <c r="K32" i="43291"/>
  <c r="K63" i="43291"/>
  <c r="K58" i="43291"/>
  <c r="K53" i="43291"/>
  <c r="K47" i="43291"/>
  <c r="K42" i="43291"/>
  <c r="K37" i="43291"/>
  <c r="K31" i="43291"/>
  <c r="K65" i="43291"/>
  <c r="K57" i="43291"/>
  <c r="K50" i="43291"/>
  <c r="K43" i="43291"/>
  <c r="K35" i="43291"/>
  <c r="K62" i="43291"/>
  <c r="K55" i="43291"/>
  <c r="K49" i="43291"/>
  <c r="K41" i="43291"/>
  <c r="K34" i="43291"/>
  <c r="K67" i="43291"/>
  <c r="K61" i="43291"/>
  <c r="K54" i="43291"/>
  <c r="K46" i="43291"/>
  <c r="K39" i="43291"/>
  <c r="K33" i="43291"/>
  <c r="K45" i="43291"/>
  <c r="K66" i="43291"/>
  <c r="K38" i="43291"/>
  <c r="K59" i="43291"/>
  <c r="K30" i="43291"/>
  <c r="K51" i="43291"/>
  <c r="W66" i="43291"/>
  <c r="W62" i="43291"/>
  <c r="W58" i="43291"/>
  <c r="W54" i="43291"/>
  <c r="W50" i="43291"/>
  <c r="W46" i="43291"/>
  <c r="W42" i="43291"/>
  <c r="W38" i="43291"/>
  <c r="W34" i="43291"/>
  <c r="W30" i="43291"/>
  <c r="W65" i="43291"/>
  <c r="W60" i="43291"/>
  <c r="W55" i="43291"/>
  <c r="W49" i="43291"/>
  <c r="W44" i="43291"/>
  <c r="W39" i="43291"/>
  <c r="W33" i="43291"/>
  <c r="W68" i="43291"/>
  <c r="W63" i="43291"/>
  <c r="W57" i="43291"/>
  <c r="W52" i="43291"/>
  <c r="W47" i="43291"/>
  <c r="W41" i="43291"/>
  <c r="W36" i="43291"/>
  <c r="W31" i="43291"/>
  <c r="W64" i="43291"/>
  <c r="W53" i="43291"/>
  <c r="W43" i="43291"/>
  <c r="W32" i="43291"/>
  <c r="W61" i="43291"/>
  <c r="W51" i="43291"/>
  <c r="W40" i="43291"/>
  <c r="W59" i="43291"/>
  <c r="W48" i="43291"/>
  <c r="W37" i="43291"/>
  <c r="W67" i="43291"/>
  <c r="W56" i="43291"/>
  <c r="W45" i="43291"/>
  <c r="W35" i="43291"/>
  <c r="I65" i="43290"/>
  <c r="I61" i="43290"/>
  <c r="I57" i="43290"/>
  <c r="I53" i="43290"/>
  <c r="I49" i="43290"/>
  <c r="I45" i="43290"/>
  <c r="I41" i="43290"/>
  <c r="I37" i="43290"/>
  <c r="I33" i="43290"/>
  <c r="I67" i="43290"/>
  <c r="I62" i="43290"/>
  <c r="I56" i="43290"/>
  <c r="I51" i="43290"/>
  <c r="I46" i="43290"/>
  <c r="I40" i="43290"/>
  <c r="I35" i="43290"/>
  <c r="I30" i="43290"/>
  <c r="I64" i="43290"/>
  <c r="I59" i="43290"/>
  <c r="I54" i="43290"/>
  <c r="I48" i="43290"/>
  <c r="I43" i="43290"/>
  <c r="I38" i="43290"/>
  <c r="I32" i="43290"/>
  <c r="I66" i="43290"/>
  <c r="I55" i="43290"/>
  <c r="I44" i="43290"/>
  <c r="I34" i="43290"/>
  <c r="I63" i="43290"/>
  <c r="I52" i="43290"/>
  <c r="I42" i="43290"/>
  <c r="I31" i="43290"/>
  <c r="I60" i="43290"/>
  <c r="I50" i="43290"/>
  <c r="I39" i="43290"/>
  <c r="I47" i="43290"/>
  <c r="I36" i="43290"/>
  <c r="I68" i="43290"/>
  <c r="I58" i="43290"/>
  <c r="Q67" i="43290"/>
  <c r="Q63" i="43290"/>
  <c r="Q59" i="43290"/>
  <c r="Q55" i="43290"/>
  <c r="Q51" i="43290"/>
  <c r="Q47" i="43290"/>
  <c r="Q43" i="43290"/>
  <c r="Q39" i="43290"/>
  <c r="Q35" i="43290"/>
  <c r="Q31" i="43290"/>
  <c r="Q66" i="43290"/>
  <c r="Q61" i="43290"/>
  <c r="Q56" i="43290"/>
  <c r="Q50" i="43290"/>
  <c r="Q45" i="43290"/>
  <c r="Q40" i="43290"/>
  <c r="Q34" i="43290"/>
  <c r="Q68" i="43290"/>
  <c r="Q60" i="43290"/>
  <c r="Q53" i="43290"/>
  <c r="Q46" i="43290"/>
  <c r="Q38" i="43290"/>
  <c r="Q32" i="43290"/>
  <c r="Q64" i="43290"/>
  <c r="Q57" i="43290"/>
  <c r="Q49" i="43290"/>
  <c r="Q42" i="43290"/>
  <c r="Q36" i="43290"/>
  <c r="Q65" i="43290"/>
  <c r="Q52" i="43290"/>
  <c r="Q37" i="43290"/>
  <c r="Q62" i="43290"/>
  <c r="Q48" i="43290"/>
  <c r="Q33" i="43290"/>
  <c r="Q58" i="43290"/>
  <c r="Q44" i="43290"/>
  <c r="Q30" i="43290"/>
  <c r="Q54" i="43290"/>
  <c r="Y67" i="43290"/>
  <c r="Y63" i="43290"/>
  <c r="Y59" i="43290"/>
  <c r="Y55" i="43290"/>
  <c r="Y51" i="43290"/>
  <c r="Y47" i="43290"/>
  <c r="Y43" i="43290"/>
  <c r="Y39" i="43290"/>
  <c r="Y35" i="43290"/>
  <c r="Y31" i="43290"/>
  <c r="Y66" i="43290"/>
  <c r="Y61" i="43290"/>
  <c r="Y56" i="43290"/>
  <c r="Y50" i="43290"/>
  <c r="Y45" i="43290"/>
  <c r="Y40" i="43290"/>
  <c r="Y34" i="43290"/>
  <c r="Y64" i="43290"/>
  <c r="Y57" i="43290"/>
  <c r="Y49" i="43290"/>
  <c r="Y42" i="43290"/>
  <c r="Y36" i="43290"/>
  <c r="Y68" i="43290"/>
  <c r="Y60" i="43290"/>
  <c r="Y53" i="43290"/>
  <c r="Y46" i="43290"/>
  <c r="Y38" i="43290"/>
  <c r="Y32" i="43290"/>
  <c r="Y62" i="43290"/>
  <c r="Y48" i="43290"/>
  <c r="Y33" i="43290"/>
  <c r="Y58" i="43290"/>
  <c r="Y44" i="43290"/>
  <c r="Y30" i="43290"/>
  <c r="Y54" i="43290"/>
  <c r="Y41" i="43290"/>
  <c r="Y37" i="43290"/>
  <c r="Y65" i="43290"/>
  <c r="Y52" i="43290"/>
  <c r="G65" i="43289"/>
  <c r="G61" i="43289"/>
  <c r="G57" i="43289"/>
  <c r="G53" i="43289"/>
  <c r="G49" i="43289"/>
  <c r="G45" i="43289"/>
  <c r="G41" i="43289"/>
  <c r="G37" i="43289"/>
  <c r="G33" i="43289"/>
  <c r="G68" i="43289"/>
  <c r="G63" i="43289"/>
  <c r="G58" i="43289"/>
  <c r="G52" i="43289"/>
  <c r="G47" i="43289"/>
  <c r="G42" i="43289"/>
  <c r="G36" i="43289"/>
  <c r="G31" i="43289"/>
  <c r="G66" i="43289"/>
  <c r="G60" i="43289"/>
  <c r="G55" i="43289"/>
  <c r="G50" i="43289"/>
  <c r="G44" i="43289"/>
  <c r="G39" i="43289"/>
  <c r="G34" i="43289"/>
  <c r="G59" i="43289"/>
  <c r="G48" i="43289"/>
  <c r="G38" i="43289"/>
  <c r="G64" i="43289"/>
  <c r="G54" i="43289"/>
  <c r="G43" i="43289"/>
  <c r="G32" i="43289"/>
  <c r="G51" i="43289"/>
  <c r="G30" i="43289"/>
  <c r="G67" i="43289"/>
  <c r="G46" i="43289"/>
  <c r="G62" i="43289"/>
  <c r="G40" i="43289"/>
  <c r="G35" i="43289"/>
  <c r="G56" i="43289"/>
  <c r="O66" i="43289"/>
  <c r="O62" i="43289"/>
  <c r="O58" i="43289"/>
  <c r="O54" i="43289"/>
  <c r="O50" i="43289"/>
  <c r="O46" i="43289"/>
  <c r="O42" i="43289"/>
  <c r="O38" i="43289"/>
  <c r="O34" i="43289"/>
  <c r="O64" i="43289"/>
  <c r="O59" i="43289"/>
  <c r="O53" i="43289"/>
  <c r="O48" i="43289"/>
  <c r="O43" i="43289"/>
  <c r="O37" i="43289"/>
  <c r="O32" i="43289"/>
  <c r="O67" i="43289"/>
  <c r="O61" i="43289"/>
  <c r="O56" i="43289"/>
  <c r="O51" i="43289"/>
  <c r="O45" i="43289"/>
  <c r="O40" i="43289"/>
  <c r="O35" i="43289"/>
  <c r="O30" i="43289"/>
  <c r="O60" i="43289"/>
  <c r="O49" i="43289"/>
  <c r="O39" i="43289"/>
  <c r="O65" i="43289"/>
  <c r="O55" i="43289"/>
  <c r="O44" i="43289"/>
  <c r="O33" i="43289"/>
  <c r="O63" i="43289"/>
  <c r="O41" i="43289"/>
  <c r="O57" i="43289"/>
  <c r="O36" i="43289"/>
  <c r="O52" i="43289"/>
  <c r="O31" i="43289"/>
  <c r="O47" i="43289"/>
  <c r="O68" i="43289"/>
  <c r="W66" i="43289"/>
  <c r="W62" i="43289"/>
  <c r="W58" i="43289"/>
  <c r="W54" i="43289"/>
  <c r="W50" i="43289"/>
  <c r="W46" i="43289"/>
  <c r="W42" i="43289"/>
  <c r="W38" i="43289"/>
  <c r="W34" i="43289"/>
  <c r="W30" i="43289"/>
  <c r="W64" i="43289"/>
  <c r="W59" i="43289"/>
  <c r="W53" i="43289"/>
  <c r="W48" i="43289"/>
  <c r="W43" i="43289"/>
  <c r="W37" i="43289"/>
  <c r="W32" i="43289"/>
  <c r="W67" i="43289"/>
  <c r="W61" i="43289"/>
  <c r="W56" i="43289"/>
  <c r="W51" i="43289"/>
  <c r="W45" i="43289"/>
  <c r="W40" i="43289"/>
  <c r="W35" i="43289"/>
  <c r="W60" i="43289"/>
  <c r="W49" i="43289"/>
  <c r="W39" i="43289"/>
  <c r="W65" i="43289"/>
  <c r="W55" i="43289"/>
  <c r="W44" i="43289"/>
  <c r="W33" i="43289"/>
  <c r="W52" i="43289"/>
  <c r="W31" i="43289"/>
  <c r="W68" i="43289"/>
  <c r="W47" i="43289"/>
  <c r="W63" i="43289"/>
  <c r="W41" i="43289"/>
  <c r="W57" i="43289"/>
  <c r="W36" i="43289"/>
  <c r="I65" i="43288"/>
  <c r="I57" i="43288"/>
  <c r="I49" i="43288"/>
  <c r="I41" i="43288"/>
  <c r="I33" i="43288"/>
  <c r="I68" i="43288"/>
  <c r="I55" i="43288"/>
  <c r="I46" i="43288"/>
  <c r="I36" i="43288"/>
  <c r="I62" i="43288"/>
  <c r="I52" i="43288"/>
  <c r="I39" i="43288"/>
  <c r="I30" i="43288"/>
  <c r="I60" i="43288"/>
  <c r="I38" i="43288"/>
  <c r="I47" i="43288"/>
  <c r="I44" i="43288"/>
  <c r="I31" i="43288"/>
  <c r="I63" i="43288"/>
  <c r="I54" i="43288"/>
  <c r="M40" i="43288"/>
  <c r="M56" i="43288"/>
  <c r="Q55" i="43288"/>
  <c r="Q32" i="43288"/>
  <c r="Q66" i="43288"/>
  <c r="Q39" i="43288"/>
  <c r="Q47" i="43288"/>
  <c r="Q58" i="43288"/>
  <c r="Q50" i="43288"/>
  <c r="Q31" i="43288"/>
  <c r="O54" i="43287"/>
  <c r="S61" i="43286"/>
  <c r="S53" i="43286"/>
  <c r="S45" i="43286"/>
  <c r="S37" i="43286"/>
  <c r="S30" i="43286"/>
  <c r="S64" i="43286"/>
  <c r="S50" i="43286"/>
  <c r="S41" i="43286"/>
  <c r="S33" i="43286"/>
  <c r="S66" i="43286"/>
  <c r="S57" i="43286"/>
  <c r="S48" i="43286"/>
  <c r="S35" i="43286"/>
  <c r="S49" i="43286"/>
  <c r="S58" i="43286"/>
  <c r="S40" i="43286"/>
  <c r="S42" i="43286"/>
  <c r="S65" i="43286"/>
  <c r="S56" i="43286"/>
  <c r="S34" i="43286"/>
  <c r="W61" i="43286"/>
  <c r="W40" i="43286"/>
  <c r="W53" i="43286"/>
  <c r="W45" i="43286"/>
  <c r="W48" i="43286"/>
  <c r="W32" i="43286"/>
  <c r="W65" i="43286"/>
  <c r="E32" i="43300"/>
  <c r="E42" i="43300"/>
  <c r="E52" i="43300"/>
  <c r="E64" i="43300"/>
  <c r="G35" i="43300"/>
  <c r="G43" i="43300"/>
  <c r="G51" i="43300"/>
  <c r="G59" i="43300"/>
  <c r="G67" i="43300"/>
  <c r="I36" i="43300"/>
  <c r="I44" i="43300"/>
  <c r="I52" i="43300"/>
  <c r="I60" i="43300"/>
  <c r="I68" i="43300"/>
  <c r="K47" i="43300"/>
  <c r="M40" i="43300"/>
  <c r="M63" i="43300"/>
  <c r="O40" i="43300"/>
  <c r="O55" i="43300"/>
  <c r="Q33" i="43300"/>
  <c r="Q49" i="43300"/>
  <c r="Q58" i="43300"/>
  <c r="S34" i="43300"/>
  <c r="S42" i="43300"/>
  <c r="S50" i="43300"/>
  <c r="S58" i="43300"/>
  <c r="S66" i="43300"/>
  <c r="U35" i="43300"/>
  <c r="U43" i="43300"/>
  <c r="U51" i="43300"/>
  <c r="U59" i="43300"/>
  <c r="U67" i="43300"/>
  <c r="W36" i="43300"/>
  <c r="W44" i="43300"/>
  <c r="W52" i="43300"/>
  <c r="W60" i="43300"/>
  <c r="W68" i="43300"/>
  <c r="P11" i="43301"/>
  <c r="P15" i="43301"/>
  <c r="R10" i="43301"/>
  <c r="T16" i="43301"/>
  <c r="E29" i="43299"/>
  <c r="E33" i="43299"/>
  <c r="E37" i="43299"/>
  <c r="E41" i="43299"/>
  <c r="E45" i="43299"/>
  <c r="E49" i="43299"/>
  <c r="E53" i="43299"/>
  <c r="E57" i="43299"/>
  <c r="E61" i="43299"/>
  <c r="E65" i="43299"/>
  <c r="K29" i="43299"/>
  <c r="K33" i="43299"/>
  <c r="K37" i="43299"/>
  <c r="K41" i="43299"/>
  <c r="K45" i="43299"/>
  <c r="K49" i="43299"/>
  <c r="K53" i="43299"/>
  <c r="K57" i="43299"/>
  <c r="K61" i="43299"/>
  <c r="K65" i="43299"/>
  <c r="O29" i="43299"/>
  <c r="O33" i="43299"/>
  <c r="O37" i="43299"/>
  <c r="O41" i="43299"/>
  <c r="O45" i="43299"/>
  <c r="O49" i="43299"/>
  <c r="O53" i="43299"/>
  <c r="O57" i="43299"/>
  <c r="O61" i="43299"/>
  <c r="O65" i="43299"/>
  <c r="E31" i="43298"/>
  <c r="E35" i="43298"/>
  <c r="E38" i="43298"/>
  <c r="E42" i="43298"/>
  <c r="E46" i="43298"/>
  <c r="E50" i="43298"/>
  <c r="E54" i="43298"/>
  <c r="E58" i="43298"/>
  <c r="E62" i="43298"/>
  <c r="E66" i="43298"/>
  <c r="I34" i="43298"/>
  <c r="I38" i="43298"/>
  <c r="I42" i="43298"/>
  <c r="I46" i="43298"/>
  <c r="I50" i="43298"/>
  <c r="I54" i="43298"/>
  <c r="I58" i="43298"/>
  <c r="I62" i="43298"/>
  <c r="I66" i="43298"/>
  <c r="K30" i="43298"/>
  <c r="K34" i="43298"/>
  <c r="K38" i="43298"/>
  <c r="K42" i="43298"/>
  <c r="K46" i="43298"/>
  <c r="K52" i="43298"/>
  <c r="K57" i="43298"/>
  <c r="K62" i="43298"/>
  <c r="M33" i="43298"/>
  <c r="M38" i="43298"/>
  <c r="M44" i="43298"/>
  <c r="M49" i="43298"/>
  <c r="M54" i="43298"/>
  <c r="M60" i="43298"/>
  <c r="M65" i="43298"/>
  <c r="Q34" i="43298"/>
  <c r="Q39" i="43298"/>
  <c r="Q45" i="43298"/>
  <c r="Q50" i="43298"/>
  <c r="Q55" i="43298"/>
  <c r="Q61" i="43298"/>
  <c r="S31" i="43298"/>
  <c r="S37" i="43298"/>
  <c r="S42" i="43298"/>
  <c r="S47" i="43298"/>
  <c r="S53" i="43298"/>
  <c r="S58" i="43298"/>
  <c r="S63" i="43298"/>
  <c r="W31" i="43298"/>
  <c r="W37" i="43298"/>
  <c r="W42" i="43298"/>
  <c r="W47" i="43298"/>
  <c r="W53" i="43298"/>
  <c r="W58" i="43298"/>
  <c r="W63" i="43298"/>
  <c r="Y34" i="43298"/>
  <c r="Y39" i="43298"/>
  <c r="Y45" i="43298"/>
  <c r="Y53" i="43298"/>
  <c r="Z69" i="43298"/>
  <c r="E33" i="43297"/>
  <c r="E48" i="43297"/>
  <c r="E64" i="43297"/>
  <c r="I33" i="43297"/>
  <c r="I48" i="43297"/>
  <c r="I64" i="43297"/>
  <c r="M32" i="43297"/>
  <c r="M48" i="43297"/>
  <c r="M64" i="43297"/>
  <c r="O40" i="43297"/>
  <c r="Q32" i="43297"/>
  <c r="Q48" i="43297"/>
  <c r="Q64" i="43297"/>
  <c r="U64" i="43297"/>
  <c r="W40" i="43297"/>
  <c r="Y33" i="43297"/>
  <c r="Y49" i="43297"/>
  <c r="Y65" i="43297"/>
  <c r="P19" i="43296"/>
  <c r="E48" i="43296"/>
  <c r="I33" i="43296"/>
  <c r="I54" i="43296"/>
  <c r="K36" i="43296"/>
  <c r="K57" i="43296"/>
  <c r="O41" i="43296"/>
  <c r="O62" i="43296"/>
  <c r="Q44" i="43296"/>
  <c r="S46" i="43296"/>
  <c r="S68" i="43296"/>
  <c r="W30" i="43296"/>
  <c r="W60" i="43296"/>
  <c r="E51" i="43295"/>
  <c r="G39" i="43295"/>
  <c r="M35" i="43295"/>
  <c r="M63" i="43295"/>
  <c r="Q40" i="43295"/>
  <c r="Q68" i="43295"/>
  <c r="U46" i="43295"/>
  <c r="Y65" i="43295"/>
  <c r="E32" i="43294"/>
  <c r="I37" i="43294"/>
  <c r="M43" i="43294"/>
  <c r="Q48" i="43294"/>
  <c r="Q41" i="43293"/>
  <c r="K67" i="43298"/>
  <c r="K63" i="43298"/>
  <c r="K59" i="43298"/>
  <c r="K55" i="43298"/>
  <c r="K51" i="43298"/>
  <c r="K47" i="43298"/>
  <c r="Q68" i="43298"/>
  <c r="Q64" i="43298"/>
  <c r="Q60" i="43298"/>
  <c r="Q56" i="43298"/>
  <c r="Q52" i="43298"/>
  <c r="Q48" i="43298"/>
  <c r="Q44" i="43298"/>
  <c r="Q40" i="43298"/>
  <c r="Q36" i="43298"/>
  <c r="Q32" i="43298"/>
  <c r="Y68" i="43298"/>
  <c r="Y64" i="43298"/>
  <c r="Y60" i="43298"/>
  <c r="Y56" i="43298"/>
  <c r="Y52" i="43298"/>
  <c r="Y48" i="43298"/>
  <c r="Y44" i="43298"/>
  <c r="Y40" i="43298"/>
  <c r="Y36" i="43298"/>
  <c r="Y32" i="43298"/>
  <c r="Y67" i="43298"/>
  <c r="Y63" i="43298"/>
  <c r="Y59" i="43298"/>
  <c r="Y55" i="43298"/>
  <c r="Y51" i="43298"/>
  <c r="Y47" i="43298"/>
  <c r="G67" i="43297"/>
  <c r="G51" i="43297"/>
  <c r="G47" i="43297"/>
  <c r="G35" i="43297"/>
  <c r="G42" i="43297"/>
  <c r="G65" i="43297"/>
  <c r="G61" i="43297"/>
  <c r="G49" i="43297"/>
  <c r="O67" i="43297"/>
  <c r="O63" i="43297"/>
  <c r="O59" i="43297"/>
  <c r="O55" i="43297"/>
  <c r="O51" i="43297"/>
  <c r="O47" i="43297"/>
  <c r="O43" i="43297"/>
  <c r="O39" i="43297"/>
  <c r="O35" i="43297"/>
  <c r="O31" i="43297"/>
  <c r="O66" i="43297"/>
  <c r="O62" i="43297"/>
  <c r="O58" i="43297"/>
  <c r="O54" i="43297"/>
  <c r="O50" i="43297"/>
  <c r="O46" i="43297"/>
  <c r="O42" i="43297"/>
  <c r="O38" i="43297"/>
  <c r="O34" i="43297"/>
  <c r="O65" i="43297"/>
  <c r="O61" i="43297"/>
  <c r="O57" i="43297"/>
  <c r="O53" i="43297"/>
  <c r="O49" i="43297"/>
  <c r="O45" i="43297"/>
  <c r="O41" i="43297"/>
  <c r="O37" i="43297"/>
  <c r="O33" i="43297"/>
  <c r="O30" i="43297"/>
  <c r="W67" i="43297"/>
  <c r="W63" i="43297"/>
  <c r="W59" i="43297"/>
  <c r="W55" i="43297"/>
  <c r="W51" i="43297"/>
  <c r="W47" i="43297"/>
  <c r="W43" i="43297"/>
  <c r="W39" i="43297"/>
  <c r="W35" i="43297"/>
  <c r="W31" i="43297"/>
  <c r="W66" i="43297"/>
  <c r="W62" i="43297"/>
  <c r="W58" i="43297"/>
  <c r="W54" i="43297"/>
  <c r="W50" i="43297"/>
  <c r="W46" i="43297"/>
  <c r="W42" i="43297"/>
  <c r="W38" i="43297"/>
  <c r="W34" i="43297"/>
  <c r="W30" i="43297"/>
  <c r="W65" i="43297"/>
  <c r="W61" i="43297"/>
  <c r="W57" i="43297"/>
  <c r="W53" i="43297"/>
  <c r="W49" i="43297"/>
  <c r="W45" i="43297"/>
  <c r="W41" i="43297"/>
  <c r="W37" i="43297"/>
  <c r="W33" i="43297"/>
  <c r="Q67" i="43296"/>
  <c r="Q63" i="43296"/>
  <c r="Q59" i="43296"/>
  <c r="Q55" i="43296"/>
  <c r="Q51" i="43296"/>
  <c r="Q47" i="43296"/>
  <c r="Q43" i="43296"/>
  <c r="Q39" i="43296"/>
  <c r="Q35" i="43296"/>
  <c r="Q31" i="43296"/>
  <c r="Q64" i="43296"/>
  <c r="Q58" i="43296"/>
  <c r="Q53" i="43296"/>
  <c r="Q48" i="43296"/>
  <c r="Q42" i="43296"/>
  <c r="Q37" i="43296"/>
  <c r="Q32" i="43296"/>
  <c r="Q68" i="43296"/>
  <c r="Q62" i="43296"/>
  <c r="Q57" i="43296"/>
  <c r="Q52" i="43296"/>
  <c r="Q46" i="43296"/>
  <c r="Q41" i="43296"/>
  <c r="Q36" i="43296"/>
  <c r="Q30" i="43296"/>
  <c r="Q66" i="43296"/>
  <c r="Q61" i="43296"/>
  <c r="Q56" i="43296"/>
  <c r="Q50" i="43296"/>
  <c r="Q45" i="43296"/>
  <c r="Q40" i="43296"/>
  <c r="Q34" i="43296"/>
  <c r="Y67" i="43296"/>
  <c r="Y63" i="43296"/>
  <c r="Y59" i="43296"/>
  <c r="Y55" i="43296"/>
  <c r="Y51" i="43296"/>
  <c r="Y47" i="43296"/>
  <c r="Y43" i="43296"/>
  <c r="Y39" i="43296"/>
  <c r="Y36" i="43296"/>
  <c r="Y32" i="43296"/>
  <c r="Y66" i="43296"/>
  <c r="Y61" i="43296"/>
  <c r="Y56" i="43296"/>
  <c r="Y50" i="43296"/>
  <c r="Y45" i="43296"/>
  <c r="Y40" i="43296"/>
  <c r="Y35" i="43296"/>
  <c r="Y30" i="43296"/>
  <c r="Y68" i="43296"/>
  <c r="Y60" i="43296"/>
  <c r="Y53" i="43296"/>
  <c r="Y46" i="43296"/>
  <c r="Y38" i="43296"/>
  <c r="Y33" i="43296"/>
  <c r="Y65" i="43296"/>
  <c r="Y58" i="43296"/>
  <c r="Y52" i="43296"/>
  <c r="Y44" i="43296"/>
  <c r="Y37" i="43296"/>
  <c r="Y31" i="43296"/>
  <c r="Y64" i="43296"/>
  <c r="Y57" i="43296"/>
  <c r="Y49" i="43296"/>
  <c r="Y42" i="43296"/>
  <c r="K65" i="43295"/>
  <c r="K61" i="43295"/>
  <c r="K57" i="43295"/>
  <c r="K53" i="43295"/>
  <c r="K49" i="43295"/>
  <c r="K45" i="43295"/>
  <c r="K41" i="43295"/>
  <c r="K37" i="43295"/>
  <c r="K33" i="43295"/>
  <c r="K68" i="43295"/>
  <c r="K63" i="43295"/>
  <c r="K58" i="43295"/>
  <c r="K52" i="43295"/>
  <c r="K47" i="43295"/>
  <c r="K42" i="43295"/>
  <c r="K36" i="43295"/>
  <c r="K31" i="43295"/>
  <c r="K66" i="43295"/>
  <c r="K59" i="43295"/>
  <c r="K51" i="43295"/>
  <c r="K44" i="43295"/>
  <c r="K38" i="43295"/>
  <c r="K30" i="43295"/>
  <c r="K64" i="43295"/>
  <c r="K56" i="43295"/>
  <c r="K50" i="43295"/>
  <c r="K43" i="43295"/>
  <c r="K35" i="43295"/>
  <c r="K62" i="43295"/>
  <c r="K55" i="43295"/>
  <c r="K48" i="43295"/>
  <c r="K40" i="43295"/>
  <c r="K34" i="43295"/>
  <c r="S65" i="43295"/>
  <c r="S61" i="43295"/>
  <c r="S57" i="43295"/>
  <c r="S53" i="43295"/>
  <c r="S49" i="43295"/>
  <c r="S45" i="43295"/>
  <c r="S41" i="43295"/>
  <c r="S37" i="43295"/>
  <c r="S33" i="43295"/>
  <c r="S68" i="43295"/>
  <c r="S63" i="43295"/>
  <c r="S58" i="43295"/>
  <c r="S52" i="43295"/>
  <c r="S47" i="43295"/>
  <c r="S42" i="43295"/>
  <c r="S36" i="43295"/>
  <c r="S31" i="43295"/>
  <c r="S62" i="43295"/>
  <c r="S55" i="43295"/>
  <c r="S48" i="43295"/>
  <c r="S40" i="43295"/>
  <c r="S34" i="43295"/>
  <c r="S67" i="43295"/>
  <c r="S60" i="43295"/>
  <c r="S54" i="43295"/>
  <c r="S46" i="43295"/>
  <c r="S39" i="43295"/>
  <c r="S32" i="43295"/>
  <c r="S66" i="43295"/>
  <c r="S59" i="43295"/>
  <c r="S51" i="43295"/>
  <c r="S44" i="43295"/>
  <c r="S38" i="43295"/>
  <c r="S30" i="43295"/>
  <c r="G66" i="43294"/>
  <c r="G62" i="43294"/>
  <c r="G58" i="43294"/>
  <c r="G54" i="43294"/>
  <c r="G50" i="43294"/>
  <c r="G46" i="43294"/>
  <c r="G42" i="43294"/>
  <c r="G38" i="43294"/>
  <c r="G34" i="43294"/>
  <c r="G30" i="43294"/>
  <c r="G68" i="43294"/>
  <c r="G63" i="43294"/>
  <c r="G57" i="43294"/>
  <c r="G52" i="43294"/>
  <c r="G47" i="43294"/>
  <c r="G41" i="43294"/>
  <c r="G36" i="43294"/>
  <c r="G31" i="43294"/>
  <c r="G65" i="43294"/>
  <c r="G60" i="43294"/>
  <c r="G55" i="43294"/>
  <c r="G49" i="43294"/>
  <c r="G44" i="43294"/>
  <c r="G39" i="43294"/>
  <c r="G33" i="43294"/>
  <c r="G64" i="43294"/>
  <c r="G53" i="43294"/>
  <c r="G43" i="43294"/>
  <c r="G32" i="43294"/>
  <c r="G61" i="43294"/>
  <c r="G51" i="43294"/>
  <c r="G40" i="43294"/>
  <c r="G59" i="43294"/>
  <c r="G48" i="43294"/>
  <c r="G37" i="43294"/>
  <c r="O66" i="43294"/>
  <c r="O62" i="43294"/>
  <c r="O58" i="43294"/>
  <c r="O54" i="43294"/>
  <c r="O50" i="43294"/>
  <c r="O46" i="43294"/>
  <c r="O42" i="43294"/>
  <c r="O38" i="43294"/>
  <c r="O34" i="43294"/>
  <c r="O30" i="43294"/>
  <c r="O68" i="43294"/>
  <c r="O63" i="43294"/>
  <c r="O57" i="43294"/>
  <c r="O52" i="43294"/>
  <c r="O47" i="43294"/>
  <c r="O41" i="43294"/>
  <c r="O36" i="43294"/>
  <c r="O31" i="43294"/>
  <c r="O65" i="43294"/>
  <c r="O60" i="43294"/>
  <c r="O55" i="43294"/>
  <c r="O49" i="43294"/>
  <c r="O44" i="43294"/>
  <c r="O39" i="43294"/>
  <c r="O33" i="43294"/>
  <c r="O64" i="43294"/>
  <c r="O53" i="43294"/>
  <c r="O43" i="43294"/>
  <c r="O32" i="43294"/>
  <c r="O61" i="43294"/>
  <c r="O51" i="43294"/>
  <c r="O40" i="43294"/>
  <c r="O59" i="43294"/>
  <c r="O48" i="43294"/>
  <c r="O37" i="43294"/>
  <c r="U68" i="43294"/>
  <c r="U64" i="43294"/>
  <c r="U60" i="43294"/>
  <c r="U56" i="43294"/>
  <c r="U52" i="43294"/>
  <c r="U48" i="43294"/>
  <c r="U44" i="43294"/>
  <c r="U40" i="43294"/>
  <c r="U36" i="43294"/>
  <c r="U32" i="43294"/>
  <c r="U67" i="43294"/>
  <c r="U62" i="43294"/>
  <c r="U57" i="43294"/>
  <c r="U51" i="43294"/>
  <c r="U46" i="43294"/>
  <c r="U41" i="43294"/>
  <c r="U35" i="43294"/>
  <c r="U30" i="43294"/>
  <c r="U66" i="43294"/>
  <c r="U61" i="43294"/>
  <c r="U55" i="43294"/>
  <c r="U50" i="43294"/>
  <c r="U45" i="43294"/>
  <c r="U39" i="43294"/>
  <c r="U34" i="43294"/>
  <c r="U65" i="43294"/>
  <c r="U59" i="43294"/>
  <c r="U54" i="43294"/>
  <c r="U49" i="43294"/>
  <c r="U43" i="43294"/>
  <c r="U38" i="43294"/>
  <c r="U33" i="43294"/>
  <c r="U58" i="43294"/>
  <c r="U37" i="43294"/>
  <c r="U53" i="43294"/>
  <c r="U31" i="43294"/>
  <c r="U47" i="43294"/>
  <c r="K66" i="43293"/>
  <c r="K62" i="43293"/>
  <c r="K58" i="43293"/>
  <c r="K54" i="43293"/>
  <c r="K50" i="43293"/>
  <c r="K46" i="43293"/>
  <c r="K42" i="43293"/>
  <c r="K38" i="43293"/>
  <c r="K34" i="43293"/>
  <c r="K30" i="43293"/>
  <c r="K68" i="43293"/>
  <c r="K64" i="43293"/>
  <c r="K60" i="43293"/>
  <c r="K56" i="43293"/>
  <c r="K52" i="43293"/>
  <c r="K48" i="43293"/>
  <c r="K44" i="43293"/>
  <c r="K40" i="43293"/>
  <c r="K36" i="43293"/>
  <c r="K32" i="43293"/>
  <c r="K63" i="43293"/>
  <c r="K55" i="43293"/>
  <c r="K47" i="43293"/>
  <c r="K39" i="43293"/>
  <c r="K31" i="43293"/>
  <c r="K61" i="43293"/>
  <c r="K53" i="43293"/>
  <c r="K45" i="43293"/>
  <c r="K37" i="43293"/>
  <c r="K67" i="43293"/>
  <c r="K59" i="43293"/>
  <c r="K51" i="43293"/>
  <c r="K43" i="43293"/>
  <c r="K35" i="43293"/>
  <c r="K57" i="43293"/>
  <c r="K49" i="43293"/>
  <c r="K41" i="43293"/>
  <c r="S67" i="43293"/>
  <c r="S63" i="43293"/>
  <c r="S59" i="43293"/>
  <c r="S55" i="43293"/>
  <c r="S51" i="43293"/>
  <c r="S47" i="43293"/>
  <c r="S43" i="43293"/>
  <c r="S39" i="43293"/>
  <c r="S35" i="43293"/>
  <c r="S31" i="43293"/>
  <c r="S65" i="43293"/>
  <c r="S61" i="43293"/>
  <c r="S57" i="43293"/>
  <c r="S53" i="43293"/>
  <c r="S49" i="43293"/>
  <c r="S45" i="43293"/>
  <c r="S41" i="43293"/>
  <c r="S37" i="43293"/>
  <c r="S33" i="43293"/>
  <c r="S64" i="43293"/>
  <c r="S56" i="43293"/>
  <c r="S48" i="43293"/>
  <c r="S40" i="43293"/>
  <c r="S32" i="43293"/>
  <c r="S62" i="43293"/>
  <c r="S54" i="43293"/>
  <c r="S46" i="43293"/>
  <c r="S38" i="43293"/>
  <c r="S30" i="43293"/>
  <c r="S68" i="43293"/>
  <c r="S60" i="43293"/>
  <c r="S52" i="43293"/>
  <c r="S44" i="43293"/>
  <c r="S36" i="43293"/>
  <c r="S58" i="43293"/>
  <c r="S50" i="43293"/>
  <c r="S42" i="43293"/>
  <c r="Y67" i="43293"/>
  <c r="Y63" i="43293"/>
  <c r="Y59" i="43293"/>
  <c r="Y55" i="43293"/>
  <c r="Y51" i="43293"/>
  <c r="Y47" i="43293"/>
  <c r="Y43" i="43293"/>
  <c r="Y39" i="43293"/>
  <c r="Y35" i="43293"/>
  <c r="Y31" i="43293"/>
  <c r="Y65" i="43293"/>
  <c r="Y61" i="43293"/>
  <c r="Y57" i="43293"/>
  <c r="Y53" i="43293"/>
  <c r="Y49" i="43293"/>
  <c r="Y45" i="43293"/>
  <c r="Y41" i="43293"/>
  <c r="Y37" i="43293"/>
  <c r="Y33" i="43293"/>
  <c r="Y30" i="43293"/>
  <c r="Y64" i="43293"/>
  <c r="Y56" i="43293"/>
  <c r="Y48" i="43293"/>
  <c r="Y40" i="43293"/>
  <c r="Y32" i="43293"/>
  <c r="Y62" i="43293"/>
  <c r="Y54" i="43293"/>
  <c r="Y46" i="43293"/>
  <c r="Y38" i="43293"/>
  <c r="Y68" i="43293"/>
  <c r="Y60" i="43293"/>
  <c r="Y52" i="43293"/>
  <c r="Y44" i="43293"/>
  <c r="Y36" i="43293"/>
  <c r="Y66" i="43293"/>
  <c r="Y34" i="43293"/>
  <c r="Y58" i="43293"/>
  <c r="Y50" i="43293"/>
  <c r="G66" i="43292"/>
  <c r="G62" i="43292"/>
  <c r="G58" i="43292"/>
  <c r="G54" i="43292"/>
  <c r="G50" i="43292"/>
  <c r="G46" i="43292"/>
  <c r="G42" i="43292"/>
  <c r="G38" i="43292"/>
  <c r="G35" i="43292"/>
  <c r="G31" i="43292"/>
  <c r="G68" i="43292"/>
  <c r="G63" i="43292"/>
  <c r="G57" i="43292"/>
  <c r="G52" i="43292"/>
  <c r="G47" i="43292"/>
  <c r="G41" i="43292"/>
  <c r="G32" i="43292"/>
  <c r="G65" i="43292"/>
  <c r="G60" i="43292"/>
  <c r="G55" i="43292"/>
  <c r="G49" i="43292"/>
  <c r="G44" i="43292"/>
  <c r="G39" i="43292"/>
  <c r="G34" i="43292"/>
  <c r="G59" i="43292"/>
  <c r="G48" i="43292"/>
  <c r="G37" i="43292"/>
  <c r="G67" i="43292"/>
  <c r="G56" i="43292"/>
  <c r="G45" i="43292"/>
  <c r="G36" i="43292"/>
  <c r="G64" i="43292"/>
  <c r="G53" i="43292"/>
  <c r="G43" i="43292"/>
  <c r="G33" i="43292"/>
  <c r="G61" i="43292"/>
  <c r="G51" i="43292"/>
  <c r="G40" i="43292"/>
  <c r="O66" i="43292"/>
  <c r="O62" i="43292"/>
  <c r="O58" i="43292"/>
  <c r="O54" i="43292"/>
  <c r="O50" i="43292"/>
  <c r="O46" i="43292"/>
  <c r="O42" i="43292"/>
  <c r="O38" i="43292"/>
  <c r="O34" i="43292"/>
  <c r="O30" i="43292"/>
  <c r="O68" i="43292"/>
  <c r="O63" i="43292"/>
  <c r="O57" i="43292"/>
  <c r="O52" i="43292"/>
  <c r="O47" i="43292"/>
  <c r="O41" i="43292"/>
  <c r="O36" i="43292"/>
  <c r="O31" i="43292"/>
  <c r="O65" i="43292"/>
  <c r="O60" i="43292"/>
  <c r="O55" i="43292"/>
  <c r="O49" i="43292"/>
  <c r="O44" i="43292"/>
  <c r="O39" i="43292"/>
  <c r="O33" i="43292"/>
  <c r="O59" i="43292"/>
  <c r="O48" i="43292"/>
  <c r="O37" i="43292"/>
  <c r="O67" i="43292"/>
  <c r="O56" i="43292"/>
  <c r="O45" i="43292"/>
  <c r="O35" i="43292"/>
  <c r="O64" i="43292"/>
  <c r="O53" i="43292"/>
  <c r="O43" i="43292"/>
  <c r="O32" i="43292"/>
  <c r="O61" i="43292"/>
  <c r="O51" i="43292"/>
  <c r="W66" i="43292"/>
  <c r="W62" i="43292"/>
  <c r="W58" i="43292"/>
  <c r="W54" i="43292"/>
  <c r="W50" i="43292"/>
  <c r="W46" i="43292"/>
  <c r="W42" i="43292"/>
  <c r="W38" i="43292"/>
  <c r="W34" i="43292"/>
  <c r="W30" i="43292"/>
  <c r="W68" i="43292"/>
  <c r="W63" i="43292"/>
  <c r="W57" i="43292"/>
  <c r="W52" i="43292"/>
  <c r="W47" i="43292"/>
  <c r="W41" i="43292"/>
  <c r="W36" i="43292"/>
  <c r="W31" i="43292"/>
  <c r="W65" i="43292"/>
  <c r="W60" i="43292"/>
  <c r="W55" i="43292"/>
  <c r="W49" i="43292"/>
  <c r="W44" i="43292"/>
  <c r="W39" i="43292"/>
  <c r="W33" i="43292"/>
  <c r="W59" i="43292"/>
  <c r="W48" i="43292"/>
  <c r="W37" i="43292"/>
  <c r="W67" i="43292"/>
  <c r="W56" i="43292"/>
  <c r="W45" i="43292"/>
  <c r="W35" i="43292"/>
  <c r="W64" i="43292"/>
  <c r="W53" i="43292"/>
  <c r="W43" i="43292"/>
  <c r="W32" i="43292"/>
  <c r="W40" i="43292"/>
  <c r="W61" i="43292"/>
  <c r="E65" i="43291"/>
  <c r="E61" i="43291"/>
  <c r="E57" i="43291"/>
  <c r="E53" i="43291"/>
  <c r="E49" i="43291"/>
  <c r="E45" i="43291"/>
  <c r="E41" i="43291"/>
  <c r="E37" i="43291"/>
  <c r="E33" i="43291"/>
  <c r="E67" i="43291"/>
  <c r="E62" i="43291"/>
  <c r="E56" i="43291"/>
  <c r="E51" i="43291"/>
  <c r="E46" i="43291"/>
  <c r="E40" i="43291"/>
  <c r="E35" i="43291"/>
  <c r="E30" i="43291"/>
  <c r="E66" i="43291"/>
  <c r="E60" i="43291"/>
  <c r="E55" i="43291"/>
  <c r="E50" i="43291"/>
  <c r="E44" i="43291"/>
  <c r="E39" i="43291"/>
  <c r="E34" i="43291"/>
  <c r="E64" i="43291"/>
  <c r="E59" i="43291"/>
  <c r="E54" i="43291"/>
  <c r="E48" i="43291"/>
  <c r="E43" i="43291"/>
  <c r="E38" i="43291"/>
  <c r="E32" i="43291"/>
  <c r="E58" i="43291"/>
  <c r="E36" i="43291"/>
  <c r="E52" i="43291"/>
  <c r="E31" i="43291"/>
  <c r="E68" i="43291"/>
  <c r="E47" i="43291"/>
  <c r="E63" i="43291"/>
  <c r="E42" i="43291"/>
  <c r="M65" i="43291"/>
  <c r="M61" i="43291"/>
  <c r="M57" i="43291"/>
  <c r="M53" i="43291"/>
  <c r="M49" i="43291"/>
  <c r="M45" i="43291"/>
  <c r="M41" i="43291"/>
  <c r="M37" i="43291"/>
  <c r="M33" i="43291"/>
  <c r="M67" i="43291"/>
  <c r="M62" i="43291"/>
  <c r="M56" i="43291"/>
  <c r="M51" i="43291"/>
  <c r="M46" i="43291"/>
  <c r="M40" i="43291"/>
  <c r="M35" i="43291"/>
  <c r="M30" i="43291"/>
  <c r="M68" i="43291"/>
  <c r="M60" i="43291"/>
  <c r="M54" i="43291"/>
  <c r="M47" i="43291"/>
  <c r="M39" i="43291"/>
  <c r="M32" i="43291"/>
  <c r="M66" i="43291"/>
  <c r="M59" i="43291"/>
  <c r="M52" i="43291"/>
  <c r="M44" i="43291"/>
  <c r="M38" i="43291"/>
  <c r="M31" i="43291"/>
  <c r="M64" i="43291"/>
  <c r="M58" i="43291"/>
  <c r="M50" i="43291"/>
  <c r="M43" i="43291"/>
  <c r="M36" i="43291"/>
  <c r="M63" i="43291"/>
  <c r="M34" i="43291"/>
  <c r="M55" i="43291"/>
  <c r="M48" i="43291"/>
  <c r="Q66" i="43291"/>
  <c r="Q62" i="43291"/>
  <c r="Q58" i="43291"/>
  <c r="Q54" i="43291"/>
  <c r="Q50" i="43291"/>
  <c r="Q46" i="43291"/>
  <c r="Q42" i="43291"/>
  <c r="Q38" i="43291"/>
  <c r="Q34" i="43291"/>
  <c r="Q30" i="43291"/>
  <c r="Q68" i="43291"/>
  <c r="Q63" i="43291"/>
  <c r="Q57" i="43291"/>
  <c r="Q52" i="43291"/>
  <c r="Q47" i="43291"/>
  <c r="Q41" i="43291"/>
  <c r="Q36" i="43291"/>
  <c r="Q31" i="43291"/>
  <c r="Q67" i="43291"/>
  <c r="Q60" i="43291"/>
  <c r="Q53" i="43291"/>
  <c r="Q45" i="43291"/>
  <c r="Q39" i="43291"/>
  <c r="Q32" i="43291"/>
  <c r="Q65" i="43291"/>
  <c r="Q59" i="43291"/>
  <c r="Q51" i="43291"/>
  <c r="Q44" i="43291"/>
  <c r="Q37" i="43291"/>
  <c r="Q64" i="43291"/>
  <c r="Q56" i="43291"/>
  <c r="Q49" i="43291"/>
  <c r="Q43" i="43291"/>
  <c r="Q35" i="43291"/>
  <c r="Q40" i="43291"/>
  <c r="Q61" i="43291"/>
  <c r="Q33" i="43291"/>
  <c r="Q55" i="43291"/>
  <c r="Q48" i="43291"/>
  <c r="Y66" i="43291"/>
  <c r="Y62" i="43291"/>
  <c r="Y58" i="43291"/>
  <c r="Y54" i="43291"/>
  <c r="Y50" i="43291"/>
  <c r="Y46" i="43291"/>
  <c r="Y42" i="43291"/>
  <c r="Y38" i="43291"/>
  <c r="Y34" i="43291"/>
  <c r="Y30" i="43291"/>
  <c r="Y68" i="43291"/>
  <c r="Y63" i="43291"/>
  <c r="Y57" i="43291"/>
  <c r="Y52" i="43291"/>
  <c r="Y47" i="43291"/>
  <c r="Y41" i="43291"/>
  <c r="Y36" i="43291"/>
  <c r="Y31" i="43291"/>
  <c r="Y65" i="43291"/>
  <c r="Y60" i="43291"/>
  <c r="Y55" i="43291"/>
  <c r="Y49" i="43291"/>
  <c r="Y44" i="43291"/>
  <c r="Y39" i="43291"/>
  <c r="Y33" i="43291"/>
  <c r="Y67" i="43291"/>
  <c r="Y56" i="43291"/>
  <c r="Y45" i="43291"/>
  <c r="Y35" i="43291"/>
  <c r="Y64" i="43291"/>
  <c r="Y53" i="43291"/>
  <c r="Y43" i="43291"/>
  <c r="Y32" i="43291"/>
  <c r="Y61" i="43291"/>
  <c r="Y51" i="43291"/>
  <c r="Y40" i="43291"/>
  <c r="Y59" i="43291"/>
  <c r="Y48" i="43291"/>
  <c r="Y37" i="43291"/>
  <c r="K65" i="43290"/>
  <c r="K61" i="43290"/>
  <c r="K57" i="43290"/>
  <c r="K53" i="43290"/>
  <c r="K49" i="43290"/>
  <c r="K45" i="43290"/>
  <c r="K41" i="43290"/>
  <c r="K37" i="43290"/>
  <c r="K33" i="43290"/>
  <c r="K64" i="43290"/>
  <c r="K59" i="43290"/>
  <c r="K54" i="43290"/>
  <c r="K48" i="43290"/>
  <c r="K43" i="43290"/>
  <c r="K38" i="43290"/>
  <c r="K32" i="43290"/>
  <c r="K67" i="43290"/>
  <c r="K62" i="43290"/>
  <c r="K56" i="43290"/>
  <c r="K51" i="43290"/>
  <c r="K46" i="43290"/>
  <c r="K40" i="43290"/>
  <c r="K35" i="43290"/>
  <c r="K30" i="43290"/>
  <c r="K68" i="43290"/>
  <c r="K58" i="43290"/>
  <c r="K47" i="43290"/>
  <c r="K36" i="43290"/>
  <c r="K66" i="43290"/>
  <c r="K55" i="43290"/>
  <c r="K44" i="43290"/>
  <c r="K34" i="43290"/>
  <c r="K63" i="43290"/>
  <c r="K52" i="43290"/>
  <c r="K42" i="43290"/>
  <c r="K31" i="43290"/>
  <c r="K50" i="43290"/>
  <c r="K39" i="43290"/>
  <c r="K60" i="43290"/>
  <c r="S67" i="43290"/>
  <c r="S63" i="43290"/>
  <c r="S59" i="43290"/>
  <c r="S55" i="43290"/>
  <c r="S51" i="43290"/>
  <c r="S47" i="43290"/>
  <c r="S43" i="43290"/>
  <c r="S39" i="43290"/>
  <c r="S36" i="43290"/>
  <c r="S32" i="43290"/>
  <c r="S64" i="43290"/>
  <c r="S58" i="43290"/>
  <c r="S53" i="43290"/>
  <c r="S48" i="43290"/>
  <c r="S42" i="43290"/>
  <c r="S37" i="43290"/>
  <c r="S33" i="43290"/>
  <c r="S62" i="43290"/>
  <c r="S56" i="43290"/>
  <c r="S49" i="43290"/>
  <c r="S41" i="43290"/>
  <c r="S35" i="43290"/>
  <c r="S66" i="43290"/>
  <c r="S60" i="43290"/>
  <c r="S52" i="43290"/>
  <c r="S45" i="43290"/>
  <c r="S38" i="43290"/>
  <c r="S31" i="43290"/>
  <c r="S68" i="43290"/>
  <c r="S54" i="43290"/>
  <c r="S40" i="43290"/>
  <c r="S65" i="43290"/>
  <c r="S50" i="43290"/>
  <c r="S61" i="43290"/>
  <c r="S46" i="43290"/>
  <c r="S34" i="43290"/>
  <c r="S44" i="43290"/>
  <c r="S30" i="43290"/>
  <c r="S57" i="43290"/>
  <c r="I65" i="43289"/>
  <c r="I61" i="43289"/>
  <c r="I57" i="43289"/>
  <c r="I53" i="43289"/>
  <c r="I49" i="43289"/>
  <c r="I45" i="43289"/>
  <c r="I41" i="43289"/>
  <c r="I37" i="43289"/>
  <c r="I33" i="43289"/>
  <c r="I66" i="43289"/>
  <c r="I60" i="43289"/>
  <c r="I55" i="43289"/>
  <c r="I50" i="43289"/>
  <c r="I44" i="43289"/>
  <c r="I39" i="43289"/>
  <c r="I34" i="43289"/>
  <c r="I68" i="43289"/>
  <c r="I63" i="43289"/>
  <c r="I58" i="43289"/>
  <c r="I52" i="43289"/>
  <c r="I47" i="43289"/>
  <c r="I42" i="43289"/>
  <c r="I36" i="43289"/>
  <c r="I31" i="43289"/>
  <c r="I62" i="43289"/>
  <c r="I51" i="43289"/>
  <c r="I40" i="43289"/>
  <c r="I30" i="43289"/>
  <c r="I67" i="43289"/>
  <c r="I56" i="43289"/>
  <c r="I46" i="43289"/>
  <c r="I35" i="43289"/>
  <c r="I54" i="43289"/>
  <c r="I32" i="43289"/>
  <c r="I48" i="43289"/>
  <c r="I64" i="43289"/>
  <c r="I43" i="43289"/>
  <c r="I59" i="43289"/>
  <c r="I38" i="43289"/>
  <c r="Q66" i="43289"/>
  <c r="Q62" i="43289"/>
  <c r="Q58" i="43289"/>
  <c r="Q54" i="43289"/>
  <c r="Q50" i="43289"/>
  <c r="Q46" i="43289"/>
  <c r="Q42" i="43289"/>
  <c r="Q38" i="43289"/>
  <c r="Q34" i="43289"/>
  <c r="Q67" i="43289"/>
  <c r="Q61" i="43289"/>
  <c r="Q56" i="43289"/>
  <c r="Q51" i="43289"/>
  <c r="Q45" i="43289"/>
  <c r="Q40" i="43289"/>
  <c r="Q35" i="43289"/>
  <c r="Q30" i="43289"/>
  <c r="Q64" i="43289"/>
  <c r="Q59" i="43289"/>
  <c r="Q53" i="43289"/>
  <c r="Q48" i="43289"/>
  <c r="Q43" i="43289"/>
  <c r="Q37" i="43289"/>
  <c r="Q32" i="43289"/>
  <c r="Q63" i="43289"/>
  <c r="Q52" i="43289"/>
  <c r="Q41" i="43289"/>
  <c r="Q31" i="43289"/>
  <c r="Q68" i="43289"/>
  <c r="Q57" i="43289"/>
  <c r="Q47" i="43289"/>
  <c r="Q36" i="43289"/>
  <c r="Q65" i="43289"/>
  <c r="Q44" i="43289"/>
  <c r="Q60" i="43289"/>
  <c r="Q39" i="43289"/>
  <c r="Q55" i="43289"/>
  <c r="Q33" i="43289"/>
  <c r="Q49" i="43289"/>
  <c r="Y66" i="43289"/>
  <c r="Y62" i="43289"/>
  <c r="Y58" i="43289"/>
  <c r="Y54" i="43289"/>
  <c r="Y50" i="43289"/>
  <c r="Y46" i="43289"/>
  <c r="Y42" i="43289"/>
  <c r="Y38" i="43289"/>
  <c r="Y34" i="43289"/>
  <c r="Y30" i="43289"/>
  <c r="Y67" i="43289"/>
  <c r="Y61" i="43289"/>
  <c r="Y56" i="43289"/>
  <c r="Y51" i="43289"/>
  <c r="Y45" i="43289"/>
  <c r="Y40" i="43289"/>
  <c r="Y35" i="43289"/>
  <c r="Y64" i="43289"/>
  <c r="Y59" i="43289"/>
  <c r="Y53" i="43289"/>
  <c r="Y48" i="43289"/>
  <c r="Y43" i="43289"/>
  <c r="Y37" i="43289"/>
  <c r="Y32" i="43289"/>
  <c r="Y63" i="43289"/>
  <c r="Y52" i="43289"/>
  <c r="Y41" i="43289"/>
  <c r="Y31" i="43289"/>
  <c r="Y68" i="43289"/>
  <c r="Y57" i="43289"/>
  <c r="Y47" i="43289"/>
  <c r="Y36" i="43289"/>
  <c r="Y55" i="43289"/>
  <c r="Y33" i="43289"/>
  <c r="Y49" i="43289"/>
  <c r="Y65" i="43289"/>
  <c r="Y44" i="43289"/>
  <c r="Y60" i="43289"/>
  <c r="Y39" i="43289"/>
  <c r="E65" i="43288"/>
  <c r="E57" i="43288"/>
  <c r="E49" i="43288"/>
  <c r="E41" i="43288"/>
  <c r="E33" i="43288"/>
  <c r="E63" i="43288"/>
  <c r="E54" i="43288"/>
  <c r="E44" i="43288"/>
  <c r="E31" i="43288"/>
  <c r="E60" i="43288"/>
  <c r="E47" i="43288"/>
  <c r="E38" i="43288"/>
  <c r="E55" i="43288"/>
  <c r="E36" i="43288"/>
  <c r="E68" i="43288"/>
  <c r="E46" i="43288"/>
  <c r="E39" i="43288"/>
  <c r="E30" i="43288"/>
  <c r="E62" i="43288"/>
  <c r="E52" i="43288"/>
  <c r="W66" i="43288"/>
  <c r="W58" i="43288"/>
  <c r="W50" i="43288"/>
  <c r="W42" i="43288"/>
  <c r="W34" i="43288"/>
  <c r="W61" i="43288"/>
  <c r="W48" i="43288"/>
  <c r="W39" i="43288"/>
  <c r="W64" i="43288"/>
  <c r="W53" i="43288"/>
  <c r="W37" i="43288"/>
  <c r="W56" i="43288"/>
  <c r="W45" i="43288"/>
  <c r="W31" i="43288"/>
  <c r="W69" i="43288" s="1"/>
  <c r="W40" i="43288"/>
  <c r="W55" i="43288"/>
  <c r="W63" i="43288"/>
  <c r="W47" i="43288"/>
  <c r="W32" i="43288"/>
  <c r="G63" i="43287"/>
  <c r="G55" i="43287"/>
  <c r="G47" i="43287"/>
  <c r="G39" i="43287"/>
  <c r="G31" i="43287"/>
  <c r="G66" i="43287"/>
  <c r="G53" i="43287"/>
  <c r="G44" i="43287"/>
  <c r="G34" i="43287"/>
  <c r="G60" i="43287"/>
  <c r="G45" i="43287"/>
  <c r="G68" i="43287"/>
  <c r="G52" i="43287"/>
  <c r="G37" i="43287"/>
  <c r="G61" i="43287"/>
  <c r="G36" i="43287"/>
  <c r="G50" i="43287"/>
  <c r="G42" i="43287"/>
  <c r="G58" i="43287"/>
  <c r="S64" i="43287"/>
  <c r="S45" i="43287"/>
  <c r="S48" i="43287"/>
  <c r="S62" i="43287"/>
  <c r="S37" i="43287"/>
  <c r="S40" i="43287"/>
  <c r="S56" i="43287"/>
  <c r="S30" i="43287"/>
  <c r="W61" i="43287"/>
  <c r="W53" i="43287"/>
  <c r="W45" i="43287"/>
  <c r="W37" i="43287"/>
  <c r="W67" i="43287"/>
  <c r="W56" i="43287"/>
  <c r="W46" i="43287"/>
  <c r="W35" i="43287"/>
  <c r="W62" i="43287"/>
  <c r="W51" i="43287"/>
  <c r="W40" i="43287"/>
  <c r="W30" i="43287"/>
  <c r="W64" i="43287"/>
  <c r="W43" i="43287"/>
  <c r="W54" i="43287"/>
  <c r="W32" i="43287"/>
  <c r="W48" i="43287"/>
  <c r="W59" i="43287"/>
  <c r="W38" i="43287"/>
  <c r="G63" i="43286"/>
  <c r="G55" i="43286"/>
  <c r="G47" i="43286"/>
  <c r="G39" i="43286"/>
  <c r="G31" i="43286"/>
  <c r="G67" i="43286"/>
  <c r="G56" i="43286"/>
  <c r="G46" i="43286"/>
  <c r="G35" i="43286"/>
  <c r="G62" i="43286"/>
  <c r="G51" i="43286"/>
  <c r="G40" i="43286"/>
  <c r="G30" i="43286"/>
  <c r="G54" i="43286"/>
  <c r="G32" i="43286"/>
  <c r="G64" i="43286"/>
  <c r="G43" i="43286"/>
  <c r="G48" i="43286"/>
  <c r="G38" i="43286"/>
  <c r="G59" i="43286"/>
  <c r="K48" i="43286"/>
  <c r="K32" i="43286"/>
  <c r="K67" i="43286"/>
  <c r="O64" i="43286"/>
  <c r="O41" i="43286"/>
  <c r="O56" i="43286"/>
  <c r="O40" i="43286"/>
  <c r="O48" i="43286"/>
  <c r="O33" i="43286"/>
  <c r="O61" i="43286"/>
  <c r="E43" i="43300"/>
  <c r="E56" i="43300"/>
  <c r="E67" i="43300"/>
  <c r="G36" i="43300"/>
  <c r="G44" i="43300"/>
  <c r="G52" i="43300"/>
  <c r="G60" i="43300"/>
  <c r="G68" i="43300"/>
  <c r="I37" i="43300"/>
  <c r="I45" i="43300"/>
  <c r="I53" i="43300"/>
  <c r="I61" i="43300"/>
  <c r="K30" i="43300"/>
  <c r="K62" i="43300"/>
  <c r="M46" i="43300"/>
  <c r="M64" i="43300"/>
  <c r="O47" i="43300"/>
  <c r="O63" i="43300"/>
  <c r="Q34" i="43300"/>
  <c r="Q50" i="43300"/>
  <c r="Q65" i="43300"/>
  <c r="S35" i="43300"/>
  <c r="S43" i="43300"/>
  <c r="S51" i="43300"/>
  <c r="S59" i="43300"/>
  <c r="S67" i="43300"/>
  <c r="U36" i="43300"/>
  <c r="U44" i="43300"/>
  <c r="U52" i="43300"/>
  <c r="U60" i="43300"/>
  <c r="U68" i="43300"/>
  <c r="W37" i="43300"/>
  <c r="W45" i="43300"/>
  <c r="W53" i="43300"/>
  <c r="W61" i="43300"/>
  <c r="P16" i="43301"/>
  <c r="R15" i="43301"/>
  <c r="T13" i="43301"/>
  <c r="T17" i="43301"/>
  <c r="E30" i="43299"/>
  <c r="E34" i="43299"/>
  <c r="E38" i="43299"/>
  <c r="E42" i="43299"/>
  <c r="E46" i="43299"/>
  <c r="E50" i="43299"/>
  <c r="E54" i="43299"/>
  <c r="E58" i="43299"/>
  <c r="E62" i="43299"/>
  <c r="E66" i="43299"/>
  <c r="G58" i="43299"/>
  <c r="K30" i="43299"/>
  <c r="K34" i="43299"/>
  <c r="K38" i="43299"/>
  <c r="K42" i="43299"/>
  <c r="K46" i="43299"/>
  <c r="K50" i="43299"/>
  <c r="K54" i="43299"/>
  <c r="K58" i="43299"/>
  <c r="K62" i="43299"/>
  <c r="K66" i="43299"/>
  <c r="O30" i="43299"/>
  <c r="O34" i="43299"/>
  <c r="O38" i="43299"/>
  <c r="O42" i="43299"/>
  <c r="O46" i="43299"/>
  <c r="O50" i="43299"/>
  <c r="O54" i="43299"/>
  <c r="O58" i="43299"/>
  <c r="O62" i="43299"/>
  <c r="O66" i="43299"/>
  <c r="E32" i="43298"/>
  <c r="E36" i="43298"/>
  <c r="E39" i="43298"/>
  <c r="E43" i="43298"/>
  <c r="E47" i="43298"/>
  <c r="E51" i="43298"/>
  <c r="E55" i="43298"/>
  <c r="E59" i="43298"/>
  <c r="E63" i="43298"/>
  <c r="E67" i="43298"/>
  <c r="I31" i="43298"/>
  <c r="I35" i="43298"/>
  <c r="I39" i="43298"/>
  <c r="I43" i="43298"/>
  <c r="I47" i="43298"/>
  <c r="I51" i="43298"/>
  <c r="I55" i="43298"/>
  <c r="I59" i="43298"/>
  <c r="I63" i="43298"/>
  <c r="I67" i="43298"/>
  <c r="K31" i="43298"/>
  <c r="K35" i="43298"/>
  <c r="K39" i="43298"/>
  <c r="K43" i="43298"/>
  <c r="K48" i="43298"/>
  <c r="K53" i="43298"/>
  <c r="K58" i="43298"/>
  <c r="K64" i="43298"/>
  <c r="M34" i="43298"/>
  <c r="M40" i="43298"/>
  <c r="M45" i="43298"/>
  <c r="M50" i="43298"/>
  <c r="M56" i="43298"/>
  <c r="M61" i="43298"/>
  <c r="Q30" i="43298"/>
  <c r="Q35" i="43298"/>
  <c r="Q41" i="43298"/>
  <c r="Q46" i="43298"/>
  <c r="Q51" i="43298"/>
  <c r="Q57" i="43298"/>
  <c r="Q62" i="43298"/>
  <c r="Q67" i="43298"/>
  <c r="S33" i="43298"/>
  <c r="S38" i="43298"/>
  <c r="S43" i="43298"/>
  <c r="S49" i="43298"/>
  <c r="S54" i="43298"/>
  <c r="S59" i="43298"/>
  <c r="W33" i="43298"/>
  <c r="W38" i="43298"/>
  <c r="W43" i="43298"/>
  <c r="W49" i="43298"/>
  <c r="W54" i="43298"/>
  <c r="W59" i="43298"/>
  <c r="W65" i="43298"/>
  <c r="Y30" i="43298"/>
  <c r="Y35" i="43298"/>
  <c r="Y41" i="43298"/>
  <c r="Y46" i="43298"/>
  <c r="Y54" i="43298"/>
  <c r="Y62" i="43298"/>
  <c r="Z14" i="43297"/>
  <c r="T19" i="43297"/>
  <c r="U18" i="43297" s="1"/>
  <c r="E52" i="43297"/>
  <c r="E68" i="43297"/>
  <c r="G44" i="43297"/>
  <c r="I52" i="43297"/>
  <c r="M36" i="43297"/>
  <c r="M52" i="43297"/>
  <c r="M68" i="43297"/>
  <c r="O44" i="43297"/>
  <c r="O60" i="43297"/>
  <c r="Q36" i="43297"/>
  <c r="Q52" i="43297"/>
  <c r="W44" i="43297"/>
  <c r="W60" i="43297"/>
  <c r="Y37" i="43297"/>
  <c r="E33" i="43296"/>
  <c r="I38" i="43296"/>
  <c r="I60" i="43296"/>
  <c r="K41" i="43296"/>
  <c r="O46" i="43296"/>
  <c r="O68" i="43296"/>
  <c r="Q49" i="43296"/>
  <c r="S30" i="43296"/>
  <c r="W38" i="43296"/>
  <c r="W66" i="43296"/>
  <c r="Y54" i="43296"/>
  <c r="E30" i="43295"/>
  <c r="E58" i="43295"/>
  <c r="K54" i="43295"/>
  <c r="Q47" i="43295"/>
  <c r="S35" i="43295"/>
  <c r="S64" i="43295"/>
  <c r="Y33" i="43295"/>
  <c r="Y69" i="43295" s="1"/>
  <c r="E43" i="43294"/>
  <c r="G45" i="43294"/>
  <c r="M53" i="43294"/>
  <c r="O56" i="43294"/>
  <c r="K65" i="43293"/>
  <c r="S34" i="43293"/>
  <c r="Y42" i="43293"/>
  <c r="Q41" i="43290"/>
  <c r="K13" i="43299"/>
  <c r="M67" i="43298"/>
  <c r="M63" i="43298"/>
  <c r="M59" i="43298"/>
  <c r="M55" i="43298"/>
  <c r="M51" i="43298"/>
  <c r="M47" i="43298"/>
  <c r="M43" i="43298"/>
  <c r="M39" i="43298"/>
  <c r="M35" i="43298"/>
  <c r="M31" i="43298"/>
  <c r="S68" i="43298"/>
  <c r="S64" i="43298"/>
  <c r="S60" i="43298"/>
  <c r="S56" i="43298"/>
  <c r="S52" i="43298"/>
  <c r="S48" i="43298"/>
  <c r="S44" i="43298"/>
  <c r="S40" i="43298"/>
  <c r="S36" i="43298"/>
  <c r="S32" i="43298"/>
  <c r="I67" i="43297"/>
  <c r="I63" i="43297"/>
  <c r="I59" i="43297"/>
  <c r="I55" i="43297"/>
  <c r="I51" i="43297"/>
  <c r="I47" i="43297"/>
  <c r="I43" i="43297"/>
  <c r="I39" i="43297"/>
  <c r="I36" i="43297"/>
  <c r="I32" i="43297"/>
  <c r="I66" i="43297"/>
  <c r="I62" i="43297"/>
  <c r="I58" i="43297"/>
  <c r="I54" i="43297"/>
  <c r="I50" i="43297"/>
  <c r="I46" i="43297"/>
  <c r="I42" i="43297"/>
  <c r="I38" i="43297"/>
  <c r="I35" i="43297"/>
  <c r="I31" i="43297"/>
  <c r="I65" i="43297"/>
  <c r="I61" i="43297"/>
  <c r="I57" i="43297"/>
  <c r="I53" i="43297"/>
  <c r="I49" i="43297"/>
  <c r="I45" i="43297"/>
  <c r="I41" i="43297"/>
  <c r="I37" i="43297"/>
  <c r="I34" i="43297"/>
  <c r="I30" i="43297"/>
  <c r="Q67" i="43297"/>
  <c r="Q63" i="43297"/>
  <c r="Q59" i="43297"/>
  <c r="Q55" i="43297"/>
  <c r="Q51" i="43297"/>
  <c r="Q47" i="43297"/>
  <c r="Q43" i="43297"/>
  <c r="Q39" i="43297"/>
  <c r="Q35" i="43297"/>
  <c r="Q31" i="43297"/>
  <c r="Q66" i="43297"/>
  <c r="Q62" i="43297"/>
  <c r="Q58" i="43297"/>
  <c r="Q54" i="43297"/>
  <c r="Q50" i="43297"/>
  <c r="Q46" i="43297"/>
  <c r="Q42" i="43297"/>
  <c r="Q38" i="43297"/>
  <c r="Q34" i="43297"/>
  <c r="Q30" i="43297"/>
  <c r="Q65" i="43297"/>
  <c r="Q61" i="43297"/>
  <c r="Q57" i="43297"/>
  <c r="Q53" i="43297"/>
  <c r="Q49" i="43297"/>
  <c r="Q45" i="43297"/>
  <c r="Q41" i="43297"/>
  <c r="Q37" i="43297"/>
  <c r="Q33" i="43297"/>
  <c r="Y68" i="43297"/>
  <c r="Y64" i="43297"/>
  <c r="Y60" i="43297"/>
  <c r="Y56" i="43297"/>
  <c r="Y52" i="43297"/>
  <c r="Y48" i="43297"/>
  <c r="Y44" i="43297"/>
  <c r="Y40" i="43297"/>
  <c r="Y36" i="43297"/>
  <c r="Y32" i="43297"/>
  <c r="Y67" i="43297"/>
  <c r="Y63" i="43297"/>
  <c r="Y59" i="43297"/>
  <c r="Y55" i="43297"/>
  <c r="Y51" i="43297"/>
  <c r="Y47" i="43297"/>
  <c r="Y43" i="43297"/>
  <c r="Y39" i="43297"/>
  <c r="Y35" i="43297"/>
  <c r="Y31" i="43297"/>
  <c r="Y66" i="43297"/>
  <c r="Y62" i="43297"/>
  <c r="Y58" i="43297"/>
  <c r="Y54" i="43297"/>
  <c r="Y50" i="43297"/>
  <c r="Y46" i="43297"/>
  <c r="Y42" i="43297"/>
  <c r="Y38" i="43297"/>
  <c r="Y34" i="43297"/>
  <c r="Y30" i="43297"/>
  <c r="E66" i="43296"/>
  <c r="E62" i="43296"/>
  <c r="E58" i="43296"/>
  <c r="E54" i="43296"/>
  <c r="E50" i="43296"/>
  <c r="E46" i="43296"/>
  <c r="E42" i="43296"/>
  <c r="E38" i="43296"/>
  <c r="E35" i="43296"/>
  <c r="E31" i="43296"/>
  <c r="E68" i="43296"/>
  <c r="E63" i="43296"/>
  <c r="E57" i="43296"/>
  <c r="E52" i="43296"/>
  <c r="E47" i="43296"/>
  <c r="E41" i="43296"/>
  <c r="E32" i="43296"/>
  <c r="E67" i="43296"/>
  <c r="E61" i="43296"/>
  <c r="E56" i="43296"/>
  <c r="E51" i="43296"/>
  <c r="E45" i="43296"/>
  <c r="E40" i="43296"/>
  <c r="E36" i="43296"/>
  <c r="E30" i="43296"/>
  <c r="E65" i="43296"/>
  <c r="E60" i="43296"/>
  <c r="E55" i="43296"/>
  <c r="E49" i="43296"/>
  <c r="E44" i="43296"/>
  <c r="E39" i="43296"/>
  <c r="E34" i="43296"/>
  <c r="K67" i="43296"/>
  <c r="K63" i="43296"/>
  <c r="K59" i="43296"/>
  <c r="K55" i="43296"/>
  <c r="K51" i="43296"/>
  <c r="K47" i="43296"/>
  <c r="K43" i="43296"/>
  <c r="K39" i="43296"/>
  <c r="K35" i="43296"/>
  <c r="K31" i="43296"/>
  <c r="K66" i="43296"/>
  <c r="K61" i="43296"/>
  <c r="K56" i="43296"/>
  <c r="K50" i="43296"/>
  <c r="K45" i="43296"/>
  <c r="K40" i="43296"/>
  <c r="K34" i="43296"/>
  <c r="K65" i="43296"/>
  <c r="K60" i="43296"/>
  <c r="K54" i="43296"/>
  <c r="K49" i="43296"/>
  <c r="K44" i="43296"/>
  <c r="K38" i="43296"/>
  <c r="K33" i="43296"/>
  <c r="K64" i="43296"/>
  <c r="K58" i="43296"/>
  <c r="K53" i="43296"/>
  <c r="K48" i="43296"/>
  <c r="K42" i="43296"/>
  <c r="K37" i="43296"/>
  <c r="K32" i="43296"/>
  <c r="S67" i="43296"/>
  <c r="S63" i="43296"/>
  <c r="S59" i="43296"/>
  <c r="S55" i="43296"/>
  <c r="S51" i="43296"/>
  <c r="S47" i="43296"/>
  <c r="S43" i="43296"/>
  <c r="S39" i="43296"/>
  <c r="S35" i="43296"/>
  <c r="S31" i="43296"/>
  <c r="S66" i="43296"/>
  <c r="S61" i="43296"/>
  <c r="S56" i="43296"/>
  <c r="S50" i="43296"/>
  <c r="S45" i="43296"/>
  <c r="S40" i="43296"/>
  <c r="S34" i="43296"/>
  <c r="S65" i="43296"/>
  <c r="S60" i="43296"/>
  <c r="S54" i="43296"/>
  <c r="S49" i="43296"/>
  <c r="S44" i="43296"/>
  <c r="S38" i="43296"/>
  <c r="S33" i="43296"/>
  <c r="S64" i="43296"/>
  <c r="S58" i="43296"/>
  <c r="S53" i="43296"/>
  <c r="S48" i="43296"/>
  <c r="S42" i="43296"/>
  <c r="S37" i="43296"/>
  <c r="S32" i="43296"/>
  <c r="G68" i="43295"/>
  <c r="G64" i="43295"/>
  <c r="G60" i="43295"/>
  <c r="G56" i="43295"/>
  <c r="G52" i="43295"/>
  <c r="G48" i="43295"/>
  <c r="G44" i="43295"/>
  <c r="G40" i="43295"/>
  <c r="G36" i="43295"/>
  <c r="G32" i="43295"/>
  <c r="G67" i="43295"/>
  <c r="G62" i="43295"/>
  <c r="G57" i="43295"/>
  <c r="G51" i="43295"/>
  <c r="G46" i="43295"/>
  <c r="G41" i="43295"/>
  <c r="G35" i="43295"/>
  <c r="G30" i="43295"/>
  <c r="G69" i="43295" s="1"/>
  <c r="G66" i="43295"/>
  <c r="G59" i="43295"/>
  <c r="G53" i="43295"/>
  <c r="G45" i="43295"/>
  <c r="G38" i="43295"/>
  <c r="G31" i="43295"/>
  <c r="G65" i="43295"/>
  <c r="G58" i="43295"/>
  <c r="G50" i="43295"/>
  <c r="G43" i="43295"/>
  <c r="G37" i="43295"/>
  <c r="G63" i="43295"/>
  <c r="G55" i="43295"/>
  <c r="G49" i="43295"/>
  <c r="G42" i="43295"/>
  <c r="G34" i="43295"/>
  <c r="M65" i="43295"/>
  <c r="M61" i="43295"/>
  <c r="M57" i="43295"/>
  <c r="M53" i="43295"/>
  <c r="M49" i="43295"/>
  <c r="M45" i="43295"/>
  <c r="M41" i="43295"/>
  <c r="M37" i="43295"/>
  <c r="M33" i="43295"/>
  <c r="M66" i="43295"/>
  <c r="M60" i="43295"/>
  <c r="M55" i="43295"/>
  <c r="M50" i="43295"/>
  <c r="M44" i="43295"/>
  <c r="M39" i="43295"/>
  <c r="M34" i="43295"/>
  <c r="M68" i="43295"/>
  <c r="M62" i="43295"/>
  <c r="M54" i="43295"/>
  <c r="M47" i="43295"/>
  <c r="M40" i="43295"/>
  <c r="M32" i="43295"/>
  <c r="M67" i="43295"/>
  <c r="M59" i="43295"/>
  <c r="M52" i="43295"/>
  <c r="M46" i="43295"/>
  <c r="M38" i="43295"/>
  <c r="M31" i="43295"/>
  <c r="M64" i="43295"/>
  <c r="M58" i="43295"/>
  <c r="M51" i="43295"/>
  <c r="M43" i="43295"/>
  <c r="M36" i="43295"/>
  <c r="M30" i="43295"/>
  <c r="U65" i="43295"/>
  <c r="U61" i="43295"/>
  <c r="U57" i="43295"/>
  <c r="U53" i="43295"/>
  <c r="U49" i="43295"/>
  <c r="U45" i="43295"/>
  <c r="U41" i="43295"/>
  <c r="U37" i="43295"/>
  <c r="U33" i="43295"/>
  <c r="U66" i="43295"/>
  <c r="U60" i="43295"/>
  <c r="U55" i="43295"/>
  <c r="U50" i="43295"/>
  <c r="U44" i="43295"/>
  <c r="U39" i="43295"/>
  <c r="U34" i="43295"/>
  <c r="U64" i="43295"/>
  <c r="U58" i="43295"/>
  <c r="U51" i="43295"/>
  <c r="U43" i="43295"/>
  <c r="U36" i="43295"/>
  <c r="U30" i="43295"/>
  <c r="U63" i="43295"/>
  <c r="U56" i="43295"/>
  <c r="U48" i="43295"/>
  <c r="U42" i="43295"/>
  <c r="U35" i="43295"/>
  <c r="U68" i="43295"/>
  <c r="U62" i="43295"/>
  <c r="U54" i="43295"/>
  <c r="U47" i="43295"/>
  <c r="U40" i="43295"/>
  <c r="U32" i="43295"/>
  <c r="I66" i="43294"/>
  <c r="I62" i="43294"/>
  <c r="I58" i="43294"/>
  <c r="I54" i="43294"/>
  <c r="I50" i="43294"/>
  <c r="I46" i="43294"/>
  <c r="I42" i="43294"/>
  <c r="I38" i="43294"/>
  <c r="I35" i="43294"/>
  <c r="I31" i="43294"/>
  <c r="I65" i="43294"/>
  <c r="I60" i="43294"/>
  <c r="I55" i="43294"/>
  <c r="I49" i="43294"/>
  <c r="I44" i="43294"/>
  <c r="I39" i="43294"/>
  <c r="I34" i="43294"/>
  <c r="I68" i="43294"/>
  <c r="I63" i="43294"/>
  <c r="I57" i="43294"/>
  <c r="I52" i="43294"/>
  <c r="I47" i="43294"/>
  <c r="I41" i="43294"/>
  <c r="I32" i="43294"/>
  <c r="I67" i="43294"/>
  <c r="I56" i="43294"/>
  <c r="I45" i="43294"/>
  <c r="I36" i="43294"/>
  <c r="I64" i="43294"/>
  <c r="I53" i="43294"/>
  <c r="I43" i="43294"/>
  <c r="I33" i="43294"/>
  <c r="I61" i="43294"/>
  <c r="I51" i="43294"/>
  <c r="I40" i="43294"/>
  <c r="I30" i="43294"/>
  <c r="Q66" i="43294"/>
  <c r="Q62" i="43294"/>
  <c r="Q58" i="43294"/>
  <c r="Q54" i="43294"/>
  <c r="Q50" i="43294"/>
  <c r="Q46" i="43294"/>
  <c r="Q42" i="43294"/>
  <c r="Q38" i="43294"/>
  <c r="Q34" i="43294"/>
  <c r="Q30" i="43294"/>
  <c r="Q65" i="43294"/>
  <c r="Q60" i="43294"/>
  <c r="Q55" i="43294"/>
  <c r="Q49" i="43294"/>
  <c r="Q44" i="43294"/>
  <c r="Q39" i="43294"/>
  <c r="Q33" i="43294"/>
  <c r="Q68" i="43294"/>
  <c r="Q63" i="43294"/>
  <c r="Q57" i="43294"/>
  <c r="Q52" i="43294"/>
  <c r="Q47" i="43294"/>
  <c r="Q41" i="43294"/>
  <c r="Q36" i="43294"/>
  <c r="Q31" i="43294"/>
  <c r="Q67" i="43294"/>
  <c r="Q56" i="43294"/>
  <c r="Q45" i="43294"/>
  <c r="Q35" i="43294"/>
  <c r="Q64" i="43294"/>
  <c r="Q53" i="43294"/>
  <c r="Q43" i="43294"/>
  <c r="Q32" i="43294"/>
  <c r="Q61" i="43294"/>
  <c r="Q51" i="43294"/>
  <c r="Q40" i="43294"/>
  <c r="E66" i="43293"/>
  <c r="E62" i="43293"/>
  <c r="E58" i="43293"/>
  <c r="E54" i="43293"/>
  <c r="E50" i="43293"/>
  <c r="E46" i="43293"/>
  <c r="E42" i="43293"/>
  <c r="E38" i="43293"/>
  <c r="E34" i="43293"/>
  <c r="E68" i="43293"/>
  <c r="E64" i="43293"/>
  <c r="E60" i="43293"/>
  <c r="E56" i="43293"/>
  <c r="E52" i="43293"/>
  <c r="E48" i="43293"/>
  <c r="E44" i="43293"/>
  <c r="E40" i="43293"/>
  <c r="E36" i="43293"/>
  <c r="E32" i="43293"/>
  <c r="E63" i="43293"/>
  <c r="E55" i="43293"/>
  <c r="E47" i="43293"/>
  <c r="E39" i="43293"/>
  <c r="E31" i="43293"/>
  <c r="E61" i="43293"/>
  <c r="E53" i="43293"/>
  <c r="E45" i="43293"/>
  <c r="E37" i="43293"/>
  <c r="E30" i="43293"/>
  <c r="E67" i="43293"/>
  <c r="E59" i="43293"/>
  <c r="E51" i="43293"/>
  <c r="E43" i="43293"/>
  <c r="E35" i="43293"/>
  <c r="E49" i="43293"/>
  <c r="E41" i="43293"/>
  <c r="E65" i="43293"/>
  <c r="E33" i="43293"/>
  <c r="M66" i="43293"/>
  <c r="M62" i="43293"/>
  <c r="M58" i="43293"/>
  <c r="M54" i="43293"/>
  <c r="M50" i="43293"/>
  <c r="M46" i="43293"/>
  <c r="M42" i="43293"/>
  <c r="M38" i="43293"/>
  <c r="M34" i="43293"/>
  <c r="M68" i="43293"/>
  <c r="M64" i="43293"/>
  <c r="M60" i="43293"/>
  <c r="M56" i="43293"/>
  <c r="M52" i="43293"/>
  <c r="M48" i="43293"/>
  <c r="M44" i="43293"/>
  <c r="M40" i="43293"/>
  <c r="M36" i="43293"/>
  <c r="M32" i="43293"/>
  <c r="M63" i="43293"/>
  <c r="M55" i="43293"/>
  <c r="M47" i="43293"/>
  <c r="M39" i="43293"/>
  <c r="M31" i="43293"/>
  <c r="M61" i="43293"/>
  <c r="M53" i="43293"/>
  <c r="M45" i="43293"/>
  <c r="M37" i="43293"/>
  <c r="M30" i="43293"/>
  <c r="M67" i="43293"/>
  <c r="M59" i="43293"/>
  <c r="M51" i="43293"/>
  <c r="M43" i="43293"/>
  <c r="M35" i="43293"/>
  <c r="M49" i="43293"/>
  <c r="M41" i="43293"/>
  <c r="M65" i="43293"/>
  <c r="M33" i="43293"/>
  <c r="I66" i="43292"/>
  <c r="I62" i="43292"/>
  <c r="I58" i="43292"/>
  <c r="I54" i="43292"/>
  <c r="I50" i="43292"/>
  <c r="I46" i="43292"/>
  <c r="I42" i="43292"/>
  <c r="I38" i="43292"/>
  <c r="I34" i="43292"/>
  <c r="I30" i="43292"/>
  <c r="I65" i="43292"/>
  <c r="I60" i="43292"/>
  <c r="I55" i="43292"/>
  <c r="I49" i="43292"/>
  <c r="I44" i="43292"/>
  <c r="I39" i="43292"/>
  <c r="I33" i="43292"/>
  <c r="I68" i="43292"/>
  <c r="I63" i="43292"/>
  <c r="I57" i="43292"/>
  <c r="I52" i="43292"/>
  <c r="I47" i="43292"/>
  <c r="I41" i="43292"/>
  <c r="I36" i="43292"/>
  <c r="I31" i="43292"/>
  <c r="I61" i="43292"/>
  <c r="I51" i="43292"/>
  <c r="I40" i="43292"/>
  <c r="I59" i="43292"/>
  <c r="I48" i="43292"/>
  <c r="I37" i="43292"/>
  <c r="I67" i="43292"/>
  <c r="I56" i="43292"/>
  <c r="I45" i="43292"/>
  <c r="I35" i="43292"/>
  <c r="I64" i="43292"/>
  <c r="I53" i="43292"/>
  <c r="I43" i="43292"/>
  <c r="Q66" i="43292"/>
  <c r="Q62" i="43292"/>
  <c r="Q58" i="43292"/>
  <c r="Q54" i="43292"/>
  <c r="Q50" i="43292"/>
  <c r="Q46" i="43292"/>
  <c r="Q42" i="43292"/>
  <c r="Q38" i="43292"/>
  <c r="Q34" i="43292"/>
  <c r="Q65" i="43292"/>
  <c r="Q60" i="43292"/>
  <c r="Q55" i="43292"/>
  <c r="Q49" i="43292"/>
  <c r="Q44" i="43292"/>
  <c r="Q39" i="43292"/>
  <c r="Q33" i="43292"/>
  <c r="Q68" i="43292"/>
  <c r="Q63" i="43292"/>
  <c r="Q57" i="43292"/>
  <c r="Q52" i="43292"/>
  <c r="Q47" i="43292"/>
  <c r="Q41" i="43292"/>
  <c r="Q36" i="43292"/>
  <c r="Q31" i="43292"/>
  <c r="Q61" i="43292"/>
  <c r="Q51" i="43292"/>
  <c r="Q40" i="43292"/>
  <c r="Q30" i="43292"/>
  <c r="Q59" i="43292"/>
  <c r="Q48" i="43292"/>
  <c r="Q37" i="43292"/>
  <c r="Q67" i="43292"/>
  <c r="Q56" i="43292"/>
  <c r="Q45" i="43292"/>
  <c r="Q35" i="43292"/>
  <c r="Q32" i="43292"/>
  <c r="Q64" i="43292"/>
  <c r="Q53" i="43292"/>
  <c r="Y66" i="43292"/>
  <c r="Y62" i="43292"/>
  <c r="Y58" i="43292"/>
  <c r="Y54" i="43292"/>
  <c r="Y50" i="43292"/>
  <c r="Y46" i="43292"/>
  <c r="Y42" i="43292"/>
  <c r="Y38" i="43292"/>
  <c r="Y34" i="43292"/>
  <c r="Y30" i="43292"/>
  <c r="Y65" i="43292"/>
  <c r="Y60" i="43292"/>
  <c r="Y55" i="43292"/>
  <c r="Y49" i="43292"/>
  <c r="Y44" i="43292"/>
  <c r="Y39" i="43292"/>
  <c r="Y33" i="43292"/>
  <c r="Y68" i="43292"/>
  <c r="Y63" i="43292"/>
  <c r="Y57" i="43292"/>
  <c r="Y52" i="43292"/>
  <c r="Y47" i="43292"/>
  <c r="Y41" i="43292"/>
  <c r="Y36" i="43292"/>
  <c r="Y31" i="43292"/>
  <c r="Y61" i="43292"/>
  <c r="Y51" i="43292"/>
  <c r="Y40" i="43292"/>
  <c r="Y59" i="43292"/>
  <c r="Y48" i="43292"/>
  <c r="Y37" i="43292"/>
  <c r="Y67" i="43292"/>
  <c r="Y56" i="43292"/>
  <c r="Y45" i="43292"/>
  <c r="Y35" i="43292"/>
  <c r="Y43" i="43292"/>
  <c r="Y32" i="43292"/>
  <c r="Y64" i="43292"/>
  <c r="G68" i="43291"/>
  <c r="G64" i="43291"/>
  <c r="G60" i="43291"/>
  <c r="G56" i="43291"/>
  <c r="G52" i="43291"/>
  <c r="G48" i="43291"/>
  <c r="G44" i="43291"/>
  <c r="G40" i="43291"/>
  <c r="G63" i="43291"/>
  <c r="G58" i="43291"/>
  <c r="G53" i="43291"/>
  <c r="G47" i="43291"/>
  <c r="G42" i="43291"/>
  <c r="G37" i="43291"/>
  <c r="G33" i="43291"/>
  <c r="G66" i="43291"/>
  <c r="G59" i="43291"/>
  <c r="G51" i="43291"/>
  <c r="G45" i="43291"/>
  <c r="G38" i="43291"/>
  <c r="G32" i="43291"/>
  <c r="G65" i="43291"/>
  <c r="G57" i="43291"/>
  <c r="G50" i="43291"/>
  <c r="G43" i="43291"/>
  <c r="G36" i="43291"/>
  <c r="G31" i="43291"/>
  <c r="G62" i="43291"/>
  <c r="G55" i="43291"/>
  <c r="G49" i="43291"/>
  <c r="G41" i="43291"/>
  <c r="G35" i="43291"/>
  <c r="G30" i="43291"/>
  <c r="G67" i="43291"/>
  <c r="G39" i="43291"/>
  <c r="G61" i="43291"/>
  <c r="G34" i="43291"/>
  <c r="G54" i="43291"/>
  <c r="S66" i="43291"/>
  <c r="S62" i="43291"/>
  <c r="S58" i="43291"/>
  <c r="S54" i="43291"/>
  <c r="S50" i="43291"/>
  <c r="S46" i="43291"/>
  <c r="S42" i="43291"/>
  <c r="S38" i="43291"/>
  <c r="S35" i="43291"/>
  <c r="S31" i="43291"/>
  <c r="S65" i="43291"/>
  <c r="S60" i="43291"/>
  <c r="S55" i="43291"/>
  <c r="S49" i="43291"/>
  <c r="S44" i="43291"/>
  <c r="S39" i="43291"/>
  <c r="S34" i="43291"/>
  <c r="S68" i="43291"/>
  <c r="S63" i="43291"/>
  <c r="S57" i="43291"/>
  <c r="S52" i="43291"/>
  <c r="S59" i="43291"/>
  <c r="S48" i="43291"/>
  <c r="S41" i="43291"/>
  <c r="S36" i="43291"/>
  <c r="S67" i="43291"/>
  <c r="S56" i="43291"/>
  <c r="S47" i="43291"/>
  <c r="S40" i="43291"/>
  <c r="S33" i="43291"/>
  <c r="S64" i="43291"/>
  <c r="S53" i="43291"/>
  <c r="S45" i="43291"/>
  <c r="S37" i="43291"/>
  <c r="S32" i="43291"/>
  <c r="S61" i="43291"/>
  <c r="S30" i="43291"/>
  <c r="S51" i="43291"/>
  <c r="S43" i="43291"/>
  <c r="E65" i="43290"/>
  <c r="E61" i="43290"/>
  <c r="E57" i="43290"/>
  <c r="E53" i="43290"/>
  <c r="E49" i="43290"/>
  <c r="E45" i="43290"/>
  <c r="E41" i="43290"/>
  <c r="E37" i="43290"/>
  <c r="E33" i="43290"/>
  <c r="E67" i="43290"/>
  <c r="E62" i="43290"/>
  <c r="E56" i="43290"/>
  <c r="E51" i="43290"/>
  <c r="E46" i="43290"/>
  <c r="E40" i="43290"/>
  <c r="E35" i="43290"/>
  <c r="E30" i="43290"/>
  <c r="E64" i="43290"/>
  <c r="E59" i="43290"/>
  <c r="E54" i="43290"/>
  <c r="E48" i="43290"/>
  <c r="E43" i="43290"/>
  <c r="E38" i="43290"/>
  <c r="E32" i="43290"/>
  <c r="E60" i="43290"/>
  <c r="E50" i="43290"/>
  <c r="E39" i="43290"/>
  <c r="E68" i="43290"/>
  <c r="E58" i="43290"/>
  <c r="E47" i="43290"/>
  <c r="E36" i="43290"/>
  <c r="E66" i="43290"/>
  <c r="E55" i="43290"/>
  <c r="E44" i="43290"/>
  <c r="E34" i="43290"/>
  <c r="E42" i="43290"/>
  <c r="E31" i="43290"/>
  <c r="E63" i="43290"/>
  <c r="E52" i="43290"/>
  <c r="M67" i="43290"/>
  <c r="M63" i="43290"/>
  <c r="M66" i="43290"/>
  <c r="M61" i="43290"/>
  <c r="M57" i="43290"/>
  <c r="M53" i="43290"/>
  <c r="M49" i="43290"/>
  <c r="M46" i="43290"/>
  <c r="M42" i="43290"/>
  <c r="M38" i="43290"/>
  <c r="M34" i="43290"/>
  <c r="M30" i="43290"/>
  <c r="M62" i="43290"/>
  <c r="M56" i="43290"/>
  <c r="M51" i="43290"/>
  <c r="M47" i="43290"/>
  <c r="M41" i="43290"/>
  <c r="M36" i="43290"/>
  <c r="M31" i="43290"/>
  <c r="M65" i="43290"/>
  <c r="M59" i="43290"/>
  <c r="M54" i="43290"/>
  <c r="M48" i="43290"/>
  <c r="M44" i="43290"/>
  <c r="M39" i="43290"/>
  <c r="M33" i="43290"/>
  <c r="M60" i="43290"/>
  <c r="M50" i="43290"/>
  <c r="M40" i="43290"/>
  <c r="M58" i="43290"/>
  <c r="M37" i="43290"/>
  <c r="M68" i="43290"/>
  <c r="M55" i="43290"/>
  <c r="M45" i="43290"/>
  <c r="M35" i="43290"/>
  <c r="M52" i="43290"/>
  <c r="M43" i="43290"/>
  <c r="M32" i="43290"/>
  <c r="M64" i="43290"/>
  <c r="U67" i="43290"/>
  <c r="U63" i="43290"/>
  <c r="U59" i="43290"/>
  <c r="U55" i="43290"/>
  <c r="U51" i="43290"/>
  <c r="U47" i="43290"/>
  <c r="U43" i="43290"/>
  <c r="U39" i="43290"/>
  <c r="U35" i="43290"/>
  <c r="U31" i="43290"/>
  <c r="U66" i="43290"/>
  <c r="U61" i="43290"/>
  <c r="U56" i="43290"/>
  <c r="U50" i="43290"/>
  <c r="U45" i="43290"/>
  <c r="U40" i="43290"/>
  <c r="U34" i="43290"/>
  <c r="U65" i="43290"/>
  <c r="U58" i="43290"/>
  <c r="U52" i="43290"/>
  <c r="U44" i="43290"/>
  <c r="U37" i="43290"/>
  <c r="U30" i="43290"/>
  <c r="U62" i="43290"/>
  <c r="U54" i="43290"/>
  <c r="U48" i="43290"/>
  <c r="U41" i="43290"/>
  <c r="U33" i="43290"/>
  <c r="U57" i="43290"/>
  <c r="U42" i="43290"/>
  <c r="U68" i="43290"/>
  <c r="U53" i="43290"/>
  <c r="U38" i="43290"/>
  <c r="U64" i="43290"/>
  <c r="U49" i="43290"/>
  <c r="U36" i="43290"/>
  <c r="U60" i="43290"/>
  <c r="U46" i="43290"/>
  <c r="U32" i="43290"/>
  <c r="K65" i="43289"/>
  <c r="K61" i="43289"/>
  <c r="K57" i="43289"/>
  <c r="K53" i="43289"/>
  <c r="K49" i="43289"/>
  <c r="K45" i="43289"/>
  <c r="K41" i="43289"/>
  <c r="K37" i="43289"/>
  <c r="K33" i="43289"/>
  <c r="K30" i="43289"/>
  <c r="K68" i="43289"/>
  <c r="K63" i="43289"/>
  <c r="K58" i="43289"/>
  <c r="K52" i="43289"/>
  <c r="K47" i="43289"/>
  <c r="K42" i="43289"/>
  <c r="K36" i="43289"/>
  <c r="K31" i="43289"/>
  <c r="K66" i="43289"/>
  <c r="K60" i="43289"/>
  <c r="K55" i="43289"/>
  <c r="K50" i="43289"/>
  <c r="K44" i="43289"/>
  <c r="K39" i="43289"/>
  <c r="K34" i="43289"/>
  <c r="K64" i="43289"/>
  <c r="K54" i="43289"/>
  <c r="K43" i="43289"/>
  <c r="K32" i="43289"/>
  <c r="K59" i="43289"/>
  <c r="K48" i="43289"/>
  <c r="K38" i="43289"/>
  <c r="K56" i="43289"/>
  <c r="K35" i="43289"/>
  <c r="K51" i="43289"/>
  <c r="K67" i="43289"/>
  <c r="K46" i="43289"/>
  <c r="K40" i="43289"/>
  <c r="S66" i="43289"/>
  <c r="S62" i="43289"/>
  <c r="S58" i="43289"/>
  <c r="S54" i="43289"/>
  <c r="S50" i="43289"/>
  <c r="S46" i="43289"/>
  <c r="S42" i="43289"/>
  <c r="S38" i="43289"/>
  <c r="S35" i="43289"/>
  <c r="S31" i="43289"/>
  <c r="S64" i="43289"/>
  <c r="S59" i="43289"/>
  <c r="S53" i="43289"/>
  <c r="S48" i="43289"/>
  <c r="S43" i="43289"/>
  <c r="S37" i="43289"/>
  <c r="S33" i="43289"/>
  <c r="S67" i="43289"/>
  <c r="S61" i="43289"/>
  <c r="S56" i="43289"/>
  <c r="S51" i="43289"/>
  <c r="S45" i="43289"/>
  <c r="S40" i="43289"/>
  <c r="S36" i="43289"/>
  <c r="S30" i="43289"/>
  <c r="S65" i="43289"/>
  <c r="S55" i="43289"/>
  <c r="S44" i="43289"/>
  <c r="S34" i="43289"/>
  <c r="S60" i="43289"/>
  <c r="S49" i="43289"/>
  <c r="S39" i="43289"/>
  <c r="S68" i="43289"/>
  <c r="S47" i="43289"/>
  <c r="S63" i="43289"/>
  <c r="S41" i="43289"/>
  <c r="S57" i="43289"/>
  <c r="S52" i="43289"/>
  <c r="S32" i="43289"/>
  <c r="K65" i="43288"/>
  <c r="K57" i="43288"/>
  <c r="K49" i="43288"/>
  <c r="K41" i="43288"/>
  <c r="K33" i="43288"/>
  <c r="K60" i="43288"/>
  <c r="K47" i="43288"/>
  <c r="K38" i="43288"/>
  <c r="K63" i="43288"/>
  <c r="K54" i="43288"/>
  <c r="K44" i="43288"/>
  <c r="K31" i="43288"/>
  <c r="K62" i="43288"/>
  <c r="K39" i="43288"/>
  <c r="K52" i="43288"/>
  <c r="K30" i="43288"/>
  <c r="K46" i="43288"/>
  <c r="K36" i="43288"/>
  <c r="K68" i="43288"/>
  <c r="K55" i="43288"/>
  <c r="O50" i="43288"/>
  <c r="O48" i="43288"/>
  <c r="O32" i="43288"/>
  <c r="O45" i="43288"/>
  <c r="O64" i="43288"/>
  <c r="O34" i="43288"/>
  <c r="O56" i="43288"/>
  <c r="O39" i="43288"/>
  <c r="S64" i="43288"/>
  <c r="S56" i="43288"/>
  <c r="S48" i="43288"/>
  <c r="S40" i="43288"/>
  <c r="S32" i="43288"/>
  <c r="S61" i="43288"/>
  <c r="S50" i="43288"/>
  <c r="S39" i="43288"/>
  <c r="S63" i="43288"/>
  <c r="S47" i="43288"/>
  <c r="S34" i="43288"/>
  <c r="S55" i="43288"/>
  <c r="S42" i="43288"/>
  <c r="S66" i="43288"/>
  <c r="S37" i="43288"/>
  <c r="S53" i="43288"/>
  <c r="S58" i="43288"/>
  <c r="S45" i="43288"/>
  <c r="S30" i="43288"/>
  <c r="Q49" i="43286"/>
  <c r="Q45" i="43286"/>
  <c r="Q64" i="43286"/>
  <c r="Q37" i="43286"/>
  <c r="Q65" i="43286"/>
  <c r="Q41" i="43286"/>
  <c r="Q57" i="43286"/>
  <c r="U64" i="43286"/>
  <c r="U56" i="43286"/>
  <c r="U48" i="43286"/>
  <c r="U40" i="43286"/>
  <c r="U32" i="43286"/>
  <c r="U66" i="43286"/>
  <c r="U57" i="43286"/>
  <c r="U45" i="43286"/>
  <c r="U34" i="43286"/>
  <c r="U61" i="43286"/>
  <c r="U50" i="43286"/>
  <c r="U41" i="43286"/>
  <c r="U53" i="43286"/>
  <c r="U33" i="43286"/>
  <c r="U65" i="43286"/>
  <c r="U42" i="43286"/>
  <c r="U49" i="43286"/>
  <c r="U58" i="43286"/>
  <c r="U37" i="43286"/>
  <c r="Y66" i="43286"/>
  <c r="Y58" i="43286"/>
  <c r="Y50" i="43286"/>
  <c r="Y42" i="43286"/>
  <c r="Y34" i="43286"/>
  <c r="Y57" i="43286"/>
  <c r="Y48" i="43286"/>
  <c r="Y37" i="43286"/>
  <c r="Y64" i="43286"/>
  <c r="Y53" i="43286"/>
  <c r="Y41" i="43286"/>
  <c r="Y32" i="43286"/>
  <c r="Y65" i="43286"/>
  <c r="Y45" i="43286"/>
  <c r="Y56" i="43286"/>
  <c r="Y33" i="43286"/>
  <c r="Y40" i="43286"/>
  <c r="Y61" i="43286"/>
  <c r="Y49" i="43286"/>
  <c r="E36" i="43300"/>
  <c r="E48" i="43300"/>
  <c r="E58" i="43300"/>
  <c r="G37" i="43300"/>
  <c r="G45" i="43300"/>
  <c r="G53" i="43300"/>
  <c r="I30" i="43300"/>
  <c r="I38" i="43300"/>
  <c r="I46" i="43300"/>
  <c r="I54" i="43300"/>
  <c r="K31" i="43300"/>
  <c r="O31" i="43300"/>
  <c r="O48" i="43300"/>
  <c r="Q40" i="43300"/>
  <c r="S31" i="43300"/>
  <c r="S39" i="43300"/>
  <c r="S47" i="43300"/>
  <c r="S55" i="43300"/>
  <c r="U32" i="43300"/>
  <c r="U40" i="43300"/>
  <c r="U48" i="43300"/>
  <c r="U56" i="43300"/>
  <c r="W33" i="43300"/>
  <c r="W41" i="43300"/>
  <c r="W49" i="43300"/>
  <c r="W57" i="43300"/>
  <c r="T14" i="43301"/>
  <c r="X10" i="43301"/>
  <c r="X14" i="43301"/>
  <c r="E31" i="43299"/>
  <c r="E35" i="43299"/>
  <c r="E39" i="43299"/>
  <c r="E43" i="43299"/>
  <c r="E47" i="43299"/>
  <c r="E51" i="43299"/>
  <c r="E55" i="43299"/>
  <c r="E59" i="43299"/>
  <c r="G43" i="43299"/>
  <c r="K31" i="43299"/>
  <c r="K35" i="43299"/>
  <c r="K39" i="43299"/>
  <c r="K43" i="43299"/>
  <c r="K47" i="43299"/>
  <c r="K51" i="43299"/>
  <c r="K55" i="43299"/>
  <c r="K59" i="43299"/>
  <c r="O31" i="43299"/>
  <c r="O35" i="43299"/>
  <c r="O39" i="43299"/>
  <c r="O43" i="43299"/>
  <c r="O47" i="43299"/>
  <c r="O51" i="43299"/>
  <c r="O55" i="43299"/>
  <c r="O59" i="43299"/>
  <c r="E33" i="43298"/>
  <c r="E40" i="43298"/>
  <c r="E44" i="43298"/>
  <c r="E48" i="43298"/>
  <c r="E52" i="43298"/>
  <c r="E56" i="43298"/>
  <c r="E60" i="43298"/>
  <c r="E64" i="43298"/>
  <c r="I32" i="43298"/>
  <c r="I36" i="43298"/>
  <c r="I40" i="43298"/>
  <c r="I44" i="43298"/>
  <c r="I48" i="43298"/>
  <c r="I52" i="43298"/>
  <c r="I56" i="43298"/>
  <c r="I60" i="43298"/>
  <c r="I64" i="43298"/>
  <c r="K32" i="43298"/>
  <c r="K36" i="43298"/>
  <c r="K40" i="43298"/>
  <c r="K44" i="43298"/>
  <c r="K49" i="43298"/>
  <c r="K54" i="43298"/>
  <c r="K60" i="43298"/>
  <c r="K65" i="43298"/>
  <c r="M30" i="43298"/>
  <c r="M36" i="43298"/>
  <c r="M41" i="43298"/>
  <c r="M46" i="43298"/>
  <c r="M52" i="43298"/>
  <c r="M57" i="43298"/>
  <c r="M62" i="43298"/>
  <c r="M68" i="43298"/>
  <c r="Q31" i="43298"/>
  <c r="Q37" i="43298"/>
  <c r="Q42" i="43298"/>
  <c r="Q47" i="43298"/>
  <c r="Q53" i="43298"/>
  <c r="Q58" i="43298"/>
  <c r="Q63" i="43298"/>
  <c r="S34" i="43298"/>
  <c r="S39" i="43298"/>
  <c r="S45" i="43298"/>
  <c r="S50" i="43298"/>
  <c r="S55" i="43298"/>
  <c r="S61" i="43298"/>
  <c r="S66" i="43298"/>
  <c r="W34" i="43298"/>
  <c r="W39" i="43298"/>
  <c r="W45" i="43298"/>
  <c r="W50" i="43298"/>
  <c r="W55" i="43298"/>
  <c r="W61" i="43298"/>
  <c r="W66" i="43298"/>
  <c r="Y31" i="43298"/>
  <c r="Y37" i="43298"/>
  <c r="Y42" i="43298"/>
  <c r="Y49" i="43298"/>
  <c r="Y57" i="43298"/>
  <c r="Y65" i="43298"/>
  <c r="V19" i="43297"/>
  <c r="W12" i="43297"/>
  <c r="E40" i="43297"/>
  <c r="E56" i="43297"/>
  <c r="G64" i="43297"/>
  <c r="I40" i="43297"/>
  <c r="I56" i="43297"/>
  <c r="M40" i="43297"/>
  <c r="M56" i="43297"/>
  <c r="O32" i="43297"/>
  <c r="O48" i="43297"/>
  <c r="O64" i="43297"/>
  <c r="Q40" i="43297"/>
  <c r="Q56" i="43297"/>
  <c r="W32" i="43297"/>
  <c r="W48" i="43297"/>
  <c r="W64" i="43297"/>
  <c r="Y41" i="43297"/>
  <c r="Y57" i="43297"/>
  <c r="E37" i="43296"/>
  <c r="E59" i="43296"/>
  <c r="I44" i="43296"/>
  <c r="I65" i="43296"/>
  <c r="K46" i="43296"/>
  <c r="K68" i="43296"/>
  <c r="O31" i="43296"/>
  <c r="O52" i="43296"/>
  <c r="Q33" i="43296"/>
  <c r="Q54" i="43296"/>
  <c r="S36" i="43296"/>
  <c r="S57" i="43296"/>
  <c r="W45" i="43296"/>
  <c r="Y34" i="43296"/>
  <c r="Y62" i="43296"/>
  <c r="Z69" i="43295"/>
  <c r="AA60" i="43295"/>
  <c r="E37" i="43295"/>
  <c r="E66" i="43295"/>
  <c r="G54" i="43295"/>
  <c r="K32" i="43295"/>
  <c r="K60" i="43295"/>
  <c r="M48" i="43295"/>
  <c r="Q54" i="43295"/>
  <c r="S43" i="43295"/>
  <c r="U31" i="43295"/>
  <c r="U59" i="43295"/>
  <c r="Y44" i="43295"/>
  <c r="Z14" i="43295"/>
  <c r="E53" i="43294"/>
  <c r="G56" i="43294"/>
  <c r="I59" i="43294"/>
  <c r="M64" i="43294"/>
  <c r="O67" i="43294"/>
  <c r="U42" i="43294"/>
  <c r="Y47" i="43294"/>
  <c r="M57" i="43293"/>
  <c r="S66" i="43293"/>
  <c r="G46" i="43291"/>
  <c r="V19" i="43295"/>
  <c r="AA64" i="43295"/>
  <c r="T19" i="43295"/>
  <c r="U14" i="43295" s="1"/>
  <c r="U17" i="43295"/>
  <c r="Z13" i="43293"/>
  <c r="V19" i="43293"/>
  <c r="W10" i="43293" s="1"/>
  <c r="Z14" i="43293"/>
  <c r="Z69" i="43292"/>
  <c r="AA62" i="43292" s="1"/>
  <c r="Z69" i="43290"/>
  <c r="AA54" i="43290" s="1"/>
  <c r="W64" i="43285"/>
  <c r="W59" i="43285"/>
  <c r="W53" i="43285"/>
  <c r="W49" i="43285"/>
  <c r="W43" i="43285"/>
  <c r="W37" i="43285"/>
  <c r="W33" i="43285"/>
  <c r="W65" i="43285"/>
  <c r="W58" i="43285"/>
  <c r="W51" i="43285"/>
  <c r="W44" i="43285"/>
  <c r="W36" i="43285"/>
  <c r="W31" i="43285"/>
  <c r="W67" i="43285"/>
  <c r="W68" i="43285"/>
  <c r="W56" i="43285"/>
  <c r="W47" i="43285"/>
  <c r="W40" i="43285"/>
  <c r="W61" i="43285"/>
  <c r="W52" i="43285"/>
  <c r="W42" i="43285"/>
  <c r="W34" i="43285"/>
  <c r="W60" i="43285"/>
  <c r="W41" i="43285"/>
  <c r="W50" i="43285"/>
  <c r="W32" i="43285"/>
  <c r="W35" i="43285"/>
  <c r="W55" i="43285"/>
  <c r="K12" i="43301"/>
  <c r="K16" i="43301"/>
  <c r="K11" i="43301"/>
  <c r="Q67" i="43285"/>
  <c r="Q47" i="43285"/>
  <c r="Q55" i="43285"/>
  <c r="Q31" i="43285"/>
  <c r="Q64" i="43285"/>
  <c r="Q37" i="43285"/>
  <c r="Q50" i="43285"/>
  <c r="Q63" i="43285"/>
  <c r="Q44" i="43285"/>
  <c r="I19" i="43263"/>
  <c r="R10" i="43263"/>
  <c r="V19" i="43290"/>
  <c r="W15" i="43290" s="1"/>
  <c r="Z69" i="43289"/>
  <c r="AA46" i="43289"/>
  <c r="I60" i="43285"/>
  <c r="I65" i="43285"/>
  <c r="I54" i="43285"/>
  <c r="I36" i="43285"/>
  <c r="I64" i="43285"/>
  <c r="I44" i="43285"/>
  <c r="I55" i="43285"/>
  <c r="I33" i="43285"/>
  <c r="I32" i="43285"/>
  <c r="I68" i="43285"/>
  <c r="E67" i="43285"/>
  <c r="E63" i="43285"/>
  <c r="E58" i="43285"/>
  <c r="E54" i="43285"/>
  <c r="E49" i="43285"/>
  <c r="E44" i="43285"/>
  <c r="E40" i="43285"/>
  <c r="E35" i="43285"/>
  <c r="E31" i="43285"/>
  <c r="E61" i="43285"/>
  <c r="E66" i="43285"/>
  <c r="E60" i="43285"/>
  <c r="E55" i="43285"/>
  <c r="E48" i="43285"/>
  <c r="E42" i="43285"/>
  <c r="E36" i="43285"/>
  <c r="E30" i="43285"/>
  <c r="E64" i="43285"/>
  <c r="E57" i="43285"/>
  <c r="E51" i="43285"/>
  <c r="E46" i="43285"/>
  <c r="E39" i="43285"/>
  <c r="E33" i="43285"/>
  <c r="K15" i="43301"/>
  <c r="G61" i="43285"/>
  <c r="G54" i="43285"/>
  <c r="F16" i="43301"/>
  <c r="P19" i="43289"/>
  <c r="H19" i="43263"/>
  <c r="Z69" i="43286"/>
  <c r="AA33" i="43286" s="1"/>
  <c r="G63" i="43285"/>
  <c r="K68" i="43285"/>
  <c r="K64" i="43285"/>
  <c r="K59" i="43285"/>
  <c r="K55" i="43285"/>
  <c r="K50" i="43285"/>
  <c r="K46" i="43285"/>
  <c r="K41" i="43285"/>
  <c r="K37" i="43285"/>
  <c r="K32" i="43285"/>
  <c r="U67" i="43285"/>
  <c r="U61" i="43285"/>
  <c r="U56" i="43285"/>
  <c r="U51" i="43285"/>
  <c r="U45" i="43285"/>
  <c r="U40" i="43285"/>
  <c r="U34" i="43285"/>
  <c r="U62" i="43285"/>
  <c r="U54" i="43285"/>
  <c r="U48" i="43285"/>
  <c r="U41" i="43285"/>
  <c r="U33" i="43285"/>
  <c r="Z15" i="43287"/>
  <c r="R11" i="43263"/>
  <c r="R15" i="43263"/>
  <c r="C19" i="43263"/>
  <c r="G19" i="43263"/>
  <c r="Y64" i="43285"/>
  <c r="Y63" i="43285"/>
  <c r="Y50" i="43285"/>
  <c r="Y33" i="43285"/>
  <c r="Z18" i="43287"/>
  <c r="T19" i="43291"/>
  <c r="U18" i="43291" s="1"/>
  <c r="E19" i="43263"/>
  <c r="J19" i="43263"/>
  <c r="M19" i="43263"/>
  <c r="B19" i="43301"/>
  <c r="K13" i="43301"/>
  <c r="K17" i="43301"/>
  <c r="D19" i="43301"/>
  <c r="N19" i="43301"/>
  <c r="O16" i="43301"/>
  <c r="F18" i="43301"/>
  <c r="Z14" i="43289"/>
  <c r="X19" i="43292"/>
  <c r="Y19" i="43292" s="1"/>
  <c r="R12" i="43263"/>
  <c r="R16" i="43263"/>
  <c r="K10" i="43301"/>
  <c r="K14" i="43301"/>
  <c r="K18" i="43301"/>
  <c r="O69" i="43290"/>
  <c r="O10" i="43301"/>
  <c r="O12" i="43301"/>
  <c r="U14" i="43297"/>
  <c r="U13" i="43297"/>
  <c r="U15" i="43297"/>
  <c r="U11" i="43297"/>
  <c r="U19" i="43297"/>
  <c r="U16" i="43297"/>
  <c r="Q16" i="43296"/>
  <c r="Q13" i="43296"/>
  <c r="Q11" i="43296"/>
  <c r="Q12" i="43296"/>
  <c r="Q17" i="43296"/>
  <c r="S14" i="43298"/>
  <c r="S12" i="43298"/>
  <c r="S19" i="43298"/>
  <c r="S16" i="43298"/>
  <c r="S15" i="43298"/>
  <c r="M69" i="43287"/>
  <c r="U15" i="43291"/>
  <c r="U17" i="43291"/>
  <c r="U10" i="43291"/>
  <c r="U11" i="43291"/>
  <c r="U16" i="43291"/>
  <c r="U12" i="43291"/>
  <c r="AA56" i="43292"/>
  <c r="AA54" i="43292"/>
  <c r="AA47" i="43292"/>
  <c r="AA59" i="43292"/>
  <c r="AA44" i="43292"/>
  <c r="AA50" i="43292"/>
  <c r="AA48" i="43292"/>
  <c r="AA35" i="43292"/>
  <c r="AA52" i="43292"/>
  <c r="AA37" i="43292"/>
  <c r="AA32" i="43292"/>
  <c r="AA31" i="43292"/>
  <c r="AA43" i="43292"/>
  <c r="AA58" i="43292"/>
  <c r="AA33" i="43292"/>
  <c r="AA40" i="43292"/>
  <c r="AA36" i="43292"/>
  <c r="AA49" i="43292"/>
  <c r="AA39" i="43292"/>
  <c r="Y14" i="43292"/>
  <c r="E10" i="43301"/>
  <c r="E18" i="43301"/>
  <c r="AA46" i="43290"/>
  <c r="AA63" i="43290"/>
  <c r="AA40" i="43290"/>
  <c r="AA66" i="43290"/>
  <c r="AA62" i="43290"/>
  <c r="AA61" i="43290"/>
  <c r="AA67" i="43290"/>
  <c r="AA60" i="43290"/>
  <c r="AA64" i="43290"/>
  <c r="AA33" i="43290"/>
  <c r="AA43" i="43290"/>
  <c r="AA68" i="43290"/>
  <c r="AA58" i="43290"/>
  <c r="AA38" i="43290"/>
  <c r="AA51" i="43290"/>
  <c r="U10" i="43295"/>
  <c r="U12" i="43295"/>
  <c r="U18" i="43295"/>
  <c r="U16" i="43295"/>
  <c r="U13" i="43295"/>
  <c r="U19" i="43295"/>
  <c r="U15" i="43295"/>
  <c r="W13" i="43295"/>
  <c r="W14" i="43297"/>
  <c r="W17" i="43297"/>
  <c r="W19" i="43297"/>
  <c r="AA57" i="43297"/>
  <c r="AA49" i="43297"/>
  <c r="AA46" i="43297"/>
  <c r="AA61" i="43297"/>
  <c r="AA66" i="43297"/>
  <c r="AA44" i="43297"/>
  <c r="AA37" i="43297"/>
  <c r="AA32" i="43297"/>
  <c r="AA56" i="43297"/>
  <c r="AA59" i="43297"/>
  <c r="AA64" i="43297"/>
  <c r="AA52" i="43297"/>
  <c r="AA54" i="43297"/>
  <c r="AA50" i="43297"/>
  <c r="AA63" i="43297"/>
  <c r="AA68" i="43297"/>
  <c r="AA53" i="43297"/>
  <c r="AA30" i="43297"/>
  <c r="AA31" i="43297"/>
  <c r="AA36" i="43297"/>
  <c r="AA45" i="43297"/>
  <c r="AA62" i="43297"/>
  <c r="AA65" i="43297"/>
  <c r="I69" i="43295"/>
  <c r="E13" i="43301"/>
  <c r="E15" i="43301"/>
  <c r="AA60" i="43286"/>
  <c r="AA52" i="43286"/>
  <c r="AA51" i="43286"/>
  <c r="AA44" i="43286"/>
  <c r="AA41" i="43286"/>
  <c r="AA63" i="43286"/>
  <c r="AA46" i="43286"/>
  <c r="AA61" i="43286"/>
  <c r="AA66" i="43286"/>
  <c r="AA64" i="43286"/>
  <c r="AA31" i="43286"/>
  <c r="AA32" i="43286"/>
  <c r="AA58" i="43286"/>
  <c r="AA35" i="43286"/>
  <c r="AA36" i="43286"/>
  <c r="AA54" i="43286"/>
  <c r="AA55" i="43286"/>
  <c r="E16" i="43301"/>
  <c r="AA30" i="43289"/>
  <c r="AA37" i="43289"/>
  <c r="AA68" i="43289"/>
  <c r="AA56" i="43289"/>
  <c r="AA35" i="43289"/>
  <c r="AA67" i="43289"/>
  <c r="AA44" i="43289"/>
  <c r="W17" i="43293"/>
  <c r="W16" i="43293"/>
  <c r="W11" i="43293"/>
  <c r="W15" i="43293"/>
  <c r="W12" i="43293"/>
  <c r="AA35" i="43295"/>
  <c r="AA43" i="43295"/>
  <c r="AA55" i="43295"/>
  <c r="AA63" i="43295"/>
  <c r="AA31" i="43295"/>
  <c r="AA39" i="43295"/>
  <c r="AA47" i="43295"/>
  <c r="AA36" i="43295"/>
  <c r="Y69" i="43288"/>
  <c r="U69" i="43291"/>
  <c r="M69" i="43296"/>
  <c r="R22" i="43307"/>
  <c r="S22" i="43307"/>
  <c r="S10" i="43307"/>
  <c r="S20" i="43307"/>
  <c r="S9" i="43307"/>
  <c r="I22" i="43309"/>
  <c r="R9" i="43309"/>
  <c r="R22" i="43309" s="1"/>
  <c r="M10" i="44"/>
  <c r="W69" i="43292"/>
  <c r="S16" i="43309"/>
  <c r="I69" i="43291"/>
  <c r="S9" i="43309"/>
  <c r="AA48" i="43295"/>
  <c r="AA32" i="43295"/>
  <c r="AA59" i="43295"/>
  <c r="AA52" i="43289"/>
  <c r="AA55" i="43289"/>
  <c r="AA33" i="43289"/>
  <c r="AA30" i="43286"/>
  <c r="W18" i="43297"/>
  <c r="O14" i="43301"/>
  <c r="AA54" i="43289"/>
  <c r="AA45" i="43290"/>
  <c r="AA50" i="43290"/>
  <c r="M69" i="43288"/>
  <c r="AA42" i="43295"/>
  <c r="AA52" i="43295"/>
  <c r="AA53" i="43295"/>
  <c r="AA51" i="43295"/>
  <c r="AA45" i="43289"/>
  <c r="AA34" i="43286"/>
  <c r="AA43" i="43286"/>
  <c r="W16" i="43297"/>
  <c r="W12" i="43290"/>
  <c r="AA55" i="43292"/>
  <c r="AA62" i="43295"/>
  <c r="AA30" i="43295"/>
  <c r="AA38" i="43297"/>
  <c r="AA67" i="43295"/>
  <c r="AA39" i="43286"/>
  <c r="W10" i="43297"/>
  <c r="AA58" i="43295"/>
  <c r="AA41" i="43295"/>
  <c r="AA58" i="43289"/>
  <c r="AA62" i="43289"/>
  <c r="AA48" i="43286"/>
  <c r="W13" i="43297"/>
  <c r="AA54" i="43295"/>
  <c r="E69" i="43295"/>
  <c r="AA61" i="43295"/>
  <c r="W14" i="43293"/>
  <c r="AA59" i="43289"/>
  <c r="AA38" i="43286"/>
  <c r="W11" i="43297"/>
  <c r="AA50" i="43295"/>
  <c r="AA65" i="43295"/>
  <c r="AA57" i="43295"/>
  <c r="W19" i="43293"/>
  <c r="AA61" i="43289"/>
  <c r="AA66" i="43289"/>
  <c r="AA68" i="43286"/>
  <c r="W15" i="43297"/>
  <c r="AA46" i="43295"/>
  <c r="AA45" i="43295"/>
  <c r="AA44" i="43295"/>
  <c r="AA68" i="43295"/>
  <c r="W18" i="43293"/>
  <c r="AA59" i="43286"/>
  <c r="AA38" i="43295"/>
  <c r="AA37" i="43295"/>
  <c r="AA34" i="43295"/>
  <c r="I10" i="43287"/>
  <c r="Q15" i="43294"/>
  <c r="G18" i="43285"/>
  <c r="I63" i="43300"/>
  <c r="E15" i="43288"/>
  <c r="M15" i="43293"/>
  <c r="M13" i="43293"/>
  <c r="M19" i="43293"/>
  <c r="M14" i="43293"/>
  <c r="U63" i="43300"/>
  <c r="Y10" i="43293"/>
  <c r="Y19" i="43293"/>
  <c r="S15" i="43294"/>
  <c r="K17" i="43290"/>
  <c r="K11" i="43290"/>
  <c r="K14" i="43290"/>
  <c r="K15" i="43290"/>
  <c r="K19" i="43290"/>
  <c r="K18" i="43290"/>
  <c r="O15" i="43296"/>
  <c r="O19" i="43296"/>
  <c r="O13" i="43296"/>
  <c r="O12" i="43296"/>
  <c r="K10" i="43293"/>
  <c r="K17" i="43293"/>
  <c r="U64" i="43300"/>
  <c r="U65" i="43300"/>
  <c r="U66" i="43300"/>
  <c r="U50" i="43300"/>
  <c r="U42" i="43300"/>
  <c r="U34" i="43300"/>
  <c r="O12" i="43280"/>
  <c r="S10" i="43294"/>
  <c r="I47" i="43300"/>
  <c r="O16" i="43292"/>
  <c r="T19" i="43298"/>
  <c r="O13" i="43303"/>
  <c r="I14" i="43287"/>
  <c r="I17" i="43287"/>
  <c r="Q14" i="43294"/>
  <c r="I57" i="43300"/>
  <c r="I39" i="43300"/>
  <c r="Y17" i="43294"/>
  <c r="I19" i="43287"/>
  <c r="Q12" i="43287"/>
  <c r="Q19" i="43294"/>
  <c r="S10" i="43287"/>
  <c r="S16" i="43300"/>
  <c r="E14" i="43288"/>
  <c r="G11" i="43285"/>
  <c r="I49" i="43300"/>
  <c r="U30" i="43300"/>
  <c r="I31" i="43300"/>
  <c r="M10" i="43293"/>
  <c r="O11" i="43292"/>
  <c r="M17" i="43286"/>
  <c r="M19" i="43286"/>
  <c r="M18" i="43286"/>
  <c r="M11" i="43286"/>
  <c r="K11" i="43292"/>
  <c r="K17" i="43292"/>
  <c r="K14" i="43292"/>
  <c r="G11" i="43298"/>
  <c r="G16" i="43298"/>
  <c r="G10" i="43298"/>
  <c r="G17" i="43298"/>
  <c r="G12" i="43298"/>
  <c r="R19" i="43297"/>
  <c r="Z10" i="43297"/>
  <c r="R19" i="43293"/>
  <c r="S53" i="43285"/>
  <c r="S49" i="43285"/>
  <c r="S46" i="43285"/>
  <c r="S44" i="43285"/>
  <c r="S40" i="43285"/>
  <c r="S38" i="43285"/>
  <c r="S37" i="43285"/>
  <c r="S34" i="43285"/>
  <c r="S31" i="43285"/>
  <c r="S66" i="43285"/>
  <c r="S61" i="43285"/>
  <c r="S63" i="43285"/>
  <c r="S58" i="43285"/>
  <c r="S56" i="43285"/>
  <c r="S55" i="43285"/>
  <c r="X19" i="43291"/>
  <c r="O9" i="43303"/>
  <c r="Y10" i="43294"/>
  <c r="Q13" i="43287"/>
  <c r="I11" i="43292"/>
  <c r="S15" i="43292"/>
  <c r="Q12" i="43294"/>
  <c r="S15" i="43287"/>
  <c r="M19" i="43288"/>
  <c r="E18" i="43288"/>
  <c r="I16" i="43292"/>
  <c r="S39" i="43263"/>
  <c r="E13" i="43288"/>
  <c r="I41" i="43300"/>
  <c r="K18" i="43293"/>
  <c r="E10" i="43294"/>
  <c r="E14" i="43294"/>
  <c r="E16" i="43294"/>
  <c r="E18" i="43294"/>
  <c r="R19" i="43296"/>
  <c r="S14" i="43294"/>
  <c r="O22" i="43303"/>
  <c r="Y15" i="43294"/>
  <c r="M13" i="43288"/>
  <c r="I14" i="43292"/>
  <c r="S19" i="43292"/>
  <c r="Q11" i="43294"/>
  <c r="Y16" i="43289"/>
  <c r="S64" i="43263"/>
  <c r="K13" i="43286"/>
  <c r="O18" i="43296"/>
  <c r="K12" i="43293"/>
  <c r="K11" i="43293"/>
  <c r="Y11" i="43293"/>
  <c r="O15" i="43292"/>
  <c r="O16" i="43295"/>
  <c r="O11" i="43295"/>
  <c r="O17" i="43295"/>
  <c r="O12" i="43295"/>
  <c r="O14" i="43295"/>
  <c r="H15" i="43301"/>
  <c r="V19" i="43291"/>
  <c r="W13" i="43291" s="1"/>
  <c r="I34" i="43300"/>
  <c r="I62" i="43300"/>
  <c r="I65" i="43300"/>
  <c r="I43" i="43300"/>
  <c r="I32" i="43300"/>
  <c r="I66" i="43300"/>
  <c r="I58" i="43300"/>
  <c r="I50" i="43300"/>
  <c r="I42" i="43300"/>
  <c r="H16" i="43301"/>
  <c r="Z69" i="43294"/>
  <c r="AA50" i="43294" s="1"/>
  <c r="R13" i="43263"/>
  <c r="O19" i="43303"/>
  <c r="Y18" i="43294"/>
  <c r="Y19" i="43289"/>
  <c r="S17" i="43292"/>
  <c r="Q10" i="43294"/>
  <c r="Y17" i="43289"/>
  <c r="U53" i="43300"/>
  <c r="I67" i="43300"/>
  <c r="K13" i="43290"/>
  <c r="G49" i="43298"/>
  <c r="G57" i="43298"/>
  <c r="G33" i="43298"/>
  <c r="O21" i="43303"/>
  <c r="Y11" i="43294"/>
  <c r="Y12" i="43289"/>
  <c r="S18" i="43292"/>
  <c r="Y11" i="43289"/>
  <c r="I64" i="43300"/>
  <c r="U45" i="43300"/>
  <c r="I59" i="43300"/>
  <c r="O10" i="43292"/>
  <c r="N22" i="49"/>
  <c r="G13" i="43291"/>
  <c r="G17" i="43291"/>
  <c r="G14" i="43291"/>
  <c r="K54" i="43300"/>
  <c r="K34" i="43300"/>
  <c r="K35" i="43300"/>
  <c r="K39" i="43300"/>
  <c r="K38" i="43300"/>
  <c r="K65" i="43300"/>
  <c r="K51" i="43300"/>
  <c r="K55" i="43300"/>
  <c r="K61" i="43300"/>
  <c r="K53" i="43300"/>
  <c r="K49" i="43300"/>
  <c r="I33" i="43298"/>
  <c r="I30" i="43298"/>
  <c r="I68" i="43298"/>
  <c r="I65" i="43298"/>
  <c r="I61" i="43298"/>
  <c r="I57" i="43298"/>
  <c r="I49" i="43298"/>
  <c r="I45" i="43298"/>
  <c r="I41" i="43298"/>
  <c r="I37" i="43298"/>
  <c r="G35" i="43294"/>
  <c r="G67" i="43294"/>
  <c r="S15" i="43293"/>
  <c r="Z17" i="43287"/>
  <c r="I14" i="43289"/>
  <c r="Z17" i="43291"/>
  <c r="O11" i="43303"/>
  <c r="Y16" i="43294"/>
  <c r="Y14" i="43289"/>
  <c r="S13" i="43292"/>
  <c r="I11" i="43287"/>
  <c r="I56" i="43300"/>
  <c r="I51" i="43300"/>
  <c r="O13" i="43292"/>
  <c r="O11" i="43296"/>
  <c r="V15" i="43301"/>
  <c r="AA59" i="43296"/>
  <c r="Y19" i="43294"/>
  <c r="S19" i="43294"/>
  <c r="Y13" i="43289"/>
  <c r="W12" i="43287"/>
  <c r="O12" i="43292"/>
  <c r="P19" i="43293"/>
  <c r="Z10" i="43293"/>
  <c r="Y14" i="43294"/>
  <c r="Y15" i="43289"/>
  <c r="I40" i="43300"/>
  <c r="O14" i="43292"/>
  <c r="M17" i="43291"/>
  <c r="M13" i="43291"/>
  <c r="M15" i="43291"/>
  <c r="M19" i="43291"/>
  <c r="I12" i="43297"/>
  <c r="I18" i="43297"/>
  <c r="V19" i="43298"/>
  <c r="V19" i="43292"/>
  <c r="W17" i="43292" s="1"/>
  <c r="K19" i="43263"/>
  <c r="S17" i="43294"/>
  <c r="W13" i="43287"/>
  <c r="Q19" i="43287"/>
  <c r="O10" i="43303"/>
  <c r="I12" i="43287"/>
  <c r="Y18" i="43289"/>
  <c r="E14" i="43300"/>
  <c r="M12" i="43285"/>
  <c r="U39" i="43300"/>
  <c r="M18" i="43293"/>
  <c r="K13" i="43293"/>
  <c r="K46" i="43295"/>
  <c r="K67" i="43295"/>
  <c r="K39" i="43295"/>
  <c r="K46" i="43300"/>
  <c r="H19" i="43298"/>
  <c r="I19" i="43298" s="1"/>
  <c r="Z16" i="43298"/>
  <c r="Z69" i="43296"/>
  <c r="AA38" i="43296" s="1"/>
  <c r="Z15" i="43295"/>
  <c r="Z10" i="43287"/>
  <c r="S11" i="43294"/>
  <c r="O17" i="43296"/>
  <c r="K16" i="43293"/>
  <c r="D19" i="43263"/>
  <c r="K16" i="43290"/>
  <c r="K19" i="43293"/>
  <c r="M19" i="43297"/>
  <c r="M15" i="43297"/>
  <c r="M11" i="43297"/>
  <c r="M18" i="43297"/>
  <c r="G65" i="43298"/>
  <c r="R19" i="43295"/>
  <c r="I57" i="43285"/>
  <c r="I47" i="43285"/>
  <c r="F19" i="43263"/>
  <c r="S65" i="43300"/>
  <c r="E48" i="43299"/>
  <c r="K32" i="43299"/>
  <c r="O36" i="43299"/>
  <c r="M32" i="43298"/>
  <c r="S30" i="43298"/>
  <c r="W62" i="43298"/>
  <c r="I44" i="43297"/>
  <c r="Y61" i="43297"/>
  <c r="G61" i="43295"/>
  <c r="E38" i="43285"/>
  <c r="K30" i="43285"/>
  <c r="K54" i="43285"/>
  <c r="O43" i="43285"/>
  <c r="O62" i="43285"/>
  <c r="K18" i="43297"/>
  <c r="M62" i="43300"/>
  <c r="W65" i="43300"/>
  <c r="E52" i="43299"/>
  <c r="K36" i="43299"/>
  <c r="O40" i="43299"/>
  <c r="E30" i="43298"/>
  <c r="M37" i="43298"/>
  <c r="S35" i="43298"/>
  <c r="W67" i="43298"/>
  <c r="E43" i="43296"/>
  <c r="K31" i="43285"/>
  <c r="K56" i="43285"/>
  <c r="M18" i="43298"/>
  <c r="M52" i="43299"/>
  <c r="M47" i="43300"/>
  <c r="M66" i="43298"/>
  <c r="G56" i="43297"/>
  <c r="Y53" i="43297"/>
  <c r="S56" i="43295"/>
  <c r="E56" i="43299"/>
  <c r="K40" i="43299"/>
  <c r="O44" i="43299"/>
  <c r="E34" i="43298"/>
  <c r="M42" i="43298"/>
  <c r="S41" i="43298"/>
  <c r="Y33" i="43298"/>
  <c r="K52" i="43297"/>
  <c r="E64" i="43296"/>
  <c r="E43" i="43285"/>
  <c r="K33" i="43285"/>
  <c r="K57" i="43285"/>
  <c r="O46" i="43285"/>
  <c r="O64" i="43285"/>
  <c r="E60" i="43299"/>
  <c r="K44" i="43299"/>
  <c r="O48" i="43299"/>
  <c r="E37" i="43298"/>
  <c r="M48" i="43298"/>
  <c r="S46" i="43298"/>
  <c r="Y38" i="43298"/>
  <c r="M56" i="43295"/>
  <c r="K11" i="43297"/>
  <c r="O63" i="43299"/>
  <c r="M38" i="43300"/>
  <c r="G32" i="43299"/>
  <c r="K52" i="43299"/>
  <c r="O56" i="43299"/>
  <c r="E45" i="43298"/>
  <c r="M58" i="43298"/>
  <c r="S57" i="43298"/>
  <c r="Y50" i="43298"/>
  <c r="O36" i="43297"/>
  <c r="Q32" i="43295"/>
  <c r="Q69" i="43295" s="1"/>
  <c r="E52" i="43285"/>
  <c r="K38" i="43285"/>
  <c r="K62" i="43285"/>
  <c r="O31" i="43285"/>
  <c r="O49" i="43285"/>
  <c r="O67" i="43285"/>
  <c r="K11" i="43299"/>
  <c r="E68" i="43300"/>
  <c r="Q66" i="43298"/>
  <c r="E35" i="43300"/>
  <c r="W35" i="43300"/>
  <c r="K56" i="43299"/>
  <c r="O60" i="43299"/>
  <c r="E49" i="43298"/>
  <c r="S62" i="43298"/>
  <c r="Y58" i="43298"/>
  <c r="O52" i="43297"/>
  <c r="E56" i="43285"/>
  <c r="K39" i="43285"/>
  <c r="K63" i="43285"/>
  <c r="O32" i="43285"/>
  <c r="O50" i="43285"/>
  <c r="U30" i="43285"/>
  <c r="U68" i="43285"/>
  <c r="K10" i="43297"/>
  <c r="M16" i="43298"/>
  <c r="E10" i="43293"/>
  <c r="K19" i="43295"/>
  <c r="Q66" i="43300"/>
  <c r="E40" i="43300"/>
  <c r="O32" i="43300"/>
  <c r="W43" i="43300"/>
  <c r="K60" i="43299"/>
  <c r="O64" i="43299"/>
  <c r="E53" i="43298"/>
  <c r="O35" i="43298"/>
  <c r="S67" i="43298"/>
  <c r="E59" i="43285"/>
  <c r="K40" i="43285"/>
  <c r="K65" i="43285"/>
  <c r="O33" i="43285"/>
  <c r="O51" i="43285"/>
  <c r="U31" i="43285"/>
  <c r="M12" i="43298"/>
  <c r="Q56" i="43300"/>
  <c r="E51" i="43300"/>
  <c r="W51" i="43300"/>
  <c r="E57" i="43298"/>
  <c r="K33" i="43298"/>
  <c r="U43" i="43298"/>
  <c r="Q44" i="43297"/>
  <c r="Q38" i="43296"/>
  <c r="Q69" i="43296" s="1"/>
  <c r="U38" i="43295"/>
  <c r="K42" i="43285"/>
  <c r="K66" i="43285"/>
  <c r="O34" i="43285"/>
  <c r="O53" i="43285"/>
  <c r="Q32" i="43300"/>
  <c r="W59" i="43300"/>
  <c r="G48" i="43299"/>
  <c r="M33" i="43299"/>
  <c r="E61" i="43298"/>
  <c r="K37" i="43298"/>
  <c r="Q33" i="43298"/>
  <c r="Q60" i="43297"/>
  <c r="Q60" i="43296"/>
  <c r="S62" i="43300"/>
  <c r="G33" i="43300"/>
  <c r="Q42" i="43300"/>
  <c r="M40" i="43299"/>
  <c r="K41" i="43298"/>
  <c r="Q38" i="43298"/>
  <c r="W30" i="43298"/>
  <c r="U44" i="43297"/>
  <c r="S41" i="43296"/>
  <c r="E68" i="43285"/>
  <c r="K45" i="43285"/>
  <c r="O37" i="43285"/>
  <c r="O55" i="43285"/>
  <c r="S63" i="43300"/>
  <c r="G41" i="43300"/>
  <c r="M48" i="43299"/>
  <c r="K45" i="43298"/>
  <c r="Q43" i="43298"/>
  <c r="W35" i="43298"/>
  <c r="E44" i="43297"/>
  <c r="E69" i="43297"/>
  <c r="K47" i="43285"/>
  <c r="O38" i="43285"/>
  <c r="O56" i="43285"/>
  <c r="S33" i="43300"/>
  <c r="E32" i="43299"/>
  <c r="K50" i="43298"/>
  <c r="Q49" i="43298"/>
  <c r="W41" i="43298"/>
  <c r="K48" i="43285"/>
  <c r="O39" i="43285"/>
  <c r="O57" i="43285"/>
  <c r="U44" i="43285"/>
  <c r="Y43" i="43285"/>
  <c r="G52" i="43297"/>
  <c r="M50" i="43285"/>
  <c r="O42" i="43285"/>
  <c r="S12" i="43295"/>
  <c r="S11" i="43295"/>
  <c r="AA55" i="43296"/>
  <c r="AA30" i="43296"/>
  <c r="AA47" i="43296"/>
  <c r="AA51" i="43296"/>
  <c r="AA63" i="43296"/>
  <c r="AA31" i="43296"/>
  <c r="AA56" i="43296"/>
  <c r="AA37" i="43296"/>
  <c r="AA48" i="43296"/>
  <c r="AA49" i="43296"/>
  <c r="AA64" i="43296"/>
  <c r="AA41" i="43296"/>
  <c r="AA42" i="43296"/>
  <c r="AA36" i="43296"/>
  <c r="AA53" i="43296"/>
  <c r="AA52" i="43296"/>
  <c r="AA61" i="43296"/>
  <c r="AA66" i="43296"/>
  <c r="AA54" i="43296"/>
  <c r="AA33" i="43296"/>
  <c r="AA62" i="43296"/>
  <c r="AA46" i="43296"/>
  <c r="AA39" i="43296"/>
  <c r="AA65" i="43296"/>
  <c r="I17" i="43298"/>
  <c r="I10" i="43298"/>
  <c r="I16" i="43298"/>
  <c r="I13" i="43298"/>
  <c r="I15" i="43298"/>
  <c r="I14" i="43298"/>
  <c r="I18" i="43298"/>
  <c r="O19" i="49"/>
  <c r="O21" i="49"/>
  <c r="O15" i="49"/>
  <c r="W16" i="43292"/>
  <c r="W10" i="43292"/>
  <c r="W19" i="43292"/>
  <c r="W13" i="43292"/>
  <c r="S19" i="43296"/>
  <c r="S15" i="43296"/>
  <c r="S16" i="43296"/>
  <c r="S14" i="43296"/>
  <c r="S10" i="43296"/>
  <c r="Y12" i="43291"/>
  <c r="Y11" i="43291"/>
  <c r="Y10" i="43291"/>
  <c r="Y18" i="43291"/>
  <c r="S19" i="43293"/>
  <c r="S13" i="43293"/>
  <c r="S17" i="43293"/>
  <c r="S14" i="43293"/>
  <c r="S10" i="43293"/>
  <c r="S16" i="43293"/>
  <c r="S18" i="43293"/>
  <c r="S12" i="43293"/>
  <c r="S11" i="43293"/>
  <c r="W11" i="43298"/>
  <c r="W17" i="43298"/>
  <c r="W15" i="43298"/>
  <c r="Z19" i="43293"/>
  <c r="AA14" i="43293" s="1"/>
  <c r="AA34" i="43296"/>
  <c r="Q18" i="43293"/>
  <c r="Q13" i="43293"/>
  <c r="Q10" i="43293"/>
  <c r="Q19" i="43293"/>
  <c r="Q17" i="43293"/>
  <c r="AA61" i="43294"/>
  <c r="AA43" i="43294"/>
  <c r="AA58" i="43294"/>
  <c r="AA31" i="43294"/>
  <c r="AA39" i="43294"/>
  <c r="AA57" i="43294"/>
  <c r="AA62" i="43294"/>
  <c r="AA44" i="43294"/>
  <c r="AA36" i="43294"/>
  <c r="AA49" i="43294"/>
  <c r="AA59" i="43294"/>
  <c r="AA68" i="43294"/>
  <c r="AA35" i="43294"/>
  <c r="AA34" i="43294"/>
  <c r="AA30" i="43294"/>
  <c r="W17" i="43291"/>
  <c r="S15" i="43297"/>
  <c r="S11" i="43297"/>
  <c r="S19" i="43297"/>
  <c r="S17" i="43297"/>
  <c r="S13" i="43297"/>
  <c r="S16" i="43297"/>
  <c r="S14" i="43297"/>
  <c r="S12" i="43297"/>
  <c r="U11" i="43298"/>
  <c r="U10" i="43298"/>
  <c r="U18" i="43298"/>
  <c r="U12" i="43298"/>
  <c r="U15" i="43298"/>
  <c r="U17" i="43298"/>
  <c r="U13" i="43298"/>
  <c r="U16" i="43298"/>
  <c r="U19" i="43298"/>
  <c r="U14" i="43298"/>
  <c r="AA13" i="43293"/>
  <c r="AH17" i="43308" l="1"/>
  <c r="P23" i="43308"/>
  <c r="Q16" i="43308" s="1"/>
  <c r="T23" i="43308"/>
  <c r="U19" i="43308" s="1"/>
  <c r="B23" i="43308"/>
  <c r="C20" i="43308" s="1"/>
  <c r="J23" i="43308"/>
  <c r="K10" i="43308" s="1"/>
  <c r="S11" i="43299"/>
  <c r="S10" i="43299"/>
  <c r="S35" i="43299"/>
  <c r="S42" i="43299"/>
  <c r="S45" i="43299"/>
  <c r="S56" i="43299"/>
  <c r="S59" i="43299"/>
  <c r="S66" i="43299"/>
  <c r="S34" i="43299"/>
  <c r="S37" i="43299"/>
  <c r="S64" i="43299"/>
  <c r="S60" i="43299"/>
  <c r="S43" i="43299"/>
  <c r="S38" i="43299"/>
  <c r="S30" i="43299"/>
  <c r="S17" i="43299"/>
  <c r="S39" i="43299"/>
  <c r="S65" i="43299"/>
  <c r="S52" i="43299"/>
  <c r="S15" i="43299"/>
  <c r="S55" i="43299"/>
  <c r="S54" i="43299"/>
  <c r="S49" i="43299"/>
  <c r="S48" i="43299"/>
  <c r="S13" i="43299"/>
  <c r="S51" i="43299"/>
  <c r="S50" i="43299"/>
  <c r="S41" i="43299"/>
  <c r="S32" i="43299"/>
  <c r="S14" i="43299"/>
  <c r="S31" i="43299"/>
  <c r="S36" i="43299"/>
  <c r="S62" i="43299"/>
  <c r="S19" i="43299"/>
  <c r="S58" i="43299"/>
  <c r="S46" i="43299"/>
  <c r="S61" i="43299"/>
  <c r="S16" i="43299"/>
  <c r="S29" i="43299"/>
  <c r="S57" i="43299"/>
  <c r="S44" i="43299"/>
  <c r="S63" i="43299"/>
  <c r="S53" i="43299"/>
  <c r="S47" i="43299"/>
  <c r="S33" i="43299"/>
  <c r="S40" i="43299"/>
  <c r="S18" i="43299"/>
  <c r="O19" i="43262"/>
  <c r="O17" i="43262"/>
  <c r="O20" i="43262"/>
  <c r="O16" i="43262"/>
  <c r="O21" i="43262"/>
  <c r="O12" i="43262"/>
  <c r="O9" i="43262"/>
  <c r="O14" i="43262"/>
  <c r="O11" i="43262"/>
  <c r="O10" i="43262"/>
  <c r="O13" i="43262"/>
  <c r="O18" i="43262"/>
  <c r="O15" i="43262"/>
  <c r="Z13" i="43299"/>
  <c r="P13" i="43301"/>
  <c r="Z13" i="43301" s="1"/>
  <c r="P19" i="43299"/>
  <c r="AA19" i="43293"/>
  <c r="W12" i="43298"/>
  <c r="W18" i="43298"/>
  <c r="W13" i="43298"/>
  <c r="W16" i="43298"/>
  <c r="S11" i="43296"/>
  <c r="S18" i="43296"/>
  <c r="S12" i="43296"/>
  <c r="S13" i="43296"/>
  <c r="I69" i="43300"/>
  <c r="G14" i="43285"/>
  <c r="S22" i="43309"/>
  <c r="S15" i="43309"/>
  <c r="S19" i="43309"/>
  <c r="S17" i="43309"/>
  <c r="S10" i="43309"/>
  <c r="S20" i="43309"/>
  <c r="O14" i="43280"/>
  <c r="Y14" i="43296"/>
  <c r="W41" i="43293"/>
  <c r="T19" i="43299"/>
  <c r="U42" i="43299" s="1"/>
  <c r="Y17" i="43296"/>
  <c r="I69" i="43292"/>
  <c r="X15" i="43301"/>
  <c r="W14" i="43298"/>
  <c r="M35" i="43285"/>
  <c r="G56" i="43299"/>
  <c r="Q69" i="43297"/>
  <c r="S13" i="43295"/>
  <c r="S18" i="43295"/>
  <c r="G69" i="43294"/>
  <c r="G16" i="43285"/>
  <c r="Y10" i="43296"/>
  <c r="M45" i="43285"/>
  <c r="I69" i="43296"/>
  <c r="Q69" i="43293"/>
  <c r="AA10" i="43293"/>
  <c r="AA17" i="43293"/>
  <c r="AA12" i="43293"/>
  <c r="AA18" i="43293"/>
  <c r="X19" i="43299"/>
  <c r="AA16" i="43293"/>
  <c r="Y69" i="43297"/>
  <c r="E69" i="43296"/>
  <c r="O14" i="49"/>
  <c r="O11" i="49"/>
  <c r="I69" i="43288"/>
  <c r="W69" i="43286"/>
  <c r="R19" i="43285"/>
  <c r="S12" i="43285" s="1"/>
  <c r="V12" i="43301"/>
  <c r="V19" i="43285"/>
  <c r="H19" i="43285"/>
  <c r="I10" i="43285"/>
  <c r="Z10" i="43285"/>
  <c r="H13" i="43301"/>
  <c r="Z13" i="43286"/>
  <c r="Z12" i="43286"/>
  <c r="P19" i="43286"/>
  <c r="P12" i="43301"/>
  <c r="P19" i="43301" s="1"/>
  <c r="Q13" i="43301" s="1"/>
  <c r="Z11" i="43286"/>
  <c r="R11" i="43301"/>
  <c r="R19" i="43286"/>
  <c r="T19" i="43286"/>
  <c r="U18" i="43286" s="1"/>
  <c r="Z10" i="43286"/>
  <c r="X19" i="43286"/>
  <c r="Z16" i="43286"/>
  <c r="X19" i="43287"/>
  <c r="F19" i="43288"/>
  <c r="F17" i="43301"/>
  <c r="F19" i="43301" s="1"/>
  <c r="R20" i="43305"/>
  <c r="R13" i="43305"/>
  <c r="R17" i="43305"/>
  <c r="R18" i="43305"/>
  <c r="R22" i="43306"/>
  <c r="S21" i="43309"/>
  <c r="I20" i="43308"/>
  <c r="H23" i="43308"/>
  <c r="I11" i="43308" s="1"/>
  <c r="Q17" i="43289"/>
  <c r="Q13" i="43289"/>
  <c r="V19" i="43296"/>
  <c r="W10" i="43296" s="1"/>
  <c r="Z11" i="43287"/>
  <c r="Z19" i="43287" s="1"/>
  <c r="Y11" i="43287"/>
  <c r="X11" i="43301"/>
  <c r="Z16" i="43288"/>
  <c r="T19" i="43288"/>
  <c r="Z15" i="43288"/>
  <c r="X19" i="43288"/>
  <c r="Y15" i="43288" s="1"/>
  <c r="Y13" i="43288"/>
  <c r="Z13" i="43288"/>
  <c r="M61" i="43285"/>
  <c r="W19" i="43291"/>
  <c r="W18" i="43291"/>
  <c r="S69" i="43289"/>
  <c r="X19" i="43300"/>
  <c r="M46" i="43285"/>
  <c r="S19" i="43287"/>
  <c r="S17" i="43287"/>
  <c r="S18" i="43287"/>
  <c r="S16" i="43287"/>
  <c r="S14" i="43287"/>
  <c r="S13" i="43287"/>
  <c r="S12" i="43287"/>
  <c r="S11" i="43287"/>
  <c r="O15" i="43261"/>
  <c r="O17" i="43257"/>
  <c r="N22" i="43257"/>
  <c r="O10" i="49"/>
  <c r="O10" i="43280"/>
  <c r="O19" i="43280"/>
  <c r="O17" i="43280"/>
  <c r="O22" i="43280"/>
  <c r="O16" i="43280"/>
  <c r="O13" i="43280"/>
  <c r="O9" i="43280"/>
  <c r="O20" i="43280"/>
  <c r="O21" i="43280"/>
  <c r="O15" i="43280"/>
  <c r="O18" i="43280"/>
  <c r="G10" i="43285"/>
  <c r="G12" i="43285"/>
  <c r="G13" i="43285"/>
  <c r="G18" i="43287"/>
  <c r="G14" i="43287"/>
  <c r="G17" i="43287"/>
  <c r="G13" i="43287"/>
  <c r="G10" i="43287"/>
  <c r="G12" i="43287"/>
  <c r="G19" i="43287"/>
  <c r="G16" i="43287"/>
  <c r="G15" i="43287"/>
  <c r="G60" i="43299"/>
  <c r="G14" i="43299"/>
  <c r="G15" i="43299"/>
  <c r="G19" i="43299"/>
  <c r="G63" i="43299"/>
  <c r="G18" i="43299"/>
  <c r="G10" i="43299"/>
  <c r="G13" i="43299"/>
  <c r="G41" i="43299"/>
  <c r="G12" i="43299"/>
  <c r="G45" i="43299"/>
  <c r="G50" i="43299"/>
  <c r="G47" i="43299"/>
  <c r="G29" i="43299"/>
  <c r="G61" i="43299"/>
  <c r="G34" i="43299"/>
  <c r="G66" i="43299"/>
  <c r="G31" i="43299"/>
  <c r="G11" i="43299"/>
  <c r="G37" i="43299"/>
  <c r="G42" i="43299"/>
  <c r="G30" i="43299"/>
  <c r="G33" i="43299"/>
  <c r="G38" i="43299"/>
  <c r="G35" i="43299"/>
  <c r="G65" i="43299"/>
  <c r="G62" i="43299"/>
  <c r="G55" i="43299"/>
  <c r="G16" i="43299"/>
  <c r="G53" i="43299"/>
  <c r="G57" i="43299"/>
  <c r="G46" i="43299"/>
  <c r="G51" i="43299"/>
  <c r="G40" i="43299"/>
  <c r="G44" i="43299"/>
  <c r="G52" i="43299"/>
  <c r="G17" i="43299"/>
  <c r="G54" i="43299"/>
  <c r="G59" i="43299"/>
  <c r="U60" i="43297"/>
  <c r="U43" i="43297"/>
  <c r="U50" i="43297"/>
  <c r="U57" i="43297"/>
  <c r="U39" i="43297"/>
  <c r="U46" i="43297"/>
  <c r="U53" i="43297"/>
  <c r="U63" i="43297"/>
  <c r="U62" i="43297"/>
  <c r="U61" i="43297"/>
  <c r="U59" i="43297"/>
  <c r="U58" i="43297"/>
  <c r="U49" i="43297"/>
  <c r="U40" i="43297"/>
  <c r="U35" i="43297"/>
  <c r="U34" i="43297"/>
  <c r="U33" i="43297"/>
  <c r="U48" i="43297"/>
  <c r="U67" i="43297"/>
  <c r="U66" i="43297"/>
  <c r="U65" i="43297"/>
  <c r="U52" i="43297"/>
  <c r="U31" i="43297"/>
  <c r="U69" i="43297" s="1"/>
  <c r="U54" i="43297"/>
  <c r="U55" i="43297"/>
  <c r="U45" i="43297"/>
  <c r="U68" i="43297"/>
  <c r="U47" i="43297"/>
  <c r="U37" i="43297"/>
  <c r="U41" i="43297"/>
  <c r="U56" i="43297"/>
  <c r="U42" i="43297"/>
  <c r="U38" i="43297"/>
  <c r="U32" i="43297"/>
  <c r="U36" i="43297"/>
  <c r="W51" i="43293"/>
  <c r="W57" i="43293"/>
  <c r="W56" i="43293"/>
  <c r="W30" i="43293"/>
  <c r="W34" i="43293"/>
  <c r="W47" i="43293"/>
  <c r="W53" i="43293"/>
  <c r="W48" i="43293"/>
  <c r="W68" i="43293"/>
  <c r="W58" i="43293"/>
  <c r="W63" i="43293"/>
  <c r="W31" i="43293"/>
  <c r="W37" i="43293"/>
  <c r="W54" i="43293"/>
  <c r="W36" i="43293"/>
  <c r="W50" i="43293"/>
  <c r="W55" i="43293"/>
  <c r="W61" i="43293"/>
  <c r="W64" i="43293"/>
  <c r="W38" i="43293"/>
  <c r="W66" i="43293"/>
  <c r="W43" i="43293"/>
  <c r="W40" i="43293"/>
  <c r="W39" i="43293"/>
  <c r="W32" i="43293"/>
  <c r="W45" i="43293"/>
  <c r="W52" i="43293"/>
  <c r="W59" i="43293"/>
  <c r="W33" i="43293"/>
  <c r="W42" i="43293"/>
  <c r="W35" i="43293"/>
  <c r="W65" i="43293"/>
  <c r="W46" i="43293"/>
  <c r="W60" i="43293"/>
  <c r="K54" i="43292"/>
  <c r="K57" i="43292"/>
  <c r="K55" i="43292"/>
  <c r="K32" i="43292"/>
  <c r="K67" i="43292"/>
  <c r="K50" i="43292"/>
  <c r="K52" i="43292"/>
  <c r="K49" i="43292"/>
  <c r="K61" i="43292"/>
  <c r="K56" i="43292"/>
  <c r="K58" i="43292"/>
  <c r="K41" i="43292"/>
  <c r="K64" i="43292"/>
  <c r="K37" i="43292"/>
  <c r="K46" i="43292"/>
  <c r="K36" i="43292"/>
  <c r="K53" i="43292"/>
  <c r="K45" i="43292"/>
  <c r="K68" i="43292"/>
  <c r="K44" i="43292"/>
  <c r="K30" i="43292"/>
  <c r="K62" i="43292"/>
  <c r="K47" i="43292"/>
  <c r="K33" i="43292"/>
  <c r="K48" i="43292"/>
  <c r="K66" i="43292"/>
  <c r="K39" i="43292"/>
  <c r="K42" i="43292"/>
  <c r="K43" i="43292"/>
  <c r="K31" i="43292"/>
  <c r="K35" i="43292"/>
  <c r="K60" i="43292"/>
  <c r="K34" i="43292"/>
  <c r="K63" i="43292"/>
  <c r="K59" i="43292"/>
  <c r="Z10" i="43300"/>
  <c r="T10" i="43301"/>
  <c r="Z18" i="43300"/>
  <c r="T18" i="43301"/>
  <c r="V19" i="43300"/>
  <c r="V16" i="43301"/>
  <c r="V19" i="43301" s="1"/>
  <c r="Z16" i="43300"/>
  <c r="H14" i="43301"/>
  <c r="Z14" i="43299"/>
  <c r="Z12" i="43299"/>
  <c r="S12" i="43299"/>
  <c r="Z17" i="43299"/>
  <c r="V17" i="43301"/>
  <c r="V19" i="43299"/>
  <c r="W39" i="43299" s="1"/>
  <c r="Y19" i="43296"/>
  <c r="Y18" i="43296"/>
  <c r="Y12" i="43296"/>
  <c r="Y16" i="43296"/>
  <c r="Y13" i="43296"/>
  <c r="Y15" i="43296"/>
  <c r="M41" i="43285"/>
  <c r="M33" i="43285"/>
  <c r="M32" i="43285"/>
  <c r="M63" i="43285"/>
  <c r="M54" i="43285"/>
  <c r="M68" i="43285"/>
  <c r="M42" i="43285"/>
  <c r="M30" i="43285"/>
  <c r="M67" i="43285"/>
  <c r="M55" i="43285"/>
  <c r="M48" i="43285"/>
  <c r="M43" i="43285"/>
  <c r="M51" i="43285"/>
  <c r="M40" i="43285"/>
  <c r="M47" i="43285"/>
  <c r="M52" i="43285"/>
  <c r="M49" i="43285"/>
  <c r="M37" i="43285"/>
  <c r="M56" i="43285"/>
  <c r="M60" i="43285"/>
  <c r="M53" i="43285"/>
  <c r="M62" i="43285"/>
  <c r="M39" i="43285"/>
  <c r="M66" i="43285"/>
  <c r="M58" i="43285"/>
  <c r="M34" i="43285"/>
  <c r="M65" i="43285"/>
  <c r="M38" i="43285"/>
  <c r="M44" i="43285"/>
  <c r="M57" i="43285"/>
  <c r="M64" i="43285"/>
  <c r="M36" i="43285"/>
  <c r="M59" i="43285"/>
  <c r="Z10" i="43288"/>
  <c r="H10" i="43301"/>
  <c r="Z18" i="43288"/>
  <c r="H18" i="43301"/>
  <c r="Z14" i="43288"/>
  <c r="V14" i="43301"/>
  <c r="S69" i="43298"/>
  <c r="K69" i="43288"/>
  <c r="W14" i="43291"/>
  <c r="W10" i="43298"/>
  <c r="S17" i="43296"/>
  <c r="Y16" i="43299"/>
  <c r="I69" i="43297"/>
  <c r="S17" i="43307"/>
  <c r="S19" i="43307"/>
  <c r="S16" i="43307"/>
  <c r="S15" i="43307"/>
  <c r="S18" i="43307"/>
  <c r="S11" i="43307"/>
  <c r="S13" i="43307"/>
  <c r="S21" i="43307"/>
  <c r="S12" i="43307"/>
  <c r="Q12" i="43289"/>
  <c r="W19" i="43295"/>
  <c r="W18" i="43295"/>
  <c r="W16" i="43295"/>
  <c r="G39" i="43299"/>
  <c r="G49" i="43299"/>
  <c r="W44" i="43293"/>
  <c r="G11" i="43287"/>
  <c r="M69" i="43295"/>
  <c r="W16" i="43291"/>
  <c r="W18" i="43292"/>
  <c r="W12" i="43292"/>
  <c r="W14" i="43292"/>
  <c r="W11" i="43292"/>
  <c r="Q15" i="43293"/>
  <c r="Q14" i="43293"/>
  <c r="Q11" i="43293"/>
  <c r="Q16" i="43293"/>
  <c r="G15" i="43285"/>
  <c r="G19" i="43285"/>
  <c r="X17" i="43301"/>
  <c r="W62" i="43293"/>
  <c r="U69" i="43287"/>
  <c r="E69" i="43289"/>
  <c r="O69" i="43293"/>
  <c r="K69" i="43286"/>
  <c r="AA32" i="43296"/>
  <c r="W69" i="43300"/>
  <c r="O11" i="43301"/>
  <c r="O18" i="43301"/>
  <c r="O13" i="43301"/>
  <c r="I69" i="43285"/>
  <c r="N22" i="43261"/>
  <c r="O10" i="43261" s="1"/>
  <c r="N22" i="43260"/>
  <c r="O16" i="43260" s="1"/>
  <c r="O11" i="43260"/>
  <c r="O20" i="43257"/>
  <c r="O12" i="43257"/>
  <c r="E10" i="43288"/>
  <c r="E17" i="43288"/>
  <c r="E11" i="43288"/>
  <c r="E16" i="43288"/>
  <c r="E19" i="43288"/>
  <c r="E12" i="43288"/>
  <c r="O19" i="43292"/>
  <c r="O17" i="43292"/>
  <c r="O18" i="43292"/>
  <c r="K13" i="43296"/>
  <c r="K17" i="43296"/>
  <c r="K18" i="43296"/>
  <c r="K16" i="43296"/>
  <c r="K11" i="43296"/>
  <c r="K10" i="43296"/>
  <c r="K12" i="43296"/>
  <c r="K15" i="43296"/>
  <c r="K14" i="43296"/>
  <c r="G68" i="43297"/>
  <c r="G59" i="43297"/>
  <c r="G66" i="43297"/>
  <c r="G34" i="43297"/>
  <c r="G41" i="43297"/>
  <c r="G40" i="43297"/>
  <c r="G55" i="43297"/>
  <c r="G62" i="43297"/>
  <c r="G30" i="43297"/>
  <c r="G37" i="43297"/>
  <c r="G39" i="43297"/>
  <c r="G46" i="43297"/>
  <c r="G53" i="43297"/>
  <c r="G60" i="43297"/>
  <c r="G32" i="43297"/>
  <c r="G63" i="43297"/>
  <c r="G31" i="43297"/>
  <c r="G38" i="43297"/>
  <c r="G45" i="43297"/>
  <c r="G54" i="43297"/>
  <c r="G50" i="43297"/>
  <c r="G43" i="43297"/>
  <c r="G57" i="43297"/>
  <c r="G58" i="43297"/>
  <c r="G33" i="43297"/>
  <c r="G48" i="43297"/>
  <c r="T15" i="43301"/>
  <c r="Z15" i="43301" s="1"/>
  <c r="Z18" i="43299"/>
  <c r="P18" i="43301"/>
  <c r="X13" i="43301"/>
  <c r="AA41" i="43297"/>
  <c r="AA48" i="43297"/>
  <c r="AA47" i="43297"/>
  <c r="AA40" i="43297"/>
  <c r="AA35" i="43297"/>
  <c r="AA58" i="43297"/>
  <c r="AA60" i="43297"/>
  <c r="AA42" i="43297"/>
  <c r="AA55" i="43297"/>
  <c r="AA39" i="43297"/>
  <c r="AA34" i="43297"/>
  <c r="AA40" i="43296"/>
  <c r="AA43" i="43296"/>
  <c r="AA57" i="43296"/>
  <c r="AA41" i="43294"/>
  <c r="AA67" i="43294"/>
  <c r="I12" i="43298"/>
  <c r="I11" i="43298"/>
  <c r="AA60" i="43296"/>
  <c r="AA45" i="43296"/>
  <c r="AA67" i="43296"/>
  <c r="S69" i="43285"/>
  <c r="S10" i="43297"/>
  <c r="S18" i="43297"/>
  <c r="AA60" i="43292"/>
  <c r="E17" i="43301"/>
  <c r="E11" i="43301"/>
  <c r="E12" i="43301"/>
  <c r="AA40" i="43289"/>
  <c r="AA42" i="43289"/>
  <c r="AA57" i="43289"/>
  <c r="AA43" i="43289"/>
  <c r="AA31" i="43289"/>
  <c r="AA63" i="43289"/>
  <c r="O69" i="43296"/>
  <c r="M69" i="43293"/>
  <c r="M69" i="43294"/>
  <c r="U69" i="43293"/>
  <c r="U19" i="43294"/>
  <c r="U15" i="43294"/>
  <c r="U14" i="43294"/>
  <c r="U16" i="43294"/>
  <c r="U18" i="43294"/>
  <c r="U17" i="43294"/>
  <c r="U12" i="43294"/>
  <c r="U11" i="43294"/>
  <c r="U10" i="43294"/>
  <c r="U13" i="43294"/>
  <c r="W69" i="43287"/>
  <c r="Y69" i="43289"/>
  <c r="S13" i="43298"/>
  <c r="S17" i="43298"/>
  <c r="S11" i="43298"/>
  <c r="S10" i="43298"/>
  <c r="S18" i="43298"/>
  <c r="U69" i="43298"/>
  <c r="I69" i="43298"/>
  <c r="AA67" i="43292"/>
  <c r="AA41" i="43292"/>
  <c r="AA61" i="43292"/>
  <c r="AA64" i="43292"/>
  <c r="AA45" i="43292"/>
  <c r="AA68" i="43292"/>
  <c r="AA65" i="43292"/>
  <c r="AA42" i="43292"/>
  <c r="AA53" i="43292"/>
  <c r="AA57" i="43292"/>
  <c r="AA30" i="43292"/>
  <c r="AA63" i="43292"/>
  <c r="AA34" i="43292"/>
  <c r="AA51" i="43292"/>
  <c r="G69" i="43290"/>
  <c r="AA47" i="43286"/>
  <c r="AA40" i="43286"/>
  <c r="AA69" i="43286" s="1"/>
  <c r="AA53" i="43286"/>
  <c r="AA62" i="43286"/>
  <c r="AA57" i="43286"/>
  <c r="U19" i="43291"/>
  <c r="AA66" i="43295"/>
  <c r="AA40" i="43295"/>
  <c r="O69" i="43286"/>
  <c r="AA37" i="43286"/>
  <c r="AA50" i="43286"/>
  <c r="AA67" i="43286"/>
  <c r="AA56" i="43286"/>
  <c r="AA65" i="43286"/>
  <c r="AA42" i="43286"/>
  <c r="AA49" i="43295"/>
  <c r="M69" i="43290"/>
  <c r="E69" i="43290"/>
  <c r="G69" i="43291"/>
  <c r="Q69" i="43292"/>
  <c r="Q69" i="43294"/>
  <c r="I69" i="43293"/>
  <c r="U14" i="43291"/>
  <c r="U13" i="43291"/>
  <c r="Q69" i="43286"/>
  <c r="U69" i="43288"/>
  <c r="U10" i="43297"/>
  <c r="U12" i="43297"/>
  <c r="U17" i="43297"/>
  <c r="S69" i="43287"/>
  <c r="G69" i="43287"/>
  <c r="K69" i="43287"/>
  <c r="Y69" i="43291"/>
  <c r="Q69" i="43291"/>
  <c r="E69" i="43291"/>
  <c r="G69" i="43292"/>
  <c r="S69" i="43293"/>
  <c r="U69" i="43294"/>
  <c r="S69" i="43295"/>
  <c r="K69" i="43295"/>
  <c r="W15" i="43287"/>
  <c r="W10" i="43287"/>
  <c r="W11" i="43287"/>
  <c r="W14" i="43287"/>
  <c r="W17" i="43287"/>
  <c r="I18" i="43292"/>
  <c r="I15" i="43292"/>
  <c r="Z69" i="43285"/>
  <c r="AA32" i="43285" s="1"/>
  <c r="E47" i="43285"/>
  <c r="E50" i="43285"/>
  <c r="E41" i="43285"/>
  <c r="E65" i="43285"/>
  <c r="E45" i="43285"/>
  <c r="N21" i="43302"/>
  <c r="N22" i="43302" s="1"/>
  <c r="O13" i="43302" s="1"/>
  <c r="L22" i="43302"/>
  <c r="O16" i="43303"/>
  <c r="O14" i="43303"/>
  <c r="O20" i="43303"/>
  <c r="Y69" i="43294"/>
  <c r="Q69" i="43287"/>
  <c r="I69" i="43287"/>
  <c r="S69" i="43294"/>
  <c r="E69" i="43286"/>
  <c r="K14" i="43287"/>
  <c r="S14" i="43300"/>
  <c r="S15" i="43300"/>
  <c r="N22" i="52"/>
  <c r="N22" i="51"/>
  <c r="N22" i="50"/>
  <c r="K16" i="43285"/>
  <c r="K18" i="43285"/>
  <c r="K19" i="43285"/>
  <c r="K17" i="43285"/>
  <c r="K15" i="43285"/>
  <c r="K11" i="43285"/>
  <c r="K10" i="43285"/>
  <c r="K17" i="43287"/>
  <c r="K13" i="43287"/>
  <c r="K19" i="43287"/>
  <c r="K16" i="43287"/>
  <c r="K12" i="43287"/>
  <c r="E11" i="43291"/>
  <c r="E17" i="43291"/>
  <c r="E18" i="43291"/>
  <c r="E13" i="43291"/>
  <c r="E15" i="43291"/>
  <c r="E16" i="43291"/>
  <c r="O19" i="43295"/>
  <c r="O15" i="43295"/>
  <c r="O18" i="43295"/>
  <c r="O13" i="43295"/>
  <c r="K63" i="43299"/>
  <c r="K67" i="43299" s="1"/>
  <c r="K48" i="43299"/>
  <c r="K64" i="43299"/>
  <c r="K16" i="43299"/>
  <c r="K14" i="43299"/>
  <c r="K17" i="43299"/>
  <c r="K19" i="43299"/>
  <c r="K18" i="43299"/>
  <c r="K68" i="43298"/>
  <c r="K66" i="43298"/>
  <c r="K68" i="43297"/>
  <c r="K59" i="43297"/>
  <c r="K66" i="43297"/>
  <c r="K34" i="43297"/>
  <c r="K37" i="43297"/>
  <c r="K56" i="43297"/>
  <c r="K51" i="43297"/>
  <c r="K58" i="43297"/>
  <c r="K61" i="43297"/>
  <c r="K30" i="43297"/>
  <c r="K39" i="43297"/>
  <c r="K46" i="43297"/>
  <c r="K49" i="43297"/>
  <c r="K32" i="43297"/>
  <c r="K67" i="43297"/>
  <c r="K35" i="43297"/>
  <c r="K42" i="43297"/>
  <c r="K45" i="43297"/>
  <c r="K60" i="43297"/>
  <c r="W68" i="43297"/>
  <c r="W36" i="43297"/>
  <c r="W56" i="43297"/>
  <c r="S63" i="43286"/>
  <c r="S36" i="43286"/>
  <c r="S68" i="43286"/>
  <c r="S46" i="43286"/>
  <c r="S55" i="43286"/>
  <c r="S51" i="43286"/>
  <c r="S62" i="43286"/>
  <c r="S44" i="43286"/>
  <c r="S32" i="43286"/>
  <c r="S52" i="43286"/>
  <c r="S31" i="43286"/>
  <c r="S69" i="43286" s="1"/>
  <c r="S39" i="43286"/>
  <c r="H19" i="43300"/>
  <c r="Z14" i="43300"/>
  <c r="R12" i="43301"/>
  <c r="U11" i="43295"/>
  <c r="AA36" i="43290"/>
  <c r="AA52" i="43290"/>
  <c r="O69" i="43287"/>
  <c r="W10" i="43294"/>
  <c r="W17" i="43294"/>
  <c r="M12" i="43288"/>
  <c r="M10" i="43288"/>
  <c r="M17" i="43288"/>
  <c r="K13" i="43285"/>
  <c r="O69" i="43295"/>
  <c r="S62" i="43263"/>
  <c r="S40" i="43263"/>
  <c r="S50" i="43263"/>
  <c r="S37" i="43263"/>
  <c r="S41" i="43263"/>
  <c r="S59" i="43263"/>
  <c r="S66" i="43263"/>
  <c r="S65" i="43263"/>
  <c r="S52" i="43263"/>
  <c r="S44" i="43263"/>
  <c r="S36" i="43263"/>
  <c r="S34" i="43263"/>
  <c r="S30" i="43263"/>
  <c r="S46" i="43263"/>
  <c r="S31" i="43263"/>
  <c r="K12" i="43285"/>
  <c r="U69" i="43296"/>
  <c r="E59" i="43287"/>
  <c r="E33" i="43287"/>
  <c r="Q46" i="43288"/>
  <c r="Q35" i="43288"/>
  <c r="Q60" i="43288"/>
  <c r="O13" i="43287"/>
  <c r="M59" i="43300"/>
  <c r="I19" i="43297"/>
  <c r="M15" i="43286"/>
  <c r="W20" i="44"/>
  <c r="O16" i="43291"/>
  <c r="O11" i="43291"/>
  <c r="O19" i="43291"/>
  <c r="O12" i="43291"/>
  <c r="O17" i="43291"/>
  <c r="E15" i="43294"/>
  <c r="E13" i="43294"/>
  <c r="O17" i="43297"/>
  <c r="O14" i="43297"/>
  <c r="E59" i="43300"/>
  <c r="E47" i="43300"/>
  <c r="E61" i="43300"/>
  <c r="E33" i="43300"/>
  <c r="E46" i="43300"/>
  <c r="E69" i="43300" s="1"/>
  <c r="E57" i="43300"/>
  <c r="E44" i="43300"/>
  <c r="S40" i="43300"/>
  <c r="S32" i="43300"/>
  <c r="S60" i="43300"/>
  <c r="S36" i="43300"/>
  <c r="Z17" i="43297"/>
  <c r="R19" i="43288"/>
  <c r="S16" i="43288" s="1"/>
  <c r="O19" i="43263"/>
  <c r="E64" i="43287"/>
  <c r="Q54" i="43288"/>
  <c r="Q43" i="43288"/>
  <c r="Q68" i="43288"/>
  <c r="Q40" i="43288"/>
  <c r="O19" i="43287"/>
  <c r="K15" i="43295"/>
  <c r="K11" i="43295"/>
  <c r="U49" i="43298"/>
  <c r="U65" i="43298"/>
  <c r="Z17" i="43295"/>
  <c r="Z69" i="43293"/>
  <c r="X19" i="43290"/>
  <c r="H19" i="43291"/>
  <c r="Z11" i="43292"/>
  <c r="M13" i="43286"/>
  <c r="Q53" i="43288"/>
  <c r="Q41" i="43288"/>
  <c r="Q67" i="43288"/>
  <c r="Q56" i="43288"/>
  <c r="Q48" i="43288"/>
  <c r="I15" i="43297"/>
  <c r="M14" i="43296"/>
  <c r="K10" i="43286"/>
  <c r="K19" i="43286"/>
  <c r="K19" i="43298"/>
  <c r="K17" i="43298"/>
  <c r="K13" i="43298"/>
  <c r="Y31" i="43300"/>
  <c r="Y64" i="43300"/>
  <c r="Y61" i="43300"/>
  <c r="P19" i="43295"/>
  <c r="Z11" i="43295"/>
  <c r="Z19" i="43295" s="1"/>
  <c r="AA13" i="43295" s="1"/>
  <c r="Z18" i="43286"/>
  <c r="R18" i="43263"/>
  <c r="M12" i="43286"/>
  <c r="M10" i="43286"/>
  <c r="O16" i="43287"/>
  <c r="O11" i="43287"/>
  <c r="O17" i="43287"/>
  <c r="M11" i="43293"/>
  <c r="M16" i="43293"/>
  <c r="M19" i="43296"/>
  <c r="M15" i="43296"/>
  <c r="M16" i="43296"/>
  <c r="M33" i="43300"/>
  <c r="M43" i="43300"/>
  <c r="M30" i="43300"/>
  <c r="M45" i="43300"/>
  <c r="Z19" i="43294"/>
  <c r="AA15" i="43294" s="1"/>
  <c r="E51" i="43287"/>
  <c r="E53" i="43287"/>
  <c r="E69" i="43287" s="1"/>
  <c r="Q30" i="43288"/>
  <c r="Q69" i="43288" s="1"/>
  <c r="Q57" i="43288"/>
  <c r="Q44" i="43288"/>
  <c r="M34" i="43300"/>
  <c r="I11" i="43297"/>
  <c r="M17" i="43296"/>
  <c r="O10" i="43285"/>
  <c r="O18" i="43285"/>
  <c r="Z11" i="43298"/>
  <c r="Z17" i="43286"/>
  <c r="R16" i="43301"/>
  <c r="Z16" i="43301" s="1"/>
  <c r="X12" i="43301"/>
  <c r="H11" i="43301"/>
  <c r="P19" i="43298"/>
  <c r="Z13" i="43297"/>
  <c r="Z18" i="43297"/>
  <c r="X19" i="43295"/>
  <c r="H19" i="43293"/>
  <c r="K18" i="43288"/>
  <c r="E16" i="43285"/>
  <c r="Q47" i="43300"/>
  <c r="Q36" i="43300"/>
  <c r="Q69" i="43300" s="1"/>
  <c r="Q61" i="43300"/>
  <c r="E11" i="43298"/>
  <c r="O16" i="43298"/>
  <c r="E11" i="43297"/>
  <c r="E13" i="43295"/>
  <c r="K15" i="43291"/>
  <c r="K13" i="43291"/>
  <c r="G12" i="43291"/>
  <c r="O10" i="43290"/>
  <c r="O15" i="43299"/>
  <c r="G11" i="43297"/>
  <c r="G18" i="43292"/>
  <c r="K15" i="43288"/>
  <c r="E16" i="43298"/>
  <c r="W22" i="44"/>
  <c r="K19" i="43288"/>
  <c r="G19" i="43291"/>
  <c r="M14" i="43295"/>
  <c r="M10" i="43298"/>
  <c r="M44" i="43297"/>
  <c r="M69" i="43297" s="1"/>
  <c r="H12" i="43301"/>
  <c r="X19" i="43297"/>
  <c r="H19" i="43295"/>
  <c r="I14" i="43295" s="1"/>
  <c r="Z69" i="43288"/>
  <c r="O54" i="43285"/>
  <c r="O61" i="43285"/>
  <c r="H19" i="43288"/>
  <c r="T19" i="43290"/>
  <c r="Z17" i="43292"/>
  <c r="R14" i="43263"/>
  <c r="L19" i="43263"/>
  <c r="P10" i="43301"/>
  <c r="T19" i="43293"/>
  <c r="U15" i="43293" s="1"/>
  <c r="Z10" i="43292"/>
  <c r="Z18" i="43292"/>
  <c r="N19" i="43263"/>
  <c r="Q22" i="43304"/>
  <c r="O18" i="43290"/>
  <c r="E14" i="43295"/>
  <c r="M56" i="43299"/>
  <c r="M67" i="43299" s="1"/>
  <c r="M64" i="43298"/>
  <c r="M69" i="43298" s="1"/>
  <c r="W57" i="43298"/>
  <c r="Z15" i="43300"/>
  <c r="X16" i="43301"/>
  <c r="Y43" i="43298"/>
  <c r="Y69" i="43298" s="1"/>
  <c r="P19" i="43288"/>
  <c r="Z13" i="43289"/>
  <c r="V19" i="43289"/>
  <c r="P19" i="43263"/>
  <c r="V18" i="43301"/>
  <c r="Z18" i="43301" s="1"/>
  <c r="Z13" i="43298"/>
  <c r="P19" i="43297"/>
  <c r="Z10" i="43296"/>
  <c r="T19" i="43285"/>
  <c r="X19" i="43285"/>
  <c r="R19" i="43290"/>
  <c r="P19" i="43291"/>
  <c r="Q19" i="43263"/>
  <c r="K16" i="43288"/>
  <c r="E19" i="43285"/>
  <c r="Q62" i="43300"/>
  <c r="Q51" i="43300"/>
  <c r="Q37" i="43300"/>
  <c r="E17" i="43298"/>
  <c r="M17" i="43297"/>
  <c r="E14" i="43297"/>
  <c r="G17" i="43296"/>
  <c r="G13" i="43292"/>
  <c r="G18" i="43291"/>
  <c r="O10" i="43299"/>
  <c r="G17" i="43297"/>
  <c r="G16" i="43296"/>
  <c r="M13" i="43295"/>
  <c r="G14" i="43297"/>
  <c r="O16" i="43299"/>
  <c r="Y61" i="43298"/>
  <c r="K52" i="43296"/>
  <c r="X18" i="43301"/>
  <c r="Z10" i="43298"/>
  <c r="Z18" i="43298"/>
  <c r="X19" i="43298"/>
  <c r="Y15" i="43298" s="1"/>
  <c r="O41" i="43285"/>
  <c r="Z12" i="43287"/>
  <c r="H19" i="43290"/>
  <c r="R17" i="43263"/>
  <c r="W128" i="44"/>
  <c r="S18" i="43311"/>
  <c r="K20" i="43308"/>
  <c r="D23" i="43308"/>
  <c r="E21" i="43308" s="1"/>
  <c r="V23" i="43308"/>
  <c r="W21" i="43308" s="1"/>
  <c r="F23" i="43308"/>
  <c r="G14" i="43308" s="1"/>
  <c r="AH10" i="43308"/>
  <c r="W11" i="43286"/>
  <c r="W15" i="43286"/>
  <c r="W17" i="43286"/>
  <c r="W14" i="43286"/>
  <c r="W13" i="43286"/>
  <c r="K69" i="43291"/>
  <c r="K69" i="43292"/>
  <c r="W11" i="43291"/>
  <c r="AA53" i="43294"/>
  <c r="AA38" i="43294"/>
  <c r="O13" i="49"/>
  <c r="Q13" i="43299"/>
  <c r="Q43" i="43299"/>
  <c r="Q14" i="43299"/>
  <c r="Q14" i="43289"/>
  <c r="K69" i="43290"/>
  <c r="G69" i="43296"/>
  <c r="S69" i="43297"/>
  <c r="I69" i="43286"/>
  <c r="AA48" i="43294"/>
  <c r="O20" i="49"/>
  <c r="S14" i="43286"/>
  <c r="W19" i="43286"/>
  <c r="W10" i="43286"/>
  <c r="Q69" i="43285"/>
  <c r="U69" i="43290"/>
  <c r="Q69" i="43289"/>
  <c r="S69" i="43290"/>
  <c r="M69" i="43291"/>
  <c r="O69" i="43292"/>
  <c r="K69" i="43293"/>
  <c r="G69" i="43289"/>
  <c r="K69" i="43294"/>
  <c r="W10" i="43291"/>
  <c r="AA56" i="43294"/>
  <c r="AA15" i="43293"/>
  <c r="AA12" i="43295"/>
  <c r="AA52" i="43294"/>
  <c r="AA66" i="43294"/>
  <c r="AA65" i="43294"/>
  <c r="Q12" i="43293"/>
  <c r="O16" i="49"/>
  <c r="S11" i="43286"/>
  <c r="U30" i="43299"/>
  <c r="S13" i="43309"/>
  <c r="S14" i="43309"/>
  <c r="S12" i="43309"/>
  <c r="S18" i="43309"/>
  <c r="S11" i="43309"/>
  <c r="W12" i="43286"/>
  <c r="E69" i="43288"/>
  <c r="E69" i="43294"/>
  <c r="W69" i="43296"/>
  <c r="O69" i="43291"/>
  <c r="AA18" i="43295"/>
  <c r="AA40" i="43294"/>
  <c r="AA37" i="43294"/>
  <c r="AA54" i="43294"/>
  <c r="W18" i="43286"/>
  <c r="W10" i="43295"/>
  <c r="W11" i="43295"/>
  <c r="W17" i="43295"/>
  <c r="W12" i="43295"/>
  <c r="W15" i="43295"/>
  <c r="W14" i="43295"/>
  <c r="U69" i="43286"/>
  <c r="O69" i="43289"/>
  <c r="U11" i="43299"/>
  <c r="U54" i="43299"/>
  <c r="K69" i="43289"/>
  <c r="I69" i="43289"/>
  <c r="AA11" i="43295"/>
  <c r="S69" i="43291"/>
  <c r="I69" i="43290"/>
  <c r="M69" i="43289"/>
  <c r="AA10" i="43295"/>
  <c r="O17" i="49"/>
  <c r="O12" i="49"/>
  <c r="W30" i="43299"/>
  <c r="Y19" i="43291"/>
  <c r="Y14" i="43291"/>
  <c r="AA11" i="43293"/>
  <c r="AA17" i="43295"/>
  <c r="AA45" i="43294"/>
  <c r="AA32" i="43294"/>
  <c r="AA63" i="43294"/>
  <c r="Y13" i="43291"/>
  <c r="O9" i="49"/>
  <c r="S18" i="43286"/>
  <c r="S14" i="43295"/>
  <c r="W16" i="43286"/>
  <c r="AA65" i="43289"/>
  <c r="AA53" i="43289"/>
  <c r="AA51" i="43289"/>
  <c r="AA38" i="43289"/>
  <c r="AA50" i="43289"/>
  <c r="AA32" i="43289"/>
  <c r="AA60" i="43289"/>
  <c r="AA64" i="43289"/>
  <c r="AA47" i="43289"/>
  <c r="AA36" i="43289"/>
  <c r="AA41" i="43289"/>
  <c r="AA48" i="43289"/>
  <c r="AA39" i="43289"/>
  <c r="AA49" i="43289"/>
  <c r="AA34" i="43289"/>
  <c r="K19" i="43301"/>
  <c r="W69" i="43291"/>
  <c r="AA33" i="43294"/>
  <c r="AA46" i="43294"/>
  <c r="AA60" i="43294"/>
  <c r="S15" i="43295"/>
  <c r="Q22" i="43308"/>
  <c r="Y12" i="43292"/>
  <c r="Y10" i="43292"/>
  <c r="Y16" i="43292"/>
  <c r="Y18" i="43292"/>
  <c r="Y13" i="43292"/>
  <c r="Y69" i="43293"/>
  <c r="Y69" i="43290"/>
  <c r="E69" i="43292"/>
  <c r="U69" i="43289"/>
  <c r="G69" i="43293"/>
  <c r="G69" i="43298"/>
  <c r="W17" i="43290"/>
  <c r="W14" i="43290"/>
  <c r="W10" i="43290"/>
  <c r="W13" i="43290"/>
  <c r="W18" i="43290"/>
  <c r="W19" i="43290"/>
  <c r="O69" i="43297"/>
  <c r="Q19" i="43289"/>
  <c r="Q16" i="43289"/>
  <c r="Q10" i="43289"/>
  <c r="Q18" i="43289"/>
  <c r="Y69" i="43286"/>
  <c r="Y69" i="43296"/>
  <c r="U69" i="43292"/>
  <c r="AA19" i="43295"/>
  <c r="AA14" i="43295"/>
  <c r="W15" i="43291"/>
  <c r="AA51" i="43294"/>
  <c r="AA64" i="43294"/>
  <c r="Y17" i="43291"/>
  <c r="S17" i="43295"/>
  <c r="AA50" i="43296"/>
  <c r="AA35" i="43296"/>
  <c r="AA44" i="43296"/>
  <c r="AA58" i="43296"/>
  <c r="AA68" i="43296"/>
  <c r="W16" i="43290"/>
  <c r="K69" i="43296"/>
  <c r="W69" i="43289"/>
  <c r="Q69" i="43290"/>
  <c r="AA17" i="43294"/>
  <c r="AA18" i="43294"/>
  <c r="AA10" i="43294"/>
  <c r="Y15" i="43292"/>
  <c r="W11" i="43290"/>
  <c r="E69" i="43293"/>
  <c r="M69" i="43286"/>
  <c r="AA16" i="43295"/>
  <c r="W12" i="43291"/>
  <c r="AA55" i="43294"/>
  <c r="AA47" i="43294"/>
  <c r="W19" i="43298"/>
  <c r="Y16" i="43291"/>
  <c r="W15" i="43292"/>
  <c r="U58" i="43299"/>
  <c r="Y39" i="43299"/>
  <c r="Y36" i="43299"/>
  <c r="Y51" i="43299"/>
  <c r="Y65" i="43299"/>
  <c r="Y62" i="43299"/>
  <c r="Y38" i="43299"/>
  <c r="S67" i="43299"/>
  <c r="Y11" i="43292"/>
  <c r="Q15" i="43289"/>
  <c r="I69" i="43294"/>
  <c r="Q18" i="43296"/>
  <c r="Q14" i="43296"/>
  <c r="Q19" i="43296"/>
  <c r="Q10" i="43296"/>
  <c r="Q15" i="43296"/>
  <c r="S19" i="43295"/>
  <c r="S10" i="43295"/>
  <c r="AA42" i="43294"/>
  <c r="Y15" i="43291"/>
  <c r="S16" i="43295"/>
  <c r="Y17" i="43292"/>
  <c r="Q11" i="43289"/>
  <c r="Y69" i="43292"/>
  <c r="S69" i="43292"/>
  <c r="W69" i="43295"/>
  <c r="W69" i="43294"/>
  <c r="R19" i="43305"/>
  <c r="U58" i="43300"/>
  <c r="U33" i="43300"/>
  <c r="U57" i="43300"/>
  <c r="U37" i="43300"/>
  <c r="U61" i="43300"/>
  <c r="U38" i="43300"/>
  <c r="U46" i="43300"/>
  <c r="U31" i="43300"/>
  <c r="U62" i="43300"/>
  <c r="U55" i="43300"/>
  <c r="H19" i="43286"/>
  <c r="I16" i="43286" s="1"/>
  <c r="W12" i="43294"/>
  <c r="I19" i="43292"/>
  <c r="I17" i="43292"/>
  <c r="I12" i="43292"/>
  <c r="I13" i="43292"/>
  <c r="S56" i="43263"/>
  <c r="S58" i="43263"/>
  <c r="S57" i="43263"/>
  <c r="S49" i="43263"/>
  <c r="S32" i="43263"/>
  <c r="S60" i="43263"/>
  <c r="O14" i="43300"/>
  <c r="O17" i="43300"/>
  <c r="O19" i="43300"/>
  <c r="O12" i="43300"/>
  <c r="O18" i="43300"/>
  <c r="O13" i="43300"/>
  <c r="O16" i="43300"/>
  <c r="O15" i="43300"/>
  <c r="S62" i="43296"/>
  <c r="S52" i="43296"/>
  <c r="Q10" i="43288"/>
  <c r="Q16" i="43288"/>
  <c r="Q14" i="43288"/>
  <c r="Q19" i="43288"/>
  <c r="Q11" i="43288"/>
  <c r="Q15" i="43288"/>
  <c r="Q17" i="43288"/>
  <c r="W18" i="44"/>
  <c r="Q10" i="43287"/>
  <c r="Y69" i="43287"/>
  <c r="E11" i="43293"/>
  <c r="E16" i="43293"/>
  <c r="E14" i="43293"/>
  <c r="E19" i="43293"/>
  <c r="E18" i="43293"/>
  <c r="E13" i="43293"/>
  <c r="E15" i="43293"/>
  <c r="E14" i="43299"/>
  <c r="E13" i="43299"/>
  <c r="E44" i="43299"/>
  <c r="E18" i="43299"/>
  <c r="E63" i="43299"/>
  <c r="E19" i="43299"/>
  <c r="E64" i="43299"/>
  <c r="E15" i="43299"/>
  <c r="E12" i="43299"/>
  <c r="E40" i="43299"/>
  <c r="E16" i="43299"/>
  <c r="E36" i="43299"/>
  <c r="E11" i="43299"/>
  <c r="E10" i="43299"/>
  <c r="Y18" i="43298"/>
  <c r="Y14" i="43298"/>
  <c r="H19" i="43296"/>
  <c r="Z13" i="43296"/>
  <c r="T19" i="43296"/>
  <c r="U17" i="43296" s="1"/>
  <c r="U52" i="43285"/>
  <c r="U65" i="43285"/>
  <c r="U47" i="43285"/>
  <c r="U64" i="43285"/>
  <c r="U55" i="43285"/>
  <c r="U60" i="43285"/>
  <c r="U63" i="43285"/>
  <c r="U59" i="43285"/>
  <c r="U57" i="43285"/>
  <c r="U53" i="43285"/>
  <c r="U49" i="43285"/>
  <c r="U46" i="43285"/>
  <c r="U66" i="43285"/>
  <c r="U43" i="43285"/>
  <c r="U38" i="43285"/>
  <c r="U37" i="43285"/>
  <c r="U36" i="43285"/>
  <c r="P19" i="43285"/>
  <c r="Z17" i="43285"/>
  <c r="Y19" i="43285"/>
  <c r="S18" i="43290"/>
  <c r="S15" i="43290"/>
  <c r="S16" i="43290"/>
  <c r="S12" i="43290"/>
  <c r="S10" i="43290"/>
  <c r="Q12" i="43308"/>
  <c r="AA39" i="43290"/>
  <c r="AA59" i="43290"/>
  <c r="R14" i="43305"/>
  <c r="O15" i="43303"/>
  <c r="Q18" i="43287"/>
  <c r="Q15" i="43287"/>
  <c r="B12" i="44"/>
  <c r="W12" i="44" s="1"/>
  <c r="W29" i="44"/>
  <c r="W23" i="44"/>
  <c r="H19" i="43299"/>
  <c r="Z10" i="43299"/>
  <c r="L17" i="43301"/>
  <c r="Z17" i="43288"/>
  <c r="S45" i="43263"/>
  <c r="Y56" i="43300"/>
  <c r="Y40" i="43300"/>
  <c r="Y52" i="43300"/>
  <c r="Y32" i="43300"/>
  <c r="Y38" i="43300"/>
  <c r="Y47" i="43300"/>
  <c r="Y59" i="43300"/>
  <c r="Y51" i="43300"/>
  <c r="Y43" i="43300"/>
  <c r="Y66" i="43300"/>
  <c r="Y57" i="43300"/>
  <c r="Y50" i="43300"/>
  <c r="Y54" i="43300"/>
  <c r="Y33" i="43300"/>
  <c r="Y62" i="43300"/>
  <c r="Y53" i="43300"/>
  <c r="Q10" i="43300"/>
  <c r="Y16" i="43295"/>
  <c r="Y10" i="43295"/>
  <c r="Y12" i="43295"/>
  <c r="Y19" i="43295"/>
  <c r="Y11" i="43295"/>
  <c r="T19" i="43292"/>
  <c r="U12" i="43292" s="1"/>
  <c r="W13" i="43293"/>
  <c r="AA49" i="43290"/>
  <c r="AA34" i="43290"/>
  <c r="R10" i="43305"/>
  <c r="E12" i="43293"/>
  <c r="W26" i="44"/>
  <c r="Z69" i="43287"/>
  <c r="AA31" i="43287" s="1"/>
  <c r="AA63" i="43287"/>
  <c r="W45" i="43285"/>
  <c r="W39" i="43285"/>
  <c r="W48" i="43285"/>
  <c r="W57" i="43285"/>
  <c r="W30" i="43285"/>
  <c r="W38" i="43285"/>
  <c r="W54" i="43285"/>
  <c r="I15" i="43285"/>
  <c r="I18" i="43285"/>
  <c r="I13" i="43285"/>
  <c r="I19" i="43285"/>
  <c r="I14" i="43285"/>
  <c r="I16" i="43289"/>
  <c r="I15" i="43289"/>
  <c r="I10" i="43289"/>
  <c r="I11" i="43289"/>
  <c r="I19" i="43289"/>
  <c r="I12" i="43289"/>
  <c r="U18" i="43289"/>
  <c r="U12" i="43289"/>
  <c r="U13" i="43289"/>
  <c r="U14" i="43289"/>
  <c r="U16" i="43289"/>
  <c r="U17" i="43289"/>
  <c r="W19" i="43294"/>
  <c r="R21" i="43305"/>
  <c r="Y16" i="43298"/>
  <c r="M19" i="43290"/>
  <c r="M12" i="43290"/>
  <c r="G61" i="43286"/>
  <c r="G66" i="43286"/>
  <c r="G37" i="43286"/>
  <c r="G36" i="43286"/>
  <c r="G45" i="43286"/>
  <c r="G33" i="43286"/>
  <c r="G44" i="43286"/>
  <c r="G53" i="43286"/>
  <c r="G49" i="43286"/>
  <c r="G34" i="43286"/>
  <c r="G60" i="43286"/>
  <c r="Z14" i="43298"/>
  <c r="Y17" i="43298"/>
  <c r="Y18" i="43297"/>
  <c r="I19" i="43295"/>
  <c r="AA68" i="43288"/>
  <c r="AA45" i="43288"/>
  <c r="AA59" i="43288"/>
  <c r="AA46" i="43288"/>
  <c r="AA67" i="43288"/>
  <c r="AA60" i="43288"/>
  <c r="AA56" i="43288"/>
  <c r="U19" i="43290"/>
  <c r="U12" i="43290"/>
  <c r="U10" i="43290"/>
  <c r="U17" i="43290"/>
  <c r="U16" i="43290"/>
  <c r="P19" i="43292"/>
  <c r="Q16" i="43292" s="1"/>
  <c r="AA45" i="43286"/>
  <c r="AA49" i="43286"/>
  <c r="AA67" i="43297"/>
  <c r="AA51" i="43297"/>
  <c r="AA30" i="43290"/>
  <c r="AA31" i="43290"/>
  <c r="AA57" i="43290"/>
  <c r="AA38" i="43292"/>
  <c r="AA66" i="43292"/>
  <c r="AA33" i="43295"/>
  <c r="O17" i="43301"/>
  <c r="AA56" i="43295"/>
  <c r="W13" i="43294"/>
  <c r="W18" i="43294"/>
  <c r="R11" i="43305"/>
  <c r="U10" i="43286"/>
  <c r="Q11" i="43287"/>
  <c r="G69" i="43288"/>
  <c r="S10" i="43292"/>
  <c r="S14" i="43292"/>
  <c r="W21" i="44"/>
  <c r="O16" i="43297"/>
  <c r="O13" i="43297"/>
  <c r="O12" i="43297"/>
  <c r="O19" i="43297"/>
  <c r="O10" i="43297"/>
  <c r="O15" i="43297"/>
  <c r="O18" i="43297"/>
  <c r="Q13" i="43300"/>
  <c r="P19" i="43300"/>
  <c r="Z17" i="43296"/>
  <c r="Y13" i="43295"/>
  <c r="U11" i="43293"/>
  <c r="U18" i="43293"/>
  <c r="R19" i="43289"/>
  <c r="Z14" i="43291"/>
  <c r="R19" i="43291"/>
  <c r="AA44" i="43290"/>
  <c r="AA53" i="43290"/>
  <c r="AA32" i="43290"/>
  <c r="W15" i="43294"/>
  <c r="W16" i="43294"/>
  <c r="N22" i="47"/>
  <c r="G10" i="43294"/>
  <c r="G17" i="43294"/>
  <c r="G19" i="43294"/>
  <c r="G15" i="43294"/>
  <c r="G16" i="43294"/>
  <c r="G12" i="43294"/>
  <c r="G11" i="43294"/>
  <c r="G13" i="43294"/>
  <c r="G18" i="43294"/>
  <c r="Q15" i="43295"/>
  <c r="Q10" i="43295"/>
  <c r="Q12" i="43295"/>
  <c r="G54" i="43300"/>
  <c r="G39" i="43300"/>
  <c r="G62" i="43300"/>
  <c r="G47" i="43300"/>
  <c r="G55" i="43300"/>
  <c r="G32" i="43300"/>
  <c r="G49" i="43300"/>
  <c r="G48" i="43300"/>
  <c r="G61" i="43300"/>
  <c r="G64" i="43300"/>
  <c r="G34" i="43300"/>
  <c r="G42" i="43300"/>
  <c r="G58" i="43300"/>
  <c r="G65" i="43300"/>
  <c r="G57" i="43300"/>
  <c r="G38" i="43300"/>
  <c r="R14" i="43301"/>
  <c r="R19" i="43301" s="1"/>
  <c r="Y18" i="43293"/>
  <c r="Y17" i="43293"/>
  <c r="Y15" i="43293"/>
  <c r="Y12" i="43293"/>
  <c r="Y13" i="43293"/>
  <c r="Y14" i="43290"/>
  <c r="Y17" i="43290"/>
  <c r="Y16" i="43290"/>
  <c r="Y10" i="43290"/>
  <c r="Y18" i="43290"/>
  <c r="Y19" i="43290"/>
  <c r="W24" i="44"/>
  <c r="T19" i="43300"/>
  <c r="Z12" i="43300"/>
  <c r="Q17" i="43297"/>
  <c r="Q18" i="43297"/>
  <c r="Q19" i="43297"/>
  <c r="Q16" i="43297"/>
  <c r="Q11" i="43297"/>
  <c r="W18" i="43289"/>
  <c r="W15" i="43289"/>
  <c r="W19" i="43289"/>
  <c r="Y11" i="43290"/>
  <c r="R22" i="43305"/>
  <c r="AA52" i="43285"/>
  <c r="U10" i="43287"/>
  <c r="U19" i="43287"/>
  <c r="U18" i="43287"/>
  <c r="I11" i="43294"/>
  <c r="I14" i="43294"/>
  <c r="I13" i="43294"/>
  <c r="I17" i="43294"/>
  <c r="I19" i="43294"/>
  <c r="O19" i="43286"/>
  <c r="O11" i="43286"/>
  <c r="O10" i="43286"/>
  <c r="O18" i="43286"/>
  <c r="O17" i="43286"/>
  <c r="G14" i="43298"/>
  <c r="G13" i="43298"/>
  <c r="G18" i="43298"/>
  <c r="Z15" i="43297"/>
  <c r="U14" i="43290"/>
  <c r="Q11" i="43291"/>
  <c r="Q12" i="43291"/>
  <c r="W27" i="44"/>
  <c r="AA48" i="43290"/>
  <c r="AA35" i="43290"/>
  <c r="R9" i="43305"/>
  <c r="M14" i="43288"/>
  <c r="M18" i="43288"/>
  <c r="M17" i="43294"/>
  <c r="M18" i="43294"/>
  <c r="M14" i="43294"/>
  <c r="M13" i="43294"/>
  <c r="M10" i="43294"/>
  <c r="K63" i="43300"/>
  <c r="K43" i="43300"/>
  <c r="K58" i="43300"/>
  <c r="K67" i="43300"/>
  <c r="K59" i="43300"/>
  <c r="K50" i="43300"/>
  <c r="K42" i="43300"/>
  <c r="K41" i="43300"/>
  <c r="K56" i="43300"/>
  <c r="K48" i="43300"/>
  <c r="K40" i="43300"/>
  <c r="K45" i="43300"/>
  <c r="K37" i="43300"/>
  <c r="K32" i="43300"/>
  <c r="K60" i="43300"/>
  <c r="K44" i="43300"/>
  <c r="E65" i="43298"/>
  <c r="E68" i="43298"/>
  <c r="E41" i="43298"/>
  <c r="O43" i="43288"/>
  <c r="O35" i="43288"/>
  <c r="O65" i="43288"/>
  <c r="O40" i="43288"/>
  <c r="O55" i="43288"/>
  <c r="O49" i="43288"/>
  <c r="O42" i="43288"/>
  <c r="O62" i="43288"/>
  <c r="O68" i="43288"/>
  <c r="O54" i="43288"/>
  <c r="O60" i="43288"/>
  <c r="O46" i="43288"/>
  <c r="O52" i="43288"/>
  <c r="O38" i="43288"/>
  <c r="O47" i="43288"/>
  <c r="O36" i="43288"/>
  <c r="O61" i="43288"/>
  <c r="O59" i="43288"/>
  <c r="Q17" i="43300"/>
  <c r="Q16" i="43298"/>
  <c r="Q17" i="43298"/>
  <c r="Q15" i="43298"/>
  <c r="Q15" i="43297"/>
  <c r="Y17" i="43295"/>
  <c r="I18" i="43290"/>
  <c r="I13" i="43290"/>
  <c r="I16" i="43290"/>
  <c r="I12" i="43290"/>
  <c r="I15" i="43290"/>
  <c r="I10" i="43290"/>
  <c r="R22" i="43310"/>
  <c r="K11" i="43308"/>
  <c r="AA56" i="43290"/>
  <c r="AA42" i="43290"/>
  <c r="U17" i="43288"/>
  <c r="R12" i="43305"/>
  <c r="Y10" i="43288"/>
  <c r="U54" i="43300"/>
  <c r="Z69" i="43300"/>
  <c r="AA41" i="43300" s="1"/>
  <c r="I12" i="43293"/>
  <c r="I15" i="43293"/>
  <c r="I11" i="43293"/>
  <c r="I14" i="43293"/>
  <c r="Z18" i="43290"/>
  <c r="P19" i="43290"/>
  <c r="S14" i="43307"/>
  <c r="AA43" i="43297"/>
  <c r="AA33" i="43297"/>
  <c r="AA37" i="43290"/>
  <c r="AA55" i="43290"/>
  <c r="E14" i="43301"/>
  <c r="AA46" i="43292"/>
  <c r="O15" i="43301"/>
  <c r="O12" i="51"/>
  <c r="R16" i="43305"/>
  <c r="S38" i="43263"/>
  <c r="S13" i="43300"/>
  <c r="S12" i="43300"/>
  <c r="S17" i="43300"/>
  <c r="S11" i="43300"/>
  <c r="S68" i="43288"/>
  <c r="S65" i="43288"/>
  <c r="S44" i="43288"/>
  <c r="S52" i="43288"/>
  <c r="S60" i="43288"/>
  <c r="S31" i="43288"/>
  <c r="S46" i="43288"/>
  <c r="S33" i="43288"/>
  <c r="S43" i="43288"/>
  <c r="S12" i="43288"/>
  <c r="Z11" i="43288"/>
  <c r="V19" i="43288"/>
  <c r="Z16" i="43292"/>
  <c r="AA41" i="43290"/>
  <c r="AA65" i="43290"/>
  <c r="R15" i="43305"/>
  <c r="M11" i="43288"/>
  <c r="S11" i="43290"/>
  <c r="S63" i="43263"/>
  <c r="O11" i="43300"/>
  <c r="K12" i="43300"/>
  <c r="K13" i="43300"/>
  <c r="K14" i="43300"/>
  <c r="K16" i="43300"/>
  <c r="K15" i="43300"/>
  <c r="K17" i="43300"/>
  <c r="Y19" i="43297"/>
  <c r="Y12" i="43297"/>
  <c r="Y17" i="43297"/>
  <c r="Z69" i="43291"/>
  <c r="Y19" i="43287"/>
  <c r="Y12" i="43287"/>
  <c r="Y10" i="43287"/>
  <c r="Y17" i="43287"/>
  <c r="Y13" i="43287"/>
  <c r="AA47" i="43290"/>
  <c r="M15" i="43288"/>
  <c r="S51" i="43263"/>
  <c r="E17" i="43299"/>
  <c r="W25" i="44"/>
  <c r="W17" i="44"/>
  <c r="Z18" i="43289"/>
  <c r="S18" i="43289"/>
  <c r="M49" i="43300"/>
  <c r="E10" i="43297"/>
  <c r="E12" i="43300"/>
  <c r="M56" i="43300"/>
  <c r="G36" i="43297"/>
  <c r="E62" i="43285"/>
  <c r="Y30" i="43285"/>
  <c r="AH12" i="43308"/>
  <c r="AH11" i="43308"/>
  <c r="W28" i="44"/>
  <c r="G15" i="43300"/>
  <c r="E17" i="43300"/>
  <c r="M48" i="43300"/>
  <c r="M65" i="43300"/>
  <c r="E12" i="43297"/>
  <c r="G17" i="43300"/>
  <c r="E10" i="43296"/>
  <c r="O64" i="43300"/>
  <c r="S41" i="43300"/>
  <c r="W52" i="43297"/>
  <c r="W69" i="43297" s="1"/>
  <c r="Y41" i="43285"/>
  <c r="E34" i="43285"/>
  <c r="S9" i="43310"/>
  <c r="O65" i="43300"/>
  <c r="O67" i="43298"/>
  <c r="O69" i="43298" s="1"/>
  <c r="S49" i="43300"/>
  <c r="K56" i="43298"/>
  <c r="M42" i="43300"/>
  <c r="E15" i="43297"/>
  <c r="M12" i="43293"/>
  <c r="K61" i="43298"/>
  <c r="Y54" i="43285"/>
  <c r="S54" i="43300"/>
  <c r="M36" i="43300"/>
  <c r="M50" i="43300"/>
  <c r="H31" i="44"/>
  <c r="B9" i="44"/>
  <c r="U52" i="43295"/>
  <c r="U69" i="43295" s="1"/>
  <c r="O45" i="43294"/>
  <c r="O69" i="43294" s="1"/>
  <c r="K34" i="43285"/>
  <c r="Y66" i="43285"/>
  <c r="O9" i="44"/>
  <c r="U11" i="43308"/>
  <c r="S46" i="43300"/>
  <c r="S61" i="43300"/>
  <c r="M54" i="43300"/>
  <c r="M44" i="43300"/>
  <c r="M58" i="43300"/>
  <c r="K19" i="43296"/>
  <c r="K17" i="43297"/>
  <c r="O32" i="43299"/>
  <c r="O67" i="43299" s="1"/>
  <c r="Q65" i="43298"/>
  <c r="Q54" i="43298"/>
  <c r="Q69" i="43298" s="1"/>
  <c r="K35" i="43285"/>
  <c r="K53" i="43285"/>
  <c r="Z23" i="43308"/>
  <c r="AA15" i="43308" s="1"/>
  <c r="S38" i="43300"/>
  <c r="S53" i="43300"/>
  <c r="S68" i="43300"/>
  <c r="M31" i="43300"/>
  <c r="M52" i="43300"/>
  <c r="M66" i="43300"/>
  <c r="E17" i="43297"/>
  <c r="AH19" i="43308"/>
  <c r="O18" i="43287"/>
  <c r="S57" i="43300"/>
  <c r="K49" i="43285"/>
  <c r="G64" i="43299"/>
  <c r="G67" i="43299" s="1"/>
  <c r="W46" i="43298"/>
  <c r="K51" i="43285"/>
  <c r="O47" i="43285"/>
  <c r="M37" i="43300"/>
  <c r="M51" i="43300"/>
  <c r="E18" i="43297"/>
  <c r="K58" i="43285"/>
  <c r="Q11" i="43308"/>
  <c r="AD22" i="43308"/>
  <c r="AD23" i="43308" s="1"/>
  <c r="AE13" i="43308" s="1"/>
  <c r="K61" i="43285"/>
  <c r="W11" i="44"/>
  <c r="M53" i="43300"/>
  <c r="M67" i="43300"/>
  <c r="E16" i="43297"/>
  <c r="E32" i="43285"/>
  <c r="O58" i="43285"/>
  <c r="R23" i="43308"/>
  <c r="S18" i="43308" s="1"/>
  <c r="AH16" i="43308"/>
  <c r="O15" i="43287"/>
  <c r="S48" i="43300"/>
  <c r="M61" i="43300"/>
  <c r="M55" i="43300"/>
  <c r="M17" i="43293"/>
  <c r="L23" i="43308"/>
  <c r="M12" i="43308" s="1"/>
  <c r="W19" i="44"/>
  <c r="O14" i="44"/>
  <c r="K9" i="44"/>
  <c r="K14" i="44" s="1"/>
  <c r="P31" i="44"/>
  <c r="Q9" i="44"/>
  <c r="Q14" i="44" s="1"/>
  <c r="M9" i="44"/>
  <c r="M14" i="44" s="1"/>
  <c r="J9" i="44"/>
  <c r="J14" i="44" s="1"/>
  <c r="S9" i="44"/>
  <c r="T9" i="44"/>
  <c r="T14" i="44" s="1"/>
  <c r="J31" i="44"/>
  <c r="P9" i="44"/>
  <c r="P14" i="44" s="1"/>
  <c r="C31" i="44"/>
  <c r="G9" i="44"/>
  <c r="G14" i="44" s="1"/>
  <c r="O31" i="44"/>
  <c r="H9" i="44"/>
  <c r="H14" i="44" s="1"/>
  <c r="F31" i="44"/>
  <c r="F9" i="44"/>
  <c r="F14" i="44" s="1"/>
  <c r="S31" i="44"/>
  <c r="R31" i="44"/>
  <c r="N130" i="44"/>
  <c r="N9" i="44"/>
  <c r="N14" i="44" s="1"/>
  <c r="L9" i="44"/>
  <c r="L14" i="44" s="1"/>
  <c r="N31" i="44"/>
  <c r="S14" i="44"/>
  <c r="I9" i="44"/>
  <c r="I14" i="44" s="1"/>
  <c r="T31" i="44"/>
  <c r="K31" i="44"/>
  <c r="I31" i="44"/>
  <c r="Q31" i="44"/>
  <c r="R9" i="44"/>
  <c r="R14" i="44" s="1"/>
  <c r="B31" i="44"/>
  <c r="E31" i="44"/>
  <c r="L31" i="44"/>
  <c r="D31" i="44"/>
  <c r="M31" i="44"/>
  <c r="G31" i="44"/>
  <c r="C9" i="44"/>
  <c r="D9" i="44"/>
  <c r="D14" i="44" s="1"/>
  <c r="E9" i="44"/>
  <c r="E14" i="44" s="1"/>
  <c r="B10" i="44"/>
  <c r="W10" i="44" s="1"/>
  <c r="S19" i="43308"/>
  <c r="S15" i="43308"/>
  <c r="W17" i="43308"/>
  <c r="W11" i="43308"/>
  <c r="W12" i="43308"/>
  <c r="AH20" i="43308"/>
  <c r="Q18" i="43308"/>
  <c r="U18" i="43308"/>
  <c r="N23" i="43308"/>
  <c r="O12" i="43308" s="1"/>
  <c r="U22" i="43308"/>
  <c r="U17" i="43308"/>
  <c r="Q15" i="43308"/>
  <c r="Q17" i="43308"/>
  <c r="AF23" i="43308"/>
  <c r="AH18" i="43308"/>
  <c r="X23" i="43308"/>
  <c r="Y12" i="43308" s="1"/>
  <c r="AH14" i="43308"/>
  <c r="U20" i="43308"/>
  <c r="AH21" i="43308"/>
  <c r="Q19" i="43308"/>
  <c r="AB23" i="43308"/>
  <c r="AC10" i="43308" s="1"/>
  <c r="Q14" i="43308"/>
  <c r="AH13" i="43308"/>
  <c r="U14" i="43308"/>
  <c r="AH15" i="43308"/>
  <c r="U13" i="43308"/>
  <c r="W130" i="44" l="1"/>
  <c r="X34" i="44" s="1"/>
  <c r="U12" i="43308"/>
  <c r="S13" i="43308"/>
  <c r="U10" i="43308"/>
  <c r="U21" i="43308"/>
  <c r="U15" i="43308"/>
  <c r="I12" i="43308"/>
  <c r="K12" i="43308"/>
  <c r="C15" i="43308"/>
  <c r="W18" i="43308"/>
  <c r="W10" i="43308"/>
  <c r="K14" i="43308"/>
  <c r="C10" i="43308"/>
  <c r="K15" i="43308"/>
  <c r="Q21" i="43308"/>
  <c r="Q20" i="43308"/>
  <c r="W16" i="43308"/>
  <c r="Q10" i="43308"/>
  <c r="U16" i="43308"/>
  <c r="Q13" i="43308"/>
  <c r="K21" i="43308"/>
  <c r="K13" i="43308"/>
  <c r="W14" i="43308"/>
  <c r="K17" i="43308"/>
  <c r="K22" i="43308"/>
  <c r="K19" i="43308"/>
  <c r="K16" i="43308"/>
  <c r="C19" i="43308"/>
  <c r="C11" i="43308"/>
  <c r="E15" i="43308"/>
  <c r="E17" i="43308"/>
  <c r="E20" i="43308"/>
  <c r="C18" i="43308"/>
  <c r="K18" i="43308"/>
  <c r="C16" i="43308"/>
  <c r="C21" i="43308"/>
  <c r="C13" i="43308"/>
  <c r="C22" i="43308"/>
  <c r="C12" i="43308"/>
  <c r="C14" i="43308"/>
  <c r="C17" i="43308"/>
  <c r="W14" i="43301"/>
  <c r="W11" i="43301"/>
  <c r="W17" i="43301"/>
  <c r="W13" i="43301"/>
  <c r="W10" i="43301"/>
  <c r="W15" i="43301"/>
  <c r="G10" i="43301"/>
  <c r="G16" i="43301"/>
  <c r="G14" i="43301"/>
  <c r="G11" i="43301"/>
  <c r="G13" i="43301"/>
  <c r="G12" i="43301"/>
  <c r="G15" i="43301"/>
  <c r="G18" i="43301"/>
  <c r="AA11" i="43287"/>
  <c r="AA15" i="43287"/>
  <c r="AA19" i="43287"/>
  <c r="AA16" i="43287"/>
  <c r="AA14" i="43287"/>
  <c r="AA10" i="43287"/>
  <c r="AA17" i="43287"/>
  <c r="AA13" i="43287"/>
  <c r="AA18" i="43287"/>
  <c r="W12" i="43301"/>
  <c r="S16" i="43306"/>
  <c r="S21" i="43306"/>
  <c r="S18" i="43306"/>
  <c r="S22" i="43306"/>
  <c r="S20" i="43306"/>
  <c r="S13" i="43306"/>
  <c r="S9" i="43306"/>
  <c r="W16" i="43285"/>
  <c r="W15" i="43285"/>
  <c r="W14" i="43285"/>
  <c r="W17" i="43285"/>
  <c r="W11" i="43285"/>
  <c r="W12" i="43285"/>
  <c r="W10" i="43285"/>
  <c r="W19" i="43285"/>
  <c r="W51" i="43299"/>
  <c r="W42" i="43299"/>
  <c r="W18" i="43301"/>
  <c r="Q15" i="43291"/>
  <c r="Q17" i="43291"/>
  <c r="Q18" i="43291"/>
  <c r="Q13" i="43291"/>
  <c r="Q16" i="43291"/>
  <c r="Y11" i="43286"/>
  <c r="Y14" i="43286"/>
  <c r="Y18" i="43286"/>
  <c r="Y15" i="43286"/>
  <c r="Y19" i="43286"/>
  <c r="Y12" i="43286"/>
  <c r="Y17" i="43286"/>
  <c r="Y10" i="43286"/>
  <c r="W66" i="43299"/>
  <c r="Y17" i="43285"/>
  <c r="Y14" i="43285"/>
  <c r="Y16" i="43285"/>
  <c r="Y13" i="43285"/>
  <c r="Y10" i="43285"/>
  <c r="W69" i="43298"/>
  <c r="Y13" i="43286"/>
  <c r="AA42" i="43285"/>
  <c r="U10" i="43293"/>
  <c r="I15" i="43295"/>
  <c r="Y13" i="43298"/>
  <c r="Y12" i="43285"/>
  <c r="Y11" i="43298"/>
  <c r="U64" i="43299"/>
  <c r="W48" i="43299"/>
  <c r="O22" i="49"/>
  <c r="W19" i="43299"/>
  <c r="U36" i="43299"/>
  <c r="U44" i="43299"/>
  <c r="W31" i="43299"/>
  <c r="AA12" i="43287"/>
  <c r="I15" i="43288"/>
  <c r="I16" i="43288"/>
  <c r="I11" i="43288"/>
  <c r="I13" i="43288"/>
  <c r="I14" i="43288"/>
  <c r="I12" i="43288"/>
  <c r="I19" i="43288"/>
  <c r="I17" i="43288"/>
  <c r="Y15" i="43295"/>
  <c r="Y14" i="43295"/>
  <c r="Y18" i="43295"/>
  <c r="Q19" i="43295"/>
  <c r="Q14" i="43295"/>
  <c r="Q17" i="43295"/>
  <c r="Q13" i="43295"/>
  <c r="Q18" i="43295"/>
  <c r="Q11" i="43295"/>
  <c r="Q16" i="43295"/>
  <c r="I14" i="43300"/>
  <c r="I10" i="43300"/>
  <c r="I12" i="43300"/>
  <c r="I11" i="43300"/>
  <c r="I15" i="43300"/>
  <c r="I17" i="43300"/>
  <c r="I18" i="43300"/>
  <c r="I16" i="43300"/>
  <c r="I19" i="43300"/>
  <c r="I13" i="43300"/>
  <c r="Z10" i="43301"/>
  <c r="H19" i="43301"/>
  <c r="I10" i="43301"/>
  <c r="W69" i="43293"/>
  <c r="S11" i="43306"/>
  <c r="Y15" i="43287"/>
  <c r="Y14" i="43287"/>
  <c r="Y16" i="43287"/>
  <c r="Y18" i="43287"/>
  <c r="I16" i="43285"/>
  <c r="I11" i="43285"/>
  <c r="I12" i="43285"/>
  <c r="I17" i="43285"/>
  <c r="W16" i="43300"/>
  <c r="W10" i="43300"/>
  <c r="W12" i="43300"/>
  <c r="W19" i="43300"/>
  <c r="W18" i="43300"/>
  <c r="W13" i="43300"/>
  <c r="W15" i="43300"/>
  <c r="W11" i="43300"/>
  <c r="W17" i="43300"/>
  <c r="W14" i="43300"/>
  <c r="Y18" i="43288"/>
  <c r="Y16" i="43288"/>
  <c r="Y11" i="43288"/>
  <c r="Y19" i="43288"/>
  <c r="Y17" i="43288"/>
  <c r="Z12" i="43301"/>
  <c r="W12" i="43296"/>
  <c r="S19" i="43288"/>
  <c r="S15" i="43306"/>
  <c r="Y12" i="43298"/>
  <c r="S17" i="43306"/>
  <c r="S14" i="43306"/>
  <c r="Q10" i="43291"/>
  <c r="AA69" i="43295"/>
  <c r="U69" i="43285"/>
  <c r="Y19" i="43298"/>
  <c r="W52" i="43299"/>
  <c r="W17" i="43299"/>
  <c r="W55" i="43299"/>
  <c r="S17" i="43290"/>
  <c r="S19" i="43290"/>
  <c r="S13" i="43290"/>
  <c r="W10" i="43289"/>
  <c r="W17" i="43289"/>
  <c r="W14" i="43289"/>
  <c r="W11" i="43289"/>
  <c r="W13" i="43289"/>
  <c r="W12" i="43289"/>
  <c r="W16" i="43289"/>
  <c r="AA65" i="43288"/>
  <c r="AA66" i="43288"/>
  <c r="AA37" i="43288"/>
  <c r="AA61" i="43288"/>
  <c r="AA53" i="43288"/>
  <c r="AA33" i="43288"/>
  <c r="AA54" i="43288"/>
  <c r="AA44" i="43288"/>
  <c r="AA38" i="43288"/>
  <c r="AA39" i="43288"/>
  <c r="AA47" i="43288"/>
  <c r="AA50" i="43288"/>
  <c r="AA30" i="43288"/>
  <c r="AA64" i="43288"/>
  <c r="AA43" i="43288"/>
  <c r="AA42" i="43288"/>
  <c r="AA52" i="43288"/>
  <c r="AA36" i="43288"/>
  <c r="AA49" i="43288"/>
  <c r="AA34" i="43288"/>
  <c r="AA63" i="43288"/>
  <c r="AA55" i="43288"/>
  <c r="AA32" i="43288"/>
  <c r="AA51" i="43288"/>
  <c r="AA31" i="43288"/>
  <c r="AA35" i="43288"/>
  <c r="AA58" i="43288"/>
  <c r="AA62" i="43288"/>
  <c r="AA41" i="43288"/>
  <c r="AA48" i="43288"/>
  <c r="AA57" i="43288"/>
  <c r="AA40" i="43288"/>
  <c r="Q10" i="43298"/>
  <c r="Q11" i="43298"/>
  <c r="Q12" i="43298"/>
  <c r="Q13" i="43298"/>
  <c r="Q14" i="43298"/>
  <c r="Q18" i="43298"/>
  <c r="Q19" i="43298"/>
  <c r="Y13" i="43290"/>
  <c r="Y12" i="43290"/>
  <c r="AA15" i="43295"/>
  <c r="Y11" i="43300"/>
  <c r="Y16" i="43300"/>
  <c r="Y13" i="43300"/>
  <c r="Y18" i="43300"/>
  <c r="Y10" i="43300"/>
  <c r="Y12" i="43300"/>
  <c r="Y14" i="43300"/>
  <c r="Y17" i="43300"/>
  <c r="Y19" i="43300"/>
  <c r="Q11" i="43299"/>
  <c r="Q12" i="43299"/>
  <c r="Q16" i="43299"/>
  <c r="Q66" i="43299"/>
  <c r="Q15" i="43299"/>
  <c r="Q56" i="43299"/>
  <c r="Q48" i="43299"/>
  <c r="Q38" i="43299"/>
  <c r="Q65" i="43299"/>
  <c r="Q49" i="43299"/>
  <c r="Q33" i="43299"/>
  <c r="Q60" i="43299"/>
  <c r="Q32" i="43299"/>
  <c r="Q40" i="43299"/>
  <c r="Q31" i="43299"/>
  <c r="Q54" i="43299"/>
  <c r="Q47" i="43299"/>
  <c r="Q34" i="43299"/>
  <c r="Q63" i="43299"/>
  <c r="Q44" i="43299"/>
  <c r="Q29" i="43299"/>
  <c r="Q67" i="43299" s="1"/>
  <c r="Q50" i="43299"/>
  <c r="Q59" i="43299"/>
  <c r="Q19" i="43299"/>
  <c r="Q36" i="43299"/>
  <c r="Q18" i="43299"/>
  <c r="Q55" i="43299"/>
  <c r="Q64" i="43299"/>
  <c r="Q35" i="43299"/>
  <c r="Q30" i="43299"/>
  <c r="Q52" i="43299"/>
  <c r="Q17" i="43299"/>
  <c r="Q41" i="43299"/>
  <c r="Q39" i="43299"/>
  <c r="Q42" i="43299"/>
  <c r="Q46" i="43299"/>
  <c r="Q51" i="43299"/>
  <c r="Q62" i="43299"/>
  <c r="Q53" i="43299"/>
  <c r="Q61" i="43299"/>
  <c r="Q37" i="43299"/>
  <c r="Q10" i="43299"/>
  <c r="Q57" i="43299"/>
  <c r="Q58" i="43299"/>
  <c r="Q45" i="43299"/>
  <c r="AA66" i="43285"/>
  <c r="AA30" i="43285"/>
  <c r="AA53" i="43285"/>
  <c r="AA37" i="43285"/>
  <c r="AA61" i="43285"/>
  <c r="AA47" i="43285"/>
  <c r="AA54" i="43285"/>
  <c r="AA38" i="43285"/>
  <c r="AA44" i="43285"/>
  <c r="AA35" i="43285"/>
  <c r="AA39" i="43285"/>
  <c r="AA51" i="43285"/>
  <c r="AA64" i="43285"/>
  <c r="AA60" i="43285"/>
  <c r="AA67" i="43285"/>
  <c r="AA43" i="43285"/>
  <c r="AA65" i="43285"/>
  <c r="AA58" i="43285"/>
  <c r="AA63" i="43285"/>
  <c r="AA55" i="43285"/>
  <c r="AA49" i="43285"/>
  <c r="AA40" i="43285"/>
  <c r="AA33" i="43285"/>
  <c r="AA59" i="43285"/>
  <c r="AA36" i="43285"/>
  <c r="AA68" i="43285"/>
  <c r="AA46" i="43285"/>
  <c r="AA62" i="43285"/>
  <c r="AA57" i="43285"/>
  <c r="AA56" i="43285"/>
  <c r="AA34" i="43285"/>
  <c r="AA48" i="43285"/>
  <c r="AA45" i="43285"/>
  <c r="AA50" i="43285"/>
  <c r="AA31" i="43285"/>
  <c r="AA69" i="43296"/>
  <c r="W18" i="43296"/>
  <c r="W19" i="43296"/>
  <c r="W14" i="43296"/>
  <c r="W15" i="43296"/>
  <c r="W16" i="43296"/>
  <c r="W11" i="43296"/>
  <c r="W13" i="43296"/>
  <c r="Q19" i="43291"/>
  <c r="S10" i="43306"/>
  <c r="W16" i="43299"/>
  <c r="W65" i="43299"/>
  <c r="I18" i="43295"/>
  <c r="I13" i="43295"/>
  <c r="I11" i="43295"/>
  <c r="AA19" i="43294"/>
  <c r="AA16" i="43294"/>
  <c r="AA13" i="43294"/>
  <c r="U11" i="43288"/>
  <c r="U16" i="43288"/>
  <c r="U12" i="43288"/>
  <c r="U18" i="43288"/>
  <c r="U13" i="43288"/>
  <c r="U10" i="43288"/>
  <c r="U19" i="43288"/>
  <c r="Q14" i="43291"/>
  <c r="O21" i="43302"/>
  <c r="I16" i="43295"/>
  <c r="G16" i="43308"/>
  <c r="Y18" i="43285"/>
  <c r="G15" i="43308"/>
  <c r="W13" i="43285"/>
  <c r="W62" i="43299"/>
  <c r="AA11" i="43294"/>
  <c r="W43" i="43299"/>
  <c r="U43" i="43299"/>
  <c r="W15" i="43299"/>
  <c r="W60" i="43299"/>
  <c r="W16" i="43301"/>
  <c r="U12" i="43285"/>
  <c r="U17" i="43285"/>
  <c r="U10" i="43285"/>
  <c r="U19" i="43285"/>
  <c r="U16" i="43285"/>
  <c r="U13" i="43285"/>
  <c r="U18" i="43285"/>
  <c r="U14" i="43285"/>
  <c r="U11" i="43285"/>
  <c r="U15" i="43285"/>
  <c r="Q18" i="43288"/>
  <c r="Q13" i="43288"/>
  <c r="Q12" i="43288"/>
  <c r="R19" i="43263"/>
  <c r="S14" i="43263"/>
  <c r="Y13" i="43297"/>
  <c r="Y16" i="43297"/>
  <c r="Y15" i="43297"/>
  <c r="Y10" i="43297"/>
  <c r="Y11" i="43297"/>
  <c r="Y14" i="43297"/>
  <c r="S18" i="43263"/>
  <c r="I17" i="43295"/>
  <c r="O21" i="52"/>
  <c r="O16" i="52"/>
  <c r="O13" i="52"/>
  <c r="O10" i="52"/>
  <c r="O17" i="52"/>
  <c r="O18" i="52"/>
  <c r="O12" i="52"/>
  <c r="O19" i="52"/>
  <c r="O20" i="52"/>
  <c r="O9" i="52"/>
  <c r="O15" i="52"/>
  <c r="I18" i="43301"/>
  <c r="U14" i="43286"/>
  <c r="U16" i="43286"/>
  <c r="U11" i="43286"/>
  <c r="U15" i="43286"/>
  <c r="U12" i="43286"/>
  <c r="U19" i="43286"/>
  <c r="U17" i="43286"/>
  <c r="U13" i="43286"/>
  <c r="I13" i="43301"/>
  <c r="Y49" i="43299"/>
  <c r="Y56" i="43299"/>
  <c r="Y50" i="43299"/>
  <c r="Y37" i="43299"/>
  <c r="Y12" i="43299"/>
  <c r="Y60" i="43299"/>
  <c r="Y48" i="43299"/>
  <c r="Y32" i="43299"/>
  <c r="Y55" i="43299"/>
  <c r="Y35" i="43299"/>
  <c r="Y31" i="43299"/>
  <c r="Y58" i="43299"/>
  <c r="Y42" i="43299"/>
  <c r="Y54" i="43299"/>
  <c r="Y33" i="43299"/>
  <c r="Y30" i="43299"/>
  <c r="Y43" i="43299"/>
  <c r="Y14" i="43299"/>
  <c r="Y61" i="43299"/>
  <c r="Y15" i="43299"/>
  <c r="Y10" i="43299"/>
  <c r="Y46" i="43299"/>
  <c r="Y29" i="43299"/>
  <c r="Y13" i="43299"/>
  <c r="Y66" i="43299"/>
  <c r="Y64" i="43299"/>
  <c r="Y53" i="43299"/>
  <c r="Y52" i="43299"/>
  <c r="Y63" i="43299"/>
  <c r="Y44" i="43299"/>
  <c r="Y47" i="43299"/>
  <c r="Y34" i="43299"/>
  <c r="Y19" i="43299"/>
  <c r="Y57" i="43299"/>
  <c r="Y59" i="43299"/>
  <c r="Y40" i="43299"/>
  <c r="Y11" i="43299"/>
  <c r="Y17" i="43299"/>
  <c r="Y18" i="43299"/>
  <c r="Y45" i="43299"/>
  <c r="Y41" i="43299"/>
  <c r="AA69" i="43288"/>
  <c r="K69" i="43297"/>
  <c r="AA41" i="43285"/>
  <c r="T19" i="43301"/>
  <c r="I10" i="43291"/>
  <c r="I13" i="43291"/>
  <c r="I14" i="43291"/>
  <c r="I16" i="43291"/>
  <c r="I19" i="43291"/>
  <c r="I17" i="43291"/>
  <c r="I12" i="43291"/>
  <c r="I11" i="43291"/>
  <c r="I18" i="43291"/>
  <c r="I15" i="43291"/>
  <c r="Q15" i="43286"/>
  <c r="Q14" i="43286"/>
  <c r="Q10" i="43286"/>
  <c r="Q18" i="43286"/>
  <c r="Q16" i="43286"/>
  <c r="Q11" i="43286"/>
  <c r="Q13" i="43286"/>
  <c r="Q17" i="43286"/>
  <c r="Q12" i="43286"/>
  <c r="Q19" i="43286"/>
  <c r="G20" i="43308"/>
  <c r="O20" i="51"/>
  <c r="O13" i="51"/>
  <c r="O16" i="51"/>
  <c r="O17" i="51"/>
  <c r="O14" i="51"/>
  <c r="O21" i="51"/>
  <c r="O9" i="51"/>
  <c r="O22" i="51" s="1"/>
  <c r="O11" i="51"/>
  <c r="O19" i="51"/>
  <c r="O18" i="51"/>
  <c r="O10" i="51"/>
  <c r="O15" i="51"/>
  <c r="S69" i="43300"/>
  <c r="G69" i="43297"/>
  <c r="O19" i="43301"/>
  <c r="O9" i="43302"/>
  <c r="O69" i="43285"/>
  <c r="W17" i="43296"/>
  <c r="K69" i="43298"/>
  <c r="AA69" i="43292"/>
  <c r="Y14" i="43288"/>
  <c r="U14" i="43288"/>
  <c r="I10" i="43295"/>
  <c r="S14" i="43290"/>
  <c r="Y11" i="43285"/>
  <c r="S12" i="43306"/>
  <c r="U65" i="43299"/>
  <c r="W18" i="43285"/>
  <c r="AA14" i="43294"/>
  <c r="W46" i="43299"/>
  <c r="AA69" i="43294"/>
  <c r="W18" i="43299"/>
  <c r="W49" i="43299"/>
  <c r="R14" i="43304"/>
  <c r="R15" i="43304"/>
  <c r="R20" i="43304"/>
  <c r="R17" i="43304"/>
  <c r="R16" i="43304"/>
  <c r="R9" i="43304"/>
  <c r="R10" i="43304"/>
  <c r="R13" i="43304"/>
  <c r="R22" i="43304"/>
  <c r="R18" i="43304"/>
  <c r="R11" i="43304"/>
  <c r="R12" i="43304"/>
  <c r="R21" i="43304"/>
  <c r="R19" i="43304"/>
  <c r="O14" i="52"/>
  <c r="O11" i="52"/>
  <c r="O19" i="43257"/>
  <c r="O14" i="43257"/>
  <c r="O10" i="43257"/>
  <c r="O18" i="43257"/>
  <c r="O11" i="43257"/>
  <c r="O15" i="43257"/>
  <c r="O16" i="43257"/>
  <c r="O21" i="43257"/>
  <c r="O9" i="43257"/>
  <c r="O13" i="43257"/>
  <c r="I16" i="43308"/>
  <c r="I19" i="43308"/>
  <c r="I17" i="43308"/>
  <c r="I18" i="43308"/>
  <c r="I15" i="43308"/>
  <c r="I14" i="43308"/>
  <c r="I21" i="43308"/>
  <c r="I22" i="43308"/>
  <c r="I13" i="43308"/>
  <c r="I10" i="43308"/>
  <c r="G17" i="43301"/>
  <c r="S17" i="43286"/>
  <c r="S13" i="43286"/>
  <c r="S19" i="43286"/>
  <c r="S10" i="43286"/>
  <c r="S16" i="43286"/>
  <c r="S12" i="43286"/>
  <c r="S15" i="43286"/>
  <c r="Y15" i="43300"/>
  <c r="I10" i="43288"/>
  <c r="W10" i="43299"/>
  <c r="W32" i="43299"/>
  <c r="W53" i="43299"/>
  <c r="W54" i="43299"/>
  <c r="W36" i="43299"/>
  <c r="W29" i="43299"/>
  <c r="W67" i="43299" s="1"/>
  <c r="W41" i="43299"/>
  <c r="W33" i="43299"/>
  <c r="W11" i="43299"/>
  <c r="W14" i="43299"/>
  <c r="W13" i="43299"/>
  <c r="W56" i="43299"/>
  <c r="W63" i="43299"/>
  <c r="W57" i="43299"/>
  <c r="W44" i="43299"/>
  <c r="W40" i="43299"/>
  <c r="W38" i="43299"/>
  <c r="W45" i="43299"/>
  <c r="W50" i="43299"/>
  <c r="W64" i="43299"/>
  <c r="W12" i="43299"/>
  <c r="W35" i="43299"/>
  <c r="W61" i="43299"/>
  <c r="AA69" i="43297"/>
  <c r="U14" i="43293"/>
  <c r="U12" i="43293"/>
  <c r="U16" i="43293"/>
  <c r="U19" i="43293"/>
  <c r="U17" i="43293"/>
  <c r="U13" i="43293"/>
  <c r="S15" i="43288"/>
  <c r="S11" i="43288"/>
  <c r="S18" i="43288"/>
  <c r="S17" i="43288"/>
  <c r="S13" i="43288"/>
  <c r="S14" i="43288"/>
  <c r="S10" i="43288"/>
  <c r="O12" i="43302"/>
  <c r="O18" i="43302"/>
  <c r="O16" i="43302"/>
  <c r="O14" i="43302"/>
  <c r="O10" i="43302"/>
  <c r="O11" i="43302"/>
  <c r="O19" i="43302"/>
  <c r="O22" i="43302"/>
  <c r="O15" i="43302"/>
  <c r="O17" i="43302"/>
  <c r="O20" i="43302"/>
  <c r="O20" i="43260"/>
  <c r="O13" i="43260"/>
  <c r="O17" i="43260"/>
  <c r="O10" i="43260"/>
  <c r="O12" i="43260"/>
  <c r="O19" i="43260"/>
  <c r="O9" i="43260"/>
  <c r="O15" i="43260"/>
  <c r="O21" i="43260"/>
  <c r="O18" i="43260"/>
  <c r="O14" i="43260"/>
  <c r="W58" i="43299"/>
  <c r="W59" i="43299"/>
  <c r="Z11" i="43301"/>
  <c r="I11" i="43301"/>
  <c r="AA66" i="43293"/>
  <c r="AA48" i="43293"/>
  <c r="AA68" i="43293"/>
  <c r="AA55" i="43293"/>
  <c r="AA33" i="43293"/>
  <c r="AA61" i="43293"/>
  <c r="AA54" i="43293"/>
  <c r="AA36" i="43293"/>
  <c r="AA39" i="43293"/>
  <c r="AA45" i="43293"/>
  <c r="AA64" i="43293"/>
  <c r="AA38" i="43293"/>
  <c r="AA50" i="43293"/>
  <c r="AA46" i="43293"/>
  <c r="AA30" i="43293"/>
  <c r="AA67" i="43293"/>
  <c r="AA49" i="43293"/>
  <c r="AA40" i="43293"/>
  <c r="AA58" i="43293"/>
  <c r="AA47" i="43293"/>
  <c r="AA62" i="43293"/>
  <c r="AA59" i="43293"/>
  <c r="AA44" i="43293"/>
  <c r="AA42" i="43293"/>
  <c r="AA31" i="43293"/>
  <c r="AA32" i="43293"/>
  <c r="AA34" i="43293"/>
  <c r="AA63" i="43293"/>
  <c r="AA57" i="43293"/>
  <c r="AA60" i="43293"/>
  <c r="AA65" i="43293"/>
  <c r="AA52" i="43293"/>
  <c r="AA37" i="43293"/>
  <c r="AA41" i="43293"/>
  <c r="AA43" i="43293"/>
  <c r="AA53" i="43293"/>
  <c r="AA51" i="43293"/>
  <c r="AA56" i="43293"/>
  <c r="AA35" i="43293"/>
  <c r="X19" i="43301"/>
  <c r="Y12" i="43301" s="1"/>
  <c r="O14" i="43261"/>
  <c r="O19" i="43261"/>
  <c r="O16" i="43261"/>
  <c r="O21" i="43261"/>
  <c r="O20" i="43261"/>
  <c r="O13" i="43261"/>
  <c r="O9" i="43261"/>
  <c r="O22" i="43261" s="1"/>
  <c r="O12" i="43261"/>
  <c r="O18" i="43261"/>
  <c r="O17" i="43261"/>
  <c r="O11" i="43261"/>
  <c r="Z19" i="43286"/>
  <c r="AA10" i="43286" s="1"/>
  <c r="S17" i="43285"/>
  <c r="S18" i="43285"/>
  <c r="S13" i="43285"/>
  <c r="S16" i="43285"/>
  <c r="S10" i="43285"/>
  <c r="S14" i="43285"/>
  <c r="S11" i="43285"/>
  <c r="S15" i="43285"/>
  <c r="S19" i="43285"/>
  <c r="U38" i="43299"/>
  <c r="U56" i="43299"/>
  <c r="U40" i="43299"/>
  <c r="U13" i="43299"/>
  <c r="U29" i="43299"/>
  <c r="U49" i="43299"/>
  <c r="U63" i="43299"/>
  <c r="U57" i="43299"/>
  <c r="U60" i="43299"/>
  <c r="U15" i="43299"/>
  <c r="U39" i="43299"/>
  <c r="U55" i="43299"/>
  <c r="U59" i="43299"/>
  <c r="U52" i="43299"/>
  <c r="U34" i="43299"/>
  <c r="U66" i="43299"/>
  <c r="U37" i="43299"/>
  <c r="U51" i="43299"/>
  <c r="U41" i="43299"/>
  <c r="U48" i="43299"/>
  <c r="U16" i="43299"/>
  <c r="U47" i="43299"/>
  <c r="U50" i="43299"/>
  <c r="U33" i="43299"/>
  <c r="U14" i="43299"/>
  <c r="U61" i="43299"/>
  <c r="U12" i="43299"/>
  <c r="U10" i="43299"/>
  <c r="U31" i="43299"/>
  <c r="U19" i="43299"/>
  <c r="U53" i="43299"/>
  <c r="U46" i="43299"/>
  <c r="U32" i="43299"/>
  <c r="U67" i="43299" s="1"/>
  <c r="U45" i="43299"/>
  <c r="U62" i="43299"/>
  <c r="O22" i="43262"/>
  <c r="G11" i="43308"/>
  <c r="Y16" i="43286"/>
  <c r="E19" i="43301"/>
  <c r="Y12" i="43288"/>
  <c r="E69" i="43298"/>
  <c r="Y10" i="43298"/>
  <c r="U15" i="43288"/>
  <c r="I12" i="43295"/>
  <c r="Z17" i="43301"/>
  <c r="Y15" i="43285"/>
  <c r="U17" i="43299"/>
  <c r="AA12" i="43294"/>
  <c r="W47" i="43299"/>
  <c r="W37" i="43299"/>
  <c r="U35" i="43299"/>
  <c r="W34" i="43299"/>
  <c r="I19" i="43290"/>
  <c r="I14" i="43290"/>
  <c r="I17" i="43290"/>
  <c r="I11" i="43290"/>
  <c r="Q10" i="43297"/>
  <c r="Q12" i="43297"/>
  <c r="Q14" i="43297"/>
  <c r="Q13" i="43297"/>
  <c r="Y16" i="43301"/>
  <c r="U18" i="43290"/>
  <c r="U11" i="43290"/>
  <c r="U15" i="43290"/>
  <c r="U13" i="43290"/>
  <c r="I17" i="43293"/>
  <c r="I19" i="43293"/>
  <c r="I13" i="43293"/>
  <c r="I18" i="43293"/>
  <c r="I16" i="43293"/>
  <c r="I10" i="43293"/>
  <c r="Y15" i="43290"/>
  <c r="I18" i="43288"/>
  <c r="I14" i="43301"/>
  <c r="Y11" i="43301"/>
  <c r="S19" i="43306"/>
  <c r="G16" i="43288"/>
  <c r="G10" i="43288"/>
  <c r="G14" i="43288"/>
  <c r="G19" i="43288"/>
  <c r="G11" i="43288"/>
  <c r="G15" i="43288"/>
  <c r="G13" i="43288"/>
  <c r="G12" i="43288"/>
  <c r="G17" i="43288"/>
  <c r="G18" i="43288"/>
  <c r="M69" i="43285"/>
  <c r="U18" i="43299"/>
  <c r="M11" i="43308"/>
  <c r="AA10" i="43308"/>
  <c r="W20" i="43308"/>
  <c r="S17" i="43308"/>
  <c r="AA19" i="43308"/>
  <c r="S10" i="43308"/>
  <c r="W15" i="43308"/>
  <c r="S12" i="43308"/>
  <c r="S15" i="43311"/>
  <c r="W13" i="43308"/>
  <c r="S14" i="43308"/>
  <c r="W22" i="43308"/>
  <c r="AA18" i="43308"/>
  <c r="E22" i="43308"/>
  <c r="W19" i="43308"/>
  <c r="M14" i="43308"/>
  <c r="S12" i="43311"/>
  <c r="M16" i="43308"/>
  <c r="S22" i="43308"/>
  <c r="AA13" i="43308"/>
  <c r="S11" i="43308"/>
  <c r="S16" i="43308"/>
  <c r="G13" i="43308"/>
  <c r="G17" i="43308"/>
  <c r="G18" i="43308"/>
  <c r="G21" i="43308"/>
  <c r="M13" i="43308"/>
  <c r="E10" i="43308"/>
  <c r="M17" i="43308"/>
  <c r="M22" i="43308"/>
  <c r="S21" i="43308"/>
  <c r="E16" i="43308"/>
  <c r="G19" i="43308"/>
  <c r="G22" i="43308"/>
  <c r="G10" i="43308"/>
  <c r="M21" i="43308"/>
  <c r="M15" i="43308"/>
  <c r="G12" i="43308"/>
  <c r="E12" i="43308"/>
  <c r="M10" i="43308"/>
  <c r="M19" i="43308"/>
  <c r="E19" i="43308"/>
  <c r="E18" i="43308"/>
  <c r="E11" i="43308"/>
  <c r="E13" i="43308"/>
  <c r="M20" i="43308"/>
  <c r="E14" i="43308"/>
  <c r="S18" i="43301"/>
  <c r="S12" i="43301"/>
  <c r="S17" i="43301"/>
  <c r="S11" i="43301"/>
  <c r="S13" i="43301"/>
  <c r="S16" i="43301"/>
  <c r="S15" i="43301"/>
  <c r="S10" i="43301"/>
  <c r="AA17" i="43308"/>
  <c r="AH22" i="43308"/>
  <c r="AH23" i="43308" s="1"/>
  <c r="S13" i="43311"/>
  <c r="W14" i="43288"/>
  <c r="W12" i="43288"/>
  <c r="W18" i="43288"/>
  <c r="W13" i="43288"/>
  <c r="W16" i="43288"/>
  <c r="W11" i="43288"/>
  <c r="W10" i="43288"/>
  <c r="W17" i="43288"/>
  <c r="W19" i="43288"/>
  <c r="W15" i="43288"/>
  <c r="O69" i="43288"/>
  <c r="U15" i="43300"/>
  <c r="U17" i="43300"/>
  <c r="U18" i="43300"/>
  <c r="U13" i="43300"/>
  <c r="U19" i="43300"/>
  <c r="U11" i="43300"/>
  <c r="U10" i="43300"/>
  <c r="U12" i="43300"/>
  <c r="U16" i="43300"/>
  <c r="U14" i="43300"/>
  <c r="Q12" i="43300"/>
  <c r="Q15" i="43300"/>
  <c r="Q19" i="43300"/>
  <c r="Q16" i="43300"/>
  <c r="Q14" i="43300"/>
  <c r="Q18" i="43300"/>
  <c r="Q11" i="43300"/>
  <c r="Q10" i="43292"/>
  <c r="Q13" i="43292"/>
  <c r="Q11" i="43292"/>
  <c r="Q19" i="43292"/>
  <c r="Q17" i="43292"/>
  <c r="Q14" i="43292"/>
  <c r="Q12" i="43292"/>
  <c r="Q15" i="43292"/>
  <c r="Q18" i="43292"/>
  <c r="Y69" i="43300"/>
  <c r="S14" i="43311"/>
  <c r="Y69" i="43285"/>
  <c r="Z19" i="43288"/>
  <c r="S10" i="43311"/>
  <c r="S16" i="43311"/>
  <c r="M18" i="43308"/>
  <c r="M69" i="43300"/>
  <c r="Q10" i="43285"/>
  <c r="Q14" i="43285"/>
  <c r="Q18" i="43285"/>
  <c r="Q15" i="43285"/>
  <c r="Q12" i="43285"/>
  <c r="Q19" i="43285"/>
  <c r="Q11" i="43285"/>
  <c r="Q13" i="43285"/>
  <c r="Q16" i="43285"/>
  <c r="Q17" i="43285"/>
  <c r="S11" i="43311"/>
  <c r="S17" i="43311"/>
  <c r="O69" i="43300"/>
  <c r="S12" i="43310"/>
  <c r="S13" i="43310"/>
  <c r="S21" i="43310"/>
  <c r="S22" i="43310"/>
  <c r="S16" i="43310"/>
  <c r="S20" i="43310"/>
  <c r="S15" i="43310"/>
  <c r="S11" i="43310"/>
  <c r="S10" i="43310"/>
  <c r="S17" i="43310"/>
  <c r="S19" i="43310"/>
  <c r="S18" i="43310"/>
  <c r="S14" i="43310"/>
  <c r="AA51" i="43287"/>
  <c r="AA68" i="43287"/>
  <c r="AA65" i="43287"/>
  <c r="AA44" i="43287"/>
  <c r="AA55" i="43287"/>
  <c r="AA61" i="43287"/>
  <c r="AA52" i="43287"/>
  <c r="AA49" i="43287"/>
  <c r="AA62" i="43287"/>
  <c r="AA43" i="43287"/>
  <c r="AA56" i="43287"/>
  <c r="AA53" i="43287"/>
  <c r="AA38" i="43287"/>
  <c r="AA57" i="43287"/>
  <c r="AA40" i="43287"/>
  <c r="AA50" i="43287"/>
  <c r="AA37" i="43287"/>
  <c r="AA30" i="43287"/>
  <c r="AA46" i="43287"/>
  <c r="AA39" i="43287"/>
  <c r="AA67" i="43287"/>
  <c r="AA54" i="43287"/>
  <c r="AA42" i="43287"/>
  <c r="AA41" i="43287"/>
  <c r="AA36" i="43287"/>
  <c r="AA35" i="43287"/>
  <c r="AA66" i="43287"/>
  <c r="AA60" i="43287"/>
  <c r="AA48" i="43287"/>
  <c r="AA33" i="43287"/>
  <c r="AA32" i="43287"/>
  <c r="AA34" i="43287"/>
  <c r="AA47" i="43287"/>
  <c r="AA58" i="43287"/>
  <c r="AA64" i="43287"/>
  <c r="AA45" i="43287"/>
  <c r="AA59" i="43287"/>
  <c r="Y67" i="43299"/>
  <c r="S20" i="43308"/>
  <c r="AC14" i="43308"/>
  <c r="AA37" i="43300"/>
  <c r="U12" i="43296"/>
  <c r="U19" i="43296"/>
  <c r="U11" i="43296"/>
  <c r="U13" i="43296"/>
  <c r="U18" i="43296"/>
  <c r="U16" i="43296"/>
  <c r="U10" i="43296"/>
  <c r="U15" i="43296"/>
  <c r="U14" i="43296"/>
  <c r="AA69" i="43289"/>
  <c r="I15" i="43286"/>
  <c r="I12" i="43286"/>
  <c r="I13" i="43286"/>
  <c r="I14" i="43286"/>
  <c r="I10" i="43286"/>
  <c r="I18" i="43286"/>
  <c r="I11" i="43286"/>
  <c r="I17" i="43286"/>
  <c r="I19" i="43286"/>
  <c r="AA57" i="43300"/>
  <c r="Q17" i="43301"/>
  <c r="Q16" i="43301"/>
  <c r="Q15" i="43301"/>
  <c r="Q11" i="43301"/>
  <c r="Q18" i="43301"/>
  <c r="Q14" i="43301"/>
  <c r="Q10" i="43301"/>
  <c r="Q12" i="43301"/>
  <c r="Z19" i="43298"/>
  <c r="AA14" i="43298" s="1"/>
  <c r="E69" i="43285"/>
  <c r="Z19" i="43292"/>
  <c r="AA16" i="43292" s="1"/>
  <c r="Z14" i="43301"/>
  <c r="S21" i="43311"/>
  <c r="AA22" i="43308"/>
  <c r="S19" i="43311"/>
  <c r="S69" i="43288"/>
  <c r="K69" i="43300"/>
  <c r="S15" i="43291"/>
  <c r="S19" i="43291"/>
  <c r="S10" i="43291"/>
  <c r="S14" i="43291"/>
  <c r="S12" i="43291"/>
  <c r="S18" i="43291"/>
  <c r="S13" i="43291"/>
  <c r="S16" i="43291"/>
  <c r="S11" i="43291"/>
  <c r="S17" i="43291"/>
  <c r="L19" i="43301"/>
  <c r="I16" i="43296"/>
  <c r="I12" i="43296"/>
  <c r="I19" i="43296"/>
  <c r="I11" i="43296"/>
  <c r="I17" i="43296"/>
  <c r="I15" i="43296"/>
  <c r="I10" i="43296"/>
  <c r="I13" i="43296"/>
  <c r="I14" i="43296"/>
  <c r="I18" i="43296"/>
  <c r="Z19" i="43290"/>
  <c r="Z19" i="43296"/>
  <c r="AA13" i="43296"/>
  <c r="AA43" i="43291"/>
  <c r="AA34" i="43291"/>
  <c r="AA32" i="43291"/>
  <c r="AA52" i="43291"/>
  <c r="AA61" i="43291"/>
  <c r="AA37" i="43291"/>
  <c r="AA33" i="43291"/>
  <c r="AA49" i="43291"/>
  <c r="AA30" i="43291"/>
  <c r="AA46" i="43291"/>
  <c r="AA62" i="43291"/>
  <c r="AA39" i="43291"/>
  <c r="AA55" i="43291"/>
  <c r="AA42" i="43291"/>
  <c r="AA41" i="43291"/>
  <c r="AA35" i="43291"/>
  <c r="AA51" i="43291"/>
  <c r="AA53" i="43291"/>
  <c r="AA40" i="43291"/>
  <c r="AA47" i="43291"/>
  <c r="AA67" i="43291"/>
  <c r="AA58" i="43291"/>
  <c r="AA66" i="43291"/>
  <c r="AA44" i="43291"/>
  <c r="AA60" i="43291"/>
  <c r="AA64" i="43291"/>
  <c r="AA48" i="43291"/>
  <c r="AA36" i="43291"/>
  <c r="AA50" i="43291"/>
  <c r="AA45" i="43291"/>
  <c r="AA54" i="43291"/>
  <c r="AA65" i="43291"/>
  <c r="AA31" i="43291"/>
  <c r="AA38" i="43291"/>
  <c r="AA63" i="43291"/>
  <c r="AA57" i="43291"/>
  <c r="AA56" i="43291"/>
  <c r="AA59" i="43291"/>
  <c r="AA68" i="43291"/>
  <c r="S19" i="43289"/>
  <c r="S14" i="43289"/>
  <c r="S15" i="43289"/>
  <c r="S13" i="43289"/>
  <c r="S10" i="43289"/>
  <c r="S11" i="43289"/>
  <c r="S16" i="43289"/>
  <c r="S12" i="43289"/>
  <c r="S17" i="43289"/>
  <c r="I62" i="43299"/>
  <c r="I59" i="43299"/>
  <c r="I37" i="43299"/>
  <c r="I34" i="43299"/>
  <c r="I15" i="43299"/>
  <c r="I39" i="43299"/>
  <c r="I52" i="43299"/>
  <c r="I12" i="43299"/>
  <c r="I31" i="43299"/>
  <c r="I44" i="43299"/>
  <c r="I46" i="43299"/>
  <c r="I65" i="43299"/>
  <c r="I50" i="43299"/>
  <c r="I45" i="43299"/>
  <c r="I49" i="43299"/>
  <c r="I42" i="43299"/>
  <c r="I11" i="43299"/>
  <c r="I29" i="43299"/>
  <c r="I35" i="43299"/>
  <c r="I17" i="43299"/>
  <c r="I48" i="43299"/>
  <c r="I55" i="43299"/>
  <c r="I60" i="43299"/>
  <c r="I30" i="43299"/>
  <c r="I66" i="43299"/>
  <c r="I40" i="43299"/>
  <c r="I41" i="43299"/>
  <c r="I18" i="43299"/>
  <c r="I36" i="43299"/>
  <c r="I51" i="43299"/>
  <c r="I58" i="43299"/>
  <c r="I10" i="43299"/>
  <c r="I33" i="43299"/>
  <c r="I47" i="43299"/>
  <c r="I61" i="43299"/>
  <c r="I16" i="43299"/>
  <c r="I54" i="43299"/>
  <c r="I64" i="43299"/>
  <c r="I56" i="43299"/>
  <c r="I43" i="43299"/>
  <c r="I14" i="43299"/>
  <c r="I63" i="43299"/>
  <c r="I57" i="43299"/>
  <c r="I19" i="43299"/>
  <c r="I53" i="43299"/>
  <c r="I38" i="43299"/>
  <c r="I32" i="43299"/>
  <c r="I13" i="43299"/>
  <c r="S68" i="43263"/>
  <c r="U69" i="43300"/>
  <c r="U15" i="43301"/>
  <c r="U11" i="43301"/>
  <c r="U18" i="43301"/>
  <c r="U16" i="43301"/>
  <c r="U17" i="43301"/>
  <c r="U12" i="43301"/>
  <c r="U10" i="43301"/>
  <c r="U13" i="43301"/>
  <c r="U14" i="43301"/>
  <c r="Z19" i="43300"/>
  <c r="AA12" i="43300" s="1"/>
  <c r="AA56" i="43300"/>
  <c r="AA58" i="43300"/>
  <c r="AA66" i="43300"/>
  <c r="AA46" i="43300"/>
  <c r="AA45" i="43300"/>
  <c r="AA44" i="43300"/>
  <c r="AA53" i="43300"/>
  <c r="AA35" i="43300"/>
  <c r="AA33" i="43300"/>
  <c r="AA63" i="43300"/>
  <c r="AA64" i="43300"/>
  <c r="AA65" i="43300"/>
  <c r="AA42" i="43300"/>
  <c r="AA60" i="43300"/>
  <c r="AA40" i="43300"/>
  <c r="AA59" i="43300"/>
  <c r="AA54" i="43300"/>
  <c r="AA62" i="43300"/>
  <c r="AA52" i="43300"/>
  <c r="AA31" i="43300"/>
  <c r="AA30" i="43300"/>
  <c r="AA39" i="43300"/>
  <c r="AA34" i="43300"/>
  <c r="AA67" i="43300"/>
  <c r="AA55" i="43300"/>
  <c r="AA47" i="43300"/>
  <c r="AA38" i="43300"/>
  <c r="AA32" i="43300"/>
  <c r="AA68" i="43300"/>
  <c r="AA51" i="43300"/>
  <c r="AA49" i="43300"/>
  <c r="AA61" i="43300"/>
  <c r="AA36" i="43300"/>
  <c r="AA50" i="43300"/>
  <c r="AA43" i="43300"/>
  <c r="AA48" i="43300"/>
  <c r="AA17" i="43288"/>
  <c r="AA12" i="43308"/>
  <c r="G69" i="43300"/>
  <c r="AA69" i="43290"/>
  <c r="Z19" i="43299"/>
  <c r="AA10" i="43299" s="1"/>
  <c r="S20" i="43311"/>
  <c r="AA21" i="43308"/>
  <c r="AA16" i="43308"/>
  <c r="Z19" i="43297"/>
  <c r="S14" i="43301"/>
  <c r="AC18" i="43308"/>
  <c r="W31" i="44"/>
  <c r="X31" i="44" s="1"/>
  <c r="S9" i="43311"/>
  <c r="AA20" i="43308"/>
  <c r="Z19" i="43289"/>
  <c r="G69" i="43286"/>
  <c r="W69" i="43285"/>
  <c r="Z19" i="43285"/>
  <c r="W19" i="43301"/>
  <c r="S23" i="43311"/>
  <c r="AA11" i="43308"/>
  <c r="K69" i="43285"/>
  <c r="AA14" i="43308"/>
  <c r="W9" i="44"/>
  <c r="U16" i="43292"/>
  <c r="U19" i="43292"/>
  <c r="U17" i="43292"/>
  <c r="U13" i="43292"/>
  <c r="U11" i="43292"/>
  <c r="U18" i="43292"/>
  <c r="U14" i="43292"/>
  <c r="U10" i="43292"/>
  <c r="U15" i="43292"/>
  <c r="Z19" i="43291"/>
  <c r="AA14" i="43291"/>
  <c r="Q14" i="43290"/>
  <c r="Q13" i="43290"/>
  <c r="Q18" i="43290"/>
  <c r="Q19" i="43290"/>
  <c r="Q12" i="43290"/>
  <c r="Q16" i="43290"/>
  <c r="Q15" i="43290"/>
  <c r="Q11" i="43290"/>
  <c r="Q17" i="43290"/>
  <c r="Q10" i="43290"/>
  <c r="E67" i="43299"/>
  <c r="S69" i="43296"/>
  <c r="X72" i="44"/>
  <c r="X80" i="44"/>
  <c r="X100" i="44"/>
  <c r="X48" i="44"/>
  <c r="X47" i="44"/>
  <c r="X44" i="44"/>
  <c r="X105" i="44"/>
  <c r="X112" i="44"/>
  <c r="X102" i="44"/>
  <c r="X74" i="44"/>
  <c r="X90" i="44"/>
  <c r="X123" i="44"/>
  <c r="X41" i="44"/>
  <c r="X116" i="44"/>
  <c r="X127" i="44"/>
  <c r="X117" i="44"/>
  <c r="X61" i="44"/>
  <c r="X119" i="44"/>
  <c r="X89" i="44"/>
  <c r="X118" i="44"/>
  <c r="X36" i="44"/>
  <c r="X103" i="44"/>
  <c r="X51" i="44"/>
  <c r="X128" i="44"/>
  <c r="X77" i="44"/>
  <c r="X78" i="44"/>
  <c r="X130" i="44"/>
  <c r="X55" i="44"/>
  <c r="X56" i="44"/>
  <c r="X86" i="44"/>
  <c r="X73" i="44"/>
  <c r="X76" i="44"/>
  <c r="X92" i="44"/>
  <c r="X97" i="44"/>
  <c r="X49" i="44"/>
  <c r="X122" i="44"/>
  <c r="X58" i="44"/>
  <c r="X38" i="44"/>
  <c r="X91" i="44"/>
  <c r="X35" i="44"/>
  <c r="X71" i="44"/>
  <c r="X40" i="44"/>
  <c r="X52" i="44"/>
  <c r="X54" i="44"/>
  <c r="X81" i="44"/>
  <c r="X93" i="44"/>
  <c r="X115" i="44"/>
  <c r="X42" i="44"/>
  <c r="X96" i="44"/>
  <c r="X50" i="44"/>
  <c r="X95" i="44"/>
  <c r="X110" i="44"/>
  <c r="X98" i="44"/>
  <c r="X113" i="44"/>
  <c r="X45" i="44"/>
  <c r="X101" i="44"/>
  <c r="X64" i="44"/>
  <c r="X67" i="44"/>
  <c r="X75" i="44"/>
  <c r="X121" i="44"/>
  <c r="X79" i="44"/>
  <c r="X66" i="44"/>
  <c r="X99" i="44"/>
  <c r="X109" i="44"/>
  <c r="X104" i="44"/>
  <c r="X85" i="44"/>
  <c r="X87" i="44"/>
  <c r="X111" i="44"/>
  <c r="X125" i="44"/>
  <c r="X43" i="44"/>
  <c r="X37" i="44"/>
  <c r="X60" i="44"/>
  <c r="X108" i="44"/>
  <c r="X68" i="44"/>
  <c r="X107" i="44"/>
  <c r="X83" i="44"/>
  <c r="X63" i="44"/>
  <c r="X124" i="44"/>
  <c r="X84" i="44"/>
  <c r="X46" i="44"/>
  <c r="X82" i="44"/>
  <c r="X94" i="44"/>
  <c r="X106" i="44"/>
  <c r="X53" i="44"/>
  <c r="C14" i="44"/>
  <c r="B14" i="44"/>
  <c r="AE11" i="43308"/>
  <c r="AE16" i="43308"/>
  <c r="AE10" i="43308"/>
  <c r="AG22" i="43308"/>
  <c r="AG11" i="43308"/>
  <c r="AG14" i="43308"/>
  <c r="AG15" i="43308"/>
  <c r="AG18" i="43308"/>
  <c r="AG10" i="43308"/>
  <c r="AG20" i="43308"/>
  <c r="AG17" i="43308"/>
  <c r="AG19" i="43308"/>
  <c r="Y10" i="43308"/>
  <c r="AG13" i="43308"/>
  <c r="Y13" i="43308"/>
  <c r="Y14" i="43308"/>
  <c r="Y15" i="43308"/>
  <c r="Y22" i="43308"/>
  <c r="Y11" i="43308"/>
  <c r="Y18" i="43308"/>
  <c r="Y16" i="43308"/>
  <c r="Y17" i="43308"/>
  <c r="Y21" i="43308"/>
  <c r="AG12" i="43308"/>
  <c r="Y19" i="43308"/>
  <c r="AC11" i="43308"/>
  <c r="AC13" i="43308"/>
  <c r="AC12" i="43308"/>
  <c r="AC17" i="43308"/>
  <c r="AC16" i="43308"/>
  <c r="AC19" i="43308"/>
  <c r="AC20" i="43308"/>
  <c r="AC21" i="43308"/>
  <c r="AC22" i="43308"/>
  <c r="AG21" i="43308"/>
  <c r="O13" i="43308"/>
  <c r="O18" i="43308"/>
  <c r="O14" i="43308"/>
  <c r="O22" i="43308"/>
  <c r="O20" i="43308"/>
  <c r="O16" i="43308"/>
  <c r="O15" i="43308"/>
  <c r="O10" i="43308"/>
  <c r="O11" i="43308"/>
  <c r="O19" i="43308"/>
  <c r="O21" i="43308"/>
  <c r="AE22" i="43308"/>
  <c r="AE21" i="43308"/>
  <c r="AE17" i="43308"/>
  <c r="AE15" i="43308"/>
  <c r="AE12" i="43308"/>
  <c r="AE18" i="43308"/>
  <c r="AE19" i="43308"/>
  <c r="AE20" i="43308"/>
  <c r="AE14" i="43308"/>
  <c r="AC15" i="43308"/>
  <c r="AG16" i="43308"/>
  <c r="Y20" i="43308"/>
  <c r="O17" i="43308"/>
  <c r="X69" i="44" l="1"/>
  <c r="X126" i="44"/>
  <c r="X88" i="44"/>
  <c r="X62" i="44"/>
  <c r="X59" i="44"/>
  <c r="X70" i="44"/>
  <c r="X57" i="44"/>
  <c r="X114" i="44"/>
  <c r="X65" i="44"/>
  <c r="X39" i="44"/>
  <c r="X120" i="44"/>
  <c r="U23" i="43308"/>
  <c r="W14" i="44"/>
  <c r="X14" i="44" s="1"/>
  <c r="Q23" i="43308"/>
  <c r="K23" i="43308"/>
  <c r="W23" i="43308"/>
  <c r="C23" i="43308"/>
  <c r="I23" i="43308"/>
  <c r="AA69" i="43293"/>
  <c r="AA18" i="43286"/>
  <c r="Y18" i="43301"/>
  <c r="AA12" i="43286"/>
  <c r="Y17" i="43301"/>
  <c r="S23" i="43308"/>
  <c r="O22" i="43257"/>
  <c r="S17" i="43263"/>
  <c r="S16" i="43263"/>
  <c r="S10" i="43263"/>
  <c r="S19" i="43263"/>
  <c r="S13" i="43263"/>
  <c r="S11" i="43263"/>
  <c r="S15" i="43263"/>
  <c r="S12" i="43263"/>
  <c r="G19" i="43301"/>
  <c r="AA23" i="43308"/>
  <c r="AA11" i="43286"/>
  <c r="AA15" i="43286"/>
  <c r="AA19" i="43286"/>
  <c r="AA17" i="43286"/>
  <c r="AA14" i="43286"/>
  <c r="Y10" i="43301"/>
  <c r="Y14" i="43301"/>
  <c r="O22" i="43260"/>
  <c r="Y15" i="43301"/>
  <c r="Y13" i="43301"/>
  <c r="AA69" i="43285"/>
  <c r="O22" i="52"/>
  <c r="I12" i="43301"/>
  <c r="I19" i="43301" s="1"/>
  <c r="I15" i="43301"/>
  <c r="I17" i="43301"/>
  <c r="I16" i="43301"/>
  <c r="AA16" i="43286"/>
  <c r="AA13" i="43286"/>
  <c r="G23" i="43308"/>
  <c r="M23" i="43308"/>
  <c r="E23" i="43308"/>
  <c r="Y23" i="43308"/>
  <c r="AA10" i="43297"/>
  <c r="AA12" i="43297"/>
  <c r="AA16" i="43297"/>
  <c r="AA14" i="43297"/>
  <c r="AA19" i="43297"/>
  <c r="AA17" i="43297"/>
  <c r="AA18" i="43297"/>
  <c r="AA11" i="43297"/>
  <c r="AA13" i="43297"/>
  <c r="AA49" i="43298"/>
  <c r="AA61" i="43298"/>
  <c r="AA36" i="43298"/>
  <c r="AA52" i="43298"/>
  <c r="AA46" i="43298"/>
  <c r="AA40" i="43298"/>
  <c r="AA54" i="43298"/>
  <c r="AA33" i="43298"/>
  <c r="AA16" i="43298"/>
  <c r="AA57" i="43298"/>
  <c r="AA55" i="43298"/>
  <c r="AA12" i="43298"/>
  <c r="AA67" i="43298"/>
  <c r="AA51" i="43298"/>
  <c r="AA31" i="43298"/>
  <c r="AA59" i="43298"/>
  <c r="AA62" i="43298"/>
  <c r="AA17" i="43298"/>
  <c r="AA44" i="43298"/>
  <c r="AA32" i="43298"/>
  <c r="AA13" i="43298"/>
  <c r="AA35" i="43298"/>
  <c r="AA64" i="43298"/>
  <c r="AA58" i="43298"/>
  <c r="AA53" i="43298"/>
  <c r="AA45" i="43298"/>
  <c r="AA60" i="43298"/>
  <c r="AA34" i="43298"/>
  <c r="AA56" i="43298"/>
  <c r="AA65" i="43298"/>
  <c r="AA19" i="43298"/>
  <c r="AA63" i="43298"/>
  <c r="AA42" i="43298"/>
  <c r="AA30" i="43298"/>
  <c r="AA47" i="43298"/>
  <c r="AA66" i="43298"/>
  <c r="AA15" i="43298"/>
  <c r="AA37" i="43298"/>
  <c r="AA11" i="43298"/>
  <c r="AA43" i="43298"/>
  <c r="AA18" i="43298"/>
  <c r="AA39" i="43298"/>
  <c r="AA41" i="43298"/>
  <c r="AA10" i="43298"/>
  <c r="AA68" i="43298"/>
  <c r="AA50" i="43298"/>
  <c r="AA48" i="43298"/>
  <c r="AA38" i="43298"/>
  <c r="AA16" i="43289"/>
  <c r="AA11" i="43289"/>
  <c r="AA10" i="43289"/>
  <c r="AA17" i="43289"/>
  <c r="AA14" i="43289"/>
  <c r="AA12" i="43289"/>
  <c r="AA13" i="43289"/>
  <c r="AA19" i="43289"/>
  <c r="AA15" i="43289"/>
  <c r="U19" i="43301"/>
  <c r="X19" i="44"/>
  <c r="AA16" i="43291"/>
  <c r="AA18" i="43291"/>
  <c r="AA13" i="43291"/>
  <c r="AA12" i="43291"/>
  <c r="AA11" i="43291"/>
  <c r="AA17" i="43291"/>
  <c r="AA19" i="43291"/>
  <c r="AA10" i="43291"/>
  <c r="AA15" i="43291"/>
  <c r="AA13" i="43285"/>
  <c r="AA10" i="43285"/>
  <c r="AA16" i="43285"/>
  <c r="AA12" i="43285"/>
  <c r="AA18" i="43285"/>
  <c r="AA14" i="43285"/>
  <c r="AA11" i="43285"/>
  <c r="AA19" i="43285"/>
  <c r="AA15" i="43285"/>
  <c r="AA69" i="43291"/>
  <c r="Q19" i="43301"/>
  <c r="AA47" i="43299"/>
  <c r="AA46" i="43299"/>
  <c r="AA50" i="43299"/>
  <c r="AA56" i="43299"/>
  <c r="AA65" i="43299"/>
  <c r="AA35" i="43299"/>
  <c r="AA44" i="43299"/>
  <c r="AA48" i="43299"/>
  <c r="AA38" i="43299"/>
  <c r="AA42" i="43299"/>
  <c r="AA41" i="43299"/>
  <c r="AA55" i="43299"/>
  <c r="AA14" i="43299"/>
  <c r="AA52" i="43299"/>
  <c r="AA57" i="43299"/>
  <c r="AA39" i="43299"/>
  <c r="AA32" i="43299"/>
  <c r="AA49" i="43299"/>
  <c r="AA37" i="43299"/>
  <c r="AA18" i="43299"/>
  <c r="AA58" i="43299"/>
  <c r="AA45" i="43299"/>
  <c r="AA12" i="43299"/>
  <c r="AA53" i="43299"/>
  <c r="AA34" i="43299"/>
  <c r="AA33" i="43299"/>
  <c r="AA28" i="43299"/>
  <c r="AA40" i="43299"/>
  <c r="AA61" i="43299"/>
  <c r="AA51" i="43299"/>
  <c r="AA13" i="43299"/>
  <c r="AA17" i="43299"/>
  <c r="AA43" i="43299"/>
  <c r="AA59" i="43299"/>
  <c r="AA15" i="43299"/>
  <c r="AA66" i="43299"/>
  <c r="AA11" i="43299"/>
  <c r="AA16" i="43299"/>
  <c r="AA30" i="43299"/>
  <c r="AA19" i="43299"/>
  <c r="AA36" i="43299"/>
  <c r="AA29" i="43299"/>
  <c r="AA64" i="43299"/>
  <c r="AA31" i="43299"/>
  <c r="AA60" i="43299"/>
  <c r="AA63" i="43299"/>
  <c r="AA62" i="43299"/>
  <c r="AA54" i="43299"/>
  <c r="AA17" i="43285"/>
  <c r="AA69" i="43287"/>
  <c r="AA18" i="43289"/>
  <c r="AA14" i="43288"/>
  <c r="AA19" i="43288"/>
  <c r="AA16" i="43288"/>
  <c r="AA12" i="43288"/>
  <c r="AA13" i="43288"/>
  <c r="AA10" i="43288"/>
  <c r="AA15" i="43288"/>
  <c r="AA18" i="43288"/>
  <c r="S19" i="43301"/>
  <c r="AC23" i="43308"/>
  <c r="AA69" i="43300"/>
  <c r="I67" i="43299"/>
  <c r="AA11" i="43288"/>
  <c r="M18" i="43301"/>
  <c r="M10" i="43301"/>
  <c r="M14" i="43301"/>
  <c r="M13" i="43301"/>
  <c r="M15" i="43301"/>
  <c r="M16" i="43301"/>
  <c r="M12" i="43301"/>
  <c r="M11" i="43301"/>
  <c r="M17" i="43301"/>
  <c r="AA11" i="43296"/>
  <c r="AA10" i="43296"/>
  <c r="AA12" i="43296"/>
  <c r="AA19" i="43296"/>
  <c r="AA14" i="43296"/>
  <c r="AA16" i="43296"/>
  <c r="AA15" i="43296"/>
  <c r="AA18" i="43296"/>
  <c r="Z19" i="43301"/>
  <c r="AA17" i="43296"/>
  <c r="AA18" i="43292"/>
  <c r="AA12" i="43292"/>
  <c r="AA10" i="43292"/>
  <c r="AA17" i="43292"/>
  <c r="AA15" i="43292"/>
  <c r="AA11" i="43292"/>
  <c r="AA13" i="43292"/>
  <c r="AA19" i="43292"/>
  <c r="AA14" i="43292"/>
  <c r="AA10" i="43290"/>
  <c r="AA17" i="43290"/>
  <c r="AA19" i="43290"/>
  <c r="AA12" i="43290"/>
  <c r="AA13" i="43290"/>
  <c r="AA11" i="43290"/>
  <c r="AA15" i="43290"/>
  <c r="AA14" i="43290"/>
  <c r="AA16" i="43290"/>
  <c r="AI18" i="43308"/>
  <c r="AI10" i="43308"/>
  <c r="AA15" i="43297"/>
  <c r="AA10" i="43300"/>
  <c r="AA15" i="43300"/>
  <c r="AA13" i="43300"/>
  <c r="AA14" i="43300"/>
  <c r="AA11" i="43300"/>
  <c r="AA16" i="43300"/>
  <c r="AA18" i="43300"/>
  <c r="AA19" i="43300"/>
  <c r="AA17" i="43300"/>
  <c r="AA18" i="43290"/>
  <c r="X28" i="44"/>
  <c r="X20" i="44"/>
  <c r="X27" i="44"/>
  <c r="X22" i="44"/>
  <c r="X29" i="44"/>
  <c r="X24" i="44"/>
  <c r="X23" i="44"/>
  <c r="X21" i="44"/>
  <c r="X25" i="44"/>
  <c r="X18" i="44"/>
  <c r="X26" i="44"/>
  <c r="X17" i="44"/>
  <c r="AI13" i="43308"/>
  <c r="AI14" i="43308"/>
  <c r="AI20" i="43308"/>
  <c r="AE23" i="43308"/>
  <c r="AI21" i="43308"/>
  <c r="AI19" i="43308"/>
  <c r="AI16" i="43308"/>
  <c r="AI17" i="43308"/>
  <c r="AI12" i="43308"/>
  <c r="AI11" i="43308"/>
  <c r="AG23" i="43308"/>
  <c r="AI15" i="43308"/>
  <c r="AI22" i="43308"/>
  <c r="O23" i="43308"/>
  <c r="Y19" i="43301" l="1"/>
  <c r="X12" i="44"/>
  <c r="X11" i="44"/>
  <c r="X10" i="44"/>
  <c r="AA11" i="43301"/>
  <c r="AA18" i="43301"/>
  <c r="AA16" i="43301"/>
  <c r="AA10" i="43301"/>
  <c r="AA19" i="43301" s="1"/>
  <c r="AA13" i="43301"/>
  <c r="AA12" i="43301"/>
  <c r="AA15" i="43301"/>
  <c r="AA17" i="43301"/>
  <c r="AA14" i="43301"/>
  <c r="M19" i="43301"/>
  <c r="X9" i="44"/>
  <c r="AA69" i="43298"/>
  <c r="AA67" i="43299"/>
  <c r="AI23" i="43308"/>
</calcChain>
</file>

<file path=xl/sharedStrings.xml><?xml version="1.0" encoding="utf-8"?>
<sst xmlns="http://schemas.openxmlformats.org/spreadsheetml/2006/main" count="3360" uniqueCount="284">
  <si>
    <t>Región</t>
  </si>
  <si>
    <t>Causas general</t>
  </si>
  <si>
    <t>Total</t>
  </si>
  <si>
    <t>%</t>
  </si>
  <si>
    <t>1.1. FAENAS FORESTALES</t>
  </si>
  <si>
    <t>1.2. FAENAS AGRÍCOLAS Y PECUARIAS</t>
  </si>
  <si>
    <t>1.3. CONFECCIÓN Y/O EXTRACCIÓN PRODUCTOS SECUNDARIOS DEL BOSQUE</t>
  </si>
  <si>
    <t>1.4. ACTIVIDADES RECREATIVAS</t>
  </si>
  <si>
    <t>1.5. OPERACIONES EN VÍAS FÉRREAS</t>
  </si>
  <si>
    <t>1.6. ACTIVIDADES EXTINCIÓN INCENDIOS FORESTALES , INCENDIOS ESTRUCTURALES U OTROS</t>
  </si>
  <si>
    <t>1.7. TRÁNSITO DE PERSONAS, VEHÍCULOS O AERONAVES</t>
  </si>
  <si>
    <t>1.8. QUEMA DE DESECHOS</t>
  </si>
  <si>
    <t>1.9. ACCIDENTES ELÉCTRICOS</t>
  </si>
  <si>
    <t>1.10. OTRAS ACTIVIDADES</t>
  </si>
  <si>
    <t>2.1. INCENDIOS INTENCIONALES</t>
  </si>
  <si>
    <t>3.1.  INCENDIOS NATURALES</t>
  </si>
  <si>
    <t>4.1.  INCENDIOS DE CAUSA DESCONOCIDA</t>
  </si>
  <si>
    <t>TOTAL</t>
  </si>
  <si>
    <t>III</t>
  </si>
  <si>
    <t>IV</t>
  </si>
  <si>
    <t>V</t>
  </si>
  <si>
    <t>RM</t>
  </si>
  <si>
    <t>VI</t>
  </si>
  <si>
    <t>VII</t>
  </si>
  <si>
    <t>VIII</t>
  </si>
  <si>
    <t>IX</t>
  </si>
  <si>
    <t>X</t>
  </si>
  <si>
    <t>XI</t>
  </si>
  <si>
    <t>XII</t>
  </si>
  <si>
    <t>FAENAS FORESTALES</t>
  </si>
  <si>
    <t>OTRAS ACTIVIDADES</t>
  </si>
  <si>
    <t>CORPORACION NACIONAL FORESTAL</t>
  </si>
  <si>
    <t>Periodo 2002 - 2003</t>
  </si>
  <si>
    <t>Periodo 2003 - 2004</t>
  </si>
  <si>
    <t>Periodo 2004 - 2005</t>
  </si>
  <si>
    <t>Causas Generales</t>
  </si>
  <si>
    <t>Total general</t>
  </si>
  <si>
    <t>Periodo 2006 - 2007</t>
  </si>
  <si>
    <t>Periodo 2005 - 2006</t>
  </si>
  <si>
    <t>Periodo 2007 - 2008</t>
  </si>
  <si>
    <t>Periodo 2008 - 2009</t>
  </si>
  <si>
    <t>Total General</t>
  </si>
  <si>
    <t>XIV</t>
  </si>
  <si>
    <t>1.1.1. QUEMA LEGAL DE DESECHOS DE COSECHA FORESTAL (QUEMA PARA REFORESTACIÓN)</t>
  </si>
  <si>
    <t>1.1.10. QUEMA ILEGAL PARA REDUCCIÓN DE COMBUSTIBLE (SILVICULTURA PREVENTIVA)</t>
  </si>
  <si>
    <t>1.1.11. REBROTE DE QUEMA LEGAL EN REDUCCIÓN DE COMBUSTIBLE (SILVICULTURA PREVENTIVA)</t>
  </si>
  <si>
    <t>1.1.12. REBROTE DE QUEMA ILEGAL EN REDUCCIÓN DE COMBUSTIBLE (SILVICULTURA PREVENTIVA)</t>
  </si>
  <si>
    <t>1.1.13. QUEMA LEGAL CON OTROS FINES FORESTALES (QUEMA SANITARIA, MANEJO DE VIDA SILVESTRE, ETC.)</t>
  </si>
  <si>
    <t>1.1.14. QUEMA ILEGAL CON OTROS FINES FORESTALES (QUEMA SANITARIA, MANEJO DE VIDA SILVESTRE, ETC.)</t>
  </si>
  <si>
    <t>1.1.15. REBROTE DE QUEMA LEGAL CON OTROS FINES FORESTALES</t>
  </si>
  <si>
    <t>1.1.16. REBROTE DE QUEMA ILEGAL CON OTROS FINES FORESTALES</t>
  </si>
  <si>
    <t>1.1.18. CHISPA DE MOTOSIERRA EN FAENA DE FORESTAL</t>
  </si>
  <si>
    <t>1.1.19. CHISPA  MAQUINARIA EN FAENA FORESTAL (SKIDDER, TRACTOR, VEHÍCULO LIVIANO Y PESADO)</t>
  </si>
  <si>
    <t>1.1.2. QUEMA ILEGAL DE DESECHOS DE COSECHA FORESTAL (QUEMA PARA REFORESTACIÓN)</t>
  </si>
  <si>
    <t>1.1.20. INCENDIO DE MAQUINARIA EN FAENA FORESTAL (CAMIÓN, SKIDDER, MOTOSIERRA, ASERRADERO)</t>
  </si>
  <si>
    <t>1.1.21. CORTE DE CABLE ELÉCTRICO PRODUCTO DE FAENA FORESTAL</t>
  </si>
  <si>
    <t>1.1.22. OTROS INCENDIOS POR FAENAS FORESTALES NO CLASIFICADAS</t>
  </si>
  <si>
    <t>1.1.23. USO DE FUEGO EN ZONAS DE FAENAS FORESTALES (ALIMENTACIÓN, CALEFACCIÓN, OTROS)</t>
  </si>
  <si>
    <t>1.1.3. REBROTE DE QUEMA LEGAL DE COSECHA FORESTAL</t>
  </si>
  <si>
    <t>1.1.4. REBROTE DE QUEMA ILEGAL DE COSECHA FORESTAL</t>
  </si>
  <si>
    <t>1.1.5. QUEMA LEGAL DE HABILITACIÓN DE TERRENO FORESTAL (QUEMA PARA FORESTACIÓN)</t>
  </si>
  <si>
    <t>1.1.6. QUEMA ILEGAL DE HABILITACIÓN DE TERRENO FORESTAL (QUEMA PARA FORESTACIÓN)</t>
  </si>
  <si>
    <t>1.1.7. REBROTE DE QUEMA LEGAL EN HABILITACIÓN DE TERRENO FORESTAL</t>
  </si>
  <si>
    <t>1.1.8. REBROTE DE QUEMA ILEGAL EN HABILITACIÓN DE TERRENO FORESTAL</t>
  </si>
  <si>
    <t>1.1.9. QUEMA LEGAL PARA REDUCCIÓN DE COMBUSTIBLE (SILVICULTURA PREVENTIVA)</t>
  </si>
  <si>
    <t>1.10.1. MANIOBRAS MILITARES</t>
  </si>
  <si>
    <t>1.10.4. HÁBITO DE FUMAR</t>
  </si>
  <si>
    <t>1.10.5. SOLDADURA Y MONTAJE DE ESTRUCTURAS VARIAS (TORRES DE ALTA TENSIÓN, OLEODUCTOS, ETC.)</t>
  </si>
  <si>
    <t>1.10.6. OTRAS ACTIVIDADES NO CLASIFICADOS (COCCIÓN DE LADRILLO)</t>
  </si>
  <si>
    <t>1.2.1. QUEMA LEGAL DE DESECHOS AGRÍCOLAS</t>
  </si>
  <si>
    <t>1.2.10. OTROS INCENDIOS POR FAENAS AGROPECUARIAS NO CLASIFICADAS</t>
  </si>
  <si>
    <t>1.2.2. QUEMA ILEGAL DE DESECHOS AGRÍCOLAS</t>
  </si>
  <si>
    <t>1.2.3. QUEMA LEGAL CON OTROS FINES AGRÍCOLAS (QUEMA SANITARIA, OTRAS)</t>
  </si>
  <si>
    <t>1.2.4. QUEMA ILEGAL CON OTROS FINES AGRÍCOLA (QUEMA SANITARIA, OTRAS)</t>
  </si>
  <si>
    <t>1.2.5. CHISPA DE MAQUINARIA EN FAENA AGRÍCOLAS</t>
  </si>
  <si>
    <t>1.2.6. CORTE DE CABLE ELÉCTRICO PRODUCTO DE FAENA AGRÍCOLAS</t>
  </si>
  <si>
    <t>1.2.7. USO DE FUEGO EN ACTIVIDADES PECUARIAS (MANEJO DE PRADERAS, OTRAS)</t>
  </si>
  <si>
    <t>1.2.8. INCENDIO DE  MAQUINARIA AGRÍCOLA</t>
  </si>
  <si>
    <t>1.2.9. USO DE FUEGO EN ZONAS DE FAENAS AGROPECUARIAS (ALIMENTACIÓN Y CALEFACCIÓN)</t>
  </si>
  <si>
    <t>1.3.1. ELABORACIÓN DE CARBÓN</t>
  </si>
  <si>
    <t>1.3.2. USO DE FUEGO EN FAENA DE EXTRACCIÓN DE HONGOS Y FRUTOS (ROSA MOSQUETA, FRUTILLA, PIÑONES, COCOS DE PALMA, MIEL DE ABEJA, HONGOS OTROS)</t>
  </si>
  <si>
    <t>1.3.3. USO DE FUEGO EN FAENA DE EXTRACCIÓN Y/O CONFECCIÓN DE LEÑA NO INDUSTRIAL</t>
  </si>
  <si>
    <t>1.3.4. USO DE FUEGO EN FAENA DE EXTRACCIÓN DE OTROS PRODUCTOS SECUNDARIOS DEL BOSQUE (CORTEZA QUILLAY, HOJA DE BOLDO, MIEL DE PALMA)</t>
  </si>
  <si>
    <t>1.4.1. USO DE FUEGO PARA ACTIVIDADES RECREATIVAS EN ÁREAS NO HABILITADAS  (EXCURSIONISTAS, PASEANTES, ASADOS)</t>
  </si>
  <si>
    <t>1.4.2. USO DE FUEGO EN ACTIVIDADES DE CAZA</t>
  </si>
  <si>
    <t>1.4.3. USO DE FUEGO EN ÁREAS DE CAMPING</t>
  </si>
  <si>
    <t>1.4.4. USO DE FUEGO EN ACTIVIDADES DE PESCA</t>
  </si>
  <si>
    <t>1.4.5. NIÑOS JUGANDO CON FUEGO</t>
  </si>
  <si>
    <t>1.4.6. FUEGOS ARTIFICIALES</t>
  </si>
  <si>
    <t>1.5.1. CHISPA POR FRICCIÓN EN LÍNEA FÉRREA POR PASO DE TREN O MOTOCARRIL</t>
  </si>
  <si>
    <t>1.6.1. REBROTE DE INCENDIO ANTERIOR, DECLARADO CONTROLADO</t>
  </si>
  <si>
    <t>1.6.3. INCENDIO ESTRUCTURAL (CAMPAMENTO FORESTAL, CASA HABITACIÓN U OTRAS EDIFICACIONES)</t>
  </si>
  <si>
    <t>1.7.1. USO DE FUEGO POR TRANSEÚNTES</t>
  </si>
  <si>
    <t>1.7.2. USO DE FUEGO EN ACTIVIDADES RELIGIOSAS, DE PEREGRINACIÓN Y DE VENERACIÓN (ANIMITAS)</t>
  </si>
  <si>
    <t>1.7.3. ACCIDENTE O INCENDIO DE VEHÍCULO EN TRÁNSITO</t>
  </si>
  <si>
    <t>1.8.1. QUEMA DE BASURAS, DESECHOS VEGETALES U OTROS NO CLASIFICADOS (DISTINTOS DE VERTEDEROS O BASURALES AUTORIZADOS)</t>
  </si>
  <si>
    <t>1.8.12. QUEMA DE DESECHOS INDUSTRIALES</t>
  </si>
  <si>
    <t>1.8.13. USO DE FUEGO PARA ELIMINACIÓN DE FAUNA NO DESEADA  (ROEDORES, REPTILES, AVISPAS, OTROS)</t>
  </si>
  <si>
    <t xml:space="preserve">1.8.14. ENCENDIDO DE VERTEDEROS O BASURALES AUTORIZADOS </t>
  </si>
  <si>
    <t>1.8.2. QUEMA LEGAL DE ASERRÍN O ASERRÍN ENCENDIDO</t>
  </si>
  <si>
    <t>1.8.3. QUEMA ILEGAL DE ASERRÍN O ASERRÍN ENCENDIDO</t>
  </si>
  <si>
    <t>1.8.4. QUEMA LEGAL PARA LIMPIA DE CAMINOS, CANALES, CUNETAS EN PREDIOS RÚSTICOS</t>
  </si>
  <si>
    <t>1.8.5. QUEMA ILEGAL PARA LIMPIA DE CAMINOS, CANALES, CUNETAS EN PREDIOS RÚSTICOS</t>
  </si>
  <si>
    <t>1.8.7. REBROTE DE QUEMA ILEGAL PARA LIMPIA DE CAMINOS, CANALES, CUNETAS EN PREDIOS RÚSTICOS</t>
  </si>
  <si>
    <t>1.8.9. QUEMA ILEGAL PARA LIMPIA DE CAMINOS, CANALES, CUNETAS EN CAMINOS PÚBLICOS</t>
  </si>
  <si>
    <t>1.9.1. CORTE DE CABLE ELÉCTRICO POR CAÍDA DE RAMA (EXCEPTO POR FAENA FORESTAL)</t>
  </si>
  <si>
    <t>1.9.2. CORTE DE CABLE POR CRECIMIENTO DE VEGETACIÓN BAJO TENDIDO ELÉCTRICO</t>
  </si>
  <si>
    <t>1.9.3. CORTE DE CABLE POR CAÍDA DE TENDIDO ELÉCTRICO O POSTACIÓN</t>
  </si>
  <si>
    <t>1.9.4. CORTE DE CABLE POR OTRO ACCIDENTE O ACCIÓN NO CLASIFICADA</t>
  </si>
  <si>
    <t>2.1.1. PIRÓMANO (INSANO MENTAL QUE DISFRUTA DEL FUEGO)</t>
  </si>
  <si>
    <t>2.1.10. PROVOCADO PARA OBSERVAR OPERACIONES DE COMBATE DE INCENDIOS FORESTALES</t>
  </si>
  <si>
    <t>2.1.11. OTROS INTENCIONALES NO CLASIFICADOS</t>
  </si>
  <si>
    <t>2.1.2. CONFLICTO ENTRE PERSONAS (VENGANZA, CONFLICTOS FAMILIARES Y  PASIONALES, OTROS)</t>
  </si>
  <si>
    <t>2.1.3. ATENTADO INCENDIARIO POR CONFLICTO</t>
  </si>
  <si>
    <t>2.1.4. CONFLICTO TERRITORIAL O PATRIMONIAL</t>
  </si>
  <si>
    <t>2.1.5. PROVOCADO POR PERSONA ENFERMA (LOCO O DEMENTE, EXCLUIDO EL PIRÓMANO)</t>
  </si>
  <si>
    <t>2.1.6. PROVOCADO POR PERSONA BAJO LA INFLUENCIA DEL ALCOHOL Y/O DROGAS</t>
  </si>
  <si>
    <t>2.1.7. PROVOCADO PARA OBTENER BENEFICIOS ECONÓMICOS (COMPRA DE MADERA, PRESIÓN POR TRABAJO, ETC.)</t>
  </si>
  <si>
    <t>2.1.8. VANDALISMO (EXCLUIDOS TERRORISMO Y ATENTADO INCENDIARIO)</t>
  </si>
  <si>
    <t>2.1.9. TERRORISMO O SUBVERSIÓN (EXCLUIDO ATENTADO INCENDIARIO)</t>
  </si>
  <si>
    <t>3.1.1. CAÍDA DE RAYO</t>
  </si>
  <si>
    <t>3.1.3. OTRAS CAUSAS NATURALES NO CLASIFICADAS</t>
  </si>
  <si>
    <t>4.1.1. DESCONOCIDA (SE INVESTIGA PERO NO ES POSIBLE ESTABLECER LA CAUSA ORIGEN)</t>
  </si>
  <si>
    <t>4.1.2. NO DETERMINADA (LA CAUSA NO ES INVESTIGADA)</t>
  </si>
  <si>
    <t>2. INTENCIONALES</t>
  </si>
  <si>
    <t>3. NATURALES</t>
  </si>
  <si>
    <t>4. DESCONOCIDAS</t>
  </si>
  <si>
    <t>1.1.17. USO DE FUEGO EN ÁREA DE CAMPAMENTO FORESTAL</t>
  </si>
  <si>
    <t>1.10.3. EXPLOSIONES (OLEODUCTOS, POLVORINES, DEPÓSITOS DE COMBUSTIBLES)</t>
  </si>
  <si>
    <t>1.5.2. USO DE FUEGO EN FAENA  DE MANTENCIÓN DE LÍNEAS FÉRREAS</t>
  </si>
  <si>
    <t>1.5.4. CHISPA O CORTE DE CABLES DE TENDIDO ELÉCTRICO DE LÍNEA FÉRREA</t>
  </si>
  <si>
    <t>1.7.4. USO DEL FUEGO PARA SEÑALIZACIÓN EN LA RUTA</t>
  </si>
  <si>
    <t>1.8.11. REBROTE DE QUEMA ILEGAL PARA LIMPIA DE CAMINOS, CANALES, CUNETAS EN CAMINOS PÚBLICOS</t>
  </si>
  <si>
    <t>1.8.6. REBROTE DE QUEMA LEGAL PARA LIMPIA DE CAMINOS, CANALES, CUNETAS EN PREDIOS RÚSTICOS</t>
  </si>
  <si>
    <t>1.8.8. QUEMA LEGAL PARA LIMPIA DE CAMINOS, CANALES, CUNETAS EN CAMINOS PÚBLICOS</t>
  </si>
  <si>
    <t>1.5.3. ACCIDENTE FERROVIARIO</t>
  </si>
  <si>
    <t>1.7.5. CAÍDA DE AVIÓN, HELICÓPTERO U OTRA AERONAVE EN ACTIVIDADES U OPERACIONES DISTINTAS DE INCENDIOS FORESTALES</t>
  </si>
  <si>
    <t>Periodo</t>
  </si>
  <si>
    <t>1.6.2. CAÍDA DE AVIÓN, HELICÓPTERO U OTRAS AERONAVES, EN OPERACIONES DE COMBATE DE INCENDIOS FORESTALES O RECONOCIMIENTOS DE ZONAS</t>
  </si>
  <si>
    <t>1.8.10. REBROTE DE QUEMA LEGAL PARA LIMPIA DE CAMINOS, CANALES, CUNETAS EN CAMINOS PÚBLICOS</t>
  </si>
  <si>
    <t>1.10.2. FAENAS MINERAS</t>
  </si>
  <si>
    <t>3.1.2. ERUPCIÓN VOLCÁNICA</t>
  </si>
  <si>
    <t>TOTAL GENERAL</t>
  </si>
  <si>
    <t xml:space="preserve"> 1. ACCIDENTALES</t>
  </si>
  <si>
    <t>Grupo</t>
  </si>
  <si>
    <t>Causas Especificas</t>
  </si>
  <si>
    <t>Causas General</t>
  </si>
  <si>
    <t>Nota: A contar de esta temporada cambia la clasificación de causas</t>
  </si>
  <si>
    <t>Periodo 2009 - 2010</t>
  </si>
  <si>
    <t>EX.PRODUCTOS SECUNDARIOS</t>
  </si>
  <si>
    <t>ACT.INC. ESTRUCTURALES U OTROS</t>
  </si>
  <si>
    <t>TRÁNSITO DE PERSONAS</t>
  </si>
  <si>
    <t>DESCONOCIDA</t>
  </si>
  <si>
    <t>FAENAS AGRÍCOLAS</t>
  </si>
  <si>
    <t>ACTIVIDADES RECREATIVAS</t>
  </si>
  <si>
    <t>OPERACIÓN EN VÍAS FÉRREAS</t>
  </si>
  <si>
    <t>QUEMA DESECHOS</t>
  </si>
  <si>
    <t>ACCIDENTES ELÉCTRICOS</t>
  </si>
  <si>
    <t>INCENDIOS INTENCIONALES</t>
  </si>
  <si>
    <t>INCENDIOS NATURALES</t>
  </si>
  <si>
    <t>Periodo 2010 - 2011</t>
  </si>
  <si>
    <t>DISTRIBUCION REGIONAL DEL DAÑO (HA) DE INCENDIOS SEGUN CAUSA GENERAL</t>
  </si>
  <si>
    <t>Ha.</t>
  </si>
  <si>
    <t>Periodo 2011 - 2012</t>
  </si>
  <si>
    <t>Periodo 2012 - 2013</t>
  </si>
  <si>
    <t>GERENCIA MANEJO DEL FUEGO</t>
  </si>
  <si>
    <t>Estadísticas-Julio 2013</t>
  </si>
  <si>
    <t>Temporadas</t>
  </si>
  <si>
    <t>1. FAENAS FORESTALES</t>
  </si>
  <si>
    <t>2. FAENAS AGRICOLAS</t>
  </si>
  <si>
    <t>3. RECREACION Y DEPORTE</t>
  </si>
  <si>
    <t>4. JUEGOS DE NIÑO</t>
  </si>
  <si>
    <t>5. TRANSITO Y TRANSPORTE</t>
  </si>
  <si>
    <t>6. OTRAS ACTIVIDADES</t>
  </si>
  <si>
    <t>7. INTENCIONAL</t>
  </si>
  <si>
    <t>8. OTRAS CAUSAS</t>
  </si>
  <si>
    <t>9. NO IDENTIFICADA</t>
  </si>
  <si>
    <t>Causa Específica</t>
  </si>
  <si>
    <t>1.1. QUEMA DESECHOS EXPLOTACION LEGAL</t>
  </si>
  <si>
    <t>1.2. QUEMA DESECHOS EXPLOTACION ILEGAL</t>
  </si>
  <si>
    <t>1.3. QUEMA PLANTACIONES LEGAL</t>
  </si>
  <si>
    <t>1.4. QUEMA PLANTACIONES ILEGAL</t>
  </si>
  <si>
    <t>1.5. EXPLOTACION MADERERA</t>
  </si>
  <si>
    <t>1.6. MANEJO Y REDUCCION DE COMBUSTILES</t>
  </si>
  <si>
    <t>1.7. CARBONEO</t>
  </si>
  <si>
    <t>1.8. EXTRACCION PRODUCTOS FORESTALES</t>
  </si>
  <si>
    <t>1.9. OTRAS</t>
  </si>
  <si>
    <t>2.1. QUEMA DESECHOS AGRICOLAS LEGAL</t>
  </si>
  <si>
    <t>2.2. QUEMA DESECHOS AGRICOLAS ILEGAL</t>
  </si>
  <si>
    <t>2.3. COSECHA</t>
  </si>
  <si>
    <t>2.4. LIMPIA DE CANALES</t>
  </si>
  <si>
    <t>2.5. LIMPIA DE CAMINOS</t>
  </si>
  <si>
    <t>2.6. PASTOREO</t>
  </si>
  <si>
    <t>2.7. OTRAS QUEMAS</t>
  </si>
  <si>
    <t>2.8. OTRAS</t>
  </si>
  <si>
    <t>3.1. PASEO OCASIONAL</t>
  </si>
  <si>
    <t>3.2. PICNIC</t>
  </si>
  <si>
    <t>3.3. CAMPING</t>
  </si>
  <si>
    <t>3.4. PESCA</t>
  </si>
  <si>
    <t>3.5. CAZA</t>
  </si>
  <si>
    <t>3.6. OTRAS</t>
  </si>
  <si>
    <t>4.1. NIÑOS JUGANDO CON FUEGO</t>
  </si>
  <si>
    <t>4.2. FUEGOS ARTIFICIALES</t>
  </si>
  <si>
    <t>5.1. FERROCARRIL</t>
  </si>
  <si>
    <t>5.2. CIRCULACION DE VEHICULOS</t>
  </si>
  <si>
    <t>5.3. PERSONAS EN TRANSITO</t>
  </si>
  <si>
    <t>6.1. MANIOBRAS MILITARES</t>
  </si>
  <si>
    <t>6.2. QUEMA DE DESPERDICIOS</t>
  </si>
  <si>
    <t>6.3. OTRAS</t>
  </si>
  <si>
    <t>7.1. INCENDIARIOS</t>
  </si>
  <si>
    <t>7.2. CONEJEO</t>
  </si>
  <si>
    <t>7.3. CARBONEO</t>
  </si>
  <si>
    <t>7.4. OTRAS</t>
  </si>
  <si>
    <t>8.1. RAYOS</t>
  </si>
  <si>
    <t>8.2. OTROS INCENDIOS</t>
  </si>
  <si>
    <t>8.3. EXPLOSIONES Y ACCIDENTES</t>
  </si>
  <si>
    <t>9.0. DESCONOCIDAS</t>
  </si>
  <si>
    <t>Estadísticas-Julio 2014</t>
  </si>
  <si>
    <t>Periodo 2001 - 2002</t>
  </si>
  <si>
    <t>Periodo 2000 - 2001</t>
  </si>
  <si>
    <t>Periodo 1999 - 2000</t>
  </si>
  <si>
    <t>Periodo 1998 - 1999</t>
  </si>
  <si>
    <t>Periodo 1997 - 1998</t>
  </si>
  <si>
    <t>Periodo 1996 - 1997</t>
  </si>
  <si>
    <t>Periodo 1995 - 1996</t>
  </si>
  <si>
    <t>Periodo 1994 - 1995</t>
  </si>
  <si>
    <t>Periodo 1993 - 1994</t>
  </si>
  <si>
    <t>Periodo 1992 - 1993</t>
  </si>
  <si>
    <t>Periodo 1991 - 1992</t>
  </si>
  <si>
    <t>Periodo 1990 - 1991</t>
  </si>
  <si>
    <t>Periodo 1989 - 1990</t>
  </si>
  <si>
    <t>Periodo 1988 - 1989</t>
  </si>
  <si>
    <t>Periodo 1987 - 1988</t>
  </si>
  <si>
    <t>Periodo 1986 - 1987</t>
  </si>
  <si>
    <t>FAENAS AGRICOLAS</t>
  </si>
  <si>
    <t>RECR. Y DEPORTES</t>
  </si>
  <si>
    <t>JUEGOS</t>
  </si>
  <si>
    <t>TRANSITO Y TRANSP.</t>
  </si>
  <si>
    <t>INTENCIONAL</t>
  </si>
  <si>
    <t>OTRAS CAUSAS</t>
  </si>
  <si>
    <t>NO IDENTIFICADA</t>
  </si>
  <si>
    <t>Periodo 2013 - 2014</t>
  </si>
  <si>
    <t>DISTRIBUCION NACIONAL DEL DAÑO (HA) DE INCENDIOS SEGUN CAUSALIDAD</t>
  </si>
  <si>
    <t>La información contenida es esta planilla, corresponde a las causas de incendios</t>
  </si>
  <si>
    <t>forestales obtenidas de la estimación o investigación que realiza el</t>
  </si>
  <si>
    <t xml:space="preserve">personal de CONAF. </t>
  </si>
  <si>
    <t>Por su parte, la investigación por el delito de incendios forestales</t>
  </si>
  <si>
    <t>es ejecutada en forma exclusiva por el Ministerio Público, a través de sus fiscales y,</t>
  </si>
  <si>
    <t xml:space="preserve">por instrucción de éstos a las policías (Carabineros de Chile y la Policía de Investigaciones) </t>
  </si>
  <si>
    <t>u otros organismos que se estimen pertinente según lo estable el Código Procesal Penal.</t>
  </si>
  <si>
    <t>CAUSAS</t>
  </si>
  <si>
    <t>REGION</t>
  </si>
  <si>
    <t>DISTRIBUCION REGIONAL DEL DAÑO DE INCENDIOS SEGUN CAUSA GENERAL</t>
  </si>
  <si>
    <t>Ha</t>
  </si>
  <si>
    <t>Temporadas 1987 - 2002</t>
  </si>
  <si>
    <t>DISTRIBUCION NACIONAL DEL DAÑO DE INCENDIOS SEGUN CAUSALIDAD</t>
  </si>
  <si>
    <t>Total Periodo 1987 - 2002</t>
  </si>
  <si>
    <t>Estadísticas-Julio 2015</t>
  </si>
  <si>
    <t>GERENCIA PROTECCION CONTRA INCENDIOS FORESTALES</t>
  </si>
  <si>
    <t>Estadísticas-Agosto 2016</t>
  </si>
  <si>
    <t>Periodo 2014 - 2015</t>
  </si>
  <si>
    <t>Periodo 2015 - 2016</t>
  </si>
  <si>
    <t>Estadísticas-Septiembre 2017</t>
  </si>
  <si>
    <t>XV</t>
  </si>
  <si>
    <t>I</t>
  </si>
  <si>
    <t>II</t>
  </si>
  <si>
    <t>Periodo 2016 - 2017</t>
  </si>
  <si>
    <t>Estadísticas-Septiembre 2018</t>
  </si>
  <si>
    <t>Periodo 2017 - 2018</t>
  </si>
  <si>
    <t>Estadísticas-Agosto 2019</t>
  </si>
  <si>
    <t>XVI</t>
  </si>
  <si>
    <t>Periodo 2018 - 2019</t>
  </si>
  <si>
    <t>Estadísticas-Julio 2020</t>
  </si>
  <si>
    <t>Periodo 2019 - 2020</t>
  </si>
  <si>
    <t>Estadísticas-Julio 2021</t>
  </si>
  <si>
    <t>Periodo 2020 - 2021</t>
  </si>
  <si>
    <t>Periodo 2021 - 2022</t>
  </si>
  <si>
    <t>1.2. FAENAS AGRICOLAS Y PECUARIAS</t>
  </si>
  <si>
    <t>Estadísticas-Diciembre 2022</t>
  </si>
  <si>
    <t>Estadísticas-Noviembre 2023</t>
  </si>
  <si>
    <t>Periodo 2022 - 2023</t>
  </si>
  <si>
    <t>Total Periodo 2003 - 2023</t>
  </si>
  <si>
    <t>Periodo 2003 - 2023</t>
  </si>
  <si>
    <t>Sin causa ingresada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</si>
</sst>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%"/>
  </numFmts>
  <fonts count="1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0"/>
      <name val="Verdana"/>
      <family val="2"/>
    </font>
    <font>
      <b/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63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 style="thin">
        <color indexed="8"/>
      </bottom>
      <diagonal/>
    </border>
    <border>
      <left style="thin">
        <color rgb="FF7F7F7F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3" borderId="29" applyNumberFormat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/>
    <xf numFmtId="165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1" xfId="0" applyFont="1" applyBorder="1" applyProtection="1">
      <protection locked="0"/>
    </xf>
    <xf numFmtId="0" fontId="7" fillId="2" borderId="0" xfId="0" applyFont="1" applyFill="1" applyAlignment="1">
      <alignment horizontal="left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5" xfId="0" applyNumberFormat="1" applyBorder="1" applyAlignment="1">
      <alignment vertical="center"/>
    </xf>
    <xf numFmtId="4" fontId="0" fillId="0" borderId="6" xfId="0" applyNumberFormat="1" applyBorder="1" applyAlignment="1">
      <alignment vertical="center"/>
    </xf>
    <xf numFmtId="4" fontId="0" fillId="0" borderId="7" xfId="0" applyNumberFormat="1" applyBorder="1" applyAlignment="1">
      <alignment vertical="center"/>
    </xf>
    <xf numFmtId="4" fontId="0" fillId="0" borderId="8" xfId="0" applyNumberForma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5" fillId="0" borderId="0" xfId="0" applyNumberFormat="1" applyFont="1"/>
    <xf numFmtId="0" fontId="0" fillId="0" borderId="5" xfId="0" applyBorder="1" applyAlignment="1" applyProtection="1">
      <alignment vertical="center"/>
      <protection locked="0"/>
    </xf>
    <xf numFmtId="165" fontId="3" fillId="0" borderId="5" xfId="0" applyNumberFormat="1" applyFont="1" applyBorder="1" applyAlignment="1">
      <alignment vertical="center"/>
    </xf>
    <xf numFmtId="0" fontId="0" fillId="0" borderId="6" xfId="0" applyBorder="1" applyAlignment="1" applyProtection="1">
      <alignment vertical="center"/>
      <protection locked="0"/>
    </xf>
    <xf numFmtId="165" fontId="3" fillId="0" borderId="6" xfId="0" applyNumberFormat="1" applyFont="1" applyBorder="1" applyAlignment="1">
      <alignment vertical="center"/>
    </xf>
    <xf numFmtId="0" fontId="0" fillId="0" borderId="7" xfId="0" applyBorder="1" applyAlignment="1" applyProtection="1">
      <alignment vertical="center"/>
      <protection locked="0"/>
    </xf>
    <xf numFmtId="165" fontId="3" fillId="0" borderId="7" xfId="0" applyNumberFormat="1" applyFont="1" applyBorder="1" applyAlignment="1">
      <alignment vertical="center"/>
    </xf>
    <xf numFmtId="0" fontId="3" fillId="0" borderId="0" xfId="0" applyFont="1" applyProtection="1">
      <protection locked="0"/>
    </xf>
    <xf numFmtId="0" fontId="8" fillId="3" borderId="30" xfId="1" applyNumberFormat="1" applyBorder="1" applyAlignment="1" applyProtection="1">
      <alignment vertical="center"/>
      <protection locked="0"/>
    </xf>
    <xf numFmtId="4" fontId="8" fillId="3" borderId="31" xfId="1" applyNumberFormat="1" applyBorder="1" applyAlignment="1">
      <alignment vertical="center"/>
    </xf>
    <xf numFmtId="165" fontId="8" fillId="3" borderId="32" xfId="1" applyNumberFormat="1" applyBorder="1" applyAlignment="1">
      <alignment vertical="center"/>
    </xf>
    <xf numFmtId="0" fontId="8" fillId="3" borderId="30" xfId="1" applyBorder="1" applyAlignment="1">
      <alignment vertical="center"/>
    </xf>
    <xf numFmtId="3" fontId="8" fillId="3" borderId="31" xfId="1" applyNumberFormat="1" applyBorder="1" applyAlignment="1">
      <alignment horizontal="center" vertical="center"/>
    </xf>
    <xf numFmtId="0" fontId="8" fillId="3" borderId="32" xfId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3" fontId="0" fillId="0" borderId="5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6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 wrapText="1"/>
    </xf>
    <xf numFmtId="3" fontId="0" fillId="0" borderId="6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6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 wrapText="1"/>
    </xf>
    <xf numFmtId="3" fontId="0" fillId="0" borderId="7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6" fontId="0" fillId="0" borderId="7" xfId="0" applyNumberFormat="1" applyBorder="1" applyAlignment="1">
      <alignment vertical="center"/>
    </xf>
    <xf numFmtId="0" fontId="8" fillId="3" borderId="33" xfId="1" applyBorder="1" applyAlignment="1">
      <alignment vertical="center"/>
    </xf>
    <xf numFmtId="0" fontId="8" fillId="3" borderId="34" xfId="1" applyBorder="1" applyAlignment="1">
      <alignment horizontal="center" vertical="center"/>
    </xf>
    <xf numFmtId="0" fontId="8" fillId="3" borderId="35" xfId="1" applyBorder="1" applyAlignment="1">
      <alignment horizontal="centerContinuous" vertical="center"/>
    </xf>
    <xf numFmtId="0" fontId="8" fillId="3" borderId="36" xfId="1" applyBorder="1" applyAlignment="1">
      <alignment horizontal="centerContinuous" vertical="center"/>
    </xf>
    <xf numFmtId="3" fontId="8" fillId="3" borderId="36" xfId="1" applyNumberFormat="1" applyBorder="1" applyAlignment="1">
      <alignment horizontal="centerContinuous" vertical="center"/>
    </xf>
    <xf numFmtId="0" fontId="6" fillId="0" borderId="5" xfId="0" applyFont="1" applyBorder="1" applyProtection="1">
      <protection locked="0"/>
    </xf>
    <xf numFmtId="4" fontId="3" fillId="0" borderId="5" xfId="0" applyNumberFormat="1" applyFont="1" applyBorder="1"/>
    <xf numFmtId="0" fontId="6" fillId="0" borderId="6" xfId="0" applyFont="1" applyBorder="1" applyProtection="1">
      <protection locked="0"/>
    </xf>
    <xf numFmtId="4" fontId="3" fillId="0" borderId="6" xfId="0" applyNumberFormat="1" applyFont="1" applyBorder="1"/>
    <xf numFmtId="4" fontId="3" fillId="0" borderId="7" xfId="0" applyNumberFormat="1" applyFont="1" applyBorder="1"/>
    <xf numFmtId="0" fontId="8" fillId="3" borderId="35" xfId="1" applyNumberFormat="1" applyBorder="1" applyProtection="1">
      <protection locked="0"/>
    </xf>
    <xf numFmtId="4" fontId="8" fillId="3" borderId="36" xfId="1" applyNumberFormat="1" applyBorder="1"/>
    <xf numFmtId="4" fontId="8" fillId="3" borderId="37" xfId="1" applyNumberFormat="1" applyBorder="1"/>
    <xf numFmtId="0" fontId="0" fillId="0" borderId="9" xfId="0" applyBorder="1" applyAlignment="1" applyProtection="1">
      <alignment vertical="center" wrapText="1"/>
      <protection locked="0"/>
    </xf>
    <xf numFmtId="4" fontId="3" fillId="0" borderId="5" xfId="0" applyNumberFormat="1" applyFont="1" applyBorder="1" applyAlignment="1">
      <alignment vertical="center"/>
    </xf>
    <xf numFmtId="0" fontId="0" fillId="0" borderId="10" xfId="0" applyBorder="1" applyAlignment="1" applyProtection="1">
      <alignment vertical="center" wrapText="1"/>
      <protection locked="0"/>
    </xf>
    <xf numFmtId="4" fontId="3" fillId="0" borderId="6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0" fontId="8" fillId="3" borderId="35" xfId="1" applyBorder="1"/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" fontId="3" fillId="0" borderId="8" xfId="0" applyNumberFormat="1" applyFont="1" applyBorder="1" applyAlignment="1">
      <alignment vertical="center"/>
    </xf>
    <xf numFmtId="0" fontId="5" fillId="0" borderId="0" xfId="0" applyFont="1"/>
    <xf numFmtId="0" fontId="8" fillId="3" borderId="29" xfId="1"/>
    <xf numFmtId="0" fontId="0" fillId="0" borderId="9" xfId="0" applyBorder="1" applyProtection="1">
      <protection locked="0"/>
    </xf>
    <xf numFmtId="3" fontId="0" fillId="0" borderId="5" xfId="0" applyNumberFormat="1" applyBorder="1"/>
    <xf numFmtId="3" fontId="0" fillId="0" borderId="9" xfId="0" applyNumberFormat="1" applyBorder="1"/>
    <xf numFmtId="0" fontId="0" fillId="0" borderId="10" xfId="0" applyBorder="1" applyProtection="1">
      <protection locked="0"/>
    </xf>
    <xf numFmtId="3" fontId="0" fillId="0" borderId="6" xfId="0" applyNumberFormat="1" applyBorder="1"/>
    <xf numFmtId="3" fontId="0" fillId="0" borderId="10" xfId="0" applyNumberFormat="1" applyBorder="1"/>
    <xf numFmtId="0" fontId="0" fillId="0" borderId="11" xfId="0" applyBorder="1" applyProtection="1">
      <protection locked="0"/>
    </xf>
    <xf numFmtId="3" fontId="0" fillId="0" borderId="7" xfId="0" applyNumberFormat="1" applyBorder="1"/>
    <xf numFmtId="3" fontId="0" fillId="0" borderId="11" xfId="0" applyNumberFormat="1" applyBorder="1"/>
    <xf numFmtId="0" fontId="8" fillId="3" borderId="38" xfId="1" applyBorder="1"/>
    <xf numFmtId="3" fontId="8" fillId="3" borderId="39" xfId="1" applyNumberFormat="1" applyBorder="1"/>
    <xf numFmtId="4" fontId="8" fillId="3" borderId="40" xfId="1" applyNumberFormat="1" applyBorder="1"/>
    <xf numFmtId="0" fontId="0" fillId="0" borderId="13" xfId="0" applyBorder="1"/>
    <xf numFmtId="0" fontId="0" fillId="0" borderId="14" xfId="0" applyBorder="1"/>
    <xf numFmtId="3" fontId="0" fillId="0" borderId="15" xfId="0" applyNumberFormat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19" xfId="0" applyBorder="1"/>
    <xf numFmtId="3" fontId="0" fillId="0" borderId="20" xfId="0" applyNumberFormat="1" applyBorder="1"/>
    <xf numFmtId="3" fontId="8" fillId="3" borderId="36" xfId="1" applyNumberFormat="1" applyBorder="1"/>
    <xf numFmtId="2" fontId="0" fillId="0" borderId="0" xfId="0" applyNumberFormat="1"/>
    <xf numFmtId="4" fontId="0" fillId="0" borderId="8" xfId="0" applyNumberFormat="1" applyBorder="1"/>
    <xf numFmtId="1" fontId="8" fillId="3" borderId="29" xfId="1" applyNumberFormat="1" applyAlignment="1">
      <alignment horizontal="center"/>
    </xf>
    <xf numFmtId="0" fontId="0" fillId="4" borderId="0" xfId="0" applyFill="1"/>
    <xf numFmtId="4" fontId="0" fillId="0" borderId="0" xfId="0" applyNumberFormat="1"/>
    <xf numFmtId="0" fontId="8" fillId="3" borderId="41" xfId="1" applyBorder="1" applyAlignment="1">
      <alignment horizontal="centerContinuous"/>
    </xf>
    <xf numFmtId="0" fontId="8" fillId="3" borderId="42" xfId="1" applyBorder="1" applyAlignment="1">
      <alignment horizontal="centerContinuous"/>
    </xf>
    <xf numFmtId="0" fontId="8" fillId="3" borderId="29" xfId="1" applyAlignment="1">
      <alignment horizontal="centerContinuous"/>
    </xf>
    <xf numFmtId="3" fontId="8" fillId="3" borderId="29" xfId="1" applyNumberFormat="1" applyAlignment="1">
      <alignment horizontal="centerContinuous"/>
    </xf>
    <xf numFmtId="0" fontId="8" fillId="3" borderId="36" xfId="1" applyBorder="1" applyAlignment="1">
      <alignment horizontal="center"/>
    </xf>
    <xf numFmtId="3" fontId="8" fillId="3" borderId="36" xfId="1" applyNumberFormat="1" applyBorder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9" fillId="3" borderId="38" xfId="1" applyFont="1" applyBorder="1" applyAlignment="1">
      <alignment horizontal="left" vertical="center"/>
    </xf>
    <xf numFmtId="0" fontId="8" fillId="3" borderId="36" xfId="1" applyBorder="1"/>
    <xf numFmtId="164" fontId="8" fillId="3" borderId="36" xfId="1" applyNumberFormat="1" applyBorder="1"/>
    <xf numFmtId="164" fontId="8" fillId="3" borderId="37" xfId="1" applyNumberFormat="1" applyBorder="1"/>
    <xf numFmtId="0" fontId="8" fillId="3" borderId="43" xfId="1" applyBorder="1" applyAlignment="1">
      <alignment horizontal="center" vertical="center"/>
    </xf>
    <xf numFmtId="165" fontId="0" fillId="0" borderId="15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20" xfId="0" applyNumberFormat="1" applyBorder="1"/>
    <xf numFmtId="3" fontId="8" fillId="0" borderId="0" xfId="1" applyNumberFormat="1" applyFill="1" applyBorder="1"/>
    <xf numFmtId="0" fontId="8" fillId="3" borderId="44" xfId="1" applyBorder="1" applyAlignment="1">
      <alignment horizontal="center"/>
    </xf>
    <xf numFmtId="3" fontId="8" fillId="3" borderId="44" xfId="1" applyNumberFormat="1" applyBorder="1" applyAlignment="1">
      <alignment horizontal="center"/>
    </xf>
    <xf numFmtId="0" fontId="0" fillId="0" borderId="21" xfId="0" applyBorder="1"/>
    <xf numFmtId="3" fontId="8" fillId="3" borderId="37" xfId="1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0" fontId="8" fillId="0" borderId="0" xfId="1" applyFill="1" applyBorder="1" applyAlignment="1">
      <alignment horizontal="centerContinuous"/>
    </xf>
    <xf numFmtId="0" fontId="8" fillId="0" borderId="0" xfId="1" applyFill="1" applyBorder="1" applyAlignment="1">
      <alignment horizontal="center" vertical="center"/>
    </xf>
    <xf numFmtId="3" fontId="0" fillId="0" borderId="8" xfId="0" applyNumberFormat="1" applyBorder="1" applyAlignment="1">
      <alignment vertical="center"/>
    </xf>
    <xf numFmtId="3" fontId="8" fillId="3" borderId="38" xfId="1" applyNumberFormat="1" applyBorder="1"/>
    <xf numFmtId="164" fontId="8" fillId="3" borderId="38" xfId="1" applyNumberFormat="1" applyBorder="1"/>
    <xf numFmtId="0" fontId="8" fillId="3" borderId="29" xfId="1" applyAlignment="1">
      <alignment horizontal="center"/>
    </xf>
    <xf numFmtId="0" fontId="0" fillId="0" borderId="26" xfId="0" applyBorder="1" applyAlignment="1">
      <alignment vertical="center" wrapText="1"/>
    </xf>
    <xf numFmtId="4" fontId="0" fillId="0" borderId="27" xfId="0" applyNumberFormat="1" applyBorder="1" applyAlignment="1">
      <alignment vertical="center"/>
    </xf>
    <xf numFmtId="4" fontId="3" fillId="0" borderId="27" xfId="0" applyNumberFormat="1" applyFont="1" applyBorder="1" applyAlignment="1">
      <alignment vertical="center"/>
    </xf>
    <xf numFmtId="0" fontId="8" fillId="3" borderId="30" xfId="1" applyBorder="1"/>
    <xf numFmtId="4" fontId="8" fillId="3" borderId="31" xfId="1" applyNumberFormat="1" applyBorder="1"/>
    <xf numFmtId="4" fontId="8" fillId="3" borderId="32" xfId="1" applyNumberFormat="1" applyBorder="1"/>
    <xf numFmtId="0" fontId="8" fillId="3" borderId="29" xfId="1" applyAlignment="1">
      <alignment horizontal="centerContinuous" vertical="center"/>
    </xf>
    <xf numFmtId="3" fontId="8" fillId="3" borderId="29" xfId="1" applyNumberFormat="1" applyAlignment="1">
      <alignment horizontal="centerContinuous" vertical="center"/>
    </xf>
    <xf numFmtId="0" fontId="0" fillId="0" borderId="5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vertical="center" wrapText="1"/>
      <protection locked="0"/>
    </xf>
    <xf numFmtId="0" fontId="8" fillId="3" borderId="45" xfId="1" applyBorder="1" applyAlignment="1">
      <alignment horizontal="center" vertical="center"/>
    </xf>
    <xf numFmtId="0" fontId="0" fillId="0" borderId="0" xfId="0" applyProtection="1">
      <protection locked="0"/>
    </xf>
    <xf numFmtId="4" fontId="8" fillId="3" borderId="29" xfId="1" applyNumberFormat="1"/>
    <xf numFmtId="0" fontId="8" fillId="3" borderId="45" xfId="1" applyBorder="1" applyAlignment="1">
      <alignment vertical="center"/>
    </xf>
    <xf numFmtId="3" fontId="8" fillId="3" borderId="31" xfId="1" applyNumberFormat="1" applyBorder="1" applyAlignment="1">
      <alignment vertical="center"/>
    </xf>
    <xf numFmtId="165" fontId="8" fillId="3" borderId="31" xfId="1" applyNumberFormat="1" applyBorder="1" applyAlignment="1">
      <alignment vertical="center"/>
    </xf>
    <xf numFmtId="166" fontId="8" fillId="3" borderId="32" xfId="1" applyNumberFormat="1" applyBorder="1" applyAlignment="1">
      <alignment vertical="center"/>
    </xf>
    <xf numFmtId="0" fontId="0" fillId="0" borderId="5" xfId="0" applyBorder="1" applyAlignment="1" applyProtection="1">
      <alignment horizontal="center" vertical="center" wrapText="1"/>
      <protection locked="0"/>
    </xf>
    <xf numFmtId="4" fontId="0" fillId="0" borderId="5" xfId="0" applyNumberForma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 wrapText="1"/>
      <protection locked="0"/>
    </xf>
    <xf numFmtId="4" fontId="0" fillId="0" borderId="6" xfId="0" applyNumberForma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 wrapText="1"/>
      <protection locked="0"/>
    </xf>
    <xf numFmtId="4" fontId="0" fillId="0" borderId="7" xfId="0" applyNumberForma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4" fontId="8" fillId="3" borderId="31" xfId="1" applyNumberFormat="1" applyBorder="1" applyAlignment="1">
      <alignment horizontal="center" vertical="center"/>
    </xf>
    <xf numFmtId="165" fontId="8" fillId="3" borderId="32" xfId="1" applyNumberFormat="1" applyBorder="1" applyAlignment="1">
      <alignment horizontal="center" vertical="center"/>
    </xf>
    <xf numFmtId="17" fontId="5" fillId="0" borderId="0" xfId="0" quotePrefix="1" applyNumberFormat="1" applyFont="1"/>
    <xf numFmtId="0" fontId="1" fillId="0" borderId="6" xfId="0" applyFont="1" applyBorder="1" applyAlignment="1" applyProtection="1">
      <alignment vertical="center" wrapText="1"/>
      <protection locked="0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8" fillId="3" borderId="46" xfId="1" applyBorder="1" applyAlignment="1">
      <alignment horizontal="center" vertical="center"/>
    </xf>
    <xf numFmtId="0" fontId="8" fillId="3" borderId="47" xfId="1" applyBorder="1" applyAlignment="1">
      <alignment horizontal="center" vertical="center"/>
    </xf>
    <xf numFmtId="3" fontId="8" fillId="3" borderId="34" xfId="1" applyNumberFormat="1" applyBorder="1" applyAlignment="1">
      <alignment horizontal="center" vertical="center"/>
    </xf>
    <xf numFmtId="3" fontId="8" fillId="3" borderId="39" xfId="1" applyNumberFormat="1" applyBorder="1" applyAlignment="1">
      <alignment horizontal="center" vertical="center"/>
    </xf>
    <xf numFmtId="0" fontId="8" fillId="3" borderId="43" xfId="1" applyBorder="1" applyAlignment="1">
      <alignment horizontal="center" vertical="center"/>
    </xf>
    <xf numFmtId="0" fontId="8" fillId="3" borderId="40" xfId="1" applyBorder="1" applyAlignment="1">
      <alignment horizontal="center" vertical="center"/>
    </xf>
    <xf numFmtId="3" fontId="8" fillId="3" borderId="48" xfId="1" applyNumberFormat="1" applyBorder="1" applyAlignment="1">
      <alignment horizontal="center"/>
    </xf>
    <xf numFmtId="3" fontId="8" fillId="3" borderId="49" xfId="1" applyNumberFormat="1" applyBorder="1" applyAlignment="1">
      <alignment horizontal="center"/>
    </xf>
    <xf numFmtId="3" fontId="8" fillId="3" borderId="50" xfId="1" applyNumberFormat="1" applyBorder="1" applyAlignment="1">
      <alignment horizontal="center"/>
    </xf>
    <xf numFmtId="3" fontId="8" fillId="3" borderId="29" xfId="1" applyNumberFormat="1" applyAlignment="1">
      <alignment horizontal="center" vertical="center"/>
    </xf>
    <xf numFmtId="0" fontId="8" fillId="3" borderId="29" xfId="1" applyAlignment="1">
      <alignment horizontal="center" vertical="center"/>
    </xf>
    <xf numFmtId="0" fontId="8" fillId="3" borderId="51" xfId="1" applyBorder="1" applyAlignment="1">
      <alignment horizontal="center" vertical="center"/>
    </xf>
    <xf numFmtId="0" fontId="8" fillId="3" borderId="52" xfId="1" applyBorder="1" applyAlignment="1">
      <alignment horizontal="center" vertical="center"/>
    </xf>
    <xf numFmtId="3" fontId="8" fillId="3" borderId="51" xfId="1" applyNumberFormat="1" applyBorder="1" applyAlignment="1">
      <alignment horizontal="center" vertical="center"/>
    </xf>
    <xf numFmtId="3" fontId="8" fillId="3" borderId="53" xfId="1" applyNumberFormat="1" applyBorder="1" applyAlignment="1">
      <alignment horizontal="center" vertical="center"/>
    </xf>
    <xf numFmtId="3" fontId="8" fillId="3" borderId="52" xfId="1" applyNumberFormat="1" applyBorder="1" applyAlignment="1">
      <alignment horizontal="center" vertical="center"/>
    </xf>
    <xf numFmtId="0" fontId="8" fillId="3" borderId="54" xfId="1" applyBorder="1" applyAlignment="1">
      <alignment horizontal="center" vertical="center"/>
    </xf>
    <xf numFmtId="0" fontId="8" fillId="3" borderId="55" xfId="1" applyBorder="1" applyAlignment="1">
      <alignment horizontal="center" vertical="center"/>
    </xf>
    <xf numFmtId="3" fontId="8" fillId="3" borderId="33" xfId="1" applyNumberFormat="1" applyBorder="1" applyAlignment="1">
      <alignment horizontal="center" vertical="center"/>
    </xf>
    <xf numFmtId="3" fontId="8" fillId="3" borderId="43" xfId="1" applyNumberFormat="1" applyBorder="1" applyAlignment="1">
      <alignment horizontal="center" vertical="center"/>
    </xf>
    <xf numFmtId="0" fontId="8" fillId="3" borderId="0" xfId="1" applyBorder="1" applyAlignment="1">
      <alignment horizontal="center" vertical="center"/>
    </xf>
    <xf numFmtId="0" fontId="8" fillId="3" borderId="28" xfId="1" applyBorder="1" applyAlignment="1">
      <alignment horizontal="center" vertical="center"/>
    </xf>
    <xf numFmtId="0" fontId="8" fillId="3" borderId="33" xfId="1" applyBorder="1" applyAlignment="1">
      <alignment horizontal="left" vertical="center"/>
    </xf>
    <xf numFmtId="0" fontId="8" fillId="3" borderId="38" xfId="1" applyBorder="1" applyAlignment="1">
      <alignment horizontal="left" vertical="center"/>
    </xf>
    <xf numFmtId="0" fontId="8" fillId="3" borderId="41" xfId="1" applyBorder="1" applyAlignment="1">
      <alignment horizontal="center" vertical="center"/>
    </xf>
    <xf numFmtId="0" fontId="8" fillId="3" borderId="33" xfId="1" applyBorder="1" applyAlignment="1">
      <alignment horizontal="center" vertical="center"/>
    </xf>
    <xf numFmtId="0" fontId="8" fillId="3" borderId="56" xfId="1" applyBorder="1" applyAlignment="1">
      <alignment horizontal="center" vertical="center"/>
    </xf>
    <xf numFmtId="3" fontId="8" fillId="3" borderId="46" xfId="1" applyNumberFormat="1" applyBorder="1" applyAlignment="1">
      <alignment horizontal="center" vertical="center"/>
    </xf>
    <xf numFmtId="3" fontId="8" fillId="3" borderId="41" xfId="1" applyNumberFormat="1" applyBorder="1" applyAlignment="1">
      <alignment horizontal="center" vertical="center"/>
    </xf>
    <xf numFmtId="3" fontId="8" fillId="3" borderId="42" xfId="1" applyNumberFormat="1" applyBorder="1" applyAlignment="1">
      <alignment horizontal="center" vertical="center"/>
    </xf>
    <xf numFmtId="0" fontId="8" fillId="3" borderId="36" xfId="1" applyBorder="1" applyAlignment="1">
      <alignment horizontal="center" vertical="center"/>
    </xf>
    <xf numFmtId="0" fontId="8" fillId="3" borderId="37" xfId="1" applyBorder="1" applyAlignment="1">
      <alignment horizontal="center" vertical="center"/>
    </xf>
    <xf numFmtId="0" fontId="8" fillId="3" borderId="58" xfId="1" applyBorder="1" applyAlignment="1">
      <alignment horizontal="center" vertical="center"/>
    </xf>
    <xf numFmtId="0" fontId="8" fillId="3" borderId="59" xfId="1" applyBorder="1" applyAlignment="1">
      <alignment horizontal="center" vertical="center"/>
    </xf>
    <xf numFmtId="0" fontId="8" fillId="3" borderId="44" xfId="1" applyBorder="1" applyAlignment="1">
      <alignment horizontal="center" vertical="center"/>
    </xf>
    <xf numFmtId="0" fontId="8" fillId="3" borderId="39" xfId="1" applyBorder="1" applyAlignment="1">
      <alignment horizontal="center" vertical="center"/>
    </xf>
    <xf numFmtId="0" fontId="8" fillId="3" borderId="57" xfId="1" applyBorder="1" applyAlignment="1">
      <alignment horizontal="center" vertical="center"/>
    </xf>
    <xf numFmtId="0" fontId="8" fillId="3" borderId="56" xfId="1" applyBorder="1" applyAlignment="1">
      <alignment horizontal="left" vertical="center"/>
    </xf>
    <xf numFmtId="0" fontId="8" fillId="3" borderId="60" xfId="1" applyBorder="1" applyAlignment="1">
      <alignment horizontal="center" vertical="center"/>
    </xf>
    <xf numFmtId="0" fontId="8" fillId="3" borderId="61" xfId="1" applyBorder="1" applyAlignment="1">
      <alignment horizontal="center" vertical="center"/>
    </xf>
    <xf numFmtId="0" fontId="6" fillId="0" borderId="0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" fillId="0" borderId="62" xfId="0" applyFont="1" applyBorder="1" applyAlignment="1">
      <alignment vertical="center" wrapText="1"/>
    </xf>
    <xf numFmtId="4" fontId="0" fillId="0" borderId="62" xfId="0" applyNumberFormat="1" applyBorder="1" applyAlignment="1">
      <alignment vertical="center"/>
    </xf>
    <xf numFmtId="4" fontId="0" fillId="0" borderId="62" xfId="0" applyNumberFormat="1" applyBorder="1"/>
    <xf numFmtId="4" fontId="3" fillId="0" borderId="62" xfId="0" applyNumberFormat="1" applyFont="1" applyBorder="1" applyAlignment="1">
      <alignment vertic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Causa de Incendios Forestales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Periodo 2003-2023</a:t>
            </a:r>
          </a:p>
        </c:rich>
      </c:tx>
      <c:layout>
        <c:manualLayout>
          <c:xMode val="edge"/>
          <c:yMode val="edge"/>
          <c:x val="0.33783779741236547"/>
          <c:y val="3.1325428583722122E-2"/>
        </c:manualLayout>
      </c:layout>
      <c:overlay val="0"/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45945945945947"/>
          <c:y val="0.24096413893559268"/>
          <c:w val="0.82702702702702702"/>
          <c:h val="0.58554285761349023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0B80-4F92-A295-E86FD08B977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B80-4F92-A295-E86FD08B977B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B80-4F92-A295-E86FD08B977B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B80-4F92-A295-E86FD08B977B}"/>
              </c:ext>
            </c:extLst>
          </c:dPt>
          <c:dLbls>
            <c:dLbl>
              <c:idx val="0"/>
              <c:layout>
                <c:manualLayout>
                  <c:x val="-0.13859459459459464"/>
                  <c:y val="0.1927868837407011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0-4F92-A295-E86FD08B977B}"/>
                </c:ext>
              </c:extLst>
            </c:dLbl>
            <c:dLbl>
              <c:idx val="1"/>
              <c:layout>
                <c:manualLayout>
                  <c:x val="6.7234872667943535E-2"/>
                  <c:y val="0.21982545389394301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0-4F92-A295-E86FD08B977B}"/>
                </c:ext>
              </c:extLst>
            </c:dLbl>
            <c:dLbl>
              <c:idx val="2"/>
              <c:layout>
                <c:manualLayout>
                  <c:x val="-1.2581400297935721E-2"/>
                  <c:y val="-0.10370908954470145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80-4F92-A295-E86FD08B977B}"/>
                </c:ext>
              </c:extLst>
            </c:dLbl>
            <c:dLbl>
              <c:idx val="3"/>
              <c:layout>
                <c:manualLayout>
                  <c:x val="1.8687805916152409E-2"/>
                  <c:y val="-9.8169292797146007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80-4F92-A295-E86FD08B977B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'Nacional 2003-2023'!$A$9:$A$12</c:f>
              <c:strCache>
                <c:ptCount val="4"/>
                <c:pt idx="0">
                  <c:v> 1. ACCIDENTALES</c:v>
                </c:pt>
                <c:pt idx="1">
                  <c:v>2. INTENCIONALES</c:v>
                </c:pt>
                <c:pt idx="2">
                  <c:v>3. NATURALES</c:v>
                </c:pt>
                <c:pt idx="3">
                  <c:v>4. DESCONOCIDAS</c:v>
                </c:pt>
              </c:strCache>
            </c:strRef>
          </c:cat>
          <c:val>
            <c:numRef>
              <c:f>'Nacional 2003-2023'!$W$9:$W$12</c:f>
              <c:numCache>
                <c:formatCode>#,##0.00</c:formatCode>
                <c:ptCount val="4"/>
                <c:pt idx="0">
                  <c:v>1178945.8211000003</c:v>
                </c:pt>
                <c:pt idx="1">
                  <c:v>639733.86879999971</c:v>
                </c:pt>
                <c:pt idx="2">
                  <c:v>21598.981600000006</c:v>
                </c:pt>
                <c:pt idx="3">
                  <c:v>355898.51810000028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80-4F92-A295-E86FD08B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Causalidad Incendios Nacional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Periodo 2003-2023</a:t>
            </a:r>
            <a:endParaRPr lang="es-CL"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c:rich>
      </c:tx>
      <c:layout>
        <c:manualLayout>
          <c:xMode val="edge"/>
          <c:yMode val="edge"/>
          <c:x val="1.0504224946565223E-2"/>
          <c:y val="1.06837456676941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76485296418158"/>
          <c:y val="0.23076971230992988"/>
          <c:w val="0.65021041752684394"/>
          <c:h val="0.6816253539524780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'Nacional 2003-2023'!$AB$56:$AB$68</c:f>
              <c:strCache>
                <c:ptCount val="13"/>
                <c:pt idx="0">
                  <c:v>FAENAS FORESTALES</c:v>
                </c:pt>
                <c:pt idx="1">
                  <c:v>FAENAS AGRÍCOLAS</c:v>
                </c:pt>
                <c:pt idx="2">
                  <c:v>EX.PRODUCTOS SECUNDARIOS</c:v>
                </c:pt>
                <c:pt idx="3">
                  <c:v>ACTIVIDADES RECREATIVAS</c:v>
                </c:pt>
                <c:pt idx="4">
                  <c:v>OPERACIÓN EN VÍAS FÉRREAS</c:v>
                </c:pt>
                <c:pt idx="5">
                  <c:v>ACT.INC. ESTRUCTURALES U OTROS</c:v>
                </c:pt>
                <c:pt idx="6">
                  <c:v>TRÁNSITO DE PERSONAS</c:v>
                </c:pt>
                <c:pt idx="7">
                  <c:v>QUEMA DESECHOS</c:v>
                </c:pt>
                <c:pt idx="8">
                  <c:v>ACCIDENTES ELÉCTRICOS</c:v>
                </c:pt>
                <c:pt idx="9">
                  <c:v>OTRAS ACTIVIDADES</c:v>
                </c:pt>
                <c:pt idx="10">
                  <c:v>INCENDIOS INTENCIONALES</c:v>
                </c:pt>
                <c:pt idx="11">
                  <c:v>INCENDIOS NATURALES</c:v>
                </c:pt>
                <c:pt idx="12">
                  <c:v>DESCONOCIDA</c:v>
                </c:pt>
              </c:strCache>
            </c:strRef>
          </c:cat>
          <c:val>
            <c:numRef>
              <c:f>'Nacional 2003-2023'!$X$17:$X$29</c:f>
              <c:numCache>
                <c:formatCode>#,##0.00</c:formatCode>
                <c:ptCount val="13"/>
                <c:pt idx="0">
                  <c:v>1.9558677053382965</c:v>
                </c:pt>
                <c:pt idx="1">
                  <c:v>4.4476648850315499</c:v>
                </c:pt>
                <c:pt idx="2">
                  <c:v>1.1093194785218763</c:v>
                </c:pt>
                <c:pt idx="3">
                  <c:v>4.8358911851037618</c:v>
                </c:pt>
                <c:pt idx="4">
                  <c:v>5.9206327020137881E-2</c:v>
                </c:pt>
                <c:pt idx="5">
                  <c:v>2.2094689338383771</c:v>
                </c:pt>
                <c:pt idx="6">
                  <c:v>14.267578780680559</c:v>
                </c:pt>
                <c:pt idx="7">
                  <c:v>2.5343944121483597</c:v>
                </c:pt>
                <c:pt idx="8">
                  <c:v>12.726263881565522</c:v>
                </c:pt>
                <c:pt idx="9">
                  <c:v>5.1859242205890386</c:v>
                </c:pt>
                <c:pt idx="10">
                  <c:v>33.122356411600705</c:v>
                </c:pt>
                <c:pt idx="11">
                  <c:v>0.61131356111880719</c:v>
                </c:pt>
                <c:pt idx="12">
                  <c:v>16.822734153965374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06-4410-B75C-392BF1A4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14240"/>
        <c:axId val="119516160"/>
      </c:barChart>
      <c:catAx>
        <c:axId val="1195142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951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516160"/>
        <c:scaling>
          <c:orientation val="minMax"/>
        </c:scaling>
        <c:delete val="0"/>
        <c:axPos val="t"/>
        <c:majorGridlines/>
        <c:title>
          <c:tx>
            <c:rich>
              <a:bodyPr rot="-6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L"/>
                  <a:t>% Incidencia Daño</a:t>
                </a:r>
              </a:p>
            </c:rich>
          </c:tx>
          <c:layout>
            <c:manualLayout>
              <c:xMode val="edge"/>
              <c:yMode val="edge"/>
              <c:x val="0.53361363057465916"/>
              <c:y val="8.1196807802675783E-2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1195142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Causa Incendios Forestales
1987 - 2002</a:t>
            </a:r>
          </a:p>
        </c:rich>
      </c:tx>
      <c:layout>
        <c:manualLayout>
          <c:xMode val="edge"/>
          <c:yMode val="edge"/>
          <c:x val="1.7642239164548878E-3"/>
          <c:y val="2.3917227737837117E-2"/>
        </c:manualLayout>
      </c:layout>
      <c:overlay val="0"/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73043211673302"/>
          <c:y val="0.30473372781065089"/>
          <c:w val="0.71605061599326225"/>
          <c:h val="0.47633136094674555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99ED-467E-9F58-CD111A212D3A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99ED-467E-9F58-CD111A212D3A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99ED-467E-9F58-CD111A212D3A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99ED-467E-9F58-CD111A212D3A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99ED-467E-9F58-CD111A212D3A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99ED-467E-9F58-CD111A212D3A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99ED-467E-9F58-CD111A212D3A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99ED-467E-9F58-CD111A212D3A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99ED-467E-9F58-CD111A212D3A}"/>
              </c:ext>
            </c:extLst>
          </c:dPt>
          <c:dLbls>
            <c:dLbl>
              <c:idx val="0"/>
              <c:layout>
                <c:manualLayout>
                  <c:x val="-0.15504525451554571"/>
                  <c:y val="-6.7766854586963618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ED-467E-9F58-CD111A212D3A}"/>
                </c:ext>
              </c:extLst>
            </c:dLbl>
            <c:dLbl>
              <c:idx val="1"/>
              <c:layout>
                <c:manualLayout>
                  <c:x val="-3.1937063494095738E-2"/>
                  <c:y val="-0.14567892031247573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D-467E-9F58-CD111A212D3A}"/>
                </c:ext>
              </c:extLst>
            </c:dLbl>
            <c:dLbl>
              <c:idx val="2"/>
              <c:layout>
                <c:manualLayout>
                  <c:x val="1.9832045360241083E-2"/>
                  <c:y val="-0.17712373231452577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ED-467E-9F58-CD111A212D3A}"/>
                </c:ext>
              </c:extLst>
            </c:dLbl>
            <c:dLbl>
              <c:idx val="3"/>
              <c:layout>
                <c:manualLayout>
                  <c:x val="2.011877625833602E-3"/>
                  <c:y val="-6.3935144201649349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D-467E-9F58-CD111A212D3A}"/>
                </c:ext>
              </c:extLst>
            </c:dLbl>
            <c:dLbl>
              <c:idx val="4"/>
              <c:layout>
                <c:manualLayout>
                  <c:x val="-2.31095484754857E-3"/>
                  <c:y val="0.13123048967991424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ED-467E-9F58-CD111A212D3A}"/>
                </c:ext>
              </c:extLst>
            </c:dLbl>
            <c:dLbl>
              <c:idx val="5"/>
              <c:layout>
                <c:manualLayout>
                  <c:x val="3.1025050651629936E-2"/>
                  <c:y val="5.8369907903523872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ED-467E-9F58-CD111A212D3A}"/>
                </c:ext>
              </c:extLst>
            </c:dLbl>
            <c:dLbl>
              <c:idx val="6"/>
              <c:layout>
                <c:manualLayout>
                  <c:x val="1.3851450134972658E-2"/>
                  <c:y val="0.14369379863020079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ED-467E-9F58-CD111A212D3A}"/>
                </c:ext>
              </c:extLst>
            </c:dLbl>
            <c:dLbl>
              <c:idx val="7"/>
              <c:layout>
                <c:manualLayout>
                  <c:x val="-2.341696958651927E-2"/>
                  <c:y val="-4.1665191259376587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ED-467E-9F58-CD111A212D3A}"/>
                </c:ext>
              </c:extLst>
            </c:dLbl>
            <c:dLbl>
              <c:idx val="8"/>
              <c:layout>
                <c:manualLayout>
                  <c:x val="3.3520624736722723E-2"/>
                  <c:y val="-2.557818048682289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ED-467E-9F58-CD111A212D3A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'[1]Nacional 1985-2002'!$A$10:$A$18</c:f>
              <c:strCache>
                <c:ptCount val="9"/>
                <c:pt idx="0">
                  <c:v>1. FAENAS FORESTALES</c:v>
                </c:pt>
                <c:pt idx="1">
                  <c:v>2. FAENAS AGRICOLAS</c:v>
                </c:pt>
                <c:pt idx="2">
                  <c:v>3. RECREACION Y DEPORTE</c:v>
                </c:pt>
                <c:pt idx="3">
                  <c:v>4. JUEGOS DE NIÑO</c:v>
                </c:pt>
                <c:pt idx="4">
                  <c:v>5. TRANSITO Y TRANSPORTE</c:v>
                </c:pt>
                <c:pt idx="5">
                  <c:v>6. OTRAS ACTIVIDADES</c:v>
                </c:pt>
                <c:pt idx="6">
                  <c:v>7. INTENCIONAL</c:v>
                </c:pt>
                <c:pt idx="7">
                  <c:v>8. OTRAS CAUSAS</c:v>
                </c:pt>
                <c:pt idx="8">
                  <c:v>9. NO IDENTIFICADA</c:v>
                </c:pt>
              </c:strCache>
            </c:strRef>
          </c:cat>
          <c:val>
            <c:numRef>
              <c:f>'Nacional 1987-2002'!$S$10:$S$18</c:f>
              <c:numCache>
                <c:formatCode>#,##0.00</c:formatCode>
                <c:ptCount val="9"/>
                <c:pt idx="0">
                  <c:v>11.121310117236417</c:v>
                </c:pt>
                <c:pt idx="1">
                  <c:v>11.587418271988337</c:v>
                </c:pt>
                <c:pt idx="2">
                  <c:v>5.2555511888234987</c:v>
                </c:pt>
                <c:pt idx="3">
                  <c:v>2.4044071791486017</c:v>
                </c:pt>
                <c:pt idx="4">
                  <c:v>17.455041778569829</c:v>
                </c:pt>
                <c:pt idx="5">
                  <c:v>2.5472023311218672</c:v>
                </c:pt>
                <c:pt idx="6">
                  <c:v>26.559677737379978</c:v>
                </c:pt>
                <c:pt idx="7">
                  <c:v>8.0374279389054291</c:v>
                </c:pt>
                <c:pt idx="8">
                  <c:v>15.031963456826029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9ED-467E-9F58-CD111A212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6</xdr:row>
      <xdr:rowOff>66675</xdr:rowOff>
    </xdr:from>
    <xdr:to>
      <xdr:col>36</xdr:col>
      <xdr:colOff>228600</xdr:colOff>
      <xdr:row>30</xdr:row>
      <xdr:rowOff>28575</xdr:rowOff>
    </xdr:to>
    <xdr:graphicFrame macro="">
      <xdr:nvGraphicFramePr>
        <xdr:cNvPr id="1413" name="Gráfico 1">
          <a:extLst>
            <a:ext uri="{FF2B5EF4-FFF2-40B4-BE49-F238E27FC236}">
              <a16:creationId xmlns="" xmlns:a16="http://schemas.microsoft.com/office/drawing/2014/main" id="{0B6E62F1-9F9F-2F4C-A4C8-A3D4FC24F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466725</xdr:colOff>
      <xdr:row>51</xdr:row>
      <xdr:rowOff>47625</xdr:rowOff>
    </xdr:from>
    <xdr:to>
      <xdr:col>38</xdr:col>
      <xdr:colOff>390525</xdr:colOff>
      <xdr:row>69</xdr:row>
      <xdr:rowOff>369093</xdr:rowOff>
    </xdr:to>
    <xdr:graphicFrame macro="">
      <xdr:nvGraphicFramePr>
        <xdr:cNvPr id="1414" name="Gráfico 2">
          <a:extLst>
            <a:ext uri="{FF2B5EF4-FFF2-40B4-BE49-F238E27FC236}">
              <a16:creationId xmlns="" xmlns:a16="http://schemas.microsoft.com/office/drawing/2014/main" id="{84F357EE-90A5-088F-2B22-8ADA66E9A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</xdr:row>
      <xdr:rowOff>142875</xdr:rowOff>
    </xdr:from>
    <xdr:to>
      <xdr:col>27</xdr:col>
      <xdr:colOff>114300</xdr:colOff>
      <xdr:row>22</xdr:row>
      <xdr:rowOff>38100</xdr:rowOff>
    </xdr:to>
    <xdr:graphicFrame macro="">
      <xdr:nvGraphicFramePr>
        <xdr:cNvPr id="45238" name="Gráfico 3">
          <a:extLst>
            <a:ext uri="{FF2B5EF4-FFF2-40B4-BE49-F238E27FC236}">
              <a16:creationId xmlns="" xmlns:a16="http://schemas.microsoft.com/office/drawing/2014/main" id="{03A52321-7208-BC26-D14C-9CB079DDF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obar/Desktop/CONAF%202014/SOLICITUD%20DE%20INFORMACION%20LEY%2020285/Alfredo%20Mascare&#241;o/Causas%201985-2014%20Ocurrenc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ional 2003-2014"/>
      <sheetName val="SubTotal 2003-2014"/>
      <sheetName val="Causa 2014"/>
      <sheetName val="Causas 2013"/>
      <sheetName val="Causas 2012"/>
      <sheetName val="Causas 2011"/>
      <sheetName val="Causas 2010"/>
      <sheetName val="Causas 2009"/>
      <sheetName val="Causas 2008"/>
      <sheetName val="Causas 2007"/>
      <sheetName val="Causas 2006"/>
      <sheetName val="Causas 2005"/>
      <sheetName val="Causas 2004"/>
      <sheetName val="Causas 2003"/>
      <sheetName val="Nacional 1985-2002"/>
      <sheetName val="Subtotal 2002-1985"/>
      <sheetName val="Causas 2002"/>
      <sheetName val="Causas 2001"/>
      <sheetName val="Causas 2000"/>
      <sheetName val="Causas 1999"/>
      <sheetName val="Causas 1998"/>
      <sheetName val="Causas 1997"/>
      <sheetName val="Causas 1996"/>
      <sheetName val="Causas 1995"/>
      <sheetName val="Causas 1994"/>
      <sheetName val="Causas 1993"/>
      <sheetName val="Causas 1992"/>
      <sheetName val="Causas 1991"/>
      <sheetName val="Causas 1990"/>
      <sheetName val="Causas 1989"/>
      <sheetName val="Causas 1988"/>
      <sheetName val="Causas 1987"/>
      <sheetName val="Causas 1986"/>
      <sheetName val="Causas 198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0">
          <cell r="A10" t="str">
            <v>1. FAENAS FORESTALES</v>
          </cell>
        </row>
        <row r="11">
          <cell r="A11" t="str">
            <v>2. FAENAS AGRICOLAS</v>
          </cell>
        </row>
        <row r="12">
          <cell r="A12" t="str">
            <v>3. RECREACION Y DEPORTE</v>
          </cell>
        </row>
        <row r="13">
          <cell r="A13" t="str">
            <v>4. JUEGOS DE NIÑO</v>
          </cell>
        </row>
        <row r="14">
          <cell r="A14" t="str">
            <v>5. TRANSITO Y TRANSPORTE</v>
          </cell>
        </row>
        <row r="15">
          <cell r="A15" t="str">
            <v>6. OTRAS ACTIVIDADES</v>
          </cell>
        </row>
        <row r="16">
          <cell r="A16" t="str">
            <v>7. INTENCIONAL</v>
          </cell>
        </row>
        <row r="17">
          <cell r="A17" t="str">
            <v>8. OTRAS CAUSAS</v>
          </cell>
        </row>
        <row r="18">
          <cell r="A18" t="str">
            <v>9. NO IDENTIFICADA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3"/>
  <sheetViews>
    <sheetView showGridLines="0" tabSelected="1" zoomScale="70" zoomScaleNormal="70" workbookViewId="0">
      <selection activeCell="B1" sqref="B1"/>
    </sheetView>
  </sheetViews>
  <sheetFormatPr baseColWidth="10" defaultRowHeight="12.75" x14ac:dyDescent="0.2"/>
  <cols>
    <col min="1" max="1" width="69.42578125" customWidth="1"/>
    <col min="2" max="2" width="13" customWidth="1"/>
    <col min="3" max="4" width="13.42578125" customWidth="1"/>
    <col min="5" max="5" width="12.5703125" customWidth="1"/>
    <col min="6" max="7" width="13" customWidth="1"/>
    <col min="8" max="8" width="13.42578125" customWidth="1"/>
    <col min="9" max="9" width="13" customWidth="1"/>
    <col min="10" max="11" width="13.42578125" customWidth="1"/>
    <col min="12" max="12" width="12.5703125" customWidth="1"/>
    <col min="13" max="13" width="14.42578125" customWidth="1"/>
    <col min="14" max="20" width="14" customWidth="1"/>
    <col min="21" max="22" width="14.42578125" customWidth="1"/>
    <col min="23" max="23" width="16.28515625" customWidth="1"/>
    <col min="24" max="24" width="11.140625" customWidth="1"/>
    <col min="25" max="25" width="12.7109375" bestFit="1" customWidth="1"/>
  </cols>
  <sheetData>
    <row r="1" spans="1:36" x14ac:dyDescent="0.2">
      <c r="A1" s="24" t="s">
        <v>31</v>
      </c>
      <c r="D1" s="167"/>
      <c r="AB1" s="24" t="s">
        <v>31</v>
      </c>
    </row>
    <row r="2" spans="1:36" x14ac:dyDescent="0.2">
      <c r="A2" s="24" t="s">
        <v>258</v>
      </c>
      <c r="AB2" s="24" t="s">
        <v>165</v>
      </c>
    </row>
    <row r="3" spans="1:36" x14ac:dyDescent="0.2">
      <c r="A3" s="24" t="s">
        <v>279</v>
      </c>
      <c r="AB3" s="24" t="s">
        <v>279</v>
      </c>
    </row>
    <row r="4" spans="1:36" ht="18" x14ac:dyDescent="0.25">
      <c r="A4" s="170" t="s">
        <v>242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7"/>
      <c r="Z4" s="7"/>
      <c r="AA4" s="7"/>
      <c r="AB4" s="7"/>
      <c r="AC4" s="7"/>
      <c r="AD4" s="7"/>
      <c r="AE4" s="8"/>
      <c r="AF4" s="8"/>
      <c r="AG4" s="8"/>
      <c r="AH4" s="8"/>
      <c r="AI4" s="8"/>
      <c r="AJ4" s="8"/>
    </row>
    <row r="5" spans="1:36" ht="18" x14ac:dyDescent="0.25">
      <c r="A5" s="170" t="s">
        <v>282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7"/>
      <c r="Z5" s="7"/>
      <c r="AA5" s="7"/>
      <c r="AB5" s="7"/>
      <c r="AC5" s="7"/>
      <c r="AD5" s="7"/>
      <c r="AE5" s="8"/>
      <c r="AF5" s="8"/>
      <c r="AG5" s="8"/>
      <c r="AH5" s="8"/>
      <c r="AI5" s="8"/>
      <c r="AJ5" s="8"/>
    </row>
    <row r="6" spans="1:36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36" ht="15" x14ac:dyDescent="0.25">
      <c r="A7" s="171" t="s">
        <v>144</v>
      </c>
      <c r="B7" s="177" t="s">
        <v>137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9"/>
      <c r="W7" s="173" t="s">
        <v>2</v>
      </c>
      <c r="X7" s="175" t="s">
        <v>3</v>
      </c>
    </row>
    <row r="8" spans="1:36" ht="15" x14ac:dyDescent="0.25">
      <c r="A8" s="172"/>
      <c r="B8" s="99">
        <v>2003</v>
      </c>
      <c r="C8" s="99">
        <v>2004</v>
      </c>
      <c r="D8" s="99">
        <v>2005</v>
      </c>
      <c r="E8" s="99">
        <v>2006</v>
      </c>
      <c r="F8" s="99">
        <v>2007</v>
      </c>
      <c r="G8" s="99">
        <v>2008</v>
      </c>
      <c r="H8" s="99">
        <v>2009</v>
      </c>
      <c r="I8" s="99">
        <v>2010</v>
      </c>
      <c r="J8" s="99">
        <v>2011</v>
      </c>
      <c r="K8" s="99">
        <v>2012</v>
      </c>
      <c r="L8" s="99">
        <v>2013</v>
      </c>
      <c r="M8" s="99">
        <v>2014</v>
      </c>
      <c r="N8" s="99">
        <v>2015</v>
      </c>
      <c r="O8" s="99">
        <v>2016</v>
      </c>
      <c r="P8" s="99">
        <v>2017</v>
      </c>
      <c r="Q8" s="99">
        <v>2018</v>
      </c>
      <c r="R8" s="99">
        <v>2019</v>
      </c>
      <c r="S8" s="99">
        <v>2020</v>
      </c>
      <c r="T8" s="99">
        <v>2021</v>
      </c>
      <c r="U8" s="99">
        <v>2022</v>
      </c>
      <c r="V8" s="99">
        <v>2023</v>
      </c>
      <c r="W8" s="174"/>
      <c r="X8" s="176"/>
    </row>
    <row r="9" spans="1:36" x14ac:dyDescent="0.2">
      <c r="A9" s="55" t="s">
        <v>143</v>
      </c>
      <c r="B9" s="14">
        <f t="shared" ref="B9:G9" si="0">SUM(B17:B26)</f>
        <v>33385.650000000089</v>
      </c>
      <c r="C9" s="14">
        <f t="shared" si="0"/>
        <v>27029.850000000086</v>
      </c>
      <c r="D9" s="14">
        <f t="shared" si="0"/>
        <v>41659.63000000007</v>
      </c>
      <c r="E9" s="14">
        <f t="shared" si="0"/>
        <v>12983.77000000006</v>
      </c>
      <c r="F9" s="14">
        <f t="shared" si="0"/>
        <v>19678.950000000052</v>
      </c>
      <c r="G9" s="14">
        <f t="shared" si="0"/>
        <v>23348.760000000042</v>
      </c>
      <c r="H9" s="14">
        <f t="shared" ref="H9:R9" si="1">SUM(H17:H26)</f>
        <v>30810.760000000024</v>
      </c>
      <c r="I9" s="14">
        <f t="shared" si="1"/>
        <v>38410.320000000043</v>
      </c>
      <c r="J9" s="14">
        <f t="shared" si="1"/>
        <v>24201.54</v>
      </c>
      <c r="K9" s="14">
        <f t="shared" si="1"/>
        <v>45504</v>
      </c>
      <c r="L9" s="14">
        <f t="shared" si="1"/>
        <v>10479.313400000037</v>
      </c>
      <c r="M9" s="14">
        <f t="shared" si="1"/>
        <v>73695.705999999962</v>
      </c>
      <c r="N9" s="14">
        <f t="shared" si="1"/>
        <v>49733.163900000007</v>
      </c>
      <c r="O9" s="14">
        <f t="shared" si="1"/>
        <v>28233.591499999995</v>
      </c>
      <c r="P9" s="14">
        <f t="shared" si="1"/>
        <v>239819.58449999985</v>
      </c>
      <c r="Q9" s="14">
        <f t="shared" si="1"/>
        <v>20506.850700000075</v>
      </c>
      <c r="R9" s="14">
        <f t="shared" si="1"/>
        <v>47466.908799999997</v>
      </c>
      <c r="S9" s="14">
        <f>SUM(S17:S26)</f>
        <v>34703.363500000036</v>
      </c>
      <c r="T9" s="14">
        <f>SUM(T17:T26)</f>
        <v>10747.299700000001</v>
      </c>
      <c r="U9" s="14">
        <v>26621.565599999998</v>
      </c>
      <c r="V9" s="14">
        <v>339925.24350000004</v>
      </c>
      <c r="W9" s="14">
        <f>SUM(B9:V9)</f>
        <v>1178945.8211000003</v>
      </c>
      <c r="X9" s="56">
        <f>(W9/W$14)*100</f>
        <v>53.621593830284532</v>
      </c>
      <c r="Z9" s="101"/>
      <c r="AC9" s="9" t="s">
        <v>143</v>
      </c>
      <c r="AD9" s="97">
        <v>56.971713950116545</v>
      </c>
    </row>
    <row r="10" spans="1:36" x14ac:dyDescent="0.2">
      <c r="A10" s="57" t="s">
        <v>124</v>
      </c>
      <c r="B10" s="15">
        <f>SUM(B27)</f>
        <v>4476.9599999999937</v>
      </c>
      <c r="C10" s="15">
        <f t="shared" ref="B10:G12" si="2">SUM(C27)</f>
        <v>10681.52</v>
      </c>
      <c r="D10" s="15">
        <f t="shared" si="2"/>
        <v>14681.470000000001</v>
      </c>
      <c r="E10" s="15">
        <f t="shared" si="2"/>
        <v>4888.3499999999876</v>
      </c>
      <c r="F10" s="15">
        <f t="shared" si="2"/>
        <v>7569.6600000000344</v>
      </c>
      <c r="G10" s="15">
        <f t="shared" si="2"/>
        <v>15313.55</v>
      </c>
      <c r="H10" s="15">
        <f t="shared" ref="H10:R10" si="3">SUM(H27)</f>
        <v>21470.720000000088</v>
      </c>
      <c r="I10" s="15">
        <f t="shared" si="3"/>
        <v>14488.68</v>
      </c>
      <c r="J10" s="15">
        <f t="shared" si="3"/>
        <v>10307.579999999998</v>
      </c>
      <c r="K10" s="15">
        <f t="shared" si="3"/>
        <v>37203.01</v>
      </c>
      <c r="L10" s="15">
        <f t="shared" si="3"/>
        <v>4043.2821999999915</v>
      </c>
      <c r="M10" s="15">
        <f t="shared" si="3"/>
        <v>19547.83630000001</v>
      </c>
      <c r="N10" s="15">
        <f t="shared" si="3"/>
        <v>57318.712800000023</v>
      </c>
      <c r="O10" s="15">
        <f t="shared" si="3"/>
        <v>11593.843799999997</v>
      </c>
      <c r="P10" s="15">
        <f t="shared" si="3"/>
        <v>152333.96599999967</v>
      </c>
      <c r="Q10" s="15">
        <f t="shared" si="3"/>
        <v>14624.978500000027</v>
      </c>
      <c r="R10" s="15">
        <f t="shared" si="3"/>
        <v>23370.5321</v>
      </c>
      <c r="S10" s="15">
        <f t="shared" ref="S10:T12" si="4">SUM(S27)</f>
        <v>56489.72749999979</v>
      </c>
      <c r="T10" s="15">
        <f t="shared" si="4"/>
        <v>22150.129800000006</v>
      </c>
      <c r="U10" s="15">
        <v>86868.79280000001</v>
      </c>
      <c r="V10" s="15">
        <v>50310.567000000003</v>
      </c>
      <c r="W10" s="15">
        <f>SUM(B10:V10)</f>
        <v>639733.86879999971</v>
      </c>
      <c r="X10" s="58">
        <f>(W10/W$14)*100</f>
        <v>29.096799071108826</v>
      </c>
      <c r="AC10" s="9" t="s">
        <v>124</v>
      </c>
      <c r="AD10" s="97">
        <v>26.88848154544015</v>
      </c>
    </row>
    <row r="11" spans="1:36" x14ac:dyDescent="0.2">
      <c r="A11" s="57" t="s">
        <v>125</v>
      </c>
      <c r="B11" s="15">
        <f t="shared" si="2"/>
        <v>6.33</v>
      </c>
      <c r="C11" s="15">
        <f t="shared" si="2"/>
        <v>103.77</v>
      </c>
      <c r="D11" s="15">
        <f t="shared" si="2"/>
        <v>18.060000000000002</v>
      </c>
      <c r="E11" s="15">
        <f t="shared" si="2"/>
        <v>5.09</v>
      </c>
      <c r="F11" s="15">
        <f t="shared" si="2"/>
        <v>3.42</v>
      </c>
      <c r="G11" s="15">
        <f t="shared" si="2"/>
        <v>85.22999999999999</v>
      </c>
      <c r="H11" s="15">
        <f t="shared" ref="H11:R12" si="5">SUM(H28)</f>
        <v>574.37</v>
      </c>
      <c r="I11" s="15">
        <f t="shared" si="5"/>
        <v>5.12</v>
      </c>
      <c r="J11" s="15">
        <f t="shared" si="5"/>
        <v>6.96</v>
      </c>
      <c r="K11" s="15">
        <f>SUM(K28)</f>
        <v>71.850000000000009</v>
      </c>
      <c r="L11" s="15">
        <f t="shared" si="5"/>
        <v>1.5827</v>
      </c>
      <c r="M11" s="15">
        <f t="shared" si="5"/>
        <v>1769.8724999999999</v>
      </c>
      <c r="N11" s="15">
        <f t="shared" si="5"/>
        <v>8348.0524999999998</v>
      </c>
      <c r="O11" s="15">
        <f t="shared" si="5"/>
        <v>8.0399999999999991</v>
      </c>
      <c r="P11" s="15">
        <f t="shared" si="5"/>
        <v>82.25500000000001</v>
      </c>
      <c r="Q11" s="15">
        <f t="shared" si="5"/>
        <v>96.94</v>
      </c>
      <c r="R11" s="15">
        <f t="shared" si="5"/>
        <v>2103.944</v>
      </c>
      <c r="S11" s="15">
        <f t="shared" si="4"/>
        <v>8.6269999999999989</v>
      </c>
      <c r="T11" s="15">
        <f t="shared" si="4"/>
        <v>108.28899999999999</v>
      </c>
      <c r="U11" s="15">
        <v>32.741899999999994</v>
      </c>
      <c r="V11" s="15">
        <v>8158.4370000000035</v>
      </c>
      <c r="W11" s="15">
        <f>SUM(B11:V11)</f>
        <v>21598.981600000006</v>
      </c>
      <c r="X11" s="58">
        <f>(W11/W$14)*100</f>
        <v>0.98237917109911987</v>
      </c>
      <c r="AC11" s="9" t="s">
        <v>125</v>
      </c>
      <c r="AD11" s="97">
        <v>0.16337525194947974</v>
      </c>
    </row>
    <row r="12" spans="1:36" x14ac:dyDescent="0.2">
      <c r="A12" s="57" t="s">
        <v>126</v>
      </c>
      <c r="B12" s="15">
        <f t="shared" si="2"/>
        <v>4118.7899999999781</v>
      </c>
      <c r="C12" s="15">
        <f t="shared" si="2"/>
        <v>12872.150000000167</v>
      </c>
      <c r="D12" s="15">
        <f t="shared" si="2"/>
        <v>8940.9200000000674</v>
      </c>
      <c r="E12" s="15">
        <f t="shared" si="2"/>
        <v>1445</v>
      </c>
      <c r="F12" s="15">
        <f t="shared" si="2"/>
        <v>16132.07</v>
      </c>
      <c r="G12" s="15">
        <f t="shared" si="2"/>
        <v>3289.0700000000052</v>
      </c>
      <c r="H12" s="15">
        <f t="shared" si="5"/>
        <v>11366.670000000006</v>
      </c>
      <c r="I12" s="15">
        <f t="shared" si="5"/>
        <v>5460.0000000000073</v>
      </c>
      <c r="J12" s="15">
        <f t="shared" si="5"/>
        <v>12519.380000000001</v>
      </c>
      <c r="K12" s="15">
        <f>SUM(K29)</f>
        <v>7500.5099999999993</v>
      </c>
      <c r="L12" s="15">
        <f t="shared" si="5"/>
        <v>2584.7724999999991</v>
      </c>
      <c r="M12" s="15">
        <f t="shared" si="5"/>
        <v>10978.829100000004</v>
      </c>
      <c r="N12" s="15">
        <f t="shared" si="5"/>
        <v>13254.476000000002</v>
      </c>
      <c r="O12" s="15">
        <f t="shared" si="5"/>
        <v>2261.2316000000001</v>
      </c>
      <c r="P12" s="15">
        <f t="shared" si="5"/>
        <v>177961.58869999999</v>
      </c>
      <c r="Q12" s="15">
        <f t="shared" si="5"/>
        <v>4325.2345000000041</v>
      </c>
      <c r="R12" s="15">
        <f t="shared" si="5"/>
        <v>7122.8030999999992</v>
      </c>
      <c r="S12" s="15">
        <f t="shared" si="4"/>
        <v>11089.94720000001</v>
      </c>
      <c r="T12" s="15">
        <f t="shared" si="4"/>
        <v>2617.1655999999994</v>
      </c>
      <c r="U12" s="15">
        <v>11811.9817</v>
      </c>
      <c r="V12" s="15">
        <v>28245.928099999994</v>
      </c>
      <c r="W12" s="15">
        <f>SUM(B12:V12)</f>
        <v>355898.51810000028</v>
      </c>
      <c r="X12" s="59">
        <f>(W12/W$14)*100</f>
        <v>16.187211864029887</v>
      </c>
      <c r="AC12" s="9" t="s">
        <v>126</v>
      </c>
      <c r="AD12" s="97">
        <v>15.97642925249384</v>
      </c>
    </row>
    <row r="13" spans="1:36" x14ac:dyDescent="0.2">
      <c r="A13" s="212" t="s">
        <v>283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v>2462.83</v>
      </c>
      <c r="W13" s="15">
        <f>SUM(B13:V13)</f>
        <v>2462.83</v>
      </c>
      <c r="X13" s="58"/>
      <c r="AC13" s="211"/>
      <c r="AD13" s="97"/>
    </row>
    <row r="14" spans="1:36" ht="15" x14ac:dyDescent="0.25">
      <c r="A14" s="60" t="s">
        <v>17</v>
      </c>
      <c r="B14" s="61">
        <f t="shared" ref="B14:L14" si="6">SUM(B9:B12)</f>
        <v>41987.730000000061</v>
      </c>
      <c r="C14" s="61">
        <f t="shared" si="6"/>
        <v>50687.290000000248</v>
      </c>
      <c r="D14" s="61">
        <f t="shared" si="6"/>
        <v>65300.080000000133</v>
      </c>
      <c r="E14" s="61">
        <f t="shared" si="6"/>
        <v>19322.210000000046</v>
      </c>
      <c r="F14" s="61">
        <f t="shared" si="6"/>
        <v>43384.100000000086</v>
      </c>
      <c r="G14" s="61">
        <f t="shared" si="6"/>
        <v>42036.610000000052</v>
      </c>
      <c r="H14" s="61">
        <f t="shared" si="6"/>
        <v>64222.52000000012</v>
      </c>
      <c r="I14" s="61">
        <f t="shared" si="6"/>
        <v>58364.120000000054</v>
      </c>
      <c r="J14" s="61">
        <f t="shared" si="6"/>
        <v>47035.459999999992</v>
      </c>
      <c r="K14" s="61">
        <f>SUM(K9:K12)</f>
        <v>90279.37000000001</v>
      </c>
      <c r="L14" s="61">
        <f t="shared" si="6"/>
        <v>17108.950800000028</v>
      </c>
      <c r="M14" s="61">
        <f t="shared" ref="M14:R14" si="7">SUM(M9:M12)</f>
        <v>105992.24389999997</v>
      </c>
      <c r="N14" s="61">
        <f t="shared" si="7"/>
        <v>128654.40520000004</v>
      </c>
      <c r="O14" s="61">
        <f t="shared" si="7"/>
        <v>42096.70689999999</v>
      </c>
      <c r="P14" s="61">
        <f t="shared" si="7"/>
        <v>570197.39419999951</v>
      </c>
      <c r="Q14" s="61">
        <f t="shared" si="7"/>
        <v>39554.00370000011</v>
      </c>
      <c r="R14" s="61">
        <f t="shared" si="7"/>
        <v>80064.188000000009</v>
      </c>
      <c r="S14" s="61">
        <f>SUM(S9:S12)</f>
        <v>102291.66519999983</v>
      </c>
      <c r="T14" s="61">
        <f>SUM(T9:T12)</f>
        <v>35622.884100000003</v>
      </c>
      <c r="U14" s="61">
        <f>SUM(U9:U12)</f>
        <v>125335.08200000001</v>
      </c>
      <c r="V14" s="61">
        <f>SUM(V9:V13)</f>
        <v>429103.00560000003</v>
      </c>
      <c r="W14" s="61">
        <f>SUM(B14:V14)</f>
        <v>2198640.0196000002</v>
      </c>
      <c r="X14" s="62">
        <f>(W14/W$14)*100</f>
        <v>100</v>
      </c>
      <c r="Y14" s="101"/>
    </row>
    <row r="15" spans="1:3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f>SUM(B15:N15)</f>
        <v>0</v>
      </c>
      <c r="X15" s="3"/>
    </row>
    <row r="16" spans="1:36" ht="15" x14ac:dyDescent="0.25">
      <c r="A16" s="137" t="s">
        <v>146</v>
      </c>
      <c r="B16" s="99">
        <v>2003</v>
      </c>
      <c r="C16" s="99">
        <v>2004</v>
      </c>
      <c r="D16" s="99">
        <v>2005</v>
      </c>
      <c r="E16" s="99">
        <v>2006</v>
      </c>
      <c r="F16" s="99">
        <v>2007</v>
      </c>
      <c r="G16" s="99">
        <v>2008</v>
      </c>
      <c r="H16" s="99">
        <v>2009</v>
      </c>
      <c r="I16" s="99">
        <v>2010</v>
      </c>
      <c r="J16" s="99">
        <v>2011</v>
      </c>
      <c r="K16" s="99">
        <v>2012</v>
      </c>
      <c r="L16" s="99">
        <v>2013</v>
      </c>
      <c r="M16" s="99">
        <v>2014</v>
      </c>
      <c r="N16" s="99">
        <v>2015</v>
      </c>
      <c r="O16" s="99">
        <v>2016</v>
      </c>
      <c r="P16" s="99">
        <v>2017</v>
      </c>
      <c r="Q16" s="99">
        <v>2018</v>
      </c>
      <c r="R16" s="99">
        <v>2019</v>
      </c>
      <c r="S16" s="99">
        <v>2020</v>
      </c>
      <c r="T16" s="99">
        <v>2021</v>
      </c>
      <c r="U16" s="99">
        <v>2022</v>
      </c>
      <c r="V16" s="99">
        <v>2023</v>
      </c>
      <c r="W16" s="99" t="s">
        <v>2</v>
      </c>
      <c r="X16" s="137" t="s">
        <v>3</v>
      </c>
    </row>
    <row r="17" spans="1:29" ht="12.75" customHeight="1" x14ac:dyDescent="0.2">
      <c r="A17" s="63" t="s">
        <v>4</v>
      </c>
      <c r="B17" s="17">
        <f t="shared" ref="B17:G17" si="8">SUM(B34:B56)</f>
        <v>750.91</v>
      </c>
      <c r="C17" s="17">
        <f t="shared" si="8"/>
        <v>1099.6699999999996</v>
      </c>
      <c r="D17" s="17">
        <f t="shared" si="8"/>
        <v>734.32</v>
      </c>
      <c r="E17" s="17">
        <f t="shared" si="8"/>
        <v>1321.8999999999999</v>
      </c>
      <c r="F17" s="17">
        <f t="shared" si="8"/>
        <v>2409.33</v>
      </c>
      <c r="G17" s="17">
        <f t="shared" si="8"/>
        <v>1118.57</v>
      </c>
      <c r="H17" s="17">
        <f t="shared" ref="H17:M17" si="9">SUM(H34:H56)</f>
        <v>1255.3699999999999</v>
      </c>
      <c r="I17" s="17">
        <f t="shared" si="9"/>
        <v>874.67</v>
      </c>
      <c r="J17" s="17">
        <f t="shared" si="9"/>
        <v>589.2299999999999</v>
      </c>
      <c r="K17" s="17">
        <f t="shared" si="9"/>
        <v>637.1400000000001</v>
      </c>
      <c r="L17" s="17">
        <f t="shared" si="9"/>
        <v>962.79</v>
      </c>
      <c r="M17" s="17">
        <f t="shared" si="9"/>
        <v>4285.1608000000015</v>
      </c>
      <c r="N17" s="17">
        <f t="shared" ref="N17:S17" si="10">SUM(N34:N56)</f>
        <v>2214.2857000000004</v>
      </c>
      <c r="O17" s="17">
        <f t="shared" si="10"/>
        <v>3034.0491000000011</v>
      </c>
      <c r="P17" s="17">
        <f t="shared" si="10"/>
        <v>4246.4569000000001</v>
      </c>
      <c r="Q17" s="17">
        <f t="shared" si="10"/>
        <v>1139.9516000000001</v>
      </c>
      <c r="R17" s="17">
        <f t="shared" si="10"/>
        <v>1726.6574999999996</v>
      </c>
      <c r="S17" s="17">
        <f t="shared" si="10"/>
        <v>2689.4922999999999</v>
      </c>
      <c r="T17" s="17">
        <f>SUM(T34:T56)</f>
        <v>2311.1255999999994</v>
      </c>
      <c r="U17" s="17">
        <v>1555.5663</v>
      </c>
      <c r="V17" s="17">
        <v>8045.8443000000007</v>
      </c>
      <c r="W17" s="17">
        <f t="shared" ref="W17:W31" si="11">SUM(B17:V17)</f>
        <v>43002.490099999995</v>
      </c>
      <c r="X17" s="64">
        <f>(W17/W$31)*100</f>
        <v>1.9558677053382965</v>
      </c>
      <c r="AB17" s="4"/>
      <c r="AC17" s="2"/>
    </row>
    <row r="18" spans="1:29" x14ac:dyDescent="0.2">
      <c r="A18" s="65" t="s">
        <v>5</v>
      </c>
      <c r="B18" s="18">
        <f t="shared" ref="B18:G18" si="12">SUM(B57:B66)</f>
        <v>4172.49</v>
      </c>
      <c r="C18" s="18">
        <f t="shared" si="12"/>
        <v>2449.42</v>
      </c>
      <c r="D18" s="18">
        <f t="shared" si="12"/>
        <v>3939.9499999999994</v>
      </c>
      <c r="E18" s="18">
        <f t="shared" si="12"/>
        <v>1716.0000000000005</v>
      </c>
      <c r="F18" s="18">
        <f t="shared" si="12"/>
        <v>1294.8800000000001</v>
      </c>
      <c r="G18" s="18">
        <f t="shared" si="12"/>
        <v>8581.3999999999978</v>
      </c>
      <c r="H18" s="18">
        <f t="shared" ref="H18:M18" si="13">SUM(H57:H66)</f>
        <v>8325.6099999999988</v>
      </c>
      <c r="I18" s="18">
        <f t="shared" si="13"/>
        <v>3024.12</v>
      </c>
      <c r="J18" s="18">
        <f t="shared" si="13"/>
        <v>3550.67</v>
      </c>
      <c r="K18" s="18">
        <f t="shared" si="13"/>
        <v>1591.2699999999995</v>
      </c>
      <c r="L18" s="18">
        <f t="shared" si="13"/>
        <v>1930.15</v>
      </c>
      <c r="M18" s="18">
        <f t="shared" si="13"/>
        <v>4823.1051000000016</v>
      </c>
      <c r="N18" s="18">
        <f t="shared" ref="N18:T18" si="14">SUM(N57:N66)</f>
        <v>7328.6235999999999</v>
      </c>
      <c r="O18" s="18">
        <f t="shared" si="14"/>
        <v>5357.4069999999992</v>
      </c>
      <c r="P18" s="18">
        <f t="shared" si="14"/>
        <v>13184.119100000002</v>
      </c>
      <c r="Q18" s="18">
        <f t="shared" si="14"/>
        <v>2405.5639999999999</v>
      </c>
      <c r="R18" s="18">
        <f t="shared" si="14"/>
        <v>3268.5650000000005</v>
      </c>
      <c r="S18" s="18">
        <f t="shared" si="14"/>
        <v>7668.3309999999992</v>
      </c>
      <c r="T18" s="18">
        <f t="shared" si="14"/>
        <v>2109.4030000000002</v>
      </c>
      <c r="U18" s="18">
        <v>4342.8373000000001</v>
      </c>
      <c r="V18" s="18">
        <v>6724.2250000000004</v>
      </c>
      <c r="W18" s="18">
        <f t="shared" si="11"/>
        <v>97788.140100000004</v>
      </c>
      <c r="X18" s="66">
        <f>(W18/W$31)*100</f>
        <v>4.4476648850315499</v>
      </c>
      <c r="AB18" s="4"/>
      <c r="AC18" s="2"/>
    </row>
    <row r="19" spans="1:29" ht="25.5" x14ac:dyDescent="0.2">
      <c r="A19" s="65" t="s">
        <v>6</v>
      </c>
      <c r="B19" s="18">
        <f t="shared" ref="B19:G19" si="15">SUM(B67:B70)</f>
        <v>644.25</v>
      </c>
      <c r="C19" s="18">
        <f t="shared" si="15"/>
        <v>829.53</v>
      </c>
      <c r="D19" s="18">
        <f t="shared" si="15"/>
        <v>1166.01</v>
      </c>
      <c r="E19" s="18">
        <f t="shared" si="15"/>
        <v>162.53</v>
      </c>
      <c r="F19" s="18">
        <f t="shared" si="15"/>
        <v>93.92</v>
      </c>
      <c r="G19" s="18">
        <f t="shared" si="15"/>
        <v>1141.8599999999999</v>
      </c>
      <c r="H19" s="18">
        <f t="shared" ref="H19:M19" si="16">SUM(H67:H70)</f>
        <v>1857.48</v>
      </c>
      <c r="I19" s="18">
        <f t="shared" si="16"/>
        <v>205.70000000000002</v>
      </c>
      <c r="J19" s="18">
        <f t="shared" si="16"/>
        <v>795.61</v>
      </c>
      <c r="K19" s="18">
        <f t="shared" si="16"/>
        <v>4539.8500000000004</v>
      </c>
      <c r="L19" s="18">
        <f t="shared" si="16"/>
        <v>246.56999999999996</v>
      </c>
      <c r="M19" s="18">
        <f t="shared" si="16"/>
        <v>1500.4449999999999</v>
      </c>
      <c r="N19" s="18">
        <f t="shared" ref="N19:T19" si="17">SUM(N67:N70)</f>
        <v>8747.7000000000025</v>
      </c>
      <c r="O19" s="18">
        <f t="shared" si="17"/>
        <v>111.464</v>
      </c>
      <c r="P19" s="18">
        <f t="shared" si="17"/>
        <v>212.02999999999994</v>
      </c>
      <c r="Q19" s="18">
        <f t="shared" si="17"/>
        <v>190.41</v>
      </c>
      <c r="R19" s="18">
        <f t="shared" si="17"/>
        <v>991.89099999999985</v>
      </c>
      <c r="S19" s="18">
        <f t="shared" si="17"/>
        <v>114.08</v>
      </c>
      <c r="T19" s="18">
        <f t="shared" si="17"/>
        <v>248.583</v>
      </c>
      <c r="U19" s="18">
        <v>447.50049999999999</v>
      </c>
      <c r="V19" s="18">
        <v>142.52849999999998</v>
      </c>
      <c r="W19" s="18">
        <f t="shared" si="11"/>
        <v>24389.941999999999</v>
      </c>
      <c r="X19" s="66">
        <f>(W19/W$31)*100</f>
        <v>1.1093194785218763</v>
      </c>
      <c r="Y19" s="101"/>
      <c r="AC19" s="2"/>
    </row>
    <row r="20" spans="1:29" x14ac:dyDescent="0.2">
      <c r="A20" s="65" t="s">
        <v>7</v>
      </c>
      <c r="B20" s="18">
        <f t="shared" ref="B20:G20" si="18">SUM(B71:B76)</f>
        <v>9826.1900000000078</v>
      </c>
      <c r="C20" s="18">
        <f t="shared" si="18"/>
        <v>5931.6100000000106</v>
      </c>
      <c r="D20" s="18">
        <f t="shared" si="18"/>
        <v>22016.25</v>
      </c>
      <c r="E20" s="18">
        <f t="shared" si="18"/>
        <v>1904.2799999999986</v>
      </c>
      <c r="F20" s="18">
        <f t="shared" si="18"/>
        <v>871.28000000000009</v>
      </c>
      <c r="G20" s="18">
        <f t="shared" si="18"/>
        <v>1758.2299999999998</v>
      </c>
      <c r="H20" s="18">
        <f t="shared" ref="H20:M20" si="19">SUM(H71:H76)</f>
        <v>4732.24</v>
      </c>
      <c r="I20" s="18">
        <f t="shared" si="19"/>
        <v>7304.8000000000065</v>
      </c>
      <c r="J20" s="18">
        <f t="shared" si="19"/>
        <v>3292.0400000000004</v>
      </c>
      <c r="K20" s="18">
        <f t="shared" si="19"/>
        <v>1233.6799999999998</v>
      </c>
      <c r="L20" s="18">
        <f t="shared" si="19"/>
        <v>816.34479999999996</v>
      </c>
      <c r="M20" s="18">
        <f t="shared" si="19"/>
        <v>1366.8605</v>
      </c>
      <c r="N20" s="18">
        <f t="shared" ref="N20:T20" si="20">SUM(N71:N76)</f>
        <v>3717.1417000000001</v>
      </c>
      <c r="O20" s="18">
        <f t="shared" si="20"/>
        <v>5134.3415999999997</v>
      </c>
      <c r="P20" s="18">
        <f t="shared" si="20"/>
        <v>14000.949100000002</v>
      </c>
      <c r="Q20" s="18">
        <f t="shared" si="20"/>
        <v>466.68809999999996</v>
      </c>
      <c r="R20" s="18">
        <f t="shared" si="20"/>
        <v>1954.175</v>
      </c>
      <c r="S20" s="18">
        <f t="shared" si="20"/>
        <v>5203.9540000000006</v>
      </c>
      <c r="T20" s="18">
        <f t="shared" si="20"/>
        <v>1164.6400000000001</v>
      </c>
      <c r="U20" s="18">
        <v>3318.9319999999998</v>
      </c>
      <c r="V20" s="18">
        <v>10309.212099999999</v>
      </c>
      <c r="W20" s="18">
        <f t="shared" si="11"/>
        <v>106323.83890000003</v>
      </c>
      <c r="X20" s="66">
        <f>(W20/W$31)*100</f>
        <v>4.8358911851037618</v>
      </c>
      <c r="Y20" s="5"/>
      <c r="Z20" s="5"/>
      <c r="AA20" s="5"/>
      <c r="AB20" s="4"/>
      <c r="AC20" s="2"/>
    </row>
    <row r="21" spans="1:29" x14ac:dyDescent="0.2">
      <c r="A21" s="65" t="s">
        <v>8</v>
      </c>
      <c r="B21" s="18">
        <f t="shared" ref="B21:G21" si="21">SUM(B77:B80)</f>
        <v>214.45</v>
      </c>
      <c r="C21" s="18">
        <f t="shared" si="21"/>
        <v>47.64</v>
      </c>
      <c r="D21" s="18">
        <f t="shared" si="21"/>
        <v>274.32</v>
      </c>
      <c r="E21" s="18">
        <f t="shared" si="21"/>
        <v>90.509999999999991</v>
      </c>
      <c r="F21" s="18">
        <f t="shared" si="21"/>
        <v>16.3</v>
      </c>
      <c r="G21" s="18">
        <f t="shared" si="21"/>
        <v>23.209999999999997</v>
      </c>
      <c r="H21" s="18">
        <f t="shared" ref="H21:M21" si="22">SUM(H77:H80)</f>
        <v>25.74</v>
      </c>
      <c r="I21" s="18">
        <f t="shared" si="22"/>
        <v>219.2</v>
      </c>
      <c r="J21" s="18">
        <f t="shared" si="22"/>
        <v>24.25</v>
      </c>
      <c r="K21" s="18">
        <f t="shared" si="22"/>
        <v>54.69</v>
      </c>
      <c r="L21" s="18">
        <f t="shared" si="22"/>
        <v>19.43</v>
      </c>
      <c r="M21" s="18">
        <f t="shared" si="22"/>
        <v>14.182</v>
      </c>
      <c r="N21" s="18">
        <f t="shared" ref="N21:T21" si="23">SUM(N77:N80)</f>
        <v>52.724500000000006</v>
      </c>
      <c r="O21" s="18">
        <f t="shared" si="23"/>
        <v>16.840000000000003</v>
      </c>
      <c r="P21" s="18">
        <f t="shared" si="23"/>
        <v>39.81</v>
      </c>
      <c r="Q21" s="18">
        <f t="shared" si="23"/>
        <v>77.422499999999999</v>
      </c>
      <c r="R21" s="18">
        <f t="shared" si="23"/>
        <v>9.51</v>
      </c>
      <c r="S21" s="18">
        <f t="shared" si="23"/>
        <v>49.295000000000002</v>
      </c>
      <c r="T21" s="18">
        <f t="shared" si="23"/>
        <v>14.399999999999999</v>
      </c>
      <c r="U21" s="18">
        <v>1.74</v>
      </c>
      <c r="V21" s="18">
        <v>16.07</v>
      </c>
      <c r="W21" s="18">
        <f t="shared" si="11"/>
        <v>1301.7339999999997</v>
      </c>
      <c r="X21" s="66">
        <f>(W21/W$31)*100</f>
        <v>5.9206327020137881E-2</v>
      </c>
      <c r="AC21" s="2"/>
    </row>
    <row r="22" spans="1:29" ht="25.5" x14ac:dyDescent="0.2">
      <c r="A22" s="65" t="s">
        <v>9</v>
      </c>
      <c r="B22" s="18">
        <f t="shared" ref="B22:G22" si="24">SUM(B81:B83)</f>
        <v>112.28999999999999</v>
      </c>
      <c r="C22" s="18">
        <f t="shared" si="24"/>
        <v>1446.51</v>
      </c>
      <c r="D22" s="18">
        <f t="shared" si="24"/>
        <v>114.67999999999999</v>
      </c>
      <c r="E22" s="18">
        <f t="shared" si="24"/>
        <v>240.47</v>
      </c>
      <c r="F22" s="18">
        <f t="shared" si="24"/>
        <v>30.28</v>
      </c>
      <c r="G22" s="18">
        <f t="shared" si="24"/>
        <v>293.56</v>
      </c>
      <c r="H22" s="18">
        <f t="shared" ref="H22:M22" si="25">SUM(H81:H83)</f>
        <v>1358.29</v>
      </c>
      <c r="I22" s="18">
        <f t="shared" si="25"/>
        <v>72.48</v>
      </c>
      <c r="J22" s="18">
        <f t="shared" si="25"/>
        <v>43.55</v>
      </c>
      <c r="K22" s="18">
        <f t="shared" si="25"/>
        <v>263</v>
      </c>
      <c r="L22" s="18">
        <f t="shared" si="25"/>
        <v>191.36170000000004</v>
      </c>
      <c r="M22" s="18">
        <f t="shared" si="25"/>
        <v>972.30749999999989</v>
      </c>
      <c r="N22" s="18">
        <f t="shared" ref="N22:T22" si="26">SUM(N81:N83)</f>
        <v>1793.9502999999997</v>
      </c>
      <c r="O22" s="18">
        <f t="shared" si="26"/>
        <v>1511.0862999999997</v>
      </c>
      <c r="P22" s="18">
        <f t="shared" si="26"/>
        <v>162.29000000000002</v>
      </c>
      <c r="Q22" s="18">
        <f t="shared" si="26"/>
        <v>301.75200000000007</v>
      </c>
      <c r="R22" s="18">
        <f t="shared" si="26"/>
        <v>1326.1750000000002</v>
      </c>
      <c r="S22" s="18">
        <f t="shared" si="26"/>
        <v>1553.2079999999999</v>
      </c>
      <c r="T22" s="18">
        <f t="shared" si="26"/>
        <v>124.56720000000003</v>
      </c>
      <c r="U22" s="18">
        <v>2830.3287999999998</v>
      </c>
      <c r="V22" s="18">
        <v>33836.131400000006</v>
      </c>
      <c r="W22" s="18">
        <f t="shared" si="11"/>
        <v>48578.268200000006</v>
      </c>
      <c r="X22" s="66">
        <f>(W22/W$31)*100</f>
        <v>2.2094689338383771</v>
      </c>
      <c r="AC22" s="2"/>
    </row>
    <row r="23" spans="1:29" x14ac:dyDescent="0.2">
      <c r="A23" s="65" t="s">
        <v>10</v>
      </c>
      <c r="B23" s="18">
        <f t="shared" ref="B23:G23" si="27">SUM(B84:B88)</f>
        <v>10680.18000000008</v>
      </c>
      <c r="C23" s="18">
        <f t="shared" si="27"/>
        <v>11413.56000000008</v>
      </c>
      <c r="D23" s="18">
        <f t="shared" si="27"/>
        <v>6501.980000000066</v>
      </c>
      <c r="E23" s="18">
        <f t="shared" si="27"/>
        <v>5828.2400000000616</v>
      </c>
      <c r="F23" s="18">
        <f t="shared" si="27"/>
        <v>6320.9500000000544</v>
      </c>
      <c r="G23" s="18">
        <f t="shared" si="27"/>
        <v>7967.6000000000467</v>
      </c>
      <c r="H23" s="18">
        <f t="shared" ref="H23:M23" si="28">SUM(H84:H88)</f>
        <v>6810.7700000000232</v>
      </c>
      <c r="I23" s="18">
        <f t="shared" si="28"/>
        <v>9819.2400000000362</v>
      </c>
      <c r="J23" s="18">
        <f t="shared" si="28"/>
        <v>10641.01</v>
      </c>
      <c r="K23" s="18">
        <f t="shared" si="28"/>
        <v>28308.319999999996</v>
      </c>
      <c r="L23" s="18">
        <f t="shared" si="28"/>
        <v>4640.5575000000363</v>
      </c>
      <c r="M23" s="18">
        <f t="shared" si="28"/>
        <v>37656.757199999956</v>
      </c>
      <c r="N23" s="18">
        <f t="shared" ref="N23:T23" si="29">SUM(N84:N88)</f>
        <v>16554.115400000002</v>
      </c>
      <c r="O23" s="18">
        <f t="shared" si="29"/>
        <v>10197.783300000001</v>
      </c>
      <c r="P23" s="18">
        <f t="shared" si="29"/>
        <v>79965.563599999921</v>
      </c>
      <c r="Q23" s="18">
        <f t="shared" si="29"/>
        <v>10503.918400000075</v>
      </c>
      <c r="R23" s="18">
        <f t="shared" si="29"/>
        <v>8149.5455000000038</v>
      </c>
      <c r="S23" s="18">
        <f t="shared" si="29"/>
        <v>9737.2771000000339</v>
      </c>
      <c r="T23" s="18">
        <f t="shared" si="29"/>
        <v>1476.4840000000004</v>
      </c>
      <c r="U23" s="18">
        <v>2272.9168</v>
      </c>
      <c r="V23" s="18">
        <v>28245.928099999994</v>
      </c>
      <c r="W23" s="18">
        <f t="shared" si="11"/>
        <v>313692.6969000005</v>
      </c>
      <c r="X23" s="66">
        <f>(W23/W$31)*100</f>
        <v>14.267578780680559</v>
      </c>
      <c r="AB23" s="4"/>
      <c r="AC23" s="2"/>
    </row>
    <row r="24" spans="1:29" x14ac:dyDescent="0.2">
      <c r="A24" s="65" t="s">
        <v>11</v>
      </c>
      <c r="B24" s="18">
        <f t="shared" ref="B24:G24" si="30">SUM(B89:B102)</f>
        <v>891.5999999999998</v>
      </c>
      <c r="C24" s="18">
        <f t="shared" si="30"/>
        <v>2625.71</v>
      </c>
      <c r="D24" s="18">
        <f t="shared" si="30"/>
        <v>3283.3600000000006</v>
      </c>
      <c r="E24" s="18">
        <f t="shared" si="30"/>
        <v>555.11999999999989</v>
      </c>
      <c r="F24" s="18">
        <f t="shared" si="30"/>
        <v>1241.55</v>
      </c>
      <c r="G24" s="18">
        <f t="shared" si="30"/>
        <v>295.41000000000003</v>
      </c>
      <c r="H24" s="18">
        <f t="shared" ref="H24:M24" si="31">SUM(H89:H102)</f>
        <v>378.65999999999997</v>
      </c>
      <c r="I24" s="18">
        <f t="shared" si="31"/>
        <v>1175.2899999999995</v>
      </c>
      <c r="J24" s="18">
        <f t="shared" si="31"/>
        <v>320.83999999999992</v>
      </c>
      <c r="K24" s="18">
        <f t="shared" si="31"/>
        <v>672.3900000000001</v>
      </c>
      <c r="L24" s="18">
        <f t="shared" si="31"/>
        <v>327.95339999999982</v>
      </c>
      <c r="M24" s="18">
        <f t="shared" si="31"/>
        <v>1629.5705999999996</v>
      </c>
      <c r="N24" s="18">
        <f t="shared" ref="N24:T24" si="32">SUM(N89:N102)</f>
        <v>2045.3482000000001</v>
      </c>
      <c r="O24" s="18">
        <f t="shared" si="32"/>
        <v>774.1069</v>
      </c>
      <c r="P24" s="18">
        <f t="shared" si="32"/>
        <v>2484.0972999999999</v>
      </c>
      <c r="Q24" s="18">
        <f t="shared" si="32"/>
        <v>1297.8342999999998</v>
      </c>
      <c r="R24" s="18">
        <f t="shared" si="32"/>
        <v>16732.354399999997</v>
      </c>
      <c r="S24" s="18">
        <f t="shared" si="32"/>
        <v>4582.0935000000009</v>
      </c>
      <c r="T24" s="18">
        <f t="shared" si="32"/>
        <v>759.54380000000003</v>
      </c>
      <c r="U24" s="18">
        <v>5490.9404000000004</v>
      </c>
      <c r="V24" s="18">
        <v>8158.4370000000035</v>
      </c>
      <c r="W24" s="18">
        <f t="shared" si="11"/>
        <v>55722.209800000004</v>
      </c>
      <c r="X24" s="66">
        <f>(W24/W$31)*100</f>
        <v>2.5343944121483597</v>
      </c>
      <c r="AC24" s="2"/>
    </row>
    <row r="25" spans="1:29" x14ac:dyDescent="0.2">
      <c r="A25" s="65" t="s">
        <v>12</v>
      </c>
      <c r="B25" s="18">
        <f t="shared" ref="B25:G25" si="33">SUM(B103:B106)</f>
        <v>806.62</v>
      </c>
      <c r="C25" s="18">
        <f t="shared" si="33"/>
        <v>482.91999999999996</v>
      </c>
      <c r="D25" s="18">
        <f t="shared" si="33"/>
        <v>2182.2600000000002</v>
      </c>
      <c r="E25" s="18">
        <f t="shared" si="33"/>
        <v>118.39000000000001</v>
      </c>
      <c r="F25" s="18">
        <f t="shared" si="33"/>
        <v>7248.3600000000006</v>
      </c>
      <c r="G25" s="18">
        <f t="shared" si="33"/>
        <v>1330.48</v>
      </c>
      <c r="H25" s="18">
        <f t="shared" ref="H25:M25" si="34">SUM(H103:H106)</f>
        <v>5660.67</v>
      </c>
      <c r="I25" s="18">
        <f t="shared" si="34"/>
        <v>8692.92</v>
      </c>
      <c r="J25" s="18">
        <f t="shared" si="34"/>
        <v>1873.7</v>
      </c>
      <c r="K25" s="18">
        <f t="shared" si="34"/>
        <v>7844.4299999999994</v>
      </c>
      <c r="L25" s="18">
        <f t="shared" si="34"/>
        <v>1087.3500000000001</v>
      </c>
      <c r="M25" s="18">
        <f t="shared" si="34"/>
        <v>20275.9673</v>
      </c>
      <c r="N25" s="18">
        <f t="shared" ref="N25:T25" si="35">SUM(N103:N106)</f>
        <v>6281.0744999999997</v>
      </c>
      <c r="O25" s="18">
        <f t="shared" si="35"/>
        <v>1530.296</v>
      </c>
      <c r="P25" s="18">
        <f t="shared" si="35"/>
        <v>94381.305999999953</v>
      </c>
      <c r="Q25" s="18">
        <f t="shared" si="35"/>
        <v>2181.2098000000005</v>
      </c>
      <c r="R25" s="18">
        <f t="shared" si="35"/>
        <v>10616.3894</v>
      </c>
      <c r="S25" s="18">
        <f t="shared" si="35"/>
        <v>1531.8976000000002</v>
      </c>
      <c r="T25" s="18">
        <f t="shared" si="35"/>
        <v>1297.2831000000001</v>
      </c>
      <c r="U25" s="18">
        <v>4566.8720000000003</v>
      </c>
      <c r="V25" s="18">
        <v>99814.335000000021</v>
      </c>
      <c r="W25" s="18">
        <f t="shared" si="11"/>
        <v>279804.73069999996</v>
      </c>
      <c r="X25" s="66">
        <f>(W25/W$31)*100</f>
        <v>12.726263881565522</v>
      </c>
      <c r="AC25" s="2"/>
    </row>
    <row r="26" spans="1:29" x14ac:dyDescent="0.2">
      <c r="A26" s="65" t="s">
        <v>13</v>
      </c>
      <c r="B26" s="18">
        <f t="shared" ref="B26:G26" si="36">SUM(B107:B112)</f>
        <v>5286.67</v>
      </c>
      <c r="C26" s="18">
        <f t="shared" si="36"/>
        <v>703.28</v>
      </c>
      <c r="D26" s="18">
        <f t="shared" si="36"/>
        <v>1446.5</v>
      </c>
      <c r="E26" s="18">
        <f t="shared" si="36"/>
        <v>1046.33</v>
      </c>
      <c r="F26" s="18">
        <f t="shared" si="36"/>
        <v>152.1</v>
      </c>
      <c r="G26" s="18">
        <f t="shared" si="36"/>
        <v>838.44</v>
      </c>
      <c r="H26" s="18">
        <f t="shared" ref="H26:M26" si="37">SUM(H107:H112)</f>
        <v>405.93</v>
      </c>
      <c r="I26" s="18">
        <f t="shared" si="37"/>
        <v>7021.9</v>
      </c>
      <c r="J26" s="18">
        <f t="shared" si="37"/>
        <v>3070.6400000000003</v>
      </c>
      <c r="K26" s="18">
        <f t="shared" si="37"/>
        <v>359.23</v>
      </c>
      <c r="L26" s="18">
        <f t="shared" si="37"/>
        <v>256.80599999999998</v>
      </c>
      <c r="M26" s="18">
        <f t="shared" si="37"/>
        <v>1171.3499999999999</v>
      </c>
      <c r="N26" s="18">
        <f t="shared" ref="N26:T26" si="38">SUM(N107:N112)</f>
        <v>998.2</v>
      </c>
      <c r="O26" s="18">
        <f t="shared" si="38"/>
        <v>566.21729999999991</v>
      </c>
      <c r="P26" s="18">
        <f t="shared" si="38"/>
        <v>31142.962499999998</v>
      </c>
      <c r="Q26" s="18">
        <f t="shared" si="38"/>
        <v>1942.1</v>
      </c>
      <c r="R26" s="18">
        <f t="shared" si="38"/>
        <v>2691.6459999999997</v>
      </c>
      <c r="S26" s="18">
        <f t="shared" si="38"/>
        <v>1573.7349999999999</v>
      </c>
      <c r="T26" s="18">
        <f t="shared" si="38"/>
        <v>1241.27</v>
      </c>
      <c r="U26" s="18">
        <v>1793.9314999999999</v>
      </c>
      <c r="V26" s="18">
        <v>50310.567000000003</v>
      </c>
      <c r="W26" s="18">
        <f t="shared" si="11"/>
        <v>114019.80530000001</v>
      </c>
      <c r="X26" s="66">
        <f>(W26/W$31)*100</f>
        <v>5.1859242205890386</v>
      </c>
      <c r="AB26" s="4"/>
      <c r="AC26" s="2"/>
    </row>
    <row r="27" spans="1:29" x14ac:dyDescent="0.2">
      <c r="A27" s="65" t="s">
        <v>14</v>
      </c>
      <c r="B27" s="18">
        <f t="shared" ref="B27:G27" si="39">SUM(B113:B123)</f>
        <v>4476.9599999999937</v>
      </c>
      <c r="C27" s="18">
        <f t="shared" si="39"/>
        <v>10681.52</v>
      </c>
      <c r="D27" s="18">
        <f t="shared" si="39"/>
        <v>14681.470000000001</v>
      </c>
      <c r="E27" s="18">
        <f t="shared" si="39"/>
        <v>4888.3499999999876</v>
      </c>
      <c r="F27" s="18">
        <f t="shared" si="39"/>
        <v>7569.6600000000344</v>
      </c>
      <c r="G27" s="18">
        <f t="shared" si="39"/>
        <v>15313.55</v>
      </c>
      <c r="H27" s="18">
        <f t="shared" ref="H27:M27" si="40">SUM(H113:H123)</f>
        <v>21470.720000000088</v>
      </c>
      <c r="I27" s="18">
        <f t="shared" si="40"/>
        <v>14488.68</v>
      </c>
      <c r="J27" s="18">
        <f t="shared" si="40"/>
        <v>10307.579999999998</v>
      </c>
      <c r="K27" s="18">
        <f t="shared" si="40"/>
        <v>37203.01</v>
      </c>
      <c r="L27" s="18">
        <f t="shared" si="40"/>
        <v>4043.2821999999915</v>
      </c>
      <c r="M27" s="18">
        <f t="shared" si="40"/>
        <v>19547.83630000001</v>
      </c>
      <c r="N27" s="18">
        <f t="shared" ref="N27:T27" si="41">SUM(N113:N123)</f>
        <v>57318.712800000023</v>
      </c>
      <c r="O27" s="18">
        <f t="shared" si="41"/>
        <v>11593.843799999997</v>
      </c>
      <c r="P27" s="18">
        <f t="shared" si="41"/>
        <v>152333.96599999967</v>
      </c>
      <c r="Q27" s="18">
        <f t="shared" si="41"/>
        <v>14624.978500000027</v>
      </c>
      <c r="R27" s="18">
        <f t="shared" si="41"/>
        <v>23370.5321</v>
      </c>
      <c r="S27" s="18">
        <f t="shared" si="41"/>
        <v>56489.72749999979</v>
      </c>
      <c r="T27" s="18">
        <f t="shared" si="41"/>
        <v>22150.129800000006</v>
      </c>
      <c r="U27" s="18">
        <v>86868.79280000001</v>
      </c>
      <c r="V27" s="18">
        <v>138818.08170000004</v>
      </c>
      <c r="W27" s="18">
        <f t="shared" si="11"/>
        <v>728241.38349999976</v>
      </c>
      <c r="X27" s="66">
        <f>(W27/W$31)*100</f>
        <v>33.122356411600705</v>
      </c>
      <c r="AB27" s="4"/>
      <c r="AC27" s="2"/>
    </row>
    <row r="28" spans="1:29" x14ac:dyDescent="0.2">
      <c r="A28" s="65" t="s">
        <v>15</v>
      </c>
      <c r="B28" s="18">
        <f t="shared" ref="B28:G28" si="42">SUM(B124:B126)</f>
        <v>6.33</v>
      </c>
      <c r="C28" s="18">
        <f t="shared" si="42"/>
        <v>103.77</v>
      </c>
      <c r="D28" s="18">
        <f t="shared" si="42"/>
        <v>18.060000000000002</v>
      </c>
      <c r="E28" s="18">
        <f t="shared" si="42"/>
        <v>5.09</v>
      </c>
      <c r="F28" s="18">
        <f t="shared" si="42"/>
        <v>3.42</v>
      </c>
      <c r="G28" s="18">
        <f t="shared" si="42"/>
        <v>85.22999999999999</v>
      </c>
      <c r="H28" s="18">
        <f t="shared" ref="H28:M28" si="43">SUM(H124:H126)</f>
        <v>574.37</v>
      </c>
      <c r="I28" s="18">
        <f t="shared" si="43"/>
        <v>5.12</v>
      </c>
      <c r="J28" s="18">
        <f t="shared" si="43"/>
        <v>6.96</v>
      </c>
      <c r="K28" s="18">
        <f t="shared" si="43"/>
        <v>71.850000000000009</v>
      </c>
      <c r="L28" s="18">
        <f t="shared" si="43"/>
        <v>1.5827</v>
      </c>
      <c r="M28" s="18">
        <f t="shared" si="43"/>
        <v>1769.8724999999999</v>
      </c>
      <c r="N28" s="18">
        <f t="shared" ref="N28:T28" si="44">SUM(N124:N126)</f>
        <v>8348.0524999999998</v>
      </c>
      <c r="O28" s="18">
        <f t="shared" si="44"/>
        <v>8.0399999999999991</v>
      </c>
      <c r="P28" s="18">
        <f t="shared" si="44"/>
        <v>82.25500000000001</v>
      </c>
      <c r="Q28" s="18">
        <f t="shared" si="44"/>
        <v>96.94</v>
      </c>
      <c r="R28" s="18">
        <f t="shared" si="44"/>
        <v>2103.944</v>
      </c>
      <c r="S28" s="18">
        <f t="shared" si="44"/>
        <v>8.6269999999999989</v>
      </c>
      <c r="T28" s="18">
        <f t="shared" si="44"/>
        <v>108.28899999999999</v>
      </c>
      <c r="U28" s="18">
        <v>32.741899999999994</v>
      </c>
      <c r="V28" s="18">
        <v>0.04</v>
      </c>
      <c r="W28" s="18">
        <f t="shared" si="11"/>
        <v>13440.584600000002</v>
      </c>
      <c r="X28" s="66">
        <f>(W28/W$31)*100</f>
        <v>0.61131356111880719</v>
      </c>
      <c r="AB28" s="4"/>
      <c r="AC28" s="2"/>
    </row>
    <row r="29" spans="1:29" x14ac:dyDescent="0.2">
      <c r="A29" s="65" t="s">
        <v>16</v>
      </c>
      <c r="B29" s="18">
        <f t="shared" ref="B29:G29" si="45">SUM(B127:B128)</f>
        <v>4118.7899999999781</v>
      </c>
      <c r="C29" s="18">
        <f t="shared" si="45"/>
        <v>12872.150000000167</v>
      </c>
      <c r="D29" s="18">
        <f t="shared" si="45"/>
        <v>8940.9200000000674</v>
      </c>
      <c r="E29" s="18">
        <f t="shared" si="45"/>
        <v>1445</v>
      </c>
      <c r="F29" s="18">
        <f t="shared" si="45"/>
        <v>16132.07</v>
      </c>
      <c r="G29" s="18">
        <f t="shared" si="45"/>
        <v>3289.0700000000052</v>
      </c>
      <c r="H29" s="18">
        <f t="shared" ref="H29:M29" si="46">SUM(H127:H128)</f>
        <v>11366.670000000006</v>
      </c>
      <c r="I29" s="18">
        <f t="shared" si="46"/>
        <v>5460.0000000000073</v>
      </c>
      <c r="J29" s="18">
        <f t="shared" si="46"/>
        <v>12519.380000000001</v>
      </c>
      <c r="K29" s="18">
        <f t="shared" si="46"/>
        <v>7500.5099999999993</v>
      </c>
      <c r="L29" s="18">
        <f t="shared" si="46"/>
        <v>2584.7724999999991</v>
      </c>
      <c r="M29" s="18">
        <f t="shared" si="46"/>
        <v>10978.829100000004</v>
      </c>
      <c r="N29" s="18">
        <f t="shared" ref="N29:T29" si="47">SUM(N127:N128)</f>
        <v>13254.476000000002</v>
      </c>
      <c r="O29" s="18">
        <f t="shared" si="47"/>
        <v>2261.2316000000001</v>
      </c>
      <c r="P29" s="18">
        <f t="shared" si="47"/>
        <v>177961.58869999999</v>
      </c>
      <c r="Q29" s="18">
        <f t="shared" si="47"/>
        <v>4325.2345000000041</v>
      </c>
      <c r="R29" s="18">
        <f t="shared" si="47"/>
        <v>7122.8030999999992</v>
      </c>
      <c r="S29" s="18">
        <f t="shared" si="47"/>
        <v>11089.94720000001</v>
      </c>
      <c r="T29" s="18">
        <f t="shared" si="47"/>
        <v>2617.1655999999994</v>
      </c>
      <c r="U29" s="18">
        <v>11811.9817</v>
      </c>
      <c r="V29" s="18">
        <v>42218.775499999974</v>
      </c>
      <c r="W29" s="18">
        <f t="shared" si="11"/>
        <v>369871.36550000025</v>
      </c>
      <c r="X29" s="66">
        <f>(W29/W$31)*100</f>
        <v>16.822734153965374</v>
      </c>
      <c r="AB29" s="4"/>
      <c r="AC29" s="2"/>
    </row>
    <row r="30" spans="1:29" x14ac:dyDescent="0.2">
      <c r="A30" s="213" t="s">
        <v>283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>
        <v>2462.83</v>
      </c>
      <c r="W30" s="18"/>
      <c r="X30" s="18"/>
      <c r="AB30" s="4"/>
      <c r="AC30" s="2"/>
    </row>
    <row r="31" spans="1:29" ht="15" x14ac:dyDescent="0.25">
      <c r="A31" s="68" t="s">
        <v>142</v>
      </c>
      <c r="B31" s="61">
        <f t="shared" ref="B31:L31" si="48">SUM(B17:B29)</f>
        <v>41987.730000000061</v>
      </c>
      <c r="C31" s="61">
        <f t="shared" si="48"/>
        <v>50687.290000000248</v>
      </c>
      <c r="D31" s="61">
        <f t="shared" si="48"/>
        <v>65300.080000000133</v>
      </c>
      <c r="E31" s="61">
        <f t="shared" si="48"/>
        <v>19322.210000000046</v>
      </c>
      <c r="F31" s="61">
        <f t="shared" si="48"/>
        <v>43384.100000000086</v>
      </c>
      <c r="G31" s="61">
        <f t="shared" si="48"/>
        <v>42036.610000000052</v>
      </c>
      <c r="H31" s="61">
        <f t="shared" si="48"/>
        <v>64222.52000000012</v>
      </c>
      <c r="I31" s="61">
        <f t="shared" si="48"/>
        <v>58364.120000000054</v>
      </c>
      <c r="J31" s="61">
        <f t="shared" si="48"/>
        <v>47035.459999999992</v>
      </c>
      <c r="K31" s="61">
        <f>SUM(K17:K29)</f>
        <v>90279.37000000001</v>
      </c>
      <c r="L31" s="61">
        <f t="shared" si="48"/>
        <v>17108.950800000028</v>
      </c>
      <c r="M31" s="61">
        <f t="shared" ref="M31:R31" si="49">SUM(M17:M29)</f>
        <v>105992.24389999997</v>
      </c>
      <c r="N31" s="61">
        <f t="shared" si="49"/>
        <v>128654.40520000004</v>
      </c>
      <c r="O31" s="61">
        <f t="shared" si="49"/>
        <v>42096.70689999999</v>
      </c>
      <c r="P31" s="61">
        <f t="shared" si="49"/>
        <v>570197.39419999951</v>
      </c>
      <c r="Q31" s="61">
        <f t="shared" si="49"/>
        <v>39554.00370000011</v>
      </c>
      <c r="R31" s="151">
        <f t="shared" si="49"/>
        <v>80064.188000000009</v>
      </c>
      <c r="S31" s="151">
        <f>SUM(S17:S29)</f>
        <v>102291.66519999983</v>
      </c>
      <c r="T31" s="151">
        <f>SUM(T17:T29)</f>
        <v>35622.884100000003</v>
      </c>
      <c r="U31" s="151">
        <f>SUM(U17:U29)</f>
        <v>125335.08200000001</v>
      </c>
      <c r="V31" s="151">
        <f>SUM(V17:V30)</f>
        <v>429103.00560000003</v>
      </c>
      <c r="W31" s="151">
        <f t="shared" si="11"/>
        <v>2198640.0196000002</v>
      </c>
      <c r="X31" s="62">
        <f>(W31/W$31)*100</f>
        <v>100</v>
      </c>
      <c r="Y31" s="101"/>
      <c r="AB31" s="4"/>
      <c r="AC31" s="2"/>
    </row>
    <row r="32" spans="1:29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f>SUM(B32:N32)</f>
        <v>0</v>
      </c>
    </row>
    <row r="33" spans="1:24" ht="15" x14ac:dyDescent="0.25">
      <c r="A33" s="137" t="s">
        <v>145</v>
      </c>
      <c r="B33" s="99">
        <v>2003</v>
      </c>
      <c r="C33" s="99">
        <v>2004</v>
      </c>
      <c r="D33" s="99">
        <v>2005</v>
      </c>
      <c r="E33" s="99">
        <v>2006</v>
      </c>
      <c r="F33" s="99">
        <v>2007</v>
      </c>
      <c r="G33" s="99">
        <v>2008</v>
      </c>
      <c r="H33" s="99">
        <v>2009</v>
      </c>
      <c r="I33" s="99">
        <v>2010</v>
      </c>
      <c r="J33" s="99">
        <v>2011</v>
      </c>
      <c r="K33" s="99">
        <v>2012</v>
      </c>
      <c r="L33" s="99">
        <v>2013</v>
      </c>
      <c r="M33" s="99">
        <v>2014</v>
      </c>
      <c r="N33" s="99">
        <v>2015</v>
      </c>
      <c r="O33" s="99">
        <v>2016</v>
      </c>
      <c r="P33" s="99">
        <v>2017</v>
      </c>
      <c r="Q33" s="99">
        <v>2018</v>
      </c>
      <c r="R33" s="99">
        <v>2019</v>
      </c>
      <c r="S33" s="99">
        <v>2020</v>
      </c>
      <c r="T33" s="99">
        <v>2021</v>
      </c>
      <c r="U33" s="99">
        <v>2022</v>
      </c>
      <c r="V33" s="99">
        <v>2023</v>
      </c>
      <c r="W33" s="99" t="s">
        <v>2</v>
      </c>
      <c r="X33" s="137" t="s">
        <v>3</v>
      </c>
    </row>
    <row r="34" spans="1:24" ht="25.5" x14ac:dyDescent="0.2">
      <c r="A34" s="69" t="s">
        <v>43</v>
      </c>
      <c r="B34" s="17">
        <v>17.28</v>
      </c>
      <c r="C34" s="17">
        <v>155.15</v>
      </c>
      <c r="D34" s="17">
        <v>49.06</v>
      </c>
      <c r="E34" s="17">
        <v>415.84</v>
      </c>
      <c r="F34" s="17">
        <v>24.51</v>
      </c>
      <c r="G34" s="17">
        <v>62.92</v>
      </c>
      <c r="H34" s="17">
        <v>6.61</v>
      </c>
      <c r="I34" s="17">
        <v>61.18</v>
      </c>
      <c r="J34" s="17">
        <v>271.5</v>
      </c>
      <c r="K34" s="21">
        <v>31.05</v>
      </c>
      <c r="L34" s="14">
        <v>21.92</v>
      </c>
      <c r="M34" s="14">
        <v>220.68</v>
      </c>
      <c r="N34" s="14">
        <v>20.189999999999998</v>
      </c>
      <c r="O34" s="14">
        <v>35.980000000000004</v>
      </c>
      <c r="P34" s="14">
        <v>8.9300000000000015</v>
      </c>
      <c r="Q34" s="14">
        <v>8.6749999999999989</v>
      </c>
      <c r="R34" s="14">
        <v>35.68</v>
      </c>
      <c r="S34" s="14">
        <v>19.36</v>
      </c>
      <c r="T34" s="14">
        <v>11.24</v>
      </c>
      <c r="U34" s="14">
        <v>15.26</v>
      </c>
      <c r="V34" s="14">
        <v>23.65</v>
      </c>
      <c r="W34" s="14">
        <f>SUM(B34:V34)</f>
        <v>1516.665</v>
      </c>
      <c r="X34" s="64">
        <f>(W34/W$130)*100</f>
        <v>6.8981960961300395E-2</v>
      </c>
    </row>
    <row r="35" spans="1:24" ht="25.5" x14ac:dyDescent="0.2">
      <c r="A35" s="70" t="s">
        <v>53</v>
      </c>
      <c r="B35" s="18">
        <v>189.85</v>
      </c>
      <c r="C35" s="18">
        <v>183.83</v>
      </c>
      <c r="D35" s="18">
        <v>124.66</v>
      </c>
      <c r="E35" s="18">
        <v>221.19</v>
      </c>
      <c r="F35" s="18">
        <v>78.489999999999995</v>
      </c>
      <c r="G35" s="18">
        <v>547.28</v>
      </c>
      <c r="H35" s="18">
        <v>121.8</v>
      </c>
      <c r="I35" s="18">
        <v>193.32</v>
      </c>
      <c r="J35" s="18">
        <v>42.89</v>
      </c>
      <c r="K35" s="22">
        <v>117.86</v>
      </c>
      <c r="L35" s="15">
        <v>105.66999999999999</v>
      </c>
      <c r="M35" s="15">
        <v>666.88000000000011</v>
      </c>
      <c r="N35" s="15">
        <v>125.58500000000001</v>
      </c>
      <c r="O35" s="15">
        <v>137.38999999999999</v>
      </c>
      <c r="P35" s="15">
        <v>42.184000000000005</v>
      </c>
      <c r="Q35" s="15">
        <v>192.45999999999998</v>
      </c>
      <c r="R35" s="15">
        <v>252.38499999999993</v>
      </c>
      <c r="S35" s="15">
        <v>239.51299999999995</v>
      </c>
      <c r="T35" s="15">
        <v>178.78300000000004</v>
      </c>
      <c r="U35" s="15">
        <v>237.30000000000004</v>
      </c>
      <c r="V35" s="15">
        <v>495.51799999999997</v>
      </c>
      <c r="W35" s="15">
        <f t="shared" ref="W35:W49" si="50">SUM(B35:V35)</f>
        <v>4494.8379999999997</v>
      </c>
      <c r="X35" s="66">
        <f>(W35/W$130)*100</f>
        <v>0.2044371957178214</v>
      </c>
    </row>
    <row r="36" spans="1:24" x14ac:dyDescent="0.2">
      <c r="A36" s="70" t="s">
        <v>58</v>
      </c>
      <c r="B36" s="18"/>
      <c r="C36" s="18">
        <v>23.39</v>
      </c>
      <c r="D36" s="18">
        <v>11.93</v>
      </c>
      <c r="E36" s="18">
        <v>2.0099999999999998</v>
      </c>
      <c r="F36" s="18">
        <v>6.02</v>
      </c>
      <c r="G36" s="18">
        <v>15.39</v>
      </c>
      <c r="H36" s="18">
        <v>1.98</v>
      </c>
      <c r="I36" s="18">
        <v>17.63</v>
      </c>
      <c r="J36" s="18"/>
      <c r="K36" s="22">
        <v>0.03</v>
      </c>
      <c r="L36" s="15">
        <v>4</v>
      </c>
      <c r="M36" s="15">
        <v>77.274000000000001</v>
      </c>
      <c r="N36" s="15">
        <v>14.41</v>
      </c>
      <c r="O36" s="15">
        <v>9.5</v>
      </c>
      <c r="P36" s="15"/>
      <c r="Q36" s="15">
        <v>3.14</v>
      </c>
      <c r="R36" s="15">
        <v>52.849999999999994</v>
      </c>
      <c r="S36" s="15">
        <v>5.0000000000000001E-3</v>
      </c>
      <c r="T36" s="15">
        <v>33.909999999999997</v>
      </c>
      <c r="U36" s="15"/>
      <c r="V36" s="15">
        <v>9.4660000000000011</v>
      </c>
      <c r="W36" s="15">
        <f t="shared" si="50"/>
        <v>282.93499999999995</v>
      </c>
      <c r="X36" s="66">
        <f>(W36/W$130)*100</f>
        <v>1.2868636860866129E-2</v>
      </c>
    </row>
    <row r="37" spans="1:24" x14ac:dyDescent="0.2">
      <c r="A37" s="70" t="s">
        <v>59</v>
      </c>
      <c r="B37" s="18">
        <v>14.23</v>
      </c>
      <c r="C37" s="18">
        <v>20.420000000000002</v>
      </c>
      <c r="D37" s="18">
        <v>29.11</v>
      </c>
      <c r="E37" s="18">
        <v>7.31</v>
      </c>
      <c r="F37" s="18">
        <v>11.92</v>
      </c>
      <c r="G37" s="18">
        <v>0.5</v>
      </c>
      <c r="H37" s="18">
        <v>27.71</v>
      </c>
      <c r="I37" s="18">
        <v>4.1500000000000004</v>
      </c>
      <c r="J37" s="18">
        <v>1.54</v>
      </c>
      <c r="K37" s="22">
        <v>10.8</v>
      </c>
      <c r="L37" s="15">
        <v>23.490000000000002</v>
      </c>
      <c r="M37" s="15">
        <v>0.32</v>
      </c>
      <c r="N37" s="15">
        <v>22.9</v>
      </c>
      <c r="O37" s="15">
        <v>35.81</v>
      </c>
      <c r="P37" s="15">
        <v>7.8</v>
      </c>
      <c r="Q37" s="15">
        <v>11</v>
      </c>
      <c r="R37" s="15">
        <v>51.91</v>
      </c>
      <c r="S37" s="15">
        <v>13.059999999999999</v>
      </c>
      <c r="T37" s="15">
        <v>5.6</v>
      </c>
      <c r="U37" s="15">
        <v>16.11</v>
      </c>
      <c r="V37" s="15">
        <v>0.629</v>
      </c>
      <c r="W37" s="15">
        <f t="shared" si="50"/>
        <v>316.31900000000013</v>
      </c>
      <c r="X37" s="66">
        <f>(W37/W$130)*100</f>
        <v>1.4387030035846803E-2</v>
      </c>
    </row>
    <row r="38" spans="1:24" ht="25.5" x14ac:dyDescent="0.2">
      <c r="A38" s="70" t="s">
        <v>60</v>
      </c>
      <c r="B38" s="18">
        <v>9.23</v>
      </c>
      <c r="C38" s="18">
        <v>6.1</v>
      </c>
      <c r="D38" s="18">
        <v>25.13</v>
      </c>
      <c r="E38" s="18">
        <v>24.34</v>
      </c>
      <c r="F38" s="18">
        <v>1.52</v>
      </c>
      <c r="G38" s="18">
        <v>4.54</v>
      </c>
      <c r="H38" s="18">
        <v>6.38</v>
      </c>
      <c r="I38" s="18">
        <v>63.74</v>
      </c>
      <c r="J38" s="18">
        <v>16.739999999999998</v>
      </c>
      <c r="K38" s="22">
        <v>7.99</v>
      </c>
      <c r="L38" s="15">
        <v>113.94</v>
      </c>
      <c r="M38" s="15">
        <v>11.049999999999999</v>
      </c>
      <c r="N38" s="15">
        <v>9.0599999999999987</v>
      </c>
      <c r="O38" s="15">
        <v>6.9300000000000006</v>
      </c>
      <c r="P38" s="15">
        <v>8.1</v>
      </c>
      <c r="Q38" s="15">
        <v>8.08</v>
      </c>
      <c r="R38" s="15">
        <v>0.79</v>
      </c>
      <c r="S38" s="15">
        <v>9.8030000000000008</v>
      </c>
      <c r="T38" s="15">
        <v>0.6</v>
      </c>
      <c r="U38" s="15">
        <v>0.16</v>
      </c>
      <c r="V38" s="15">
        <v>14.399999999999999</v>
      </c>
      <c r="W38" s="15">
        <f t="shared" si="50"/>
        <v>348.62300000000005</v>
      </c>
      <c r="X38" s="66">
        <f>(W38/W$130)*100</f>
        <v>1.5856301936295381E-2</v>
      </c>
    </row>
    <row r="39" spans="1:24" ht="25.5" x14ac:dyDescent="0.2">
      <c r="A39" s="70" t="s">
        <v>61</v>
      </c>
      <c r="B39" s="18">
        <v>65.89</v>
      </c>
      <c r="C39" s="18">
        <v>33.17</v>
      </c>
      <c r="D39" s="18">
        <v>278.49</v>
      </c>
      <c r="E39" s="18">
        <v>162.47</v>
      </c>
      <c r="F39" s="18">
        <v>97.46</v>
      </c>
      <c r="G39" s="18">
        <v>80.37</v>
      </c>
      <c r="H39" s="18">
        <v>110.83</v>
      </c>
      <c r="I39" s="18">
        <v>90.92</v>
      </c>
      <c r="J39" s="18">
        <v>28.07</v>
      </c>
      <c r="K39" s="22">
        <v>52.67</v>
      </c>
      <c r="L39" s="15">
        <v>45.669999999999995</v>
      </c>
      <c r="M39" s="15">
        <v>53.654999999999994</v>
      </c>
      <c r="N39" s="15">
        <v>29.431000000000004</v>
      </c>
      <c r="O39" s="15">
        <v>180.33500000000001</v>
      </c>
      <c r="P39" s="15">
        <v>27.693999999999999</v>
      </c>
      <c r="Q39" s="15">
        <v>52.620000000000005</v>
      </c>
      <c r="R39" s="15">
        <v>31.78</v>
      </c>
      <c r="S39" s="15">
        <v>131.32890000000003</v>
      </c>
      <c r="T39" s="15">
        <v>112.49799999999999</v>
      </c>
      <c r="U39" s="15">
        <v>56.844000000000008</v>
      </c>
      <c r="V39" s="15">
        <v>86.039999999999992</v>
      </c>
      <c r="W39" s="15">
        <f t="shared" si="50"/>
        <v>1808.2358999999999</v>
      </c>
      <c r="X39" s="66">
        <f>(W39/W$130)*100</f>
        <v>8.2243381539510621E-2</v>
      </c>
    </row>
    <row r="40" spans="1:24" ht="25.5" x14ac:dyDescent="0.2">
      <c r="A40" s="70" t="s">
        <v>62</v>
      </c>
      <c r="B40" s="18">
        <v>3</v>
      </c>
      <c r="C40" s="18">
        <v>10.039999999999999</v>
      </c>
      <c r="D40" s="18">
        <v>0.82</v>
      </c>
      <c r="E40" s="18">
        <v>69.680000000000007</v>
      </c>
      <c r="F40" s="18">
        <v>1.27</v>
      </c>
      <c r="G40" s="18">
        <v>38.25</v>
      </c>
      <c r="H40" s="18">
        <v>29.59</v>
      </c>
      <c r="I40" s="18">
        <v>0.04</v>
      </c>
      <c r="J40" s="18"/>
      <c r="K40" s="22">
        <v>1.21</v>
      </c>
      <c r="L40" s="15">
        <v>4.29</v>
      </c>
      <c r="M40" s="15">
        <v>3.83</v>
      </c>
      <c r="N40" s="15">
        <v>0.05</v>
      </c>
      <c r="O40" s="15">
        <v>4.17</v>
      </c>
      <c r="P40" s="15">
        <v>396.42999999999995</v>
      </c>
      <c r="Q40" s="15">
        <v>8.9</v>
      </c>
      <c r="R40" s="15">
        <v>46.84</v>
      </c>
      <c r="S40" s="15">
        <v>0.3</v>
      </c>
      <c r="T40" s="15">
        <v>3.3</v>
      </c>
      <c r="U40" s="15"/>
      <c r="V40" s="15">
        <v>0.82199999999999995</v>
      </c>
      <c r="W40" s="15">
        <f t="shared" si="50"/>
        <v>622.83199999999988</v>
      </c>
      <c r="X40" s="66">
        <f>(W40/W$130)*100</f>
        <v>2.8328057092006899E-2</v>
      </c>
    </row>
    <row r="41" spans="1:24" ht="25.5" x14ac:dyDescent="0.2">
      <c r="A41" s="70" t="s">
        <v>63</v>
      </c>
      <c r="B41" s="18"/>
      <c r="C41" s="18">
        <v>2.2599999999999998</v>
      </c>
      <c r="D41" s="18">
        <v>0.08</v>
      </c>
      <c r="E41" s="18">
        <v>13.69</v>
      </c>
      <c r="F41" s="18">
        <v>3.98</v>
      </c>
      <c r="G41" s="18">
        <v>26.46</v>
      </c>
      <c r="H41" s="18">
        <v>7.08</v>
      </c>
      <c r="I41" s="18">
        <v>0.8</v>
      </c>
      <c r="J41" s="18">
        <v>44.65</v>
      </c>
      <c r="K41" s="22">
        <v>0</v>
      </c>
      <c r="L41" s="15">
        <v>35.39</v>
      </c>
      <c r="M41" s="15">
        <v>17.45</v>
      </c>
      <c r="N41" s="15">
        <v>15.409999999999998</v>
      </c>
      <c r="O41" s="15">
        <v>9.4224999999999994</v>
      </c>
      <c r="P41" s="15">
        <v>24.119999999999997</v>
      </c>
      <c r="Q41" s="15">
        <v>4.26</v>
      </c>
      <c r="R41" s="15">
        <v>7.51</v>
      </c>
      <c r="S41" s="15">
        <v>2.883</v>
      </c>
      <c r="T41" s="15">
        <v>12.848000000000001</v>
      </c>
      <c r="U41" s="15">
        <v>8.77</v>
      </c>
      <c r="V41" s="15">
        <v>1.9500000000000002</v>
      </c>
      <c r="W41" s="15">
        <f t="shared" si="50"/>
        <v>239.01349999999996</v>
      </c>
      <c r="X41" s="66">
        <f>(W41/W$130)*100</f>
        <v>1.0870970139235606E-2</v>
      </c>
    </row>
    <row r="42" spans="1:24" ht="25.5" x14ac:dyDescent="0.2">
      <c r="A42" s="70" t="s">
        <v>64</v>
      </c>
      <c r="B42" s="18">
        <v>35.409999999999997</v>
      </c>
      <c r="C42" s="18">
        <v>314.85000000000002</v>
      </c>
      <c r="D42" s="18">
        <v>3.48</v>
      </c>
      <c r="E42" s="18">
        <v>12.04</v>
      </c>
      <c r="F42" s="18">
        <v>4.87</v>
      </c>
      <c r="G42" s="18">
        <v>30.07</v>
      </c>
      <c r="H42" s="18">
        <v>7.53</v>
      </c>
      <c r="I42" s="18">
        <v>220.16</v>
      </c>
      <c r="J42" s="18">
        <v>22.4</v>
      </c>
      <c r="K42" s="22">
        <v>8.64</v>
      </c>
      <c r="L42" s="15">
        <v>45.709999999999994</v>
      </c>
      <c r="M42" s="15">
        <v>10.516</v>
      </c>
      <c r="N42" s="15">
        <v>28.13</v>
      </c>
      <c r="O42" s="15">
        <v>11.49</v>
      </c>
      <c r="P42" s="15">
        <v>4.4799999999999995</v>
      </c>
      <c r="Q42" s="15">
        <v>83.259999999999991</v>
      </c>
      <c r="R42" s="15">
        <v>11.709999999999999</v>
      </c>
      <c r="S42" s="15">
        <v>1.3149999999999999</v>
      </c>
      <c r="T42" s="15">
        <v>39.804999999999993</v>
      </c>
      <c r="U42" s="15">
        <v>7.6</v>
      </c>
      <c r="V42" s="15">
        <v>3.8200000000000003</v>
      </c>
      <c r="W42" s="15">
        <f t="shared" si="50"/>
        <v>907.28600000000006</v>
      </c>
      <c r="X42" s="66">
        <f>(W42/W$130)*100</f>
        <v>4.1265782115849185E-2</v>
      </c>
    </row>
    <row r="43" spans="1:24" ht="25.5" x14ac:dyDescent="0.2">
      <c r="A43" s="70" t="s">
        <v>44</v>
      </c>
      <c r="B43" s="18">
        <v>17.190000000000001</v>
      </c>
      <c r="C43" s="18">
        <v>25.73</v>
      </c>
      <c r="D43" s="18">
        <v>35.22</v>
      </c>
      <c r="E43" s="18">
        <v>25.68</v>
      </c>
      <c r="F43" s="18">
        <v>24.8</v>
      </c>
      <c r="G43" s="18">
        <v>108.87</v>
      </c>
      <c r="H43" s="18">
        <v>367.98</v>
      </c>
      <c r="I43" s="18">
        <v>72.31</v>
      </c>
      <c r="J43" s="18">
        <v>74.52</v>
      </c>
      <c r="K43" s="22">
        <v>49.39</v>
      </c>
      <c r="L43" s="15">
        <v>440.33500000000004</v>
      </c>
      <c r="M43" s="15">
        <v>2235.3000000000002</v>
      </c>
      <c r="N43" s="15">
        <v>1165.9892</v>
      </c>
      <c r="O43" s="15">
        <v>2294.7981999999997</v>
      </c>
      <c r="P43" s="15">
        <v>2322.6689999999994</v>
      </c>
      <c r="Q43" s="15">
        <v>66.930000000000007</v>
      </c>
      <c r="R43" s="15">
        <v>270.28000000000003</v>
      </c>
      <c r="S43" s="15">
        <v>408.63499999999982</v>
      </c>
      <c r="T43" s="15">
        <v>825.43100000000004</v>
      </c>
      <c r="U43" s="15">
        <v>229.85999999999999</v>
      </c>
      <c r="V43" s="15">
        <v>276.45279999999985</v>
      </c>
      <c r="W43" s="15">
        <f t="shared" si="50"/>
        <v>11338.370200000001</v>
      </c>
      <c r="X43" s="66">
        <f>(W43/W$130)*100</f>
        <v>0.5156992549450089</v>
      </c>
    </row>
    <row r="44" spans="1:24" ht="25.5" x14ac:dyDescent="0.2">
      <c r="A44" s="70" t="s">
        <v>45</v>
      </c>
      <c r="B44" s="18">
        <v>5.95</v>
      </c>
      <c r="C44" s="18">
        <v>0.5</v>
      </c>
      <c r="D44" s="18">
        <v>1.28</v>
      </c>
      <c r="E44" s="18"/>
      <c r="F44" s="18">
        <v>15.12</v>
      </c>
      <c r="G44" s="18">
        <v>17.45</v>
      </c>
      <c r="H44" s="18">
        <v>1.63</v>
      </c>
      <c r="I44" s="18">
        <v>0.3</v>
      </c>
      <c r="J44" s="18">
        <v>2.74</v>
      </c>
      <c r="K44" s="22">
        <v>1.64</v>
      </c>
      <c r="L44" s="15">
        <v>33.041599999999995</v>
      </c>
      <c r="M44" s="15">
        <v>9.0770000000000017</v>
      </c>
      <c r="N44" s="15"/>
      <c r="O44" s="15">
        <v>15.57</v>
      </c>
      <c r="P44" s="15">
        <v>0.97199999999999998</v>
      </c>
      <c r="Q44" s="15">
        <v>1.92</v>
      </c>
      <c r="R44" s="15">
        <v>7.83</v>
      </c>
      <c r="S44" s="15">
        <v>9.4799999999999986</v>
      </c>
      <c r="T44" s="15">
        <v>6.8099999999999987</v>
      </c>
      <c r="U44" s="15">
        <v>3.39</v>
      </c>
      <c r="V44" s="15">
        <v>2.17</v>
      </c>
      <c r="W44" s="15">
        <f t="shared" si="50"/>
        <v>136.87059999999997</v>
      </c>
      <c r="X44" s="66">
        <f>(W44/W$130)*100</f>
        <v>6.2252391833066377E-3</v>
      </c>
    </row>
    <row r="45" spans="1:24" ht="25.5" x14ac:dyDescent="0.2">
      <c r="A45" s="70" t="s">
        <v>46</v>
      </c>
      <c r="B45" s="18">
        <v>1</v>
      </c>
      <c r="C45" s="18">
        <v>5.15</v>
      </c>
      <c r="D45" s="18">
        <v>8.5500000000000007</v>
      </c>
      <c r="E45" s="18">
        <v>0.3</v>
      </c>
      <c r="F45" s="18">
        <v>1.4</v>
      </c>
      <c r="G45" s="18">
        <v>5.1100000000000003</v>
      </c>
      <c r="H45" s="18">
        <v>0.18</v>
      </c>
      <c r="I45" s="18">
        <v>0.4</v>
      </c>
      <c r="J45" s="18">
        <v>3.1</v>
      </c>
      <c r="K45" s="22">
        <v>8.83</v>
      </c>
      <c r="L45" s="15">
        <v>0.01</v>
      </c>
      <c r="M45" s="15">
        <v>12.88</v>
      </c>
      <c r="N45" s="15">
        <v>11.035000000000002</v>
      </c>
      <c r="O45" s="15">
        <v>22.360000000000003</v>
      </c>
      <c r="P45" s="15">
        <v>1.02</v>
      </c>
      <c r="Q45" s="15">
        <v>2.0499999999999998</v>
      </c>
      <c r="R45" s="15">
        <v>5.2700000000000005</v>
      </c>
      <c r="S45" s="15">
        <v>11.23</v>
      </c>
      <c r="T45" s="15">
        <v>46.519999999999996</v>
      </c>
      <c r="U45" s="15">
        <v>2.04</v>
      </c>
      <c r="V45" s="15">
        <v>28.100000000000005</v>
      </c>
      <c r="W45" s="15">
        <f t="shared" si="50"/>
        <v>176.53499999999997</v>
      </c>
      <c r="X45" s="66">
        <f>(W45/W$130)*100</f>
        <v>8.029281666223697E-3</v>
      </c>
    </row>
    <row r="46" spans="1:24" ht="25.5" x14ac:dyDescent="0.2">
      <c r="A46" s="70" t="s">
        <v>47</v>
      </c>
      <c r="B46" s="18">
        <v>0.04</v>
      </c>
      <c r="C46" s="18"/>
      <c r="D46" s="18">
        <v>0.01</v>
      </c>
      <c r="E46" s="18">
        <v>25.8</v>
      </c>
      <c r="F46" s="18">
        <v>2.12</v>
      </c>
      <c r="G46" s="18"/>
      <c r="H46" s="18">
        <v>13.4</v>
      </c>
      <c r="I46" s="18">
        <v>0.01</v>
      </c>
      <c r="J46" s="18"/>
      <c r="K46" s="22">
        <v>0.01</v>
      </c>
      <c r="L46" s="15">
        <v>1.08</v>
      </c>
      <c r="M46" s="15">
        <v>0.26</v>
      </c>
      <c r="N46" s="15"/>
      <c r="O46" s="15">
        <v>4.3</v>
      </c>
      <c r="P46" s="15">
        <v>5</v>
      </c>
      <c r="Q46" s="15">
        <v>1.05</v>
      </c>
      <c r="R46" s="15"/>
      <c r="S46" s="15">
        <v>5</v>
      </c>
      <c r="T46" s="15">
        <v>1.59</v>
      </c>
      <c r="U46" s="15">
        <v>30.2</v>
      </c>
      <c r="V46" s="15">
        <v>0.2</v>
      </c>
      <c r="W46" s="15">
        <f t="shared" si="50"/>
        <v>90.07</v>
      </c>
      <c r="X46" s="66">
        <f>(W46/W$130)*100</f>
        <v>4.0966233306526665E-3</v>
      </c>
    </row>
    <row r="47" spans="1:24" ht="25.5" x14ac:dyDescent="0.2">
      <c r="A47" s="70" t="s">
        <v>48</v>
      </c>
      <c r="B47" s="18">
        <v>4.01</v>
      </c>
      <c r="C47" s="18">
        <v>0.3</v>
      </c>
      <c r="D47" s="18">
        <v>9.85</v>
      </c>
      <c r="E47" s="18">
        <v>7.95</v>
      </c>
      <c r="F47" s="18">
        <v>6.62</v>
      </c>
      <c r="G47" s="18">
        <v>42.73</v>
      </c>
      <c r="H47" s="18">
        <v>84.98</v>
      </c>
      <c r="I47" s="18">
        <v>7.83</v>
      </c>
      <c r="J47" s="18">
        <v>2.77</v>
      </c>
      <c r="K47" s="22">
        <v>17.579999999999998</v>
      </c>
      <c r="L47" s="15">
        <v>16.902999999999999</v>
      </c>
      <c r="M47" s="15">
        <v>200.75000000000003</v>
      </c>
      <c r="N47" s="15">
        <v>30.748000000000001</v>
      </c>
      <c r="O47" s="15">
        <v>24.838000000000001</v>
      </c>
      <c r="P47" s="15">
        <v>0.81</v>
      </c>
      <c r="Q47" s="15">
        <v>66.139999999999986</v>
      </c>
      <c r="R47" s="15">
        <v>281.79000000000002</v>
      </c>
      <c r="S47" s="15">
        <v>20.391000000000002</v>
      </c>
      <c r="T47" s="15">
        <v>220.83599999999998</v>
      </c>
      <c r="U47" s="15">
        <v>58.759999999999991</v>
      </c>
      <c r="V47" s="15">
        <v>15.477999999999998</v>
      </c>
      <c r="W47" s="15">
        <f t="shared" si="50"/>
        <v>1122.0639999999999</v>
      </c>
      <c r="X47" s="66">
        <f>(W47/W$130)*100</f>
        <v>5.1034457209786312E-2</v>
      </c>
    </row>
    <row r="48" spans="1:24" x14ac:dyDescent="0.2">
      <c r="A48" s="70" t="s">
        <v>49</v>
      </c>
      <c r="B48" s="18"/>
      <c r="C48" s="18"/>
      <c r="D48" s="18">
        <v>82.5</v>
      </c>
      <c r="E48" s="18">
        <v>0.09</v>
      </c>
      <c r="F48" s="18"/>
      <c r="G48" s="18">
        <v>10.5</v>
      </c>
      <c r="H48" s="18">
        <v>0.89</v>
      </c>
      <c r="I48" s="18"/>
      <c r="J48" s="18"/>
      <c r="K48" s="18">
        <v>0</v>
      </c>
      <c r="L48" s="18">
        <v>0.3</v>
      </c>
      <c r="M48" s="18"/>
      <c r="N48" s="18"/>
      <c r="O48" s="18"/>
      <c r="P48" s="18">
        <v>91.35</v>
      </c>
      <c r="Q48" s="18">
        <v>13.1</v>
      </c>
      <c r="R48" s="18">
        <v>1.75</v>
      </c>
      <c r="S48" s="18"/>
      <c r="T48" s="18"/>
      <c r="U48" s="18">
        <v>0.74</v>
      </c>
      <c r="V48" s="18">
        <v>1</v>
      </c>
      <c r="W48" s="18">
        <f t="shared" si="50"/>
        <v>202.22</v>
      </c>
      <c r="X48" s="66">
        <f>(W48/W$130)*100</f>
        <v>9.1975038295168451E-3</v>
      </c>
    </row>
    <row r="49" spans="1:28" x14ac:dyDescent="0.2">
      <c r="A49" s="70" t="s">
        <v>50</v>
      </c>
      <c r="B49" s="18">
        <v>1.51</v>
      </c>
      <c r="C49" s="18">
        <v>154.94999999999999</v>
      </c>
      <c r="D49" s="18">
        <v>0.08</v>
      </c>
      <c r="E49" s="18">
        <v>8.5</v>
      </c>
      <c r="F49" s="18">
        <v>19.91</v>
      </c>
      <c r="G49" s="18">
        <v>38.94</v>
      </c>
      <c r="H49" s="18">
        <v>24.05</v>
      </c>
      <c r="I49" s="18"/>
      <c r="J49" s="18">
        <v>0.72</v>
      </c>
      <c r="K49" s="22">
        <v>18</v>
      </c>
      <c r="L49" s="15">
        <v>0.9</v>
      </c>
      <c r="M49" s="15">
        <v>1.9000000000000001</v>
      </c>
      <c r="N49" s="15">
        <v>1.6</v>
      </c>
      <c r="O49" s="15">
        <v>7.3</v>
      </c>
      <c r="P49" s="15"/>
      <c r="Q49" s="15">
        <v>7.1</v>
      </c>
      <c r="R49" s="15">
        <v>3.6</v>
      </c>
      <c r="S49" s="15"/>
      <c r="T49" s="15">
        <v>16.260000000000002</v>
      </c>
      <c r="U49" s="15">
        <v>4.72</v>
      </c>
      <c r="V49" s="15">
        <v>0.97000000000000008</v>
      </c>
      <c r="W49" s="15">
        <f t="shared" si="50"/>
        <v>311.01000000000005</v>
      </c>
      <c r="X49" s="66">
        <f>(W49/W$130)*100</f>
        <v>1.4145562585392318E-2</v>
      </c>
    </row>
    <row r="50" spans="1:28" x14ac:dyDescent="0.2">
      <c r="A50" s="70" t="s">
        <v>127</v>
      </c>
      <c r="B50" s="18">
        <v>0.1</v>
      </c>
      <c r="C50" s="18"/>
      <c r="D50" s="18">
        <v>10</v>
      </c>
      <c r="E50" s="18"/>
      <c r="F50" s="18"/>
      <c r="G50" s="18">
        <v>0.01</v>
      </c>
      <c r="H50" s="18"/>
      <c r="I50" s="18">
        <v>2</v>
      </c>
      <c r="J50" s="18"/>
      <c r="K50" s="18">
        <v>0</v>
      </c>
      <c r="L50" s="18">
        <v>2.9</v>
      </c>
      <c r="M50" s="18"/>
      <c r="N50" s="18">
        <v>539.1</v>
      </c>
      <c r="O50" s="18"/>
      <c r="P50" s="18">
        <v>0.6</v>
      </c>
      <c r="Q50" s="18"/>
      <c r="R50" s="18">
        <v>0.51</v>
      </c>
      <c r="S50" s="18">
        <v>1.85</v>
      </c>
      <c r="T50" s="18">
        <v>0.16</v>
      </c>
      <c r="U50" s="18"/>
      <c r="V50" s="18"/>
      <c r="W50" s="18">
        <f>SUM(B50:U50)</f>
        <v>557.23</v>
      </c>
      <c r="X50" s="66">
        <f>(W50/W$130)*100</f>
        <v>2.5344303525475582E-2</v>
      </c>
    </row>
    <row r="51" spans="1:28" x14ac:dyDescent="0.2">
      <c r="A51" s="70" t="s">
        <v>51</v>
      </c>
      <c r="B51" s="18">
        <v>1</v>
      </c>
      <c r="C51" s="18">
        <v>152.05000000000001</v>
      </c>
      <c r="D51" s="18">
        <v>1.8</v>
      </c>
      <c r="E51" s="18">
        <v>76.56</v>
      </c>
      <c r="F51" s="18">
        <v>2.0499999999999998</v>
      </c>
      <c r="G51" s="18">
        <v>7.11</v>
      </c>
      <c r="H51" s="18">
        <v>80.599999999999994</v>
      </c>
      <c r="I51" s="18">
        <v>75.650000000000006</v>
      </c>
      <c r="J51" s="18">
        <v>0.2</v>
      </c>
      <c r="K51" s="22">
        <v>1.18</v>
      </c>
      <c r="L51" s="15">
        <v>10.67</v>
      </c>
      <c r="M51" s="15">
        <v>0.85</v>
      </c>
      <c r="N51" s="15">
        <v>4.32</v>
      </c>
      <c r="O51" s="15">
        <v>75.588000000000008</v>
      </c>
      <c r="P51" s="15">
        <v>0.96000000000000008</v>
      </c>
      <c r="Q51" s="15">
        <v>13.315999999999999</v>
      </c>
      <c r="R51" s="15">
        <v>6.51</v>
      </c>
      <c r="S51" s="15">
        <v>5.5460000000000003</v>
      </c>
      <c r="T51" s="15">
        <v>52.84</v>
      </c>
      <c r="U51" s="15">
        <v>607.55000000000018</v>
      </c>
      <c r="V51" s="15">
        <v>19.7</v>
      </c>
      <c r="W51" s="15">
        <f t="shared" ref="W51:W77" si="51">SUM(B51:V51)</f>
        <v>1196.0500000000004</v>
      </c>
      <c r="X51" s="66">
        <f>(W51/W$130)*100</f>
        <v>5.439953741120377E-2</v>
      </c>
    </row>
    <row r="52" spans="1:28" ht="25.5" x14ac:dyDescent="0.2">
      <c r="A52" s="70" t="s">
        <v>52</v>
      </c>
      <c r="B52" s="18">
        <v>376.2</v>
      </c>
      <c r="C52" s="18">
        <v>0.55000000000000004</v>
      </c>
      <c r="D52" s="18">
        <v>3.51</v>
      </c>
      <c r="E52" s="18">
        <v>98.11</v>
      </c>
      <c r="F52" s="18">
        <v>66.81</v>
      </c>
      <c r="G52" s="18">
        <v>23.51</v>
      </c>
      <c r="H52" s="18">
        <v>52.77</v>
      </c>
      <c r="I52" s="18">
        <v>14.47</v>
      </c>
      <c r="J52" s="18">
        <v>28.8</v>
      </c>
      <c r="K52" s="22">
        <v>71.680000000000007</v>
      </c>
      <c r="L52" s="15">
        <v>7.7403999999999984</v>
      </c>
      <c r="M52" s="15">
        <v>679.28690000000006</v>
      </c>
      <c r="N52" s="15">
        <v>62.092499999999987</v>
      </c>
      <c r="O52" s="15">
        <v>69.375699999999995</v>
      </c>
      <c r="P52" s="15">
        <v>1019.7969999999999</v>
      </c>
      <c r="Q52" s="15">
        <v>82.180100000000024</v>
      </c>
      <c r="R52" s="15">
        <v>70.62</v>
      </c>
      <c r="S52" s="15">
        <v>725.34439999999995</v>
      </c>
      <c r="T52" s="15">
        <v>663.37659999999983</v>
      </c>
      <c r="U52" s="15">
        <v>232.6259</v>
      </c>
      <c r="V52" s="15">
        <v>616.40300000000002</v>
      </c>
      <c r="W52" s="15">
        <f t="shared" si="51"/>
        <v>4965.2524999999996</v>
      </c>
      <c r="X52" s="66">
        <f>(W52/W$130)*100</f>
        <v>0.22583289923483379</v>
      </c>
    </row>
    <row r="53" spans="1:28" ht="25.5" x14ac:dyDescent="0.2">
      <c r="A53" s="70" t="s">
        <v>54</v>
      </c>
      <c r="B53" s="18">
        <v>0.8</v>
      </c>
      <c r="C53" s="18"/>
      <c r="D53" s="18">
        <v>0.12</v>
      </c>
      <c r="E53" s="18">
        <v>25.02</v>
      </c>
      <c r="F53" s="18">
        <v>0.4</v>
      </c>
      <c r="G53" s="18">
        <v>7.0000000000000007E-2</v>
      </c>
      <c r="H53" s="18">
        <v>1.0900000000000001</v>
      </c>
      <c r="I53" s="18">
        <v>15.03</v>
      </c>
      <c r="J53" s="18">
        <v>8.16</v>
      </c>
      <c r="K53" s="22">
        <v>0.63</v>
      </c>
      <c r="L53" s="15">
        <v>12.542499999999997</v>
      </c>
      <c r="M53" s="15">
        <v>24.5519</v>
      </c>
      <c r="N53" s="15">
        <v>1.3175000000000001</v>
      </c>
      <c r="O53" s="15">
        <v>14.950999999999999</v>
      </c>
      <c r="P53" s="15">
        <v>14.6609</v>
      </c>
      <c r="Q53" s="15">
        <v>0.10250000000000001</v>
      </c>
      <c r="R53" s="15">
        <v>241.0925</v>
      </c>
      <c r="S53" s="15">
        <v>4.6480000000000006</v>
      </c>
      <c r="T53" s="15">
        <v>0.22800000000000001</v>
      </c>
      <c r="U53" s="15">
        <v>25.261400000000005</v>
      </c>
      <c r="V53" s="15">
        <v>57.831000000000003</v>
      </c>
      <c r="W53" s="15">
        <f t="shared" si="51"/>
        <v>448.50720000000001</v>
      </c>
      <c r="X53" s="66">
        <f>(W53/W$130)*100</f>
        <v>2.0399301204459885E-2</v>
      </c>
    </row>
    <row r="54" spans="1:28" x14ac:dyDescent="0.2">
      <c r="A54" s="70" t="s">
        <v>55</v>
      </c>
      <c r="B54" s="18">
        <v>0.2</v>
      </c>
      <c r="C54" s="18">
        <v>6.61</v>
      </c>
      <c r="D54" s="18">
        <v>0.53</v>
      </c>
      <c r="E54" s="18">
        <v>4.01</v>
      </c>
      <c r="F54" s="18">
        <v>13.51</v>
      </c>
      <c r="G54" s="18">
        <v>3.31</v>
      </c>
      <c r="H54" s="18">
        <v>0.62</v>
      </c>
      <c r="I54" s="18">
        <v>10.199999999999999</v>
      </c>
      <c r="J54" s="18">
        <v>7.43</v>
      </c>
      <c r="K54" s="22">
        <v>54.11</v>
      </c>
      <c r="L54" s="15">
        <v>32.56</v>
      </c>
      <c r="M54" s="15">
        <v>4.9099999999999993</v>
      </c>
      <c r="N54" s="15">
        <v>12.98</v>
      </c>
      <c r="O54" s="15">
        <v>20.645100000000003</v>
      </c>
      <c r="P54" s="15">
        <v>13.510000000000002</v>
      </c>
      <c r="Q54" s="15">
        <v>8.8600000000000012</v>
      </c>
      <c r="R54" s="15">
        <v>236.14999999999998</v>
      </c>
      <c r="S54" s="15">
        <v>24.54</v>
      </c>
      <c r="T54" s="15">
        <v>7.0600000000000005</v>
      </c>
      <c r="U54" s="15">
        <v>7.0449999999999999</v>
      </c>
      <c r="V54" s="15">
        <v>6253.5335000000005</v>
      </c>
      <c r="W54" s="15">
        <f t="shared" si="51"/>
        <v>6722.3236000000006</v>
      </c>
      <c r="X54" s="66">
        <f>(W54/W$130)*100</f>
        <v>0.30574916948991926</v>
      </c>
    </row>
    <row r="55" spans="1:28" x14ac:dyDescent="0.2">
      <c r="A55" s="70" t="s">
        <v>56</v>
      </c>
      <c r="B55" s="18">
        <v>6</v>
      </c>
      <c r="C55" s="18">
        <v>2.11</v>
      </c>
      <c r="D55" s="18">
        <v>54.11</v>
      </c>
      <c r="E55" s="18">
        <v>6.15</v>
      </c>
      <c r="F55" s="18">
        <v>1813.2</v>
      </c>
      <c r="G55" s="18">
        <v>43.13</v>
      </c>
      <c r="H55" s="18">
        <v>20.72</v>
      </c>
      <c r="I55" s="18">
        <v>23.81</v>
      </c>
      <c r="J55" s="18">
        <v>11.7</v>
      </c>
      <c r="K55" s="22">
        <v>13.04</v>
      </c>
      <c r="L55" s="15">
        <v>0.9</v>
      </c>
      <c r="M55" s="15">
        <v>52.44</v>
      </c>
      <c r="N55" s="15">
        <v>119.93750000000001</v>
      </c>
      <c r="O55" s="15">
        <v>50.894999999999996</v>
      </c>
      <c r="P55" s="15">
        <v>254.56</v>
      </c>
      <c r="Q55" s="15">
        <v>228.798</v>
      </c>
      <c r="R55" s="15">
        <v>104.19999999999999</v>
      </c>
      <c r="S55" s="15">
        <v>291.94</v>
      </c>
      <c r="T55" s="15">
        <v>69.52000000000001</v>
      </c>
      <c r="U55" s="15">
        <v>6.3100000000000005</v>
      </c>
      <c r="V55" s="15">
        <v>58.741000000000007</v>
      </c>
      <c r="W55" s="15">
        <f t="shared" si="51"/>
        <v>3232.2114999999999</v>
      </c>
      <c r="X55" s="66">
        <f>(W55/W$130)*100</f>
        <v>0.14700958188635341</v>
      </c>
    </row>
    <row r="56" spans="1:28" ht="25.5" x14ac:dyDescent="0.2">
      <c r="A56" s="71" t="s">
        <v>57</v>
      </c>
      <c r="B56" s="19">
        <v>2.02</v>
      </c>
      <c r="C56" s="19">
        <v>2.5099999999999998</v>
      </c>
      <c r="D56" s="19">
        <v>4</v>
      </c>
      <c r="E56" s="19">
        <v>115.16</v>
      </c>
      <c r="F56" s="19">
        <v>213.35</v>
      </c>
      <c r="G56" s="19">
        <v>12.05</v>
      </c>
      <c r="H56" s="19">
        <v>286.95</v>
      </c>
      <c r="I56" s="19">
        <v>0.72</v>
      </c>
      <c r="J56" s="19">
        <v>21.3</v>
      </c>
      <c r="K56" s="23">
        <v>170.8</v>
      </c>
      <c r="L56" s="16">
        <v>2.8274999999999997</v>
      </c>
      <c r="M56" s="16">
        <v>1.3</v>
      </c>
      <c r="N56" s="16"/>
      <c r="O56" s="16">
        <v>2.4006000000000003</v>
      </c>
      <c r="P56" s="16">
        <v>0.81</v>
      </c>
      <c r="Q56" s="16">
        <v>276.01</v>
      </c>
      <c r="R56" s="16">
        <v>5.6</v>
      </c>
      <c r="S56" s="16">
        <v>763.31999999999994</v>
      </c>
      <c r="T56" s="16">
        <v>1.9100000000000001</v>
      </c>
      <c r="U56" s="16">
        <v>5.0199999999999996</v>
      </c>
      <c r="V56" s="16">
        <v>78.97</v>
      </c>
      <c r="W56" s="16">
        <f t="shared" si="51"/>
        <v>1967.0280999999998</v>
      </c>
      <c r="X56" s="67">
        <f>(W56/W$130)*100</f>
        <v>8.9465673437430726E-2</v>
      </c>
      <c r="AB56" s="11" t="s">
        <v>29</v>
      </c>
    </row>
    <row r="57" spans="1:28" x14ac:dyDescent="0.2">
      <c r="A57" s="72" t="s">
        <v>69</v>
      </c>
      <c r="B57" s="20">
        <v>552.85</v>
      </c>
      <c r="C57" s="20">
        <v>231.79</v>
      </c>
      <c r="D57" s="20">
        <v>865.17</v>
      </c>
      <c r="E57" s="20">
        <v>72.53</v>
      </c>
      <c r="F57" s="20">
        <v>97.72</v>
      </c>
      <c r="G57" s="20">
        <v>666.35</v>
      </c>
      <c r="H57" s="20">
        <v>200.8</v>
      </c>
      <c r="I57" s="20">
        <v>66.069999999999993</v>
      </c>
      <c r="J57" s="20">
        <v>65.92</v>
      </c>
      <c r="K57" s="21">
        <v>73.430000000000007</v>
      </c>
      <c r="L57" s="14">
        <v>221.51600000000002</v>
      </c>
      <c r="M57" s="98">
        <v>356.92</v>
      </c>
      <c r="N57" s="98">
        <v>268.82750000000004</v>
      </c>
      <c r="O57" s="98">
        <v>302.65099999999995</v>
      </c>
      <c r="P57" s="98">
        <v>207.56</v>
      </c>
      <c r="Q57" s="98">
        <v>107.82000000000001</v>
      </c>
      <c r="R57" s="98">
        <v>371.47999999999996</v>
      </c>
      <c r="S57" s="98">
        <v>765.51</v>
      </c>
      <c r="T57" s="98">
        <v>184.37399999999997</v>
      </c>
      <c r="U57" s="98">
        <v>169.22999999999996</v>
      </c>
      <c r="V57" s="98">
        <v>291.55999999999995</v>
      </c>
      <c r="W57" s="98">
        <f t="shared" si="51"/>
        <v>6140.0784999999996</v>
      </c>
      <c r="X57" s="73">
        <f>(W57/W$130)*100</f>
        <v>0.27926711263615889</v>
      </c>
      <c r="AB57" s="12" t="s">
        <v>153</v>
      </c>
    </row>
    <row r="58" spans="1:28" x14ac:dyDescent="0.2">
      <c r="A58" s="70" t="s">
        <v>71</v>
      </c>
      <c r="B58" s="18">
        <v>1587.78</v>
      </c>
      <c r="C58" s="18">
        <v>927.66</v>
      </c>
      <c r="D58" s="18">
        <v>1646.3</v>
      </c>
      <c r="E58" s="18">
        <v>1047.6300000000001</v>
      </c>
      <c r="F58" s="18">
        <v>398.39</v>
      </c>
      <c r="G58" s="18">
        <v>2830.59</v>
      </c>
      <c r="H58" s="18">
        <v>896.11</v>
      </c>
      <c r="I58" s="18">
        <v>183.44</v>
      </c>
      <c r="J58" s="18">
        <v>360.62</v>
      </c>
      <c r="K58" s="22">
        <v>507.87</v>
      </c>
      <c r="L58" s="15">
        <v>132.74</v>
      </c>
      <c r="M58" s="15">
        <v>537.47180000000003</v>
      </c>
      <c r="N58" s="15">
        <v>863.495</v>
      </c>
      <c r="O58" s="15">
        <v>1939.17</v>
      </c>
      <c r="P58" s="15">
        <v>2404.570000000002</v>
      </c>
      <c r="Q58" s="15">
        <v>375.06500000000011</v>
      </c>
      <c r="R58" s="15">
        <v>729.41100000000006</v>
      </c>
      <c r="S58" s="15">
        <v>899.51400000000001</v>
      </c>
      <c r="T58" s="15">
        <v>581.423</v>
      </c>
      <c r="U58" s="15">
        <v>727.69229999999993</v>
      </c>
      <c r="V58" s="15">
        <v>1077.8470000000002</v>
      </c>
      <c r="W58" s="15">
        <f t="shared" si="51"/>
        <v>20654.789100000002</v>
      </c>
      <c r="X58" s="66">
        <f>(W58/W$130)*100</f>
        <v>0.93943478313279016</v>
      </c>
      <c r="AB58" s="12" t="s">
        <v>149</v>
      </c>
    </row>
    <row r="59" spans="1:28" ht="25.5" x14ac:dyDescent="0.2">
      <c r="A59" s="70" t="s">
        <v>72</v>
      </c>
      <c r="B59" s="18">
        <v>36.99</v>
      </c>
      <c r="C59" s="18">
        <v>30.19</v>
      </c>
      <c r="D59" s="18">
        <v>13.63</v>
      </c>
      <c r="E59" s="18">
        <v>7.4</v>
      </c>
      <c r="F59" s="18">
        <v>3.31</v>
      </c>
      <c r="G59" s="18">
        <v>43.66</v>
      </c>
      <c r="H59" s="18">
        <v>2.52</v>
      </c>
      <c r="I59" s="18">
        <v>0.53</v>
      </c>
      <c r="J59" s="18">
        <v>1529.67</v>
      </c>
      <c r="K59" s="22">
        <v>13.05</v>
      </c>
      <c r="L59" s="15">
        <v>106.96000000000001</v>
      </c>
      <c r="M59" s="15">
        <v>7.1</v>
      </c>
      <c r="N59" s="15">
        <v>0.52500000000000002</v>
      </c>
      <c r="O59" s="15">
        <v>0.89999999999999991</v>
      </c>
      <c r="P59" s="15">
        <v>13.9</v>
      </c>
      <c r="Q59" s="15">
        <v>14.930899999999999</v>
      </c>
      <c r="R59" s="15">
        <v>11.94</v>
      </c>
      <c r="S59" s="15">
        <v>6.8100000000000005</v>
      </c>
      <c r="T59" s="15">
        <v>15.712</v>
      </c>
      <c r="U59" s="15">
        <v>1.1000000000000001</v>
      </c>
      <c r="V59" s="15">
        <v>0.65</v>
      </c>
      <c r="W59" s="15">
        <f t="shared" si="51"/>
        <v>1861.4779000000003</v>
      </c>
      <c r="X59" s="66">
        <f>(W59/W$130)*100</f>
        <v>8.4664969408619228E-2</v>
      </c>
      <c r="AB59" s="12" t="s">
        <v>154</v>
      </c>
    </row>
    <row r="60" spans="1:28" ht="25.5" x14ac:dyDescent="0.2">
      <c r="A60" s="70" t="s">
        <v>73</v>
      </c>
      <c r="B60" s="18">
        <v>77.72</v>
      </c>
      <c r="C60" s="18">
        <v>111.81</v>
      </c>
      <c r="D60" s="18">
        <v>177.47</v>
      </c>
      <c r="E60" s="18">
        <v>24</v>
      </c>
      <c r="F60" s="18">
        <v>111.4</v>
      </c>
      <c r="G60" s="18">
        <v>156.02000000000001</v>
      </c>
      <c r="H60" s="18">
        <v>231.65</v>
      </c>
      <c r="I60" s="18">
        <v>647.49</v>
      </c>
      <c r="J60" s="18">
        <v>155.77000000000001</v>
      </c>
      <c r="K60" s="22">
        <v>101.52</v>
      </c>
      <c r="L60" s="15">
        <v>162.47200000000004</v>
      </c>
      <c r="M60" s="15">
        <v>65.24199999999999</v>
      </c>
      <c r="N60" s="15">
        <v>116.85500000000002</v>
      </c>
      <c r="O60" s="15">
        <v>162.29599999999999</v>
      </c>
      <c r="P60" s="15">
        <v>336.15</v>
      </c>
      <c r="Q60" s="15">
        <v>71.037599999999983</v>
      </c>
      <c r="R60" s="15">
        <v>457.57300000000009</v>
      </c>
      <c r="S60" s="15">
        <v>330.62700000000001</v>
      </c>
      <c r="T60" s="15">
        <v>182.739</v>
      </c>
      <c r="U60" s="15">
        <v>240.35699999999997</v>
      </c>
      <c r="V60" s="15">
        <v>188.16599999999997</v>
      </c>
      <c r="W60" s="15">
        <f t="shared" si="51"/>
        <v>4108.3645999999999</v>
      </c>
      <c r="X60" s="66">
        <f>(W60/W$130)*100</f>
        <v>0.1868593568467582</v>
      </c>
      <c r="AB60" s="12" t="s">
        <v>155</v>
      </c>
    </row>
    <row r="61" spans="1:28" x14ac:dyDescent="0.2">
      <c r="A61" s="70" t="s">
        <v>74</v>
      </c>
      <c r="B61" s="18">
        <v>1115.92</v>
      </c>
      <c r="C61" s="18">
        <v>245.65</v>
      </c>
      <c r="D61" s="18">
        <v>849.46</v>
      </c>
      <c r="E61" s="18">
        <v>57.72</v>
      </c>
      <c r="F61" s="18">
        <v>98.58</v>
      </c>
      <c r="G61" s="18">
        <v>4443.9399999999996</v>
      </c>
      <c r="H61" s="18">
        <v>4872.51</v>
      </c>
      <c r="I61" s="18">
        <v>1334.71</v>
      </c>
      <c r="J61" s="18">
        <v>441.61</v>
      </c>
      <c r="K61" s="22">
        <v>208.45</v>
      </c>
      <c r="L61" s="15">
        <v>521.202</v>
      </c>
      <c r="M61" s="15">
        <v>3180.86</v>
      </c>
      <c r="N61" s="15">
        <v>4953.16</v>
      </c>
      <c r="O61" s="15">
        <v>2715.89</v>
      </c>
      <c r="P61" s="15">
        <v>8724.8791000000001</v>
      </c>
      <c r="Q61" s="15">
        <v>1376.6999999999998</v>
      </c>
      <c r="R61" s="15">
        <v>691.86999999999989</v>
      </c>
      <c r="S61" s="15">
        <v>1583.35</v>
      </c>
      <c r="T61" s="15">
        <v>827.54</v>
      </c>
      <c r="U61" s="15">
        <v>2549.2899999999995</v>
      </c>
      <c r="V61" s="15">
        <v>3159.0714999999996</v>
      </c>
      <c r="W61" s="15">
        <f t="shared" si="51"/>
        <v>43952.362599999993</v>
      </c>
      <c r="X61" s="66">
        <f>(W61/W$130)*100</f>
        <v>1.9990704348225345</v>
      </c>
      <c r="AB61" s="12" t="s">
        <v>150</v>
      </c>
    </row>
    <row r="62" spans="1:28" x14ac:dyDescent="0.2">
      <c r="A62" s="70" t="s">
        <v>75</v>
      </c>
      <c r="B62" s="18"/>
      <c r="C62" s="18">
        <v>7</v>
      </c>
      <c r="D62" s="18">
        <v>0.2</v>
      </c>
      <c r="E62" s="18">
        <v>120</v>
      </c>
      <c r="F62" s="18"/>
      <c r="G62" s="18">
        <v>9.2200000000000006</v>
      </c>
      <c r="H62" s="18">
        <v>0.23</v>
      </c>
      <c r="I62" s="18">
        <v>2.65</v>
      </c>
      <c r="J62" s="18">
        <v>0.4</v>
      </c>
      <c r="K62" s="22">
        <v>97.15</v>
      </c>
      <c r="L62" s="15">
        <v>2.4500000000000002</v>
      </c>
      <c r="M62" s="15">
        <v>2.5513000000000003</v>
      </c>
      <c r="N62" s="15">
        <v>21.662399999999998</v>
      </c>
      <c r="O62" s="15">
        <v>8.9700000000000006</v>
      </c>
      <c r="P62" s="15">
        <v>1101.83</v>
      </c>
      <c r="Q62" s="15">
        <v>0.05</v>
      </c>
      <c r="R62" s="15">
        <v>2.76</v>
      </c>
      <c r="S62" s="15">
        <v>116.9</v>
      </c>
      <c r="T62" s="15">
        <v>16.39</v>
      </c>
      <c r="U62" s="15">
        <v>13.58</v>
      </c>
      <c r="V62" s="15">
        <v>160.6825</v>
      </c>
      <c r="W62" s="15">
        <f t="shared" si="51"/>
        <v>1684.6761999999999</v>
      </c>
      <c r="X62" s="66">
        <f>(W62/W$130)*100</f>
        <v>7.6623557516545773E-2</v>
      </c>
      <c r="AB62" s="12" t="s">
        <v>151</v>
      </c>
    </row>
    <row r="63" spans="1:28" ht="25.5" x14ac:dyDescent="0.2">
      <c r="A63" s="70" t="s">
        <v>76</v>
      </c>
      <c r="B63" s="18">
        <v>99.93</v>
      </c>
      <c r="C63" s="18">
        <v>34.409999999999997</v>
      </c>
      <c r="D63" s="18">
        <v>67.239999999999995</v>
      </c>
      <c r="E63" s="18">
        <v>153.41999999999999</v>
      </c>
      <c r="F63" s="18">
        <v>233.08</v>
      </c>
      <c r="G63" s="18">
        <v>198.53</v>
      </c>
      <c r="H63" s="18">
        <v>565.23</v>
      </c>
      <c r="I63" s="18">
        <v>730.19</v>
      </c>
      <c r="J63" s="18">
        <v>617.14</v>
      </c>
      <c r="K63" s="22">
        <v>268.5</v>
      </c>
      <c r="L63" s="15">
        <v>650.26</v>
      </c>
      <c r="M63" s="15">
        <v>20.309999999999999</v>
      </c>
      <c r="N63" s="15">
        <v>268.48999999999995</v>
      </c>
      <c r="O63" s="15">
        <v>123.80000000000001</v>
      </c>
      <c r="P63" s="15">
        <v>155.57999999999998</v>
      </c>
      <c r="Q63" s="15">
        <v>118.952</v>
      </c>
      <c r="R63" s="15">
        <v>349.267</v>
      </c>
      <c r="S63" s="15">
        <v>1.1400000000000001</v>
      </c>
      <c r="T63" s="15">
        <v>23.815000000000001</v>
      </c>
      <c r="U63" s="15">
        <v>78.77000000000001</v>
      </c>
      <c r="V63" s="15">
        <v>912.41</v>
      </c>
      <c r="W63" s="15">
        <f t="shared" si="51"/>
        <v>5670.4640000000009</v>
      </c>
      <c r="X63" s="66">
        <f>(W63/W$130)*100</f>
        <v>0.25790779524842955</v>
      </c>
      <c r="AB63" s="12" t="s">
        <v>156</v>
      </c>
    </row>
    <row r="64" spans="1:28" x14ac:dyDescent="0.2">
      <c r="A64" s="70" t="s">
        <v>77</v>
      </c>
      <c r="B64" s="18">
        <v>15</v>
      </c>
      <c r="C64" s="18">
        <v>1.85</v>
      </c>
      <c r="D64" s="18">
        <v>0.25</v>
      </c>
      <c r="E64" s="18">
        <v>15.7</v>
      </c>
      <c r="F64" s="18">
        <v>130.55000000000001</v>
      </c>
      <c r="G64" s="18">
        <v>28.05</v>
      </c>
      <c r="H64" s="18">
        <v>1.42</v>
      </c>
      <c r="I64" s="18">
        <v>28.27</v>
      </c>
      <c r="J64" s="18">
        <v>12.4</v>
      </c>
      <c r="K64" s="22">
        <v>307.14</v>
      </c>
      <c r="L64" s="15">
        <v>89.35</v>
      </c>
      <c r="M64" s="15">
        <v>161.72000000000003</v>
      </c>
      <c r="N64" s="15">
        <v>359.46370000000002</v>
      </c>
      <c r="O64" s="15">
        <v>56.78</v>
      </c>
      <c r="P64" s="15">
        <v>194.57</v>
      </c>
      <c r="Q64" s="15">
        <v>234.49250000000001</v>
      </c>
      <c r="R64" s="15">
        <v>245.45</v>
      </c>
      <c r="S64" s="15">
        <v>908.17000000000007</v>
      </c>
      <c r="T64" s="15">
        <v>61.114000000000004</v>
      </c>
      <c r="U64" s="15">
        <v>274.46999999999997</v>
      </c>
      <c r="V64" s="15">
        <v>464.37999999999994</v>
      </c>
      <c r="W64" s="15">
        <f t="shared" si="51"/>
        <v>3590.5902000000001</v>
      </c>
      <c r="X64" s="66">
        <f>(W64/W$130)*100</f>
        <v>0.16330959902445683</v>
      </c>
      <c r="AB64" s="12" t="s">
        <v>157</v>
      </c>
    </row>
    <row r="65" spans="1:28" ht="25.5" x14ac:dyDescent="0.2">
      <c r="A65" s="70" t="s">
        <v>78</v>
      </c>
      <c r="B65" s="18">
        <v>25.9</v>
      </c>
      <c r="C65" s="18">
        <v>665.72</v>
      </c>
      <c r="D65" s="18">
        <v>0.12</v>
      </c>
      <c r="E65" s="18">
        <v>200.22</v>
      </c>
      <c r="F65" s="18">
        <v>1.1200000000000001</v>
      </c>
      <c r="G65" s="18">
        <v>11.9</v>
      </c>
      <c r="H65" s="18">
        <v>34.65</v>
      </c>
      <c r="I65" s="18">
        <v>14.2</v>
      </c>
      <c r="J65" s="18">
        <v>354.18</v>
      </c>
      <c r="K65" s="22">
        <v>4.5999999999999996</v>
      </c>
      <c r="L65" s="15">
        <v>22.93</v>
      </c>
      <c r="M65" s="15">
        <v>240.16</v>
      </c>
      <c r="N65" s="15">
        <v>34.61</v>
      </c>
      <c r="O65" s="15">
        <v>4</v>
      </c>
      <c r="P65" s="15">
        <v>4</v>
      </c>
      <c r="Q65" s="15">
        <v>14.666</v>
      </c>
      <c r="R65" s="15">
        <v>38.106000000000002</v>
      </c>
      <c r="S65" s="15">
        <v>2249.12</v>
      </c>
      <c r="T65" s="15">
        <v>176.54999999999998</v>
      </c>
      <c r="U65" s="15">
        <v>7.79</v>
      </c>
      <c r="V65" s="15">
        <v>64.99799999999999</v>
      </c>
      <c r="W65" s="15">
        <f t="shared" si="51"/>
        <v>4169.5399999999991</v>
      </c>
      <c r="X65" s="66">
        <f>(W65/W$130)*100</f>
        <v>0.18964177686343417</v>
      </c>
      <c r="AB65" s="12" t="s">
        <v>30</v>
      </c>
    </row>
    <row r="66" spans="1:28" ht="25.5" x14ac:dyDescent="0.2">
      <c r="A66" s="71" t="s">
        <v>70</v>
      </c>
      <c r="B66" s="19">
        <v>660.4</v>
      </c>
      <c r="C66" s="19">
        <v>193.34</v>
      </c>
      <c r="D66" s="19">
        <v>320.11</v>
      </c>
      <c r="E66" s="19">
        <v>17.38</v>
      </c>
      <c r="F66" s="19">
        <v>220.73</v>
      </c>
      <c r="G66" s="19">
        <v>193.14</v>
      </c>
      <c r="H66" s="19">
        <v>1520.49</v>
      </c>
      <c r="I66" s="19">
        <v>16.57</v>
      </c>
      <c r="J66" s="19">
        <v>12.96</v>
      </c>
      <c r="K66" s="23">
        <v>9.56</v>
      </c>
      <c r="L66" s="16">
        <v>20.270000000000003</v>
      </c>
      <c r="M66" s="16">
        <v>250.77</v>
      </c>
      <c r="N66" s="16">
        <v>441.53499999999997</v>
      </c>
      <c r="O66" s="16">
        <v>42.95</v>
      </c>
      <c r="P66" s="16">
        <v>41.08</v>
      </c>
      <c r="Q66" s="16">
        <v>91.85</v>
      </c>
      <c r="R66" s="16">
        <v>370.70800000000003</v>
      </c>
      <c r="S66" s="16">
        <v>807.18999999999983</v>
      </c>
      <c r="T66" s="16">
        <v>39.746000000000002</v>
      </c>
      <c r="U66" s="16">
        <v>280.55800000000005</v>
      </c>
      <c r="V66" s="16">
        <v>404.46000000000004</v>
      </c>
      <c r="W66" s="16">
        <f t="shared" si="51"/>
        <v>5955.7969999999996</v>
      </c>
      <c r="X66" s="67">
        <f>(W66/W$130)*100</f>
        <v>0.27088549953182145</v>
      </c>
      <c r="AB66" s="12" t="s">
        <v>158</v>
      </c>
    </row>
    <row r="67" spans="1:28" x14ac:dyDescent="0.2">
      <c r="A67" s="72" t="s">
        <v>79</v>
      </c>
      <c r="B67" s="20">
        <v>59.2</v>
      </c>
      <c r="C67" s="20">
        <v>113.91</v>
      </c>
      <c r="D67" s="20">
        <v>33.1</v>
      </c>
      <c r="E67" s="20">
        <v>11.18</v>
      </c>
      <c r="F67" s="20">
        <v>3.96</v>
      </c>
      <c r="G67" s="20">
        <v>69.31</v>
      </c>
      <c r="H67" s="20">
        <v>61.51</v>
      </c>
      <c r="I67" s="20">
        <v>4.5</v>
      </c>
      <c r="J67" s="20">
        <v>25.87</v>
      </c>
      <c r="K67" s="20">
        <v>1907.55</v>
      </c>
      <c r="L67" s="20">
        <v>130.70999999999998</v>
      </c>
      <c r="M67" s="20">
        <v>1148.9949999999999</v>
      </c>
      <c r="N67" s="20">
        <v>2.2000000000000002</v>
      </c>
      <c r="O67" s="20">
        <v>14.51</v>
      </c>
      <c r="P67" s="20">
        <v>17.899999999999999</v>
      </c>
      <c r="Q67" s="20">
        <v>17.95</v>
      </c>
      <c r="R67" s="17">
        <v>22.769999999999996</v>
      </c>
      <c r="S67" s="20">
        <v>3.5300000000000002</v>
      </c>
      <c r="T67" s="20">
        <v>73.91</v>
      </c>
      <c r="U67" s="20">
        <v>40.760000000000005</v>
      </c>
      <c r="V67" s="20">
        <v>13.14</v>
      </c>
      <c r="W67" s="20">
        <f t="shared" si="51"/>
        <v>3776.4650000000001</v>
      </c>
      <c r="X67" s="73">
        <f>(W67/W$130)*100</f>
        <v>0.17176367965352754</v>
      </c>
      <c r="AB67" s="12" t="s">
        <v>159</v>
      </c>
    </row>
    <row r="68" spans="1:28" ht="38.25" x14ac:dyDescent="0.2">
      <c r="A68" s="70" t="s">
        <v>80</v>
      </c>
      <c r="B68" s="18">
        <v>97.48</v>
      </c>
      <c r="C68" s="18">
        <v>618.52</v>
      </c>
      <c r="D68" s="18">
        <v>125.65</v>
      </c>
      <c r="E68" s="18">
        <v>88.97</v>
      </c>
      <c r="F68" s="18">
        <v>73.17</v>
      </c>
      <c r="G68" s="18">
        <v>535.46</v>
      </c>
      <c r="H68" s="18">
        <v>393.68</v>
      </c>
      <c r="I68" s="18">
        <v>131.93</v>
      </c>
      <c r="J68" s="18">
        <v>745.41</v>
      </c>
      <c r="K68" s="18">
        <v>2584.16</v>
      </c>
      <c r="L68" s="18">
        <v>96.500000000000014</v>
      </c>
      <c r="M68" s="18">
        <v>20.980000000000004</v>
      </c>
      <c r="N68" s="18">
        <v>8466.0000000000018</v>
      </c>
      <c r="O68" s="18">
        <v>38.019999999999996</v>
      </c>
      <c r="P68" s="18">
        <v>53.22</v>
      </c>
      <c r="Q68" s="18">
        <v>142.28</v>
      </c>
      <c r="R68" s="18">
        <v>100.53999999999999</v>
      </c>
      <c r="S68" s="18">
        <v>27.42</v>
      </c>
      <c r="T68" s="18">
        <v>13.99</v>
      </c>
      <c r="U68" s="18">
        <v>86.55</v>
      </c>
      <c r="V68" s="18">
        <v>21.179999999999996</v>
      </c>
      <c r="W68" s="18">
        <f t="shared" si="51"/>
        <v>14461.110000000002</v>
      </c>
      <c r="X68" s="66">
        <f>(W68/W$130)*100</f>
        <v>0.65772977254507159</v>
      </c>
      <c r="AB68" s="13" t="s">
        <v>152</v>
      </c>
    </row>
    <row r="69" spans="1:28" ht="25.5" x14ac:dyDescent="0.2">
      <c r="A69" s="70" t="s">
        <v>81</v>
      </c>
      <c r="B69" s="18">
        <v>433.13</v>
      </c>
      <c r="C69" s="18">
        <v>89.95</v>
      </c>
      <c r="D69" s="18">
        <v>7.26</v>
      </c>
      <c r="E69" s="18">
        <v>53.56</v>
      </c>
      <c r="F69" s="18">
        <v>15.95</v>
      </c>
      <c r="G69" s="18">
        <v>524.04</v>
      </c>
      <c r="H69" s="18">
        <v>1393.19</v>
      </c>
      <c r="I69" s="18">
        <v>68.97</v>
      </c>
      <c r="J69" s="18">
        <v>24.33</v>
      </c>
      <c r="K69" s="18">
        <v>39.58</v>
      </c>
      <c r="L69" s="18">
        <v>10.159999999999998</v>
      </c>
      <c r="M69" s="18">
        <v>329.81999999999994</v>
      </c>
      <c r="N69" s="18">
        <v>279.2</v>
      </c>
      <c r="O69" s="18">
        <v>58.933999999999997</v>
      </c>
      <c r="P69" s="18">
        <v>140.90999999999994</v>
      </c>
      <c r="Q69" s="18">
        <v>30.029999999999994</v>
      </c>
      <c r="R69" s="18">
        <v>868.03099999999995</v>
      </c>
      <c r="S69" s="18">
        <v>81.009999999999991</v>
      </c>
      <c r="T69" s="18">
        <v>159.93900000000002</v>
      </c>
      <c r="U69" s="18">
        <v>272.12</v>
      </c>
      <c r="V69" s="18">
        <v>106.97449999999998</v>
      </c>
      <c r="W69" s="18">
        <f t="shared" si="51"/>
        <v>4987.0885000000007</v>
      </c>
      <c r="X69" s="66">
        <f>(W69/W$130)*100</f>
        <v>0.22682605863361405</v>
      </c>
    </row>
    <row r="70" spans="1:28" ht="38.25" x14ac:dyDescent="0.2">
      <c r="A70" s="71" t="s">
        <v>82</v>
      </c>
      <c r="B70" s="19">
        <v>54.44</v>
      </c>
      <c r="C70" s="19">
        <v>7.15</v>
      </c>
      <c r="D70" s="19">
        <v>1000</v>
      </c>
      <c r="E70" s="19">
        <v>8.82</v>
      </c>
      <c r="F70" s="19">
        <v>0.84</v>
      </c>
      <c r="G70" s="19">
        <v>13.05</v>
      </c>
      <c r="H70" s="19">
        <v>9.1</v>
      </c>
      <c r="I70" s="19">
        <v>0.3</v>
      </c>
      <c r="J70" s="19"/>
      <c r="K70" s="19">
        <v>8.56</v>
      </c>
      <c r="L70" s="19">
        <v>9.1999999999999993</v>
      </c>
      <c r="M70" s="19">
        <v>0.65</v>
      </c>
      <c r="N70" s="19">
        <v>0.3</v>
      </c>
      <c r="O70" s="19">
        <v>0</v>
      </c>
      <c r="P70" s="19"/>
      <c r="Q70" s="19">
        <v>0.15</v>
      </c>
      <c r="R70" s="19">
        <v>0.55000000000000004</v>
      </c>
      <c r="S70" s="19">
        <v>2.12</v>
      </c>
      <c r="T70" s="19">
        <v>0.74399999999999999</v>
      </c>
      <c r="U70" s="19">
        <v>48.070499999999996</v>
      </c>
      <c r="V70" s="19">
        <v>1.234</v>
      </c>
      <c r="W70" s="19">
        <f t="shared" si="51"/>
        <v>1165.2784999999994</v>
      </c>
      <c r="X70" s="67">
        <f>(W70/W$130)*100</f>
        <v>5.299996768966294E-2</v>
      </c>
    </row>
    <row r="71" spans="1:28" ht="25.5" x14ac:dyDescent="0.2">
      <c r="A71" s="72" t="s">
        <v>83</v>
      </c>
      <c r="B71" s="20">
        <v>4580.08</v>
      </c>
      <c r="C71" s="20">
        <v>301.73</v>
      </c>
      <c r="D71" s="20">
        <v>18034.87</v>
      </c>
      <c r="E71" s="20">
        <v>373.18</v>
      </c>
      <c r="F71" s="20">
        <v>239.37</v>
      </c>
      <c r="G71" s="20">
        <v>253.33</v>
      </c>
      <c r="H71" s="20">
        <v>76.84</v>
      </c>
      <c r="I71" s="20">
        <v>125.9</v>
      </c>
      <c r="J71" s="20">
        <v>1000.7</v>
      </c>
      <c r="K71" s="20">
        <v>332.67</v>
      </c>
      <c r="L71" s="20">
        <v>195.65049999999997</v>
      </c>
      <c r="M71" s="20">
        <v>354.35960000000006</v>
      </c>
      <c r="N71" s="20">
        <v>2528.0002000000004</v>
      </c>
      <c r="O71" s="20">
        <v>4098.2485999999999</v>
      </c>
      <c r="P71" s="20">
        <v>1162.6150999999998</v>
      </c>
      <c r="Q71" s="20">
        <v>271.19799999999998</v>
      </c>
      <c r="R71" s="20">
        <v>1139.405</v>
      </c>
      <c r="S71" s="20">
        <v>4671.1440000000002</v>
      </c>
      <c r="T71" s="20">
        <v>922.30450000000008</v>
      </c>
      <c r="U71" s="20">
        <v>3240.607</v>
      </c>
      <c r="V71" s="20">
        <v>10203.087000000005</v>
      </c>
      <c r="W71" s="20">
        <f t="shared" si="51"/>
        <v>54105.289500000006</v>
      </c>
      <c r="X71" s="73">
        <f>(W71/W$130)*100</f>
        <v>2.460852573303173</v>
      </c>
    </row>
    <row r="72" spans="1:28" x14ac:dyDescent="0.2">
      <c r="A72" s="70" t="s">
        <v>84</v>
      </c>
      <c r="B72" s="18">
        <v>640.67999999999995</v>
      </c>
      <c r="C72" s="18">
        <v>903.13</v>
      </c>
      <c r="D72" s="18">
        <v>295.81</v>
      </c>
      <c r="E72" s="18">
        <v>700.46</v>
      </c>
      <c r="F72" s="18">
        <v>218.96</v>
      </c>
      <c r="G72" s="18">
        <v>273.73</v>
      </c>
      <c r="H72" s="18">
        <v>173.56</v>
      </c>
      <c r="I72" s="18">
        <v>530.30999999999995</v>
      </c>
      <c r="J72" s="18">
        <v>42.77</v>
      </c>
      <c r="K72" s="18">
        <v>170.54</v>
      </c>
      <c r="L72" s="18">
        <v>181.14000000000001</v>
      </c>
      <c r="M72" s="18">
        <v>108.05999999999999</v>
      </c>
      <c r="N72" s="18">
        <v>753.31999999999994</v>
      </c>
      <c r="O72" s="18">
        <v>550.16999999999996</v>
      </c>
      <c r="P72" s="18">
        <v>140.85599999999999</v>
      </c>
      <c r="Q72" s="18">
        <v>45.765000000000001</v>
      </c>
      <c r="R72" s="18">
        <v>83.929999999999993</v>
      </c>
      <c r="S72" s="18">
        <v>24.509999999999994</v>
      </c>
      <c r="T72" s="18">
        <v>140.14250000000001</v>
      </c>
      <c r="U72" s="18">
        <v>14.68</v>
      </c>
      <c r="V72" s="18">
        <v>54.522999999999989</v>
      </c>
      <c r="W72" s="18">
        <f t="shared" si="51"/>
        <v>6047.0465000000013</v>
      </c>
      <c r="X72" s="66">
        <f>(W72/W$130)*100</f>
        <v>0.2750357696618359</v>
      </c>
    </row>
    <row r="73" spans="1:28" x14ac:dyDescent="0.2">
      <c r="A73" s="70" t="s">
        <v>85</v>
      </c>
      <c r="B73" s="18">
        <v>830.76</v>
      </c>
      <c r="C73" s="18">
        <v>23.94</v>
      </c>
      <c r="D73" s="18">
        <v>641.92999999999995</v>
      </c>
      <c r="E73" s="18">
        <v>13.58</v>
      </c>
      <c r="F73" s="18">
        <v>12.96</v>
      </c>
      <c r="G73" s="18">
        <v>540.66999999999996</v>
      </c>
      <c r="H73" s="18">
        <v>3443.06</v>
      </c>
      <c r="I73" s="18">
        <v>53.9</v>
      </c>
      <c r="J73" s="18">
        <v>53.9</v>
      </c>
      <c r="K73" s="18">
        <v>31.63</v>
      </c>
      <c r="L73" s="18">
        <v>66.290000000000006</v>
      </c>
      <c r="M73" s="18">
        <v>202.83750000000001</v>
      </c>
      <c r="N73" s="18">
        <v>101.43549999999999</v>
      </c>
      <c r="O73" s="18">
        <v>26.220000000000002</v>
      </c>
      <c r="P73" s="18">
        <v>152.65499999999994</v>
      </c>
      <c r="Q73" s="18">
        <v>12.7151</v>
      </c>
      <c r="R73" s="18">
        <v>6.2240000000000002</v>
      </c>
      <c r="S73" s="18">
        <v>4.1400000000000006</v>
      </c>
      <c r="T73" s="18">
        <v>4.0030000000000001</v>
      </c>
      <c r="U73" s="18">
        <v>11.269999999999998</v>
      </c>
      <c r="V73" s="18">
        <v>4.21</v>
      </c>
      <c r="W73" s="18">
        <f t="shared" si="51"/>
        <v>6238.3300999999992</v>
      </c>
      <c r="X73" s="66">
        <f>(W73/W$130)*100</f>
        <v>0.28373585691098901</v>
      </c>
    </row>
    <row r="74" spans="1:28" x14ac:dyDescent="0.2">
      <c r="A74" s="70" t="s">
        <v>86</v>
      </c>
      <c r="B74" s="18">
        <v>62.84</v>
      </c>
      <c r="C74" s="18">
        <v>843.11</v>
      </c>
      <c r="D74" s="18">
        <v>113.35</v>
      </c>
      <c r="E74" s="18">
        <v>194.98</v>
      </c>
      <c r="F74" s="18">
        <v>56.67</v>
      </c>
      <c r="G74" s="18">
        <v>118.36</v>
      </c>
      <c r="H74" s="18">
        <v>265.02999999999997</v>
      </c>
      <c r="I74" s="18">
        <v>555.84</v>
      </c>
      <c r="J74" s="18">
        <v>238.32</v>
      </c>
      <c r="K74" s="18">
        <v>175.41</v>
      </c>
      <c r="L74" s="18">
        <v>44.06</v>
      </c>
      <c r="M74" s="18">
        <v>60.208400000000005</v>
      </c>
      <c r="N74" s="18">
        <v>71.768000000000001</v>
      </c>
      <c r="O74" s="18">
        <v>309.57</v>
      </c>
      <c r="P74" s="18">
        <v>103.01</v>
      </c>
      <c r="Q74" s="18">
        <v>68.230000000000018</v>
      </c>
      <c r="R74" s="18">
        <v>705.346</v>
      </c>
      <c r="S74" s="18">
        <v>354.74000000000007</v>
      </c>
      <c r="T74" s="18">
        <v>23.269999999999996</v>
      </c>
      <c r="U74" s="18">
        <v>10.608000000000001</v>
      </c>
      <c r="V74" s="18">
        <v>6.06</v>
      </c>
      <c r="W74" s="18">
        <f t="shared" si="51"/>
        <v>4380.7804000000015</v>
      </c>
      <c r="X74" s="66">
        <f>(W74/W$130)*100</f>
        <v>0.19924955249368193</v>
      </c>
    </row>
    <row r="75" spans="1:28" x14ac:dyDescent="0.2">
      <c r="A75" s="70" t="s">
        <v>87</v>
      </c>
      <c r="B75" s="18">
        <v>3688.2800000000075</v>
      </c>
      <c r="C75" s="18">
        <v>3859.6600000000103</v>
      </c>
      <c r="D75" s="18">
        <v>2930.29</v>
      </c>
      <c r="E75" s="18">
        <v>620.27999999999861</v>
      </c>
      <c r="F75" s="18">
        <v>343.17</v>
      </c>
      <c r="G75" s="18">
        <v>569.05999999999995</v>
      </c>
      <c r="H75" s="18">
        <v>773.35</v>
      </c>
      <c r="I75" s="18">
        <v>6038.2500000000064</v>
      </c>
      <c r="J75" s="18">
        <v>1751.49</v>
      </c>
      <c r="K75" s="18">
        <v>519.58000000000004</v>
      </c>
      <c r="L75" s="18">
        <v>307.4443</v>
      </c>
      <c r="M75" s="18">
        <v>631.13</v>
      </c>
      <c r="N75" s="18">
        <v>260.61800000000005</v>
      </c>
      <c r="O75" s="18">
        <v>132.10300000000001</v>
      </c>
      <c r="P75" s="18">
        <v>12434.253000000002</v>
      </c>
      <c r="Q75" s="18">
        <v>58.65</v>
      </c>
      <c r="R75" s="18">
        <v>16.27</v>
      </c>
      <c r="S75" s="18">
        <v>143.53000000000006</v>
      </c>
      <c r="T75" s="18">
        <v>72.460000000000008</v>
      </c>
      <c r="U75" s="18">
        <v>35.043999999999997</v>
      </c>
      <c r="V75" s="18">
        <v>39.121099999999991</v>
      </c>
      <c r="W75" s="18">
        <f t="shared" si="51"/>
        <v>35224.033400000022</v>
      </c>
      <c r="X75" s="66">
        <f>(W75/W$130)*100</f>
        <v>1.6020827914525244</v>
      </c>
    </row>
    <row r="76" spans="1:28" x14ac:dyDescent="0.2">
      <c r="A76" s="71" t="s">
        <v>88</v>
      </c>
      <c r="B76" s="19">
        <v>23.55</v>
      </c>
      <c r="C76" s="19">
        <v>0.04</v>
      </c>
      <c r="D76" s="19"/>
      <c r="E76" s="19">
        <v>1.8</v>
      </c>
      <c r="F76" s="19">
        <v>0.15</v>
      </c>
      <c r="G76" s="19">
        <v>3.08</v>
      </c>
      <c r="H76" s="19">
        <v>0.4</v>
      </c>
      <c r="I76" s="19">
        <v>0.6</v>
      </c>
      <c r="J76" s="19">
        <v>204.86</v>
      </c>
      <c r="K76" s="19">
        <v>3.85</v>
      </c>
      <c r="L76" s="19">
        <v>21.760000000000005</v>
      </c>
      <c r="M76" s="19">
        <v>10.265000000000001</v>
      </c>
      <c r="N76" s="19">
        <v>2</v>
      </c>
      <c r="O76" s="19">
        <v>18.03</v>
      </c>
      <c r="P76" s="19">
        <v>7.5600000000000005</v>
      </c>
      <c r="Q76" s="19">
        <v>10.129999999999999</v>
      </c>
      <c r="R76" s="19">
        <v>3</v>
      </c>
      <c r="S76" s="19">
        <v>5.8900000000000006</v>
      </c>
      <c r="T76" s="19">
        <v>2.46</v>
      </c>
      <c r="U76" s="19">
        <v>6.7229999999999999</v>
      </c>
      <c r="V76" s="19">
        <v>2.2110000000000003</v>
      </c>
      <c r="W76" s="19">
        <f t="shared" si="51"/>
        <v>328.35899999999998</v>
      </c>
      <c r="X76" s="67">
        <f>(W76/W$130)*100</f>
        <v>1.4934641281556336E-2</v>
      </c>
    </row>
    <row r="77" spans="1:28" ht="25.5" x14ac:dyDescent="0.2">
      <c r="A77" s="72" t="s">
        <v>89</v>
      </c>
      <c r="B77" s="20">
        <v>177.98</v>
      </c>
      <c r="C77" s="20">
        <v>40.64</v>
      </c>
      <c r="D77" s="20">
        <v>274.3</v>
      </c>
      <c r="E77" s="20">
        <v>86.41</v>
      </c>
      <c r="F77" s="20">
        <v>10.19</v>
      </c>
      <c r="G77" s="20">
        <v>17.739999999999998</v>
      </c>
      <c r="H77" s="20">
        <v>25.74</v>
      </c>
      <c r="I77" s="20">
        <v>218.64</v>
      </c>
      <c r="J77" s="20">
        <v>22.75</v>
      </c>
      <c r="K77" s="20">
        <v>47.7</v>
      </c>
      <c r="L77" s="20">
        <v>14.389999999999999</v>
      </c>
      <c r="M77" s="20">
        <v>7.7100000000000009</v>
      </c>
      <c r="N77" s="20">
        <v>15.55</v>
      </c>
      <c r="O77" s="20">
        <v>11.850000000000001</v>
      </c>
      <c r="P77" s="20">
        <v>14.049999999999997</v>
      </c>
      <c r="Q77" s="20">
        <v>44.07</v>
      </c>
      <c r="R77" s="17">
        <v>5.92</v>
      </c>
      <c r="S77" s="20">
        <v>29.734999999999999</v>
      </c>
      <c r="T77" s="20">
        <v>13.559999999999999</v>
      </c>
      <c r="U77" s="20">
        <v>1.4000000000000001</v>
      </c>
      <c r="V77" s="20">
        <v>0.32</v>
      </c>
      <c r="W77" s="20">
        <f t="shared" si="51"/>
        <v>1080.645</v>
      </c>
      <c r="X77" s="73">
        <f>(W77/W$130)*100</f>
        <v>4.9150610848819269E-2</v>
      </c>
    </row>
    <row r="78" spans="1:28" x14ac:dyDescent="0.2">
      <c r="A78" s="70" t="s">
        <v>129</v>
      </c>
      <c r="B78" s="18">
        <v>21.47</v>
      </c>
      <c r="C78" s="18">
        <v>5.5</v>
      </c>
      <c r="D78" s="18"/>
      <c r="E78" s="18">
        <v>3.6</v>
      </c>
      <c r="F78" s="18">
        <v>1.3</v>
      </c>
      <c r="G78" s="18">
        <v>0.06</v>
      </c>
      <c r="H78" s="18"/>
      <c r="I78" s="18">
        <v>0.15</v>
      </c>
      <c r="J78" s="18"/>
      <c r="K78" s="18">
        <v>4.6500000000000004</v>
      </c>
      <c r="L78" s="18">
        <v>0.96000000000000008</v>
      </c>
      <c r="M78" s="18"/>
      <c r="N78" s="18"/>
      <c r="O78" s="18"/>
      <c r="P78" s="18"/>
      <c r="Q78" s="18">
        <v>0.3</v>
      </c>
      <c r="R78" s="18">
        <v>1.24</v>
      </c>
      <c r="S78" s="18"/>
      <c r="T78" s="18"/>
      <c r="U78" s="18"/>
      <c r="V78" s="18">
        <v>14.1</v>
      </c>
      <c r="W78" s="18">
        <f>SUM(B78:U78)</f>
        <v>39.229999999999997</v>
      </c>
      <c r="X78" s="66">
        <f>(W78/W$130)*100</f>
        <v>1.7842848147163774E-3</v>
      </c>
    </row>
    <row r="79" spans="1:28" x14ac:dyDescent="0.2">
      <c r="A79" s="70" t="s">
        <v>135</v>
      </c>
      <c r="B79" s="18"/>
      <c r="C79" s="18"/>
      <c r="D79" s="18">
        <v>0.02</v>
      </c>
      <c r="E79" s="18">
        <v>0.5</v>
      </c>
      <c r="F79" s="18">
        <v>3.01</v>
      </c>
      <c r="G79" s="18"/>
      <c r="H79" s="18"/>
      <c r="I79" s="18"/>
      <c r="J79" s="18"/>
      <c r="K79" s="18">
        <v>0</v>
      </c>
      <c r="L79" s="18">
        <v>0</v>
      </c>
      <c r="M79" s="18"/>
      <c r="N79" s="18"/>
      <c r="O79" s="18">
        <v>0.41</v>
      </c>
      <c r="P79" s="18"/>
      <c r="Q79" s="18">
        <v>0.01</v>
      </c>
      <c r="R79" s="18"/>
      <c r="S79" s="18"/>
      <c r="T79" s="18">
        <v>0.08</v>
      </c>
      <c r="U79" s="18"/>
      <c r="V79" s="18"/>
      <c r="W79" s="18">
        <f>SUM(B79:U79)</f>
        <v>4.0299999999999994</v>
      </c>
      <c r="X79" s="66">
        <f>(W79/W$130)*100</f>
        <v>1.8329512626324244E-4</v>
      </c>
    </row>
    <row r="80" spans="1:28" ht="25.5" x14ac:dyDescent="0.2">
      <c r="A80" s="71" t="s">
        <v>130</v>
      </c>
      <c r="B80" s="19">
        <v>15</v>
      </c>
      <c r="C80" s="19">
        <v>1.5</v>
      </c>
      <c r="D80" s="19"/>
      <c r="E80" s="19"/>
      <c r="F80" s="19">
        <v>1.8</v>
      </c>
      <c r="G80" s="19">
        <v>5.41</v>
      </c>
      <c r="H80" s="19"/>
      <c r="I80" s="19">
        <v>0.41</v>
      </c>
      <c r="J80" s="19">
        <v>1.5</v>
      </c>
      <c r="K80" s="19">
        <v>2.34</v>
      </c>
      <c r="L80" s="19">
        <v>4.08</v>
      </c>
      <c r="M80" s="19">
        <v>6.4719999999999995</v>
      </c>
      <c r="N80" s="19">
        <v>37.174500000000009</v>
      </c>
      <c r="O80" s="19">
        <v>4.58</v>
      </c>
      <c r="P80" s="19">
        <v>25.76</v>
      </c>
      <c r="Q80" s="19">
        <v>33.042500000000004</v>
      </c>
      <c r="R80" s="19">
        <v>2.3499999999999996</v>
      </c>
      <c r="S80" s="19">
        <v>19.559999999999999</v>
      </c>
      <c r="T80" s="19">
        <v>0.76</v>
      </c>
      <c r="U80" s="19">
        <v>0.34</v>
      </c>
      <c r="V80" s="19">
        <v>1.65</v>
      </c>
      <c r="W80" s="19">
        <f>SUM(B80:V80)</f>
        <v>163.72900000000001</v>
      </c>
      <c r="X80" s="67">
        <f>(W80/W$130)*100</f>
        <v>7.4468307017256652E-3</v>
      </c>
    </row>
    <row r="81" spans="1:24" x14ac:dyDescent="0.2">
      <c r="A81" s="72" t="s">
        <v>90</v>
      </c>
      <c r="B81" s="20">
        <v>101.13</v>
      </c>
      <c r="C81" s="20">
        <v>1408.31</v>
      </c>
      <c r="D81" s="20">
        <v>105.74</v>
      </c>
      <c r="E81" s="20">
        <v>222.7</v>
      </c>
      <c r="F81" s="20">
        <v>29.55</v>
      </c>
      <c r="G81" s="20">
        <v>277.27</v>
      </c>
      <c r="H81" s="20">
        <v>1058.01</v>
      </c>
      <c r="I81" s="20">
        <v>26.44</v>
      </c>
      <c r="J81" s="20">
        <v>13.76</v>
      </c>
      <c r="K81" s="20">
        <v>75.28</v>
      </c>
      <c r="L81" s="20">
        <v>99.955000000000027</v>
      </c>
      <c r="M81" s="20">
        <v>748.17499999999995</v>
      </c>
      <c r="N81" s="20">
        <v>1724.1627999999998</v>
      </c>
      <c r="O81" s="20">
        <v>1483.8802999999998</v>
      </c>
      <c r="P81" s="20">
        <v>141.31</v>
      </c>
      <c r="Q81" s="20">
        <v>106.04900000000001</v>
      </c>
      <c r="R81" s="20">
        <v>1289.2950000000003</v>
      </c>
      <c r="S81" s="20">
        <v>512.11799999999994</v>
      </c>
      <c r="T81" s="20">
        <v>100.66520000000003</v>
      </c>
      <c r="U81" s="20">
        <v>288.02279999999996</v>
      </c>
      <c r="V81" s="20">
        <v>32347.816400000011</v>
      </c>
      <c r="W81" s="20">
        <f>SUM(B81:V81)</f>
        <v>42159.639500000012</v>
      </c>
      <c r="X81" s="73">
        <f>(W81/W$130)*100</f>
        <v>1.9175326167159519</v>
      </c>
    </row>
    <row r="82" spans="1:24" ht="38.25" x14ac:dyDescent="0.2">
      <c r="A82" s="70" t="s">
        <v>138</v>
      </c>
      <c r="B82" s="18"/>
      <c r="C82" s="18"/>
      <c r="D82" s="18"/>
      <c r="E82" s="18"/>
      <c r="F82" s="18"/>
      <c r="G82" s="18"/>
      <c r="H82" s="18"/>
      <c r="I82" s="18"/>
      <c r="J82" s="18"/>
      <c r="K82" s="18">
        <v>0</v>
      </c>
      <c r="L82" s="18">
        <v>0</v>
      </c>
      <c r="M82" s="18"/>
      <c r="N82" s="18"/>
      <c r="O82" s="18">
        <v>0</v>
      </c>
      <c r="P82" s="18">
        <v>0.12</v>
      </c>
      <c r="Q82" s="18"/>
      <c r="R82" s="18"/>
      <c r="S82" s="18"/>
      <c r="T82" s="18"/>
      <c r="U82" s="18"/>
      <c r="V82" s="18"/>
      <c r="W82" s="18">
        <f>SUM(B82:U82)</f>
        <v>0.12</v>
      </c>
      <c r="X82" s="66">
        <f>(W82/W$130)*100</f>
        <v>5.457919392453869E-6</v>
      </c>
    </row>
    <row r="83" spans="1:24" ht="25.5" x14ac:dyDescent="0.2">
      <c r="A83" s="71" t="s">
        <v>91</v>
      </c>
      <c r="B83" s="19">
        <v>11.16</v>
      </c>
      <c r="C83" s="19">
        <v>38.200000000000003</v>
      </c>
      <c r="D83" s="19">
        <v>8.94</v>
      </c>
      <c r="E83" s="19">
        <v>17.77</v>
      </c>
      <c r="F83" s="19">
        <v>0.73</v>
      </c>
      <c r="G83" s="19">
        <v>16.29</v>
      </c>
      <c r="H83" s="19">
        <v>300.27999999999997</v>
      </c>
      <c r="I83" s="19">
        <v>46.04</v>
      </c>
      <c r="J83" s="19">
        <v>29.79</v>
      </c>
      <c r="K83" s="19">
        <v>187.72</v>
      </c>
      <c r="L83" s="19">
        <v>91.406700000000001</v>
      </c>
      <c r="M83" s="19">
        <v>224.13249999999999</v>
      </c>
      <c r="N83" s="19">
        <v>69.787499999999994</v>
      </c>
      <c r="O83" s="19">
        <v>27.206000000000003</v>
      </c>
      <c r="P83" s="19">
        <v>20.86</v>
      </c>
      <c r="Q83" s="19">
        <v>195.70300000000003</v>
      </c>
      <c r="R83" s="19">
        <v>36.879999999999995</v>
      </c>
      <c r="S83" s="19">
        <v>1041.0899999999999</v>
      </c>
      <c r="T83" s="19">
        <v>23.902000000000005</v>
      </c>
      <c r="U83" s="19">
        <v>2542.3059999999996</v>
      </c>
      <c r="V83" s="19">
        <v>1488.3149999999996</v>
      </c>
      <c r="W83" s="19">
        <f>SUM(B83:V83)</f>
        <v>6418.5086999999985</v>
      </c>
      <c r="X83" s="67">
        <f>(W83/W$130)*100</f>
        <v>0.29193085920303224</v>
      </c>
    </row>
    <row r="84" spans="1:24" x14ac:dyDescent="0.2">
      <c r="A84" s="72" t="s">
        <v>92</v>
      </c>
      <c r="B84" s="20">
        <v>10118.26000000008</v>
      </c>
      <c r="C84" s="20">
        <v>10974.110000000081</v>
      </c>
      <c r="D84" s="20">
        <v>6452.5100000000657</v>
      </c>
      <c r="E84" s="20">
        <v>4359.7900000000618</v>
      </c>
      <c r="F84" s="20">
        <v>5162.9500000000544</v>
      </c>
      <c r="G84" s="20">
        <v>7928.780000000047</v>
      </c>
      <c r="H84" s="20">
        <v>6750.5600000000231</v>
      </c>
      <c r="I84" s="20">
        <v>9791.0100000000366</v>
      </c>
      <c r="J84" s="20">
        <v>10501.74</v>
      </c>
      <c r="K84" s="20">
        <v>28265.3</v>
      </c>
      <c r="L84" s="20">
        <v>4532.8275000000367</v>
      </c>
      <c r="M84" s="20">
        <v>34636.474199999953</v>
      </c>
      <c r="N84" s="20">
        <v>14622.2544</v>
      </c>
      <c r="O84" s="20">
        <v>10149.363300000001</v>
      </c>
      <c r="P84" s="20">
        <v>79839.61359999991</v>
      </c>
      <c r="Q84" s="20">
        <v>10267.521400000074</v>
      </c>
      <c r="R84" s="17">
        <v>8060.6245000000035</v>
      </c>
      <c r="S84" s="20">
        <v>9697.4846000000343</v>
      </c>
      <c r="T84" s="20">
        <v>1446.8425000000004</v>
      </c>
      <c r="U84" s="20">
        <v>2202.2667999999999</v>
      </c>
      <c r="V84" s="20">
        <v>24393.616100000003</v>
      </c>
      <c r="W84" s="20">
        <f>SUM(B84:V84)</f>
        <v>300153.89890000044</v>
      </c>
      <c r="X84" s="73">
        <f>(W84/W$130)*100</f>
        <v>13.651798212724589</v>
      </c>
    </row>
    <row r="85" spans="1:24" ht="25.5" x14ac:dyDescent="0.2">
      <c r="A85" s="70" t="s">
        <v>93</v>
      </c>
      <c r="B85" s="18">
        <v>23.52</v>
      </c>
      <c r="C85" s="18">
        <v>20.51</v>
      </c>
      <c r="D85" s="18">
        <v>18</v>
      </c>
      <c r="E85" s="18">
        <v>2.98</v>
      </c>
      <c r="F85" s="18">
        <v>1082.6199999999999</v>
      </c>
      <c r="G85" s="18">
        <v>23.2</v>
      </c>
      <c r="H85" s="18">
        <v>1.37</v>
      </c>
      <c r="I85" s="18">
        <v>18.71</v>
      </c>
      <c r="J85" s="18">
        <v>8.41</v>
      </c>
      <c r="K85" s="18">
        <v>5.03</v>
      </c>
      <c r="L85" s="18">
        <v>87.23</v>
      </c>
      <c r="M85" s="18">
        <v>3008.68</v>
      </c>
      <c r="N85" s="18">
        <v>5.43</v>
      </c>
      <c r="O85" s="18">
        <v>5.5</v>
      </c>
      <c r="P85" s="18">
        <v>2.16</v>
      </c>
      <c r="Q85" s="18">
        <v>76.249999999999986</v>
      </c>
      <c r="R85" s="18">
        <v>6.5</v>
      </c>
      <c r="S85" s="18">
        <v>0.39</v>
      </c>
      <c r="T85" s="18">
        <v>12.745000000000001</v>
      </c>
      <c r="U85" s="18">
        <v>6</v>
      </c>
      <c r="V85" s="18">
        <v>19.864999999999998</v>
      </c>
      <c r="W85" s="18">
        <f>SUM(B85:V85)</f>
        <v>4435.1000000000004</v>
      </c>
      <c r="X85" s="66">
        <f>(W85/W$130)*100</f>
        <v>0.20172015247893466</v>
      </c>
    </row>
    <row r="86" spans="1:24" x14ac:dyDescent="0.2">
      <c r="A86" s="70" t="s">
        <v>94</v>
      </c>
      <c r="B86" s="18">
        <v>538.4</v>
      </c>
      <c r="C86" s="18">
        <v>391.64</v>
      </c>
      <c r="D86" s="18">
        <v>30.43</v>
      </c>
      <c r="E86" s="18">
        <v>1463.97</v>
      </c>
      <c r="F86" s="18">
        <v>71.28</v>
      </c>
      <c r="G86" s="18">
        <v>14.61</v>
      </c>
      <c r="H86" s="18">
        <v>58.84</v>
      </c>
      <c r="I86" s="18">
        <v>9.52</v>
      </c>
      <c r="J86" s="18">
        <v>128.36000000000001</v>
      </c>
      <c r="K86" s="18">
        <v>23.81</v>
      </c>
      <c r="L86" s="18">
        <v>20.460000000000004</v>
      </c>
      <c r="M86" s="18">
        <v>3.4</v>
      </c>
      <c r="N86" s="18">
        <v>288.93100000000004</v>
      </c>
      <c r="O86" s="18">
        <v>42.82</v>
      </c>
      <c r="P86" s="18">
        <v>123.73999999999998</v>
      </c>
      <c r="Q86" s="18">
        <v>160.13700000000006</v>
      </c>
      <c r="R86" s="18">
        <v>81.400999999999996</v>
      </c>
      <c r="S86" s="18">
        <v>39.182500000000005</v>
      </c>
      <c r="T86" s="18">
        <v>16.896500000000003</v>
      </c>
      <c r="U86" s="18">
        <v>64.649999999999991</v>
      </c>
      <c r="V86" s="18">
        <v>3831.7669999999998</v>
      </c>
      <c r="W86" s="18">
        <f>SUM(B86:V86)</f>
        <v>7404.2450000000008</v>
      </c>
      <c r="X86" s="66">
        <f>(W86/W$130)*100</f>
        <v>0.33676476976649672</v>
      </c>
    </row>
    <row r="87" spans="1:24" x14ac:dyDescent="0.2">
      <c r="A87" s="70" t="s">
        <v>131</v>
      </c>
      <c r="B87" s="18"/>
      <c r="C87" s="18">
        <v>19.5</v>
      </c>
      <c r="D87" s="18">
        <v>1</v>
      </c>
      <c r="E87" s="18">
        <v>1</v>
      </c>
      <c r="F87" s="18"/>
      <c r="G87" s="18">
        <v>1.01</v>
      </c>
      <c r="H87" s="18"/>
      <c r="I87" s="18"/>
      <c r="J87" s="18"/>
      <c r="K87" s="18">
        <v>14.17</v>
      </c>
      <c r="L87" s="18">
        <v>0.01</v>
      </c>
      <c r="M87" s="18">
        <v>8.2029999999999994</v>
      </c>
      <c r="N87" s="18">
        <v>1.5</v>
      </c>
      <c r="O87" s="18">
        <v>0.1</v>
      </c>
      <c r="P87" s="18">
        <v>0.05</v>
      </c>
      <c r="Q87" s="18">
        <v>0.01</v>
      </c>
      <c r="R87" s="18">
        <v>1.02</v>
      </c>
      <c r="S87" s="18">
        <v>0.22000000000000003</v>
      </c>
      <c r="T87" s="18"/>
      <c r="U87" s="18">
        <v>5251.2704000000003</v>
      </c>
      <c r="V87" s="18">
        <v>0.68</v>
      </c>
      <c r="W87" s="18">
        <f>SUM(B87:V87)</f>
        <v>5299.7434000000003</v>
      </c>
      <c r="X87" s="66">
        <f>(W87/W$130)*100</f>
        <v>0.24104643564907841</v>
      </c>
    </row>
    <row r="88" spans="1:24" ht="25.5" x14ac:dyDescent="0.2">
      <c r="A88" s="71" t="s">
        <v>136</v>
      </c>
      <c r="B88" s="19"/>
      <c r="C88" s="19">
        <v>7.8</v>
      </c>
      <c r="D88" s="19">
        <v>0.04</v>
      </c>
      <c r="E88" s="19">
        <v>0.5</v>
      </c>
      <c r="F88" s="19">
        <v>4.0999999999999996</v>
      </c>
      <c r="G88" s="19"/>
      <c r="H88" s="19"/>
      <c r="I88" s="19"/>
      <c r="J88" s="19">
        <v>2.5</v>
      </c>
      <c r="K88" s="19">
        <v>0.01</v>
      </c>
      <c r="L88" s="19">
        <v>0.03</v>
      </c>
      <c r="M88" s="19"/>
      <c r="N88" s="19">
        <v>1636</v>
      </c>
      <c r="O88" s="19">
        <v>0</v>
      </c>
      <c r="P88" s="19"/>
      <c r="Q88" s="19"/>
      <c r="R88" s="19"/>
      <c r="S88" s="19"/>
      <c r="T88" s="19"/>
      <c r="U88" s="19"/>
      <c r="V88" s="19"/>
      <c r="W88" s="19">
        <f>SUM(B88:U88)</f>
        <v>1650.98</v>
      </c>
      <c r="X88" s="67">
        <f>(W88/W$130)*100</f>
        <v>7.5090964654612416E-2</v>
      </c>
    </row>
    <row r="89" spans="1:24" ht="38.25" x14ac:dyDescent="0.2">
      <c r="A89" s="72" t="s">
        <v>95</v>
      </c>
      <c r="B89" s="20">
        <v>662.89</v>
      </c>
      <c r="C89" s="20">
        <v>2150.12</v>
      </c>
      <c r="D89" s="20">
        <v>1438</v>
      </c>
      <c r="E89" s="20">
        <v>340.3</v>
      </c>
      <c r="F89" s="20">
        <v>769.36</v>
      </c>
      <c r="G89" s="20">
        <v>203.89</v>
      </c>
      <c r="H89" s="20">
        <v>264.38</v>
      </c>
      <c r="I89" s="20">
        <v>1015.17</v>
      </c>
      <c r="J89" s="20">
        <v>247.67</v>
      </c>
      <c r="K89" s="20">
        <v>485.78</v>
      </c>
      <c r="L89" s="20">
        <v>276.26869999999985</v>
      </c>
      <c r="M89" s="20">
        <v>626.81960000000004</v>
      </c>
      <c r="N89" s="20">
        <v>1797.4962</v>
      </c>
      <c r="O89" s="20">
        <v>609.74980000000005</v>
      </c>
      <c r="P89" s="20">
        <v>1873.6157999999996</v>
      </c>
      <c r="Q89" s="20">
        <v>1159.2432999999994</v>
      </c>
      <c r="R89" s="20">
        <v>16379.7474</v>
      </c>
      <c r="S89" s="20">
        <v>2063.9675000000007</v>
      </c>
      <c r="T89" s="20">
        <v>414.06730000000005</v>
      </c>
      <c r="U89" s="20">
        <v>9.3949999999999996</v>
      </c>
      <c r="V89" s="20">
        <v>6625.9269999999997</v>
      </c>
      <c r="W89" s="20">
        <f>SUM(B89:V89)</f>
        <v>39413.857600000003</v>
      </c>
      <c r="X89" s="73">
        <f>(W89/W$130)*100</f>
        <v>1.7926471477204613</v>
      </c>
    </row>
    <row r="90" spans="1:24" x14ac:dyDescent="0.2">
      <c r="A90" s="70" t="s">
        <v>99</v>
      </c>
      <c r="B90" s="18">
        <v>0.3</v>
      </c>
      <c r="C90" s="18">
        <v>5.58</v>
      </c>
      <c r="D90" s="18">
        <v>1.01</v>
      </c>
      <c r="E90" s="18">
        <v>7.9</v>
      </c>
      <c r="F90" s="18">
        <v>7.82</v>
      </c>
      <c r="G90" s="18">
        <v>0.94</v>
      </c>
      <c r="H90" s="18">
        <v>2.4</v>
      </c>
      <c r="I90" s="18">
        <v>1.3</v>
      </c>
      <c r="J90" s="18">
        <v>1.31</v>
      </c>
      <c r="K90" s="18">
        <v>36.4</v>
      </c>
      <c r="L90" s="18">
        <v>0.76</v>
      </c>
      <c r="M90" s="18">
        <v>0.13350000000000001</v>
      </c>
      <c r="N90" s="18">
        <v>0.89999999999999991</v>
      </c>
      <c r="O90" s="18">
        <v>0.4</v>
      </c>
      <c r="P90" s="18"/>
      <c r="Q90" s="18"/>
      <c r="R90" s="18">
        <v>0.52500000000000002</v>
      </c>
      <c r="S90" s="18">
        <v>3.02</v>
      </c>
      <c r="T90" s="18">
        <v>0.88000000000000012</v>
      </c>
      <c r="U90" s="18">
        <v>0.32999999999999996</v>
      </c>
      <c r="V90" s="18"/>
      <c r="W90" s="18">
        <f>SUM(B90:U90)</f>
        <v>71.908500000000004</v>
      </c>
      <c r="X90" s="66">
        <f>(W90/W$130)*100</f>
        <v>3.2705899719355758E-3</v>
      </c>
    </row>
    <row r="91" spans="1:24" x14ac:dyDescent="0.2">
      <c r="A91" s="70" t="s">
        <v>100</v>
      </c>
      <c r="B91" s="18">
        <v>4.6500000000000004</v>
      </c>
      <c r="C91" s="18">
        <v>40.69</v>
      </c>
      <c r="D91" s="18">
        <v>12.7</v>
      </c>
      <c r="E91" s="18">
        <v>13.86</v>
      </c>
      <c r="F91" s="18">
        <v>1.06</v>
      </c>
      <c r="G91" s="18">
        <v>26.67</v>
      </c>
      <c r="H91" s="18">
        <v>5.66</v>
      </c>
      <c r="I91" s="18">
        <v>0.68</v>
      </c>
      <c r="J91" s="18">
        <v>3.34</v>
      </c>
      <c r="K91" s="18">
        <v>38.880000000000003</v>
      </c>
      <c r="L91" s="18">
        <v>13.649700000000001</v>
      </c>
      <c r="M91" s="18">
        <v>922.27749999999992</v>
      </c>
      <c r="N91" s="18">
        <v>17.722000000000001</v>
      </c>
      <c r="O91" s="18">
        <v>0.86</v>
      </c>
      <c r="P91" s="18">
        <v>1.3215000000000001</v>
      </c>
      <c r="Q91" s="18">
        <v>4.79</v>
      </c>
      <c r="R91" s="18">
        <v>84.61</v>
      </c>
      <c r="S91" s="18">
        <v>1.43</v>
      </c>
      <c r="T91" s="18">
        <v>17.026</v>
      </c>
      <c r="U91" s="18">
        <v>190.34499999999997</v>
      </c>
      <c r="V91" s="18">
        <v>43.375</v>
      </c>
      <c r="W91" s="18">
        <f>SUM(B91:V91)</f>
        <v>1445.5966999999998</v>
      </c>
      <c r="X91" s="66">
        <f>(W91/W$130)*100</f>
        <v>6.574958552164431E-2</v>
      </c>
    </row>
    <row r="92" spans="1:24" ht="25.5" x14ac:dyDescent="0.2">
      <c r="A92" s="70" t="s">
        <v>101</v>
      </c>
      <c r="B92" s="18">
        <v>4.1500000000000004</v>
      </c>
      <c r="C92" s="18">
        <v>2.8</v>
      </c>
      <c r="D92" s="18">
        <v>20.3</v>
      </c>
      <c r="E92" s="18">
        <v>12.4</v>
      </c>
      <c r="F92" s="18"/>
      <c r="G92" s="18">
        <v>4.84</v>
      </c>
      <c r="H92" s="18">
        <v>51.4</v>
      </c>
      <c r="I92" s="18">
        <v>6.5</v>
      </c>
      <c r="J92" s="18">
        <v>12.02</v>
      </c>
      <c r="K92" s="18">
        <v>4.07</v>
      </c>
      <c r="L92" s="18">
        <v>0.32</v>
      </c>
      <c r="M92" s="18">
        <v>3.8700000000000006</v>
      </c>
      <c r="N92" s="18">
        <v>0.1</v>
      </c>
      <c r="O92" s="18"/>
      <c r="P92" s="18">
        <v>5.2</v>
      </c>
      <c r="Q92" s="18">
        <v>1.7000000000000002</v>
      </c>
      <c r="R92" s="18">
        <v>5.23</v>
      </c>
      <c r="S92" s="18">
        <v>10.879999999999999</v>
      </c>
      <c r="T92" s="18">
        <v>7.96</v>
      </c>
      <c r="U92" s="18"/>
      <c r="V92" s="18">
        <v>0.2</v>
      </c>
      <c r="W92" s="18">
        <f>SUM(B92:V92)</f>
        <v>153.93999999999997</v>
      </c>
      <c r="X92" s="66">
        <f>(W92/W$130)*100</f>
        <v>7.0016009272862376E-3</v>
      </c>
    </row>
    <row r="93" spans="1:24" ht="25.5" x14ac:dyDescent="0.2">
      <c r="A93" s="70" t="s">
        <v>102</v>
      </c>
      <c r="B93" s="18">
        <v>142.25</v>
      </c>
      <c r="C93" s="18">
        <v>80.540000000000006</v>
      </c>
      <c r="D93" s="18">
        <v>265.19</v>
      </c>
      <c r="E93" s="18">
        <v>30.86</v>
      </c>
      <c r="F93" s="18">
        <v>26.17</v>
      </c>
      <c r="G93" s="18">
        <v>28.77</v>
      </c>
      <c r="H93" s="18">
        <v>23.94</v>
      </c>
      <c r="I93" s="18">
        <v>5.12</v>
      </c>
      <c r="J93" s="18">
        <v>27.21</v>
      </c>
      <c r="K93" s="18">
        <v>77.19</v>
      </c>
      <c r="L93" s="18">
        <v>13.629999999999999</v>
      </c>
      <c r="M93" s="18">
        <v>28.82</v>
      </c>
      <c r="N93" s="18">
        <v>28.68</v>
      </c>
      <c r="O93" s="18">
        <v>49.32</v>
      </c>
      <c r="P93" s="18">
        <v>459.33999999999992</v>
      </c>
      <c r="Q93" s="18">
        <v>83.062999999999988</v>
      </c>
      <c r="R93" s="18">
        <v>164.39000000000001</v>
      </c>
      <c r="S93" s="18">
        <v>112.48600000000002</v>
      </c>
      <c r="T93" s="18">
        <v>116.2</v>
      </c>
      <c r="U93" s="18">
        <v>7.75</v>
      </c>
      <c r="V93" s="18">
        <v>1447.2549999999999</v>
      </c>
      <c r="W93" s="18">
        <f>SUM(B93:V93)</f>
        <v>3218.174</v>
      </c>
      <c r="X93" s="66">
        <f>(W93/W$130)*100</f>
        <v>0.14637111902409033</v>
      </c>
    </row>
    <row r="94" spans="1:24" ht="25.5" x14ac:dyDescent="0.2">
      <c r="A94" s="70" t="s">
        <v>133</v>
      </c>
      <c r="B94" s="18">
        <v>4.5</v>
      </c>
      <c r="C94" s="18">
        <v>0.83</v>
      </c>
      <c r="D94" s="18">
        <v>1</v>
      </c>
      <c r="E94" s="18">
        <v>1.7</v>
      </c>
      <c r="F94" s="18">
        <v>0.03</v>
      </c>
      <c r="G94" s="18">
        <v>0.3</v>
      </c>
      <c r="H94" s="18"/>
      <c r="I94" s="18"/>
      <c r="J94" s="18"/>
      <c r="K94" s="18">
        <v>0.19</v>
      </c>
      <c r="L94" s="18">
        <v>0.5</v>
      </c>
      <c r="M94" s="18"/>
      <c r="N94" s="18">
        <v>35.299999999999997</v>
      </c>
      <c r="O94" s="18">
        <v>12.4</v>
      </c>
      <c r="P94" s="18">
        <v>1.3</v>
      </c>
      <c r="Q94" s="18"/>
      <c r="R94" s="18">
        <v>4.17</v>
      </c>
      <c r="S94" s="18">
        <v>2327.65</v>
      </c>
      <c r="T94" s="18">
        <v>0.34</v>
      </c>
      <c r="U94" s="18">
        <v>3.2</v>
      </c>
      <c r="V94" s="18"/>
      <c r="W94" s="18">
        <f>SUM(B94:U94)</f>
        <v>2393.41</v>
      </c>
      <c r="X94" s="66">
        <f>(W94/W$130)*100</f>
        <v>0.10885865710910847</v>
      </c>
    </row>
    <row r="95" spans="1:24" ht="25.5" x14ac:dyDescent="0.2">
      <c r="A95" s="70" t="s">
        <v>103</v>
      </c>
      <c r="B95" s="18">
        <v>1.5</v>
      </c>
      <c r="C95" s="18">
        <v>3.75</v>
      </c>
      <c r="D95" s="18">
        <v>18.8</v>
      </c>
      <c r="E95" s="18">
        <v>2.1</v>
      </c>
      <c r="F95" s="18">
        <v>0.18</v>
      </c>
      <c r="G95" s="18">
        <v>5.43</v>
      </c>
      <c r="H95" s="18">
        <v>2.7</v>
      </c>
      <c r="I95" s="18">
        <v>4</v>
      </c>
      <c r="J95" s="18">
        <v>0.2</v>
      </c>
      <c r="K95" s="18">
        <v>4.07</v>
      </c>
      <c r="L95" s="18">
        <v>0.06</v>
      </c>
      <c r="M95" s="18">
        <v>0.6</v>
      </c>
      <c r="N95" s="18">
        <v>9.9199999999999982</v>
      </c>
      <c r="O95" s="18">
        <v>5.75</v>
      </c>
      <c r="P95" s="18">
        <v>114.21000000000001</v>
      </c>
      <c r="Q95" s="18">
        <v>3.93</v>
      </c>
      <c r="R95" s="18">
        <v>3.09</v>
      </c>
      <c r="S95" s="18">
        <v>16.18</v>
      </c>
      <c r="T95" s="18">
        <v>14.370000000000001</v>
      </c>
      <c r="U95" s="18">
        <v>19.169999999999998</v>
      </c>
      <c r="V95" s="18">
        <v>2.66</v>
      </c>
      <c r="W95" s="18">
        <f>SUM(B95:V95)</f>
        <v>232.67000000000002</v>
      </c>
      <c r="X95" s="66">
        <f>(W95/W$130)*100</f>
        <v>1.0582450875352017E-2</v>
      </c>
    </row>
    <row r="96" spans="1:24" ht="25.5" x14ac:dyDescent="0.2">
      <c r="A96" s="70" t="s">
        <v>134</v>
      </c>
      <c r="B96" s="18">
        <v>0.3</v>
      </c>
      <c r="C96" s="18">
        <v>25.62</v>
      </c>
      <c r="D96" s="18"/>
      <c r="E96" s="18">
        <v>132.69999999999999</v>
      </c>
      <c r="F96" s="18">
        <v>0.91</v>
      </c>
      <c r="G96" s="18">
        <v>0.2</v>
      </c>
      <c r="H96" s="18"/>
      <c r="I96" s="18">
        <v>14.2</v>
      </c>
      <c r="J96" s="18"/>
      <c r="K96" s="18">
        <v>8.65</v>
      </c>
      <c r="L96" s="18">
        <v>1.1300000000000001</v>
      </c>
      <c r="M96" s="18">
        <v>1.52</v>
      </c>
      <c r="N96" s="18">
        <v>1.03</v>
      </c>
      <c r="O96" s="18">
        <v>1.32</v>
      </c>
      <c r="P96" s="18">
        <v>0.1</v>
      </c>
      <c r="Q96" s="18">
        <v>0.17</v>
      </c>
      <c r="R96" s="18">
        <v>0.21000000000000002</v>
      </c>
      <c r="S96" s="18">
        <v>2.23</v>
      </c>
      <c r="T96" s="18"/>
      <c r="U96" s="18">
        <v>2.65</v>
      </c>
      <c r="V96" s="18"/>
      <c r="W96" s="18">
        <f>SUM(B96:U96)</f>
        <v>192.93999999999997</v>
      </c>
      <c r="X96" s="66">
        <f>(W96/W$130)*100</f>
        <v>8.7754247298337442E-3</v>
      </c>
    </row>
    <row r="97" spans="1:24" ht="25.5" x14ac:dyDescent="0.2">
      <c r="A97" s="70" t="s">
        <v>104</v>
      </c>
      <c r="B97" s="18">
        <v>10.61</v>
      </c>
      <c r="C97" s="18">
        <v>8.08</v>
      </c>
      <c r="D97" s="18">
        <v>1514.69</v>
      </c>
      <c r="E97" s="18">
        <v>2.38</v>
      </c>
      <c r="F97" s="18">
        <v>420.91</v>
      </c>
      <c r="G97" s="18">
        <v>12.18</v>
      </c>
      <c r="H97" s="18">
        <v>0.05</v>
      </c>
      <c r="I97" s="18">
        <v>4.8</v>
      </c>
      <c r="J97" s="18">
        <v>10.62</v>
      </c>
      <c r="K97" s="18">
        <v>1.1000000000000001</v>
      </c>
      <c r="L97" s="18">
        <v>3.93</v>
      </c>
      <c r="M97" s="18">
        <v>1.6600000000000001</v>
      </c>
      <c r="N97" s="18">
        <v>0.89999999999999991</v>
      </c>
      <c r="O97" s="18">
        <v>33.197099999999999</v>
      </c>
      <c r="P97" s="18">
        <v>4.5</v>
      </c>
      <c r="Q97" s="18">
        <v>2.95</v>
      </c>
      <c r="R97" s="18">
        <v>45.7</v>
      </c>
      <c r="S97" s="18">
        <v>31.880000000000003</v>
      </c>
      <c r="T97" s="18">
        <v>11.419999999999998</v>
      </c>
      <c r="U97" s="18">
        <v>2</v>
      </c>
      <c r="V97" s="18">
        <v>25.439999999999998</v>
      </c>
      <c r="W97" s="18">
        <f>SUM(B97:V97)</f>
        <v>2148.9971000000005</v>
      </c>
      <c r="X97" s="66">
        <f>(W97/W$130)*100</f>
        <v>9.7742107886809412E-2</v>
      </c>
    </row>
    <row r="98" spans="1:24" ht="25.5" x14ac:dyDescent="0.2">
      <c r="A98" s="70" t="s">
        <v>139</v>
      </c>
      <c r="B98" s="18"/>
      <c r="C98" s="18">
        <v>0.3</v>
      </c>
      <c r="D98" s="18"/>
      <c r="E98" s="18">
        <v>0.03</v>
      </c>
      <c r="F98" s="18"/>
      <c r="G98" s="18"/>
      <c r="H98" s="18"/>
      <c r="I98" s="18"/>
      <c r="J98" s="18"/>
      <c r="K98" s="18">
        <v>0</v>
      </c>
      <c r="L98" s="18">
        <v>0</v>
      </c>
      <c r="M98" s="18">
        <v>0.1</v>
      </c>
      <c r="N98" s="18"/>
      <c r="O98" s="18">
        <v>2</v>
      </c>
      <c r="P98" s="18">
        <v>0.3</v>
      </c>
      <c r="Q98" s="18"/>
      <c r="R98" s="18">
        <v>20</v>
      </c>
      <c r="S98" s="18"/>
      <c r="T98" s="18"/>
      <c r="U98" s="18">
        <v>1.19</v>
      </c>
      <c r="V98" s="18"/>
      <c r="W98" s="18">
        <f>SUM(B98:U98)</f>
        <v>23.92</v>
      </c>
      <c r="X98" s="66">
        <f>(W98/W$130)*100</f>
        <v>1.0879452655624714E-3</v>
      </c>
    </row>
    <row r="99" spans="1:24" ht="25.5" x14ac:dyDescent="0.2">
      <c r="A99" s="70" t="s">
        <v>132</v>
      </c>
      <c r="B99" s="18">
        <v>0.37</v>
      </c>
      <c r="C99" s="18">
        <v>1.25</v>
      </c>
      <c r="D99" s="18">
        <v>0.46</v>
      </c>
      <c r="E99" s="18">
        <v>0.1</v>
      </c>
      <c r="F99" s="18"/>
      <c r="G99" s="18">
        <v>3.3</v>
      </c>
      <c r="H99" s="18"/>
      <c r="I99" s="18"/>
      <c r="J99" s="18"/>
      <c r="K99" s="18">
        <v>0</v>
      </c>
      <c r="L99" s="18">
        <v>0.33</v>
      </c>
      <c r="M99" s="18">
        <v>0.9</v>
      </c>
      <c r="N99" s="18"/>
      <c r="O99" s="18">
        <v>1.81</v>
      </c>
      <c r="P99" s="18">
        <v>3.5</v>
      </c>
      <c r="Q99" s="18">
        <v>0.45</v>
      </c>
      <c r="R99" s="18"/>
      <c r="S99" s="18">
        <v>0.35</v>
      </c>
      <c r="T99" s="18">
        <v>0.55000000000000004</v>
      </c>
      <c r="U99" s="18">
        <v>2.1500000000000004</v>
      </c>
      <c r="V99" s="18"/>
      <c r="W99" s="18">
        <f>SUM(B99:U99)</f>
        <v>15.520000000000001</v>
      </c>
      <c r="X99" s="66">
        <f>(W99/W$130)*100</f>
        <v>7.0589090809070054E-4</v>
      </c>
    </row>
    <row r="100" spans="1:24" ht="12.75" customHeight="1" x14ac:dyDescent="0.2">
      <c r="A100" s="70" t="s">
        <v>96</v>
      </c>
      <c r="B100" s="18">
        <v>0.56000000000000005</v>
      </c>
      <c r="C100" s="18"/>
      <c r="D100" s="18">
        <v>1.05</v>
      </c>
      <c r="E100" s="18">
        <v>1.65</v>
      </c>
      <c r="F100" s="18"/>
      <c r="G100" s="18">
        <v>0.01</v>
      </c>
      <c r="H100" s="18">
        <v>0.03</v>
      </c>
      <c r="I100" s="18">
        <v>0.05</v>
      </c>
      <c r="J100" s="18"/>
      <c r="K100" s="18">
        <v>0</v>
      </c>
      <c r="L100" s="18">
        <v>1.3049999999999999</v>
      </c>
      <c r="M100" s="18">
        <v>4.5</v>
      </c>
      <c r="N100" s="18"/>
      <c r="O100" s="18">
        <v>8.74</v>
      </c>
      <c r="P100" s="18">
        <v>0.04</v>
      </c>
      <c r="Q100" s="18"/>
      <c r="R100" s="18">
        <v>1.36</v>
      </c>
      <c r="S100" s="18"/>
      <c r="T100" s="18">
        <v>0.08</v>
      </c>
      <c r="U100" s="18">
        <v>1.4900000000000002</v>
      </c>
      <c r="V100" s="18">
        <v>12</v>
      </c>
      <c r="W100" s="18">
        <f t="shared" ref="W100:W108" si="52">SUM(B100:V100)</f>
        <v>32.864999999999995</v>
      </c>
      <c r="X100" s="66">
        <f>(W100/W$130)*100</f>
        <v>1.4947876736083033E-3</v>
      </c>
    </row>
    <row r="101" spans="1:24" ht="25.5" x14ac:dyDescent="0.2">
      <c r="A101" s="70" t="s">
        <v>97</v>
      </c>
      <c r="B101" s="18">
        <v>5</v>
      </c>
      <c r="C101" s="18">
        <v>217.54</v>
      </c>
      <c r="D101" s="18">
        <v>9.1300000000000008</v>
      </c>
      <c r="E101" s="18">
        <v>8.64</v>
      </c>
      <c r="F101" s="18">
        <v>13.21</v>
      </c>
      <c r="G101" s="18">
        <v>3.55</v>
      </c>
      <c r="H101" s="18">
        <v>27.49</v>
      </c>
      <c r="I101" s="18">
        <v>121.87</v>
      </c>
      <c r="J101" s="18">
        <v>9.84</v>
      </c>
      <c r="K101" s="18">
        <v>13.12</v>
      </c>
      <c r="L101" s="18">
        <v>15.940000000000001</v>
      </c>
      <c r="M101" s="18">
        <v>30.07</v>
      </c>
      <c r="N101" s="18">
        <v>12.620000000000001</v>
      </c>
      <c r="O101" s="18">
        <v>16.16</v>
      </c>
      <c r="P101" s="18">
        <v>10.150000000000002</v>
      </c>
      <c r="Q101" s="18">
        <v>37.690000000000005</v>
      </c>
      <c r="R101" s="18">
        <v>21.782</v>
      </c>
      <c r="S101" s="18">
        <v>10.29</v>
      </c>
      <c r="T101" s="18">
        <v>2.1004999999999998</v>
      </c>
      <c r="U101" s="18"/>
      <c r="V101" s="18">
        <v>1.2600000000000002</v>
      </c>
      <c r="W101" s="18">
        <f t="shared" si="52"/>
        <v>587.4525000000001</v>
      </c>
      <c r="X101" s="66">
        <f>(W101/W$130)*100</f>
        <v>2.6718903265795894E-2</v>
      </c>
    </row>
    <row r="102" spans="1:24" x14ac:dyDescent="0.2">
      <c r="A102" s="71" t="s">
        <v>98</v>
      </c>
      <c r="B102" s="19">
        <v>54.52</v>
      </c>
      <c r="C102" s="19">
        <v>88.61</v>
      </c>
      <c r="D102" s="19">
        <v>1.03</v>
      </c>
      <c r="E102" s="19">
        <v>0.5</v>
      </c>
      <c r="F102" s="19">
        <v>1.9</v>
      </c>
      <c r="G102" s="19">
        <v>5.33</v>
      </c>
      <c r="H102" s="19">
        <v>0.61</v>
      </c>
      <c r="I102" s="19">
        <v>1.6</v>
      </c>
      <c r="J102" s="19">
        <v>8.6300000000000008</v>
      </c>
      <c r="K102" s="19">
        <v>2.94</v>
      </c>
      <c r="L102" s="19">
        <v>0.13</v>
      </c>
      <c r="M102" s="19">
        <v>8.2999999999999989</v>
      </c>
      <c r="N102" s="19">
        <v>140.68</v>
      </c>
      <c r="O102" s="19">
        <v>32.4</v>
      </c>
      <c r="P102" s="19">
        <v>10.52</v>
      </c>
      <c r="Q102" s="19">
        <v>3.8479999999999999</v>
      </c>
      <c r="R102" s="19">
        <v>1.54</v>
      </c>
      <c r="S102" s="19">
        <v>1.73</v>
      </c>
      <c r="T102" s="19">
        <v>174.54999999999998</v>
      </c>
      <c r="U102" s="19"/>
      <c r="V102" s="19">
        <v>0.32</v>
      </c>
      <c r="W102" s="19">
        <f t="shared" si="52"/>
        <v>539.6880000000001</v>
      </c>
      <c r="X102" s="67">
        <f>(W102/W$130)*100</f>
        <v>2.454644667562204E-2</v>
      </c>
    </row>
    <row r="103" spans="1:24" ht="25.5" x14ac:dyDescent="0.2">
      <c r="A103" s="72" t="s">
        <v>105</v>
      </c>
      <c r="B103" s="20">
        <v>182.97</v>
      </c>
      <c r="C103" s="20">
        <v>49.9</v>
      </c>
      <c r="D103" s="20">
        <v>86.7</v>
      </c>
      <c r="E103" s="20">
        <v>27.11</v>
      </c>
      <c r="F103" s="20">
        <v>6187.05</v>
      </c>
      <c r="G103" s="20">
        <v>148.65</v>
      </c>
      <c r="H103" s="20">
        <v>401.56</v>
      </c>
      <c r="I103" s="20">
        <v>6248.75</v>
      </c>
      <c r="J103" s="20">
        <v>1015.05</v>
      </c>
      <c r="K103" s="20">
        <v>654.51</v>
      </c>
      <c r="L103" s="20">
        <v>111.99000000000001</v>
      </c>
      <c r="M103" s="20">
        <v>4147.4724999999999</v>
      </c>
      <c r="N103" s="20">
        <v>1560.0225</v>
      </c>
      <c r="O103" s="20">
        <v>596.72</v>
      </c>
      <c r="P103" s="20">
        <v>5075.8140000000003</v>
      </c>
      <c r="Q103" s="20">
        <v>1058.1819000000003</v>
      </c>
      <c r="R103" s="17">
        <v>3586.2079999999992</v>
      </c>
      <c r="S103" s="20">
        <v>580.91999999999985</v>
      </c>
      <c r="T103" s="20">
        <v>1035.3280999999999</v>
      </c>
      <c r="U103" s="20">
        <v>455.82899999999995</v>
      </c>
      <c r="V103" s="20">
        <v>8551.7700000000059</v>
      </c>
      <c r="W103" s="20">
        <f t="shared" si="52"/>
        <v>41762.506000000001</v>
      </c>
      <c r="X103" s="73">
        <f>(W103/W$130)*100</f>
        <v>1.8994699281239258</v>
      </c>
    </row>
    <row r="104" spans="1:24" ht="25.5" x14ac:dyDescent="0.2">
      <c r="A104" s="70" t="s">
        <v>106</v>
      </c>
      <c r="B104" s="18">
        <v>21</v>
      </c>
      <c r="C104" s="18">
        <v>15.91</v>
      </c>
      <c r="D104" s="18">
        <v>77.5</v>
      </c>
      <c r="E104" s="18">
        <v>16.46</v>
      </c>
      <c r="F104" s="18">
        <v>158.33000000000001</v>
      </c>
      <c r="G104" s="18">
        <v>323.02</v>
      </c>
      <c r="H104" s="18">
        <v>49.52</v>
      </c>
      <c r="I104" s="18">
        <v>449.32</v>
      </c>
      <c r="J104" s="18">
        <v>131.41999999999999</v>
      </c>
      <c r="K104" s="18">
        <v>5924.12</v>
      </c>
      <c r="L104" s="18">
        <v>29.97</v>
      </c>
      <c r="M104" s="18">
        <v>618.89279999999997</v>
      </c>
      <c r="N104" s="18">
        <v>2593.12</v>
      </c>
      <c r="O104" s="18">
        <v>504.24</v>
      </c>
      <c r="P104" s="18">
        <v>538.39099999999996</v>
      </c>
      <c r="Q104" s="18">
        <v>74.372</v>
      </c>
      <c r="R104" s="18">
        <v>1359.0775000000001</v>
      </c>
      <c r="S104" s="18">
        <v>42.38000000000001</v>
      </c>
      <c r="T104" s="18">
        <v>120.44999999999999</v>
      </c>
      <c r="U104" s="18">
        <v>20.225000000000001</v>
      </c>
      <c r="V104" s="18">
        <v>4698.3280000000013</v>
      </c>
      <c r="W104" s="18">
        <f t="shared" si="52"/>
        <v>17766.046300000002</v>
      </c>
      <c r="X104" s="66">
        <f>(W104/W$130)*100</f>
        <v>0.80804707190002767</v>
      </c>
    </row>
    <row r="105" spans="1:24" ht="25.5" x14ac:dyDescent="0.2">
      <c r="A105" s="70" t="s">
        <v>107</v>
      </c>
      <c r="B105" s="18">
        <v>21.51</v>
      </c>
      <c r="C105" s="18">
        <v>315.95</v>
      </c>
      <c r="D105" s="18">
        <v>1821.66</v>
      </c>
      <c r="E105" s="18">
        <v>55.61</v>
      </c>
      <c r="F105" s="18">
        <v>29.29</v>
      </c>
      <c r="G105" s="18">
        <v>224.88</v>
      </c>
      <c r="H105" s="18">
        <v>1776.37</v>
      </c>
      <c r="I105" s="18">
        <v>829.27</v>
      </c>
      <c r="J105" s="18">
        <v>452.98</v>
      </c>
      <c r="K105" s="18">
        <v>294.64999999999998</v>
      </c>
      <c r="L105" s="18">
        <v>104.21</v>
      </c>
      <c r="M105" s="18">
        <v>1096.8319999999999</v>
      </c>
      <c r="N105" s="18">
        <v>1248.383</v>
      </c>
      <c r="O105" s="18">
        <v>143.39999999999998</v>
      </c>
      <c r="P105" s="18">
        <v>71273.049999999959</v>
      </c>
      <c r="Q105" s="18">
        <v>294.58089999999993</v>
      </c>
      <c r="R105" s="18">
        <v>1911.8272999999999</v>
      </c>
      <c r="S105" s="18">
        <v>70.64</v>
      </c>
      <c r="T105" s="18">
        <v>41.971000000000004</v>
      </c>
      <c r="U105" s="18">
        <v>200.48999999999998</v>
      </c>
      <c r="V105" s="18">
        <v>4426.5600000000022</v>
      </c>
      <c r="W105" s="18">
        <f t="shared" si="52"/>
        <v>86634.114199999967</v>
      </c>
      <c r="X105" s="66">
        <f>(W105/W$130)*100</f>
        <v>3.9403500995020249</v>
      </c>
    </row>
    <row r="106" spans="1:24" ht="25.5" x14ac:dyDescent="0.2">
      <c r="A106" s="71" t="s">
        <v>108</v>
      </c>
      <c r="B106" s="19">
        <v>581.14</v>
      </c>
      <c r="C106" s="19">
        <v>101.16</v>
      </c>
      <c r="D106" s="19">
        <v>196.4</v>
      </c>
      <c r="E106" s="19">
        <v>19.21</v>
      </c>
      <c r="F106" s="19">
        <v>873.69</v>
      </c>
      <c r="G106" s="19">
        <v>633.92999999999995</v>
      </c>
      <c r="H106" s="19">
        <v>3433.22</v>
      </c>
      <c r="I106" s="19">
        <v>1165.58</v>
      </c>
      <c r="J106" s="19">
        <v>274.25</v>
      </c>
      <c r="K106" s="19">
        <v>971.15</v>
      </c>
      <c r="L106" s="19">
        <v>841.18000000000018</v>
      </c>
      <c r="M106" s="19">
        <v>14412.77</v>
      </c>
      <c r="N106" s="19">
        <v>879.54900000000009</v>
      </c>
      <c r="O106" s="19">
        <v>285.93599999999998</v>
      </c>
      <c r="P106" s="19">
        <v>17494.050999999992</v>
      </c>
      <c r="Q106" s="19">
        <v>754.07500000000016</v>
      </c>
      <c r="R106" s="19">
        <v>3759.2766000000011</v>
      </c>
      <c r="S106" s="19">
        <v>837.9576000000003</v>
      </c>
      <c r="T106" s="19">
        <v>99.534000000000006</v>
      </c>
      <c r="U106" s="19">
        <v>3890.328</v>
      </c>
      <c r="V106" s="19">
        <v>82137.67700000004</v>
      </c>
      <c r="W106" s="19">
        <f t="shared" si="52"/>
        <v>133642.06420000002</v>
      </c>
      <c r="X106" s="67">
        <f>(W106/W$130)*100</f>
        <v>6.078396782039543</v>
      </c>
    </row>
    <row r="107" spans="1:24" x14ac:dyDescent="0.2">
      <c r="A107" s="72" t="s">
        <v>65</v>
      </c>
      <c r="B107" s="20">
        <v>5.25</v>
      </c>
      <c r="C107" s="20">
        <v>318.7</v>
      </c>
      <c r="D107" s="20">
        <v>1.5</v>
      </c>
      <c r="E107" s="20">
        <v>43.9</v>
      </c>
      <c r="F107" s="20">
        <v>9.1999999999999993</v>
      </c>
      <c r="G107" s="20">
        <v>119</v>
      </c>
      <c r="H107" s="20">
        <v>10.1</v>
      </c>
      <c r="I107" s="20">
        <v>4.76</v>
      </c>
      <c r="J107" s="20">
        <v>0.01</v>
      </c>
      <c r="K107" s="20">
        <v>5.01</v>
      </c>
      <c r="L107" s="20">
        <v>2.5</v>
      </c>
      <c r="M107" s="20">
        <v>1.5</v>
      </c>
      <c r="N107" s="20">
        <v>105.2</v>
      </c>
      <c r="O107" s="20">
        <v>18.600000000000001</v>
      </c>
      <c r="P107" s="20">
        <v>262.42</v>
      </c>
      <c r="Q107" s="20">
        <v>86.906999999999996</v>
      </c>
      <c r="R107" s="20">
        <v>15.74</v>
      </c>
      <c r="S107" s="20">
        <v>115.25</v>
      </c>
      <c r="T107" s="20">
        <v>435.93499999999995</v>
      </c>
      <c r="U107" s="20">
        <v>111.63</v>
      </c>
      <c r="V107" s="20">
        <v>1312.62</v>
      </c>
      <c r="W107" s="20">
        <f t="shared" si="52"/>
        <v>2985.732</v>
      </c>
      <c r="X107" s="73">
        <f>(W107/W$130)*100</f>
        <v>0.13579903819558398</v>
      </c>
    </row>
    <row r="108" spans="1:24" x14ac:dyDescent="0.2">
      <c r="A108" s="70" t="s">
        <v>140</v>
      </c>
      <c r="B108" s="18">
        <v>9</v>
      </c>
      <c r="C108" s="18">
        <v>0.01</v>
      </c>
      <c r="D108" s="18">
        <v>0.1</v>
      </c>
      <c r="E108" s="18"/>
      <c r="F108" s="18"/>
      <c r="G108" s="18"/>
      <c r="H108" s="18"/>
      <c r="I108" s="18"/>
      <c r="J108" s="18">
        <v>9.8000000000000007</v>
      </c>
      <c r="K108" s="18">
        <v>0</v>
      </c>
      <c r="L108" s="18">
        <v>0</v>
      </c>
      <c r="M108" s="18">
        <v>4.5</v>
      </c>
      <c r="N108" s="18"/>
      <c r="O108" s="18">
        <v>0.78</v>
      </c>
      <c r="P108" s="18">
        <v>2.5</v>
      </c>
      <c r="Q108" s="18">
        <v>28.2</v>
      </c>
      <c r="R108" s="18">
        <v>0.03</v>
      </c>
      <c r="S108" s="18"/>
      <c r="T108" s="18"/>
      <c r="U108" s="18">
        <v>1.2999999999999998</v>
      </c>
      <c r="V108" s="18">
        <v>0.27</v>
      </c>
      <c r="W108" s="18">
        <f t="shared" si="52"/>
        <v>56.49</v>
      </c>
      <c r="X108" s="66">
        <f>(W108/W$130)*100</f>
        <v>2.5693155539976593E-3</v>
      </c>
    </row>
    <row r="109" spans="1:24" ht="25.5" x14ac:dyDescent="0.2">
      <c r="A109" s="70" t="s">
        <v>128</v>
      </c>
      <c r="B109" s="18">
        <v>9</v>
      </c>
      <c r="C109" s="18"/>
      <c r="D109" s="18">
        <v>1</v>
      </c>
      <c r="E109" s="18">
        <v>0.7</v>
      </c>
      <c r="F109" s="18"/>
      <c r="G109" s="18">
        <v>0.2</v>
      </c>
      <c r="H109" s="18"/>
      <c r="I109" s="18"/>
      <c r="J109" s="18"/>
      <c r="K109" s="18">
        <v>0</v>
      </c>
      <c r="L109" s="18">
        <v>0</v>
      </c>
      <c r="M109" s="18"/>
      <c r="N109" s="18">
        <v>7.01</v>
      </c>
      <c r="O109" s="18">
        <v>5.91</v>
      </c>
      <c r="P109" s="18">
        <v>1.58</v>
      </c>
      <c r="Q109" s="18">
        <v>8.35</v>
      </c>
      <c r="R109" s="18">
        <v>4.8</v>
      </c>
      <c r="S109" s="18"/>
      <c r="T109" s="18"/>
      <c r="U109" s="18">
        <v>0.03</v>
      </c>
      <c r="V109" s="18"/>
      <c r="W109" s="18">
        <f>SUM(B109:U109)</f>
        <v>38.58</v>
      </c>
      <c r="X109" s="66">
        <f>(W109/W$130)*100</f>
        <v>1.754721084673919E-3</v>
      </c>
    </row>
    <row r="110" spans="1:24" x14ac:dyDescent="0.2">
      <c r="A110" s="70" t="s">
        <v>66</v>
      </c>
      <c r="B110" s="18">
        <v>2118.67</v>
      </c>
      <c r="C110" s="18">
        <v>68.209999999999994</v>
      </c>
      <c r="D110" s="18">
        <v>581.55999999999995</v>
      </c>
      <c r="E110" s="18">
        <v>114.49</v>
      </c>
      <c r="F110" s="18">
        <v>32.049999999999997</v>
      </c>
      <c r="G110" s="18">
        <v>655.41</v>
      </c>
      <c r="H110" s="18">
        <v>187.24</v>
      </c>
      <c r="I110" s="18">
        <v>1777.68</v>
      </c>
      <c r="J110" s="18">
        <v>731.26</v>
      </c>
      <c r="K110" s="18">
        <v>177.38</v>
      </c>
      <c r="L110" s="18">
        <v>31.550000000000004</v>
      </c>
      <c r="M110" s="18">
        <v>70.599999999999994</v>
      </c>
      <c r="N110" s="18">
        <v>458.29</v>
      </c>
      <c r="O110" s="18">
        <v>161.38319999999999</v>
      </c>
      <c r="P110" s="18">
        <v>1193.9000000000001</v>
      </c>
      <c r="Q110" s="18">
        <v>682.76300000000015</v>
      </c>
      <c r="R110" s="18">
        <v>347.75099999999998</v>
      </c>
      <c r="S110" s="18">
        <v>1074.8229999999999</v>
      </c>
      <c r="T110" s="18">
        <v>32.381999999999998</v>
      </c>
      <c r="U110" s="18">
        <v>1028.9765</v>
      </c>
      <c r="V110" s="18">
        <v>261.98199999999986</v>
      </c>
      <c r="W110" s="18">
        <f t="shared" ref="W110:W124" si="53">SUM(B110:V110)</f>
        <v>11788.350700000003</v>
      </c>
      <c r="X110" s="66">
        <f>(W110/W$130)*100</f>
        <v>0.53616556575480978</v>
      </c>
    </row>
    <row r="111" spans="1:24" ht="25.5" x14ac:dyDescent="0.2">
      <c r="A111" s="70" t="s">
        <v>67</v>
      </c>
      <c r="B111" s="18">
        <v>2890.6</v>
      </c>
      <c r="C111" s="18">
        <v>306.74</v>
      </c>
      <c r="D111" s="18">
        <v>854.05</v>
      </c>
      <c r="E111" s="18">
        <v>189.1</v>
      </c>
      <c r="F111" s="18">
        <v>99.62</v>
      </c>
      <c r="G111" s="18">
        <v>12.22</v>
      </c>
      <c r="H111" s="18">
        <v>104.15</v>
      </c>
      <c r="I111" s="18">
        <v>4039.04</v>
      </c>
      <c r="J111" s="18">
        <v>2317.27</v>
      </c>
      <c r="K111" s="18">
        <v>33.21</v>
      </c>
      <c r="L111" s="18">
        <v>214.63</v>
      </c>
      <c r="M111" s="18">
        <v>1085.3</v>
      </c>
      <c r="N111" s="18">
        <v>427.70000000000005</v>
      </c>
      <c r="O111" s="18">
        <v>331.2441</v>
      </c>
      <c r="P111" s="18">
        <v>20986.232499999998</v>
      </c>
      <c r="Q111" s="18">
        <v>1015.8799999999999</v>
      </c>
      <c r="R111" s="18">
        <v>198.87</v>
      </c>
      <c r="S111" s="18">
        <v>112.67199999999997</v>
      </c>
      <c r="T111" s="18">
        <v>72.563000000000002</v>
      </c>
      <c r="U111" s="18">
        <v>383.375</v>
      </c>
      <c r="V111" s="18">
        <v>44432.714999999982</v>
      </c>
      <c r="W111" s="18">
        <f t="shared" si="53"/>
        <v>80107.181599999982</v>
      </c>
      <c r="X111" s="66">
        <f>(W111/W$130)*100</f>
        <v>3.6434878327455311</v>
      </c>
    </row>
    <row r="112" spans="1:24" x14ac:dyDescent="0.2">
      <c r="A112" s="71" t="s">
        <v>68</v>
      </c>
      <c r="B112" s="19">
        <v>254.15</v>
      </c>
      <c r="C112" s="19">
        <v>9.6199999999999992</v>
      </c>
      <c r="D112" s="19">
        <v>8.2899999999999991</v>
      </c>
      <c r="E112" s="19">
        <v>698.14</v>
      </c>
      <c r="F112" s="19">
        <v>11.23</v>
      </c>
      <c r="G112" s="19">
        <v>51.61</v>
      </c>
      <c r="H112" s="19">
        <v>104.44</v>
      </c>
      <c r="I112" s="19">
        <v>1200.42</v>
      </c>
      <c r="J112" s="19">
        <v>12.3</v>
      </c>
      <c r="K112" s="19">
        <v>143.63</v>
      </c>
      <c r="L112" s="19">
        <v>8.1259999999999994</v>
      </c>
      <c r="M112" s="19">
        <v>9.4499999999999993</v>
      </c>
      <c r="N112" s="19"/>
      <c r="O112" s="19">
        <v>48.3</v>
      </c>
      <c r="P112" s="19">
        <v>8696.3299999999981</v>
      </c>
      <c r="Q112" s="19">
        <v>120</v>
      </c>
      <c r="R112" s="19">
        <v>2124.4549999999999</v>
      </c>
      <c r="S112" s="19">
        <v>270.99</v>
      </c>
      <c r="T112" s="19">
        <v>700.39</v>
      </c>
      <c r="U112" s="19">
        <v>268.62</v>
      </c>
      <c r="V112" s="19">
        <v>4302.9799999999996</v>
      </c>
      <c r="W112" s="19">
        <f t="shared" si="53"/>
        <v>19043.470999999998</v>
      </c>
      <c r="X112" s="67">
        <f>(W112/W$130)*100</f>
        <v>0.86614774725444055</v>
      </c>
    </row>
    <row r="113" spans="1:24" x14ac:dyDescent="0.2">
      <c r="A113" s="72" t="s">
        <v>109</v>
      </c>
      <c r="B113" s="20">
        <v>1269.5699999999945</v>
      </c>
      <c r="C113" s="20">
        <v>1347.59</v>
      </c>
      <c r="D113" s="20">
        <v>1287.8499999999999</v>
      </c>
      <c r="E113" s="20">
        <v>523</v>
      </c>
      <c r="F113" s="20">
        <v>597.87</v>
      </c>
      <c r="G113" s="20">
        <v>883.71999999999935</v>
      </c>
      <c r="H113" s="20">
        <v>1047.3599999999999</v>
      </c>
      <c r="I113" s="20">
        <v>2499.11</v>
      </c>
      <c r="J113" s="20">
        <v>661</v>
      </c>
      <c r="K113" s="20">
        <v>1515.88</v>
      </c>
      <c r="L113" s="20">
        <v>1673.9867999999979</v>
      </c>
      <c r="M113" s="20">
        <v>2357.1716000000006</v>
      </c>
      <c r="N113" s="20">
        <v>1534.9335000000001</v>
      </c>
      <c r="O113" s="20">
        <v>1946.4541999999997</v>
      </c>
      <c r="P113" s="20">
        <v>7241.7760000000035</v>
      </c>
      <c r="Q113" s="20">
        <v>1485.105</v>
      </c>
      <c r="R113" s="20">
        <v>869.50009999999975</v>
      </c>
      <c r="S113" s="20">
        <v>141.09799999999996</v>
      </c>
      <c r="T113" s="20">
        <v>80.026099999999985</v>
      </c>
      <c r="U113" s="20">
        <v>535.28989999999999</v>
      </c>
      <c r="V113" s="20">
        <v>480.15000000000026</v>
      </c>
      <c r="W113" s="20">
        <f t="shared" si="53"/>
        <v>29978.441199999994</v>
      </c>
      <c r="X113" s="73">
        <f>(W113/W$130)*100</f>
        <v>1.3634992965084836</v>
      </c>
    </row>
    <row r="114" spans="1:24" ht="25.5" x14ac:dyDescent="0.2">
      <c r="A114" s="70" t="s">
        <v>112</v>
      </c>
      <c r="B114" s="18">
        <v>59.31</v>
      </c>
      <c r="C114" s="18">
        <v>2257.13</v>
      </c>
      <c r="D114" s="18">
        <v>313.87</v>
      </c>
      <c r="E114" s="18">
        <v>64.989999999999995</v>
      </c>
      <c r="F114" s="18">
        <v>993.73</v>
      </c>
      <c r="G114" s="18">
        <v>72.17</v>
      </c>
      <c r="H114" s="18">
        <v>1248.75</v>
      </c>
      <c r="I114" s="18">
        <v>325.94</v>
      </c>
      <c r="J114" s="18">
        <v>60.21</v>
      </c>
      <c r="K114" s="18">
        <v>318.02999999999997</v>
      </c>
      <c r="L114" s="18">
        <v>36.51</v>
      </c>
      <c r="M114" s="18">
        <v>188.82</v>
      </c>
      <c r="N114" s="18">
        <v>935.96000000000015</v>
      </c>
      <c r="O114" s="18">
        <v>465.31000000000006</v>
      </c>
      <c r="P114" s="18">
        <v>286.38</v>
      </c>
      <c r="Q114" s="18">
        <v>2284.1499999999996</v>
      </c>
      <c r="R114" s="18">
        <v>65.87</v>
      </c>
      <c r="S114" s="18">
        <v>960.18999999999994</v>
      </c>
      <c r="T114" s="18">
        <v>379.31700000000001</v>
      </c>
      <c r="U114" s="18">
        <v>1270.7280000000001</v>
      </c>
      <c r="V114" s="18">
        <v>1170.5829999999999</v>
      </c>
      <c r="W114" s="18">
        <f t="shared" si="53"/>
        <v>13757.947999999999</v>
      </c>
      <c r="X114" s="66">
        <f>(W114/W$130)*100</f>
        <v>0.62574809324643277</v>
      </c>
    </row>
    <row r="115" spans="1:24" x14ac:dyDescent="0.2">
      <c r="A115" s="70" t="s">
        <v>113</v>
      </c>
      <c r="B115" s="18">
        <v>681.60999999999933</v>
      </c>
      <c r="C115" s="18">
        <v>871.59</v>
      </c>
      <c r="D115" s="18">
        <v>1279.51</v>
      </c>
      <c r="E115" s="18">
        <v>415.15</v>
      </c>
      <c r="F115" s="18">
        <v>137.69999999999999</v>
      </c>
      <c r="G115" s="18">
        <v>1073.3</v>
      </c>
      <c r="H115" s="18">
        <v>2344.23</v>
      </c>
      <c r="I115" s="18">
        <v>2675.25</v>
      </c>
      <c r="J115" s="18">
        <v>111.63</v>
      </c>
      <c r="K115" s="18">
        <v>755.28</v>
      </c>
      <c r="L115" s="18">
        <v>670.42239999999936</v>
      </c>
      <c r="M115" s="18">
        <v>1670.6416999999992</v>
      </c>
      <c r="N115" s="18">
        <v>12508.097500000002</v>
      </c>
      <c r="O115" s="18">
        <v>2369.9347999999995</v>
      </c>
      <c r="P115" s="18">
        <v>556.35739999999976</v>
      </c>
      <c r="Q115" s="18">
        <v>3306.4500000000039</v>
      </c>
      <c r="R115" s="18">
        <v>1479.9919999999997</v>
      </c>
      <c r="S115" s="18">
        <v>1370.7959999999996</v>
      </c>
      <c r="T115" s="18">
        <v>604.62000000000012</v>
      </c>
      <c r="U115" s="18">
        <v>5248.3186999999998</v>
      </c>
      <c r="V115" s="18">
        <v>9554.1348999999991</v>
      </c>
      <c r="W115" s="18">
        <f t="shared" si="53"/>
        <v>49685.015400000011</v>
      </c>
      <c r="X115" s="66">
        <f>(W115/W$130)*100</f>
        <v>2.2598067422169099</v>
      </c>
    </row>
    <row r="116" spans="1:24" x14ac:dyDescent="0.2">
      <c r="A116" s="70" t="s">
        <v>114</v>
      </c>
      <c r="B116" s="18">
        <v>15.7</v>
      </c>
      <c r="C116" s="18">
        <v>2156.25</v>
      </c>
      <c r="D116" s="18">
        <v>1534.41</v>
      </c>
      <c r="E116" s="18">
        <v>765</v>
      </c>
      <c r="F116" s="18">
        <v>2.91</v>
      </c>
      <c r="G116" s="18">
        <v>80.13</v>
      </c>
      <c r="H116" s="18">
        <v>370.86</v>
      </c>
      <c r="I116" s="18">
        <v>0.4</v>
      </c>
      <c r="J116" s="18">
        <v>33.75</v>
      </c>
      <c r="K116" s="18">
        <v>41.54</v>
      </c>
      <c r="L116" s="18">
        <v>22.48</v>
      </c>
      <c r="M116" s="18">
        <v>1375.71</v>
      </c>
      <c r="N116" s="18">
        <v>3553.84</v>
      </c>
      <c r="O116" s="18">
        <v>590.70500000000004</v>
      </c>
      <c r="P116" s="18">
        <v>33.900000000000006</v>
      </c>
      <c r="Q116" s="18">
        <v>278.73599999999999</v>
      </c>
      <c r="R116" s="18">
        <v>3639.098</v>
      </c>
      <c r="S116" s="18">
        <v>6084.26</v>
      </c>
      <c r="T116" s="18">
        <v>4577.2978000000048</v>
      </c>
      <c r="U116" s="18">
        <v>16014.661400000001</v>
      </c>
      <c r="V116" s="18">
        <v>3439.9657000000007</v>
      </c>
      <c r="W116" s="18">
        <f t="shared" si="53"/>
        <v>44611.603900000002</v>
      </c>
      <c r="X116" s="66">
        <f>(W116/W$130)*100</f>
        <v>2.0290544837856728</v>
      </c>
    </row>
    <row r="117" spans="1:24" ht="25.5" x14ac:dyDescent="0.2">
      <c r="A117" s="70" t="s">
        <v>115</v>
      </c>
      <c r="B117" s="18">
        <v>10.64</v>
      </c>
      <c r="C117" s="18">
        <v>1.8</v>
      </c>
      <c r="D117" s="18">
        <v>62.66</v>
      </c>
      <c r="E117" s="18">
        <v>54</v>
      </c>
      <c r="F117" s="18">
        <v>186.41</v>
      </c>
      <c r="G117" s="18">
        <v>13.15</v>
      </c>
      <c r="H117" s="18">
        <v>15.76</v>
      </c>
      <c r="I117" s="18">
        <v>14.41</v>
      </c>
      <c r="J117" s="18">
        <v>5.32</v>
      </c>
      <c r="K117" s="18">
        <v>14.49</v>
      </c>
      <c r="L117" s="18">
        <v>47.303600000000003</v>
      </c>
      <c r="M117" s="18">
        <v>761.39</v>
      </c>
      <c r="N117" s="18">
        <v>12.45</v>
      </c>
      <c r="O117" s="18">
        <v>30.674400000000002</v>
      </c>
      <c r="P117" s="18">
        <v>67.710000000000008</v>
      </c>
      <c r="Q117" s="18">
        <v>9.0599999999999987</v>
      </c>
      <c r="R117" s="18">
        <v>25.799999999999997</v>
      </c>
      <c r="S117" s="18">
        <v>52.2</v>
      </c>
      <c r="T117" s="18">
        <v>9.6849999999999987</v>
      </c>
      <c r="U117" s="18">
        <v>26.542000000000002</v>
      </c>
      <c r="V117" s="18">
        <v>18.89</v>
      </c>
      <c r="W117" s="18">
        <f t="shared" si="53"/>
        <v>1440.345</v>
      </c>
      <c r="X117" s="66">
        <f>(W117/W$130)*100</f>
        <v>6.551072422769974E-2</v>
      </c>
    </row>
    <row r="118" spans="1:24" ht="25.5" x14ac:dyDescent="0.2">
      <c r="A118" s="70" t="s">
        <v>116</v>
      </c>
      <c r="B118" s="18">
        <v>11.51</v>
      </c>
      <c r="C118" s="18">
        <v>143</v>
      </c>
      <c r="D118" s="18">
        <v>863.36</v>
      </c>
      <c r="E118" s="18">
        <v>35.58</v>
      </c>
      <c r="F118" s="18">
        <v>10.16</v>
      </c>
      <c r="G118" s="18">
        <v>21.85</v>
      </c>
      <c r="H118" s="18">
        <v>330.68</v>
      </c>
      <c r="I118" s="18">
        <v>30.83</v>
      </c>
      <c r="J118" s="18">
        <v>28.39</v>
      </c>
      <c r="K118" s="18">
        <v>113.87</v>
      </c>
      <c r="L118" s="18">
        <v>7.54</v>
      </c>
      <c r="M118" s="18">
        <v>44.96</v>
      </c>
      <c r="N118" s="18">
        <v>6224.1690000000008</v>
      </c>
      <c r="O118" s="18">
        <v>28.026199999999996</v>
      </c>
      <c r="P118" s="18">
        <v>4.2699999999999996</v>
      </c>
      <c r="Q118" s="18">
        <v>80.60090000000001</v>
      </c>
      <c r="R118" s="18">
        <v>234.11200000000002</v>
      </c>
      <c r="S118" s="18">
        <v>597.07699999999977</v>
      </c>
      <c r="T118" s="18">
        <v>41.151600000000002</v>
      </c>
      <c r="U118" s="18">
        <v>37.141000000000005</v>
      </c>
      <c r="V118" s="18">
        <v>77.014500000000012</v>
      </c>
      <c r="W118" s="18">
        <f t="shared" si="53"/>
        <v>8965.2921999999999</v>
      </c>
      <c r="X118" s="66">
        <f>(W118/W$130)*100</f>
        <v>0.40776535131162844</v>
      </c>
    </row>
    <row r="119" spans="1:24" ht="25.5" x14ac:dyDescent="0.2">
      <c r="A119" s="70" t="s">
        <v>117</v>
      </c>
      <c r="B119" s="18">
        <v>3.21</v>
      </c>
      <c r="C119" s="18">
        <v>62.9</v>
      </c>
      <c r="D119" s="18">
        <v>1443.36</v>
      </c>
      <c r="E119" s="18">
        <v>39.619999999999997</v>
      </c>
      <c r="F119" s="18">
        <v>27.92</v>
      </c>
      <c r="G119" s="18">
        <v>2205.1999999999998</v>
      </c>
      <c r="H119" s="18">
        <v>78.2</v>
      </c>
      <c r="I119" s="18">
        <v>190.3</v>
      </c>
      <c r="J119" s="18">
        <v>16.600000000000001</v>
      </c>
      <c r="K119" s="18">
        <v>61.94</v>
      </c>
      <c r="L119" s="18">
        <v>1.45</v>
      </c>
      <c r="M119" s="18">
        <v>52.980000000000004</v>
      </c>
      <c r="N119" s="18">
        <v>699.91000000000008</v>
      </c>
      <c r="O119" s="18">
        <v>65</v>
      </c>
      <c r="P119" s="18">
        <v>8.629999999999999</v>
      </c>
      <c r="Q119" s="18">
        <v>17.509999999999998</v>
      </c>
      <c r="R119" s="18">
        <v>133.67740000000001</v>
      </c>
      <c r="S119" s="18">
        <v>14.06</v>
      </c>
      <c r="T119" s="18">
        <v>186.37140000000002</v>
      </c>
      <c r="U119" s="18">
        <v>2726.7291000000023</v>
      </c>
      <c r="V119" s="18">
        <v>719.05829999999969</v>
      </c>
      <c r="W119" s="18">
        <f t="shared" si="53"/>
        <v>8754.6262000000006</v>
      </c>
      <c r="X119" s="66">
        <f>(W119/W$130)*100</f>
        <v>0.39818370092220606</v>
      </c>
    </row>
    <row r="120" spans="1:24" x14ac:dyDescent="0.2">
      <c r="A120" s="70" t="s">
        <v>118</v>
      </c>
      <c r="B120" s="18">
        <v>421.3</v>
      </c>
      <c r="C120" s="18">
        <v>374.5</v>
      </c>
      <c r="D120" s="18">
        <v>2184.61</v>
      </c>
      <c r="E120" s="18">
        <v>1541.9099999999878</v>
      </c>
      <c r="F120" s="18">
        <v>422</v>
      </c>
      <c r="G120" s="18">
        <v>3748.77</v>
      </c>
      <c r="H120" s="18">
        <v>1897.39</v>
      </c>
      <c r="I120" s="18">
        <v>1685.12</v>
      </c>
      <c r="J120" s="18">
        <v>711.72999999999922</v>
      </c>
      <c r="K120" s="18">
        <v>26277.15</v>
      </c>
      <c r="L120" s="18">
        <v>326.54500000000002</v>
      </c>
      <c r="M120" s="18">
        <v>1309.4999999999995</v>
      </c>
      <c r="N120" s="18">
        <v>4226.3899999999985</v>
      </c>
      <c r="O120" s="18">
        <v>3368.6900000000019</v>
      </c>
      <c r="P120" s="18">
        <v>5538.9690000000155</v>
      </c>
      <c r="Q120" s="18">
        <v>1123.5869999999993</v>
      </c>
      <c r="R120" s="18">
        <v>5585.8072000000002</v>
      </c>
      <c r="S120" s="18">
        <v>14016.481</v>
      </c>
      <c r="T120" s="18">
        <v>5301.9337999999998</v>
      </c>
      <c r="U120" s="18">
        <v>48125.175799999997</v>
      </c>
      <c r="V120" s="18">
        <v>45843.065000000002</v>
      </c>
      <c r="W120" s="18">
        <f t="shared" si="53"/>
        <v>174030.6238</v>
      </c>
      <c r="X120" s="66">
        <f>(W120/W$130)*100</f>
        <v>7.9153759709905334</v>
      </c>
    </row>
    <row r="121" spans="1:24" x14ac:dyDescent="0.2">
      <c r="A121" s="70" t="s">
        <v>119</v>
      </c>
      <c r="B121" s="18">
        <v>144.22</v>
      </c>
      <c r="C121" s="18"/>
      <c r="D121" s="18">
        <v>1.19</v>
      </c>
      <c r="E121" s="18">
        <v>0.05</v>
      </c>
      <c r="F121" s="18">
        <v>2.1</v>
      </c>
      <c r="G121" s="18">
        <v>9.51</v>
      </c>
      <c r="H121" s="18">
        <v>1.3</v>
      </c>
      <c r="I121" s="18"/>
      <c r="J121" s="18"/>
      <c r="K121" s="18">
        <v>10.82</v>
      </c>
      <c r="L121" s="18">
        <v>1.7999999999999999E-2</v>
      </c>
      <c r="M121" s="18">
        <v>1.55</v>
      </c>
      <c r="N121" s="18">
        <v>4.75</v>
      </c>
      <c r="O121" s="18"/>
      <c r="P121" s="18">
        <v>6.02</v>
      </c>
      <c r="Q121" s="18"/>
      <c r="R121" s="18"/>
      <c r="S121" s="18">
        <v>0.01</v>
      </c>
      <c r="T121" s="18">
        <v>20.414999999999999</v>
      </c>
      <c r="U121" s="18">
        <v>61.0623</v>
      </c>
      <c r="V121" s="18">
        <v>1.1200000000000001</v>
      </c>
      <c r="W121" s="18">
        <f t="shared" si="53"/>
        <v>264.13530000000003</v>
      </c>
      <c r="X121" s="66">
        <f>(W121/W$130)*100</f>
        <v>1.2013576467513507E-2</v>
      </c>
    </row>
    <row r="122" spans="1:24" ht="25.5" x14ac:dyDescent="0.2">
      <c r="A122" s="70" t="s">
        <v>110</v>
      </c>
      <c r="B122" s="18">
        <v>12.7</v>
      </c>
      <c r="C122" s="18">
        <v>1812.68</v>
      </c>
      <c r="D122" s="18">
        <v>3468.45</v>
      </c>
      <c r="E122" s="18">
        <v>791.78</v>
      </c>
      <c r="F122" s="18">
        <v>632.44000000000005</v>
      </c>
      <c r="G122" s="18">
        <v>4548.17</v>
      </c>
      <c r="H122" s="18">
        <v>231.07</v>
      </c>
      <c r="I122" s="18">
        <v>5142.7</v>
      </c>
      <c r="J122" s="18">
        <v>6581.72</v>
      </c>
      <c r="K122" s="18">
        <v>1596.66</v>
      </c>
      <c r="L122" s="18">
        <v>49.505199999999995</v>
      </c>
      <c r="M122" s="18">
        <v>97.771500000000003</v>
      </c>
      <c r="N122" s="18">
        <v>19.875499999999999</v>
      </c>
      <c r="O122" s="18">
        <v>39.335699999999996</v>
      </c>
      <c r="P122" s="18">
        <v>58.155499999999996</v>
      </c>
      <c r="Q122" s="18">
        <v>6.0004000000000008</v>
      </c>
      <c r="R122" s="18">
        <v>169.97200000000001</v>
      </c>
      <c r="S122" s="18">
        <v>93.353000000000009</v>
      </c>
      <c r="T122" s="18">
        <v>9.5404999999999998</v>
      </c>
      <c r="U122" s="18">
        <v>20.583400000000001</v>
      </c>
      <c r="V122" s="18">
        <v>7.4619999999999997</v>
      </c>
      <c r="W122" s="18">
        <f t="shared" si="53"/>
        <v>25389.924699999996</v>
      </c>
      <c r="X122" s="66">
        <f>(W122/W$130)*100</f>
        <v>1.1548013532756123</v>
      </c>
    </row>
    <row r="123" spans="1:24" x14ac:dyDescent="0.2">
      <c r="A123" s="71" t="s">
        <v>111</v>
      </c>
      <c r="B123" s="19">
        <v>1847.19</v>
      </c>
      <c r="C123" s="19">
        <v>1654.08</v>
      </c>
      <c r="D123" s="19">
        <v>2242.1999999999998</v>
      </c>
      <c r="E123" s="19">
        <v>657.27</v>
      </c>
      <c r="F123" s="19">
        <v>4556.4200000000346</v>
      </c>
      <c r="G123" s="19">
        <v>2657.58</v>
      </c>
      <c r="H123" s="19">
        <v>13905.12000000009</v>
      </c>
      <c r="I123" s="19">
        <v>1924.62</v>
      </c>
      <c r="J123" s="19">
        <v>2097.23</v>
      </c>
      <c r="K123" s="19">
        <v>6497.35</v>
      </c>
      <c r="L123" s="19">
        <v>1207.5211999999942</v>
      </c>
      <c r="M123" s="19">
        <v>11687.341500000013</v>
      </c>
      <c r="N123" s="19">
        <v>27598.337300000021</v>
      </c>
      <c r="O123" s="19">
        <v>2689.7134999999962</v>
      </c>
      <c r="P123" s="19">
        <v>138531.79809999964</v>
      </c>
      <c r="Q123" s="19">
        <v>6033.7792000000218</v>
      </c>
      <c r="R123" s="139">
        <v>11166.7034</v>
      </c>
      <c r="S123" s="139">
        <v>33160.202499999788</v>
      </c>
      <c r="T123" s="139">
        <v>10939.7716</v>
      </c>
      <c r="U123" s="139">
        <v>12802.5612</v>
      </c>
      <c r="V123" s="139">
        <v>77143.008299999914</v>
      </c>
      <c r="W123" s="139">
        <f t="shared" si="53"/>
        <v>370999.79779999953</v>
      </c>
      <c r="X123" s="67">
        <f>(W123/W$130)*100</f>
        <v>16.874058258409015</v>
      </c>
    </row>
    <row r="124" spans="1:24" x14ac:dyDescent="0.2">
      <c r="A124" s="72" t="s">
        <v>120</v>
      </c>
      <c r="B124" s="20">
        <v>0.21</v>
      </c>
      <c r="C124" s="20">
        <v>25.75</v>
      </c>
      <c r="D124" s="20">
        <v>9.09</v>
      </c>
      <c r="E124" s="20">
        <v>5.09</v>
      </c>
      <c r="F124" s="20">
        <v>3.42</v>
      </c>
      <c r="G124" s="20">
        <v>85.21</v>
      </c>
      <c r="H124" s="20">
        <v>12.59</v>
      </c>
      <c r="I124" s="20"/>
      <c r="J124" s="20">
        <v>4.25</v>
      </c>
      <c r="K124" s="20">
        <v>65.48</v>
      </c>
      <c r="L124" s="20">
        <v>1.4527000000000001</v>
      </c>
      <c r="M124" s="20">
        <v>1762.33</v>
      </c>
      <c r="N124" s="20">
        <v>8284.3924999999999</v>
      </c>
      <c r="O124" s="20">
        <v>5.62</v>
      </c>
      <c r="P124" s="20">
        <v>0.78</v>
      </c>
      <c r="Q124" s="20">
        <v>92.852999999999994</v>
      </c>
      <c r="R124" s="17">
        <v>2103.4839999999999</v>
      </c>
      <c r="S124" s="17">
        <v>6.1669999999999989</v>
      </c>
      <c r="T124" s="17">
        <v>101.15899999999999</v>
      </c>
      <c r="U124" s="17">
        <v>24.131899999999995</v>
      </c>
      <c r="V124" s="17">
        <v>0.02</v>
      </c>
      <c r="W124" s="17">
        <f t="shared" si="53"/>
        <v>12593.480100000001</v>
      </c>
      <c r="X124" s="73">
        <f>(W124/W$130)*100</f>
        <v>0.57278499380226588</v>
      </c>
    </row>
    <row r="125" spans="1:24" x14ac:dyDescent="0.2">
      <c r="A125" s="70" t="s">
        <v>141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>
        <v>0</v>
      </c>
      <c r="L125" s="18">
        <v>0</v>
      </c>
      <c r="M125" s="18"/>
      <c r="N125" s="18">
        <v>50</v>
      </c>
      <c r="O125" s="18"/>
      <c r="P125" s="18"/>
      <c r="Q125" s="18"/>
      <c r="R125" s="18"/>
      <c r="S125" s="18">
        <v>0.35</v>
      </c>
      <c r="T125" s="18"/>
      <c r="U125" s="18"/>
      <c r="V125" s="18"/>
      <c r="W125" s="18">
        <f>SUM(B125:U125)</f>
        <v>50.35</v>
      </c>
      <c r="X125" s="66">
        <f>(W125/W$130)*100</f>
        <v>2.290052011750436E-3</v>
      </c>
    </row>
    <row r="126" spans="1:24" x14ac:dyDescent="0.2">
      <c r="A126" s="71" t="s">
        <v>121</v>
      </c>
      <c r="B126" s="19">
        <v>6.12</v>
      </c>
      <c r="C126" s="19">
        <v>78.02</v>
      </c>
      <c r="D126" s="19">
        <v>8.9700000000000006</v>
      </c>
      <c r="E126" s="19"/>
      <c r="F126" s="19"/>
      <c r="G126" s="19">
        <v>0.02</v>
      </c>
      <c r="H126" s="19">
        <v>561.78</v>
      </c>
      <c r="I126" s="19">
        <v>5.12</v>
      </c>
      <c r="J126" s="19">
        <v>2.71</v>
      </c>
      <c r="K126" s="19">
        <v>6.37</v>
      </c>
      <c r="L126" s="19">
        <v>0.13</v>
      </c>
      <c r="M126" s="19">
        <v>7.5425000000000004</v>
      </c>
      <c r="N126" s="19">
        <v>13.66</v>
      </c>
      <c r="O126" s="19">
        <v>2.42</v>
      </c>
      <c r="P126" s="19">
        <v>81.475000000000009</v>
      </c>
      <c r="Q126" s="19">
        <v>4.0869999999999997</v>
      </c>
      <c r="R126" s="19">
        <v>0.45999999999999996</v>
      </c>
      <c r="S126" s="19">
        <v>2.11</v>
      </c>
      <c r="T126" s="19">
        <v>7.1300000000000008</v>
      </c>
      <c r="U126" s="19">
        <v>8.61</v>
      </c>
      <c r="V126" s="19">
        <v>0.02</v>
      </c>
      <c r="W126" s="19">
        <f>SUM(B126:V126)</f>
        <v>796.75450000000001</v>
      </c>
      <c r="X126" s="67">
        <f>(W126/W$130)*100</f>
        <v>3.6238515304790726E-2</v>
      </c>
    </row>
    <row r="127" spans="1:24" ht="25.5" x14ac:dyDescent="0.2">
      <c r="A127" s="72" t="s">
        <v>122</v>
      </c>
      <c r="B127" s="20">
        <v>2024.6899999999944</v>
      </c>
      <c r="C127" s="20">
        <v>1171.98</v>
      </c>
      <c r="D127" s="20">
        <v>708.42</v>
      </c>
      <c r="E127" s="20">
        <v>461.44</v>
      </c>
      <c r="F127" s="20">
        <v>5884.64</v>
      </c>
      <c r="G127" s="20">
        <v>556.15</v>
      </c>
      <c r="H127" s="20">
        <v>7211.6800000000057</v>
      </c>
      <c r="I127" s="20">
        <v>4399.2100000000073</v>
      </c>
      <c r="J127" s="20">
        <v>11096.2</v>
      </c>
      <c r="K127" s="20">
        <v>6326.65</v>
      </c>
      <c r="L127" s="20">
        <v>1304.4599999999994</v>
      </c>
      <c r="M127" s="20">
        <v>5979.25</v>
      </c>
      <c r="N127" s="20">
        <v>9135.4340000000029</v>
      </c>
      <c r="O127" s="20">
        <v>1709.1695</v>
      </c>
      <c r="P127" s="20">
        <v>174682.231</v>
      </c>
      <c r="Q127" s="20">
        <v>1140.99</v>
      </c>
      <c r="R127" s="20">
        <v>4799.6250999999993</v>
      </c>
      <c r="S127" s="20">
        <v>4588.6882000000023</v>
      </c>
      <c r="T127" s="20">
        <v>629.90449999999998</v>
      </c>
      <c r="U127" s="20">
        <v>1780.126</v>
      </c>
      <c r="V127" s="20">
        <v>7025.8155000000052</v>
      </c>
      <c r="W127" s="20">
        <f>SUM(B127:V127)</f>
        <v>252616.75380000001</v>
      </c>
      <c r="X127" s="73">
        <f>(W127/W$130)*100</f>
        <v>11.489682328531375</v>
      </c>
    </row>
    <row r="128" spans="1:24" x14ac:dyDescent="0.2">
      <c r="A128" s="138" t="s">
        <v>123</v>
      </c>
      <c r="B128" s="139">
        <v>2094.099999999984</v>
      </c>
      <c r="C128" s="139">
        <v>11700.170000000167</v>
      </c>
      <c r="D128" s="139">
        <v>8232.5000000000673</v>
      </c>
      <c r="E128" s="139">
        <v>983.56</v>
      </c>
      <c r="F128" s="139">
        <v>10247.43</v>
      </c>
      <c r="G128" s="139">
        <v>2732.9200000000051</v>
      </c>
      <c r="H128" s="139">
        <v>4154.99</v>
      </c>
      <c r="I128" s="139">
        <v>1060.79</v>
      </c>
      <c r="J128" s="139">
        <v>1423.18</v>
      </c>
      <c r="K128" s="139">
        <v>1173.8599999999999</v>
      </c>
      <c r="L128" s="139">
        <v>1280.3124999999998</v>
      </c>
      <c r="M128" s="139">
        <v>4999.5791000000045</v>
      </c>
      <c r="N128" s="139">
        <f>4069.6753+49.3667</f>
        <v>4119.0419999999995</v>
      </c>
      <c r="O128" s="139">
        <v>552.06209999999999</v>
      </c>
      <c r="P128" s="139">
        <v>3279.3577</v>
      </c>
      <c r="Q128" s="139">
        <v>3184.2445000000043</v>
      </c>
      <c r="R128" s="139">
        <v>2323.1780000000003</v>
      </c>
      <c r="S128" s="139">
        <v>6501.2590000000082</v>
      </c>
      <c r="T128" s="139">
        <v>1987.2610999999993</v>
      </c>
      <c r="U128" s="139">
        <v>10031.8557</v>
      </c>
      <c r="V128" s="139">
        <v>35192.959999999999</v>
      </c>
      <c r="W128" s="139">
        <f>SUM(B128:V128)</f>
        <v>117254.61170000024</v>
      </c>
      <c r="X128" s="140">
        <f>(W128/W$130)*100</f>
        <v>5.3330518254339978</v>
      </c>
    </row>
    <row r="129" spans="1:25" x14ac:dyDescent="0.2">
      <c r="A129" s="214" t="s">
        <v>283</v>
      </c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6">
        <v>2826.46</v>
      </c>
      <c r="W129" s="215"/>
      <c r="X129" s="217"/>
    </row>
    <row r="130" spans="1:25" ht="15" x14ac:dyDescent="0.25">
      <c r="A130" s="141" t="s">
        <v>36</v>
      </c>
      <c r="B130" s="142">
        <f>SUM(B34:B128)</f>
        <v>41987.730000000061</v>
      </c>
      <c r="C130" s="142">
        <f t="shared" ref="C130:L130" si="54">SUM(C34:C128)</f>
        <v>50687.290000000263</v>
      </c>
      <c r="D130" s="142">
        <f t="shared" si="54"/>
        <v>65300.080000000147</v>
      </c>
      <c r="E130" s="142">
        <f t="shared" si="54"/>
        <v>19322.210000000046</v>
      </c>
      <c r="F130" s="142">
        <f t="shared" si="54"/>
        <v>43384.100000000079</v>
      </c>
      <c r="G130" s="142">
        <f t="shared" si="54"/>
        <v>42036.610000000052</v>
      </c>
      <c r="H130" s="142">
        <f t="shared" si="54"/>
        <v>64222.52000000012</v>
      </c>
      <c r="I130" s="142">
        <f t="shared" si="54"/>
        <v>58364.120000000054</v>
      </c>
      <c r="J130" s="142">
        <f t="shared" si="54"/>
        <v>47035.46</v>
      </c>
      <c r="K130" s="142">
        <f>SUM(K34:K128)</f>
        <v>90279.37000000001</v>
      </c>
      <c r="L130" s="142">
        <f t="shared" si="54"/>
        <v>17108.950800000021</v>
      </c>
      <c r="M130" s="142">
        <f t="shared" ref="M130:S130" si="55">SUM(M34:M128)</f>
        <v>105992.24389999999</v>
      </c>
      <c r="N130" s="142">
        <f t="shared" si="55"/>
        <v>128654.40520000004</v>
      </c>
      <c r="O130" s="142">
        <f t="shared" si="55"/>
        <v>42096.706900000027</v>
      </c>
      <c r="P130" s="142">
        <f t="shared" si="55"/>
        <v>570197.39419999951</v>
      </c>
      <c r="Q130" s="142">
        <f t="shared" si="55"/>
        <v>39554.003700000118</v>
      </c>
      <c r="R130" s="151">
        <f t="shared" si="55"/>
        <v>80064.188000000009</v>
      </c>
      <c r="S130" s="151">
        <f t="shared" si="55"/>
        <v>102291.66519999984</v>
      </c>
      <c r="T130" s="151">
        <v>35622.884099999996</v>
      </c>
      <c r="U130" s="151">
        <f>SUM(U34:U128)</f>
        <v>125335.08200000001</v>
      </c>
      <c r="V130" s="151">
        <f>SUM(V34:V129)</f>
        <v>429103.00560000003</v>
      </c>
      <c r="W130" s="151">
        <f>SUM(B130:V130)</f>
        <v>2198640.0196000007</v>
      </c>
      <c r="X130" s="143">
        <f>(W130/W$130)*100</f>
        <v>100</v>
      </c>
      <c r="Y130" s="101"/>
    </row>
    <row r="131" spans="1:25" x14ac:dyDescent="0.2"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</row>
    <row r="132" spans="1:25" x14ac:dyDescent="0.2">
      <c r="A132" s="10"/>
    </row>
    <row r="133" spans="1:25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</row>
    <row r="134" spans="1:25" x14ac:dyDescent="0.2">
      <c r="A134" s="100"/>
      <c r="B134" s="169" t="s">
        <v>243</v>
      </c>
      <c r="C134" s="169"/>
      <c r="D134" s="169"/>
      <c r="E134" s="169"/>
      <c r="F134" s="169"/>
      <c r="G134" s="169"/>
      <c r="H134" s="169"/>
      <c r="I134" s="169"/>
    </row>
    <row r="135" spans="1:25" x14ac:dyDescent="0.2">
      <c r="A135" s="100"/>
      <c r="B135" s="169" t="s">
        <v>244</v>
      </c>
      <c r="C135" s="169"/>
      <c r="D135" s="169"/>
      <c r="E135" s="169"/>
      <c r="F135" s="169"/>
      <c r="G135" s="169"/>
      <c r="H135" s="169"/>
      <c r="I135" s="169"/>
    </row>
    <row r="136" spans="1:25" x14ac:dyDescent="0.2">
      <c r="A136" s="100"/>
      <c r="B136" s="169" t="s">
        <v>245</v>
      </c>
      <c r="C136" s="169"/>
      <c r="D136" s="169"/>
      <c r="E136" s="169"/>
      <c r="F136" s="169"/>
      <c r="G136" s="169"/>
      <c r="H136" s="169"/>
      <c r="I136" s="169"/>
    </row>
    <row r="137" spans="1:25" x14ac:dyDescent="0.2">
      <c r="A137" s="100"/>
      <c r="B137" s="169" t="s">
        <v>246</v>
      </c>
      <c r="C137" s="169"/>
      <c r="D137" s="169"/>
      <c r="E137" s="169"/>
      <c r="F137" s="169"/>
      <c r="G137" s="169"/>
      <c r="H137" s="169"/>
      <c r="I137" s="169"/>
    </row>
    <row r="138" spans="1:25" x14ac:dyDescent="0.2">
      <c r="A138" s="100"/>
      <c r="B138" s="169" t="s">
        <v>247</v>
      </c>
      <c r="C138" s="169"/>
      <c r="D138" s="169"/>
      <c r="E138" s="169"/>
      <c r="F138" s="169"/>
      <c r="G138" s="169"/>
      <c r="H138" s="169"/>
      <c r="I138" s="169"/>
    </row>
    <row r="139" spans="1:25" x14ac:dyDescent="0.2">
      <c r="A139" s="100"/>
      <c r="B139" s="169" t="s">
        <v>248</v>
      </c>
      <c r="C139" s="169"/>
      <c r="D139" s="169"/>
      <c r="E139" s="169"/>
      <c r="F139" s="169"/>
      <c r="G139" s="169"/>
      <c r="H139" s="169"/>
      <c r="I139" s="169"/>
    </row>
    <row r="140" spans="1:25" x14ac:dyDescent="0.2">
      <c r="A140" s="100"/>
      <c r="B140" s="169" t="s">
        <v>249</v>
      </c>
      <c r="C140" s="169"/>
      <c r="D140" s="169"/>
      <c r="E140" s="169"/>
      <c r="F140" s="169"/>
      <c r="G140" s="169"/>
      <c r="H140" s="169"/>
      <c r="I140" s="169"/>
    </row>
    <row r="141" spans="1:25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</row>
    <row r="142" spans="1:25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</row>
    <row r="143" spans="1:25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</row>
  </sheetData>
  <mergeCells count="13">
    <mergeCell ref="A5:X5"/>
    <mergeCell ref="A4:X4"/>
    <mergeCell ref="A7:A8"/>
    <mergeCell ref="W7:W8"/>
    <mergeCell ref="X7:X8"/>
    <mergeCell ref="B7:V7"/>
    <mergeCell ref="B140:I140"/>
    <mergeCell ref="B134:I134"/>
    <mergeCell ref="B135:I135"/>
    <mergeCell ref="B136:I136"/>
    <mergeCell ref="B137:I137"/>
    <mergeCell ref="B138:I138"/>
    <mergeCell ref="B139:I139"/>
  </mergeCells>
  <phoneticPr fontId="0" type="noConversion"/>
  <printOptions horizontalCentered="1" verticalCentered="1"/>
  <pageMargins left="0.74803149606299213" right="0.74803149606299213" top="0.78740157480314965" bottom="0.78740157480314965" header="0" footer="0"/>
  <pageSetup scale="5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zoomScale="70" zoomScaleNormal="70" workbookViewId="0">
      <selection activeCell="C1" sqref="C1:C65536"/>
    </sheetView>
  </sheetViews>
  <sheetFormatPr baseColWidth="10" defaultRowHeight="12.75" x14ac:dyDescent="0.2"/>
  <cols>
    <col min="1" max="1" width="90.42578125" bestFit="1" customWidth="1"/>
    <col min="2" max="2" width="12.5703125" customWidth="1"/>
    <col min="3" max="3" width="13.42578125" customWidth="1"/>
    <col min="4" max="4" width="11.5703125" bestFit="1" customWidth="1"/>
    <col min="5" max="5" width="12.5703125" bestFit="1" customWidth="1"/>
    <col min="6" max="6" width="13" bestFit="1" customWidth="1"/>
    <col min="7" max="8" width="13.42578125" bestFit="1" customWidth="1"/>
    <col min="9" max="9" width="13" bestFit="1" customWidth="1"/>
    <col min="10" max="10" width="13.5703125" customWidth="1"/>
    <col min="11" max="12" width="12" bestFit="1" customWidth="1"/>
    <col min="13" max="13" width="9.85546875" customWidth="1"/>
    <col min="14" max="14" width="14.42578125" bestFit="1" customWidth="1"/>
    <col min="15" max="15" width="8" bestFit="1" customWidth="1"/>
  </cols>
  <sheetData>
    <row r="1" spans="1:15" x14ac:dyDescent="0.2">
      <c r="A1" s="24" t="s">
        <v>31</v>
      </c>
    </row>
    <row r="2" spans="1:15" x14ac:dyDescent="0.2">
      <c r="A2" s="24" t="s">
        <v>165</v>
      </c>
    </row>
    <row r="3" spans="1:15" x14ac:dyDescent="0.2">
      <c r="A3" s="24" t="s">
        <v>259</v>
      </c>
    </row>
    <row r="4" spans="1:1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8"/>
    </row>
    <row r="5" spans="1:15" ht="18" x14ac:dyDescent="0.25">
      <c r="A5" s="170" t="s">
        <v>261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8"/>
    </row>
    <row r="6" spans="1:15" ht="10.5" customHeight="1" x14ac:dyDescent="0.2"/>
    <row r="7" spans="1:15" ht="27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15" ht="26.25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15" ht="38.25" customHeight="1" x14ac:dyDescent="0.2">
      <c r="A9" s="25" t="s">
        <v>4</v>
      </c>
      <c r="B9" s="17">
        <v>0</v>
      </c>
      <c r="C9" s="17">
        <v>0.6</v>
      </c>
      <c r="D9" s="17">
        <v>111.16</v>
      </c>
      <c r="E9" s="17">
        <v>24.409999999999997</v>
      </c>
      <c r="F9" s="17">
        <v>344.83</v>
      </c>
      <c r="G9" s="17">
        <v>115.2946</v>
      </c>
      <c r="H9" s="17">
        <v>207.10329999999999</v>
      </c>
      <c r="I9" s="17">
        <v>363.62499999999989</v>
      </c>
      <c r="J9" s="17">
        <v>241.19</v>
      </c>
      <c r="K9" s="17">
        <v>1548.2582</v>
      </c>
      <c r="L9" s="17">
        <v>40.908000000000001</v>
      </c>
      <c r="M9" s="17">
        <v>36.67</v>
      </c>
      <c r="N9" s="17">
        <f t="shared" ref="N9:N21" si="0">SUM(B9:M9)</f>
        <v>3034.0490999999997</v>
      </c>
      <c r="O9" s="26">
        <f>(+N9/$N$22)*100</f>
        <v>7.2073312223859487</v>
      </c>
    </row>
    <row r="10" spans="1:15" ht="38.25" customHeight="1" x14ac:dyDescent="0.2">
      <c r="A10" s="27" t="s">
        <v>5</v>
      </c>
      <c r="B10" s="18">
        <v>0</v>
      </c>
      <c r="C10" s="18">
        <v>24.986000000000001</v>
      </c>
      <c r="D10" s="18">
        <v>14</v>
      </c>
      <c r="E10" s="18">
        <v>18.41</v>
      </c>
      <c r="F10" s="18">
        <v>74.67</v>
      </c>
      <c r="G10" s="18">
        <v>379.56099999999998</v>
      </c>
      <c r="H10" s="18">
        <v>586.93999999999994</v>
      </c>
      <c r="I10" s="18">
        <v>2734.21</v>
      </c>
      <c r="J10" s="18">
        <v>267.64999999999998</v>
      </c>
      <c r="K10" s="18">
        <v>41.62</v>
      </c>
      <c r="L10" s="18">
        <v>1215.22</v>
      </c>
      <c r="M10" s="18">
        <v>0.14000000000000001</v>
      </c>
      <c r="N10" s="18">
        <f t="shared" si="0"/>
        <v>5357.4070000000002</v>
      </c>
      <c r="O10" s="28">
        <f t="shared" ref="O10:O22" si="1">(+N10/$N$22)*100</f>
        <v>12.726427776705737</v>
      </c>
    </row>
    <row r="11" spans="1:15" ht="38.25" customHeight="1" x14ac:dyDescent="0.2">
      <c r="A11" s="27" t="s">
        <v>6</v>
      </c>
      <c r="B11" s="18">
        <v>0</v>
      </c>
      <c r="C11" s="18">
        <v>0</v>
      </c>
      <c r="D11" s="18">
        <v>0</v>
      </c>
      <c r="E11" s="18">
        <v>7</v>
      </c>
      <c r="F11" s="18">
        <v>0.5</v>
      </c>
      <c r="G11" s="18">
        <v>32.1</v>
      </c>
      <c r="H11" s="18">
        <v>38.049999999999997</v>
      </c>
      <c r="I11" s="18">
        <v>4.3</v>
      </c>
      <c r="J11" s="18">
        <v>0.6</v>
      </c>
      <c r="K11" s="18">
        <v>28.914000000000001</v>
      </c>
      <c r="L11" s="18">
        <v>0</v>
      </c>
      <c r="M11" s="18">
        <v>0</v>
      </c>
      <c r="N11" s="18">
        <f t="shared" si="0"/>
        <v>111.464</v>
      </c>
      <c r="O11" s="28">
        <f t="shared" si="1"/>
        <v>0.26478080640554807</v>
      </c>
    </row>
    <row r="12" spans="1:15" ht="38.25" customHeight="1" x14ac:dyDescent="0.2">
      <c r="A12" s="27" t="s">
        <v>7</v>
      </c>
      <c r="B12" s="18">
        <v>0</v>
      </c>
      <c r="C12" s="18">
        <v>36.61</v>
      </c>
      <c r="D12" s="18">
        <v>144.34</v>
      </c>
      <c r="E12" s="18">
        <v>258.56</v>
      </c>
      <c r="F12" s="18">
        <v>540.29999999999995</v>
      </c>
      <c r="G12" s="18">
        <v>54.400000000000006</v>
      </c>
      <c r="H12" s="18">
        <v>678.88</v>
      </c>
      <c r="I12" s="18">
        <v>66.059999999999988</v>
      </c>
      <c r="J12" s="18">
        <v>0.7</v>
      </c>
      <c r="K12" s="18">
        <v>54.833000000000006</v>
      </c>
      <c r="L12" s="18">
        <v>3298.6086</v>
      </c>
      <c r="M12" s="18">
        <v>1.05</v>
      </c>
      <c r="N12" s="18">
        <f t="shared" si="0"/>
        <v>5134.3416000000007</v>
      </c>
      <c r="O12" s="28">
        <f t="shared" si="1"/>
        <v>12.196539772568293</v>
      </c>
    </row>
    <row r="13" spans="1:15" ht="38.25" customHeight="1" x14ac:dyDescent="0.2">
      <c r="A13" s="27" t="s">
        <v>8</v>
      </c>
      <c r="B13" s="18">
        <v>0</v>
      </c>
      <c r="C13" s="18">
        <v>0</v>
      </c>
      <c r="D13" s="18">
        <v>0.71</v>
      </c>
      <c r="E13" s="18">
        <v>2</v>
      </c>
      <c r="F13" s="18">
        <v>0</v>
      </c>
      <c r="G13" s="18">
        <v>3.9699999999999998</v>
      </c>
      <c r="H13" s="18">
        <v>7.5600000000000005</v>
      </c>
      <c r="I13" s="18">
        <v>1</v>
      </c>
      <c r="J13" s="18">
        <v>1.3</v>
      </c>
      <c r="K13" s="18">
        <v>0.3</v>
      </c>
      <c r="L13" s="18">
        <v>0</v>
      </c>
      <c r="M13" s="18">
        <v>0</v>
      </c>
      <c r="N13" s="18">
        <f t="shared" si="0"/>
        <v>16.84</v>
      </c>
      <c r="O13" s="28">
        <f t="shared" si="1"/>
        <v>4.0003129080864043E-2</v>
      </c>
    </row>
    <row r="14" spans="1:15" ht="38.25" customHeight="1" x14ac:dyDescent="0.2">
      <c r="A14" s="27" t="s">
        <v>9</v>
      </c>
      <c r="B14" s="18">
        <v>0</v>
      </c>
      <c r="C14" s="18">
        <v>0</v>
      </c>
      <c r="D14" s="18">
        <v>1.92</v>
      </c>
      <c r="E14" s="18">
        <v>3.5</v>
      </c>
      <c r="F14" s="18">
        <v>0</v>
      </c>
      <c r="G14" s="18">
        <v>17.981000000000002</v>
      </c>
      <c r="H14" s="18">
        <v>233.00530000000006</v>
      </c>
      <c r="I14" s="18">
        <v>1226.5699999999997</v>
      </c>
      <c r="J14" s="18">
        <v>0.6</v>
      </c>
      <c r="K14" s="18">
        <v>26.71</v>
      </c>
      <c r="L14" s="18">
        <v>0.8</v>
      </c>
      <c r="M14" s="18">
        <v>0</v>
      </c>
      <c r="N14" s="18">
        <f t="shared" si="0"/>
        <v>1511.0862999999997</v>
      </c>
      <c r="O14" s="28">
        <f t="shared" si="1"/>
        <v>3.5895594009041116</v>
      </c>
    </row>
    <row r="15" spans="1:15" ht="38.25" customHeight="1" x14ac:dyDescent="0.2">
      <c r="A15" s="27" t="s">
        <v>10</v>
      </c>
      <c r="B15" s="18">
        <v>0</v>
      </c>
      <c r="C15" s="18">
        <v>27.796299999999999</v>
      </c>
      <c r="D15" s="18">
        <v>2754.8350000000009</v>
      </c>
      <c r="E15" s="18">
        <v>1242.6899999999998</v>
      </c>
      <c r="F15" s="18">
        <v>2402.92</v>
      </c>
      <c r="G15" s="18">
        <v>1008.4179999999996</v>
      </c>
      <c r="H15" s="18">
        <v>1045.5361000000003</v>
      </c>
      <c r="I15" s="18">
        <v>988.75280000000032</v>
      </c>
      <c r="J15" s="18">
        <v>73.680000000000007</v>
      </c>
      <c r="K15" s="18">
        <v>653.05999999999972</v>
      </c>
      <c r="L15" s="18">
        <v>8.5099999999999995E-2</v>
      </c>
      <c r="M15" s="18">
        <v>0.01</v>
      </c>
      <c r="N15" s="18">
        <f t="shared" si="0"/>
        <v>10197.783300000001</v>
      </c>
      <c r="O15" s="28">
        <f t="shared" si="1"/>
        <v>24.224658057516613</v>
      </c>
    </row>
    <row r="16" spans="1:15" ht="38.25" customHeight="1" x14ac:dyDescent="0.2">
      <c r="A16" s="27" t="s">
        <v>11</v>
      </c>
      <c r="B16" s="18">
        <v>0</v>
      </c>
      <c r="C16" s="18">
        <v>30.660000000000004</v>
      </c>
      <c r="D16" s="18">
        <v>10.879999999999999</v>
      </c>
      <c r="E16" s="18">
        <v>45.910000000000004</v>
      </c>
      <c r="F16" s="18">
        <v>39.6</v>
      </c>
      <c r="G16" s="18">
        <v>110.89</v>
      </c>
      <c r="H16" s="18">
        <v>273.51859999999999</v>
      </c>
      <c r="I16" s="18">
        <v>238.19120000000004</v>
      </c>
      <c r="J16" s="18">
        <v>2.8</v>
      </c>
      <c r="K16" s="18">
        <v>2.6399999999999997</v>
      </c>
      <c r="L16" s="18">
        <v>3.8871000000000002</v>
      </c>
      <c r="M16" s="18">
        <v>15.13</v>
      </c>
      <c r="N16" s="18">
        <f t="shared" si="0"/>
        <v>774.1069</v>
      </c>
      <c r="O16" s="28">
        <f t="shared" si="1"/>
        <v>1.8388775678793059</v>
      </c>
    </row>
    <row r="17" spans="1:15" ht="38.25" customHeight="1" x14ac:dyDescent="0.2">
      <c r="A17" s="27" t="s">
        <v>12</v>
      </c>
      <c r="B17" s="18">
        <v>0</v>
      </c>
      <c r="C17" s="18">
        <v>1</v>
      </c>
      <c r="D17" s="18">
        <v>2.0300000000000002</v>
      </c>
      <c r="E17" s="18">
        <v>230.7</v>
      </c>
      <c r="F17" s="18">
        <v>7.23</v>
      </c>
      <c r="G17" s="18">
        <v>109.97499999999999</v>
      </c>
      <c r="H17" s="18">
        <v>1102.9679999999998</v>
      </c>
      <c r="I17" s="18">
        <v>74.31</v>
      </c>
      <c r="J17" s="18">
        <v>0.30449999999999999</v>
      </c>
      <c r="K17" s="18">
        <v>1.7</v>
      </c>
      <c r="L17" s="18">
        <v>7.85E-2</v>
      </c>
      <c r="M17" s="18">
        <v>0</v>
      </c>
      <c r="N17" s="18">
        <f t="shared" si="0"/>
        <v>1530.2959999999998</v>
      </c>
      <c r="O17" s="28">
        <f t="shared" si="1"/>
        <v>3.6351917113972636</v>
      </c>
    </row>
    <row r="18" spans="1:15" ht="38.25" customHeight="1" x14ac:dyDescent="0.2">
      <c r="A18" s="27" t="s">
        <v>13</v>
      </c>
      <c r="B18" s="18">
        <v>0</v>
      </c>
      <c r="C18" s="18">
        <v>3.32E-2</v>
      </c>
      <c r="D18" s="18">
        <v>12.169999999999998</v>
      </c>
      <c r="E18" s="18">
        <v>45.449999999999996</v>
      </c>
      <c r="F18" s="18">
        <v>93.8</v>
      </c>
      <c r="G18" s="18">
        <v>237.52</v>
      </c>
      <c r="H18" s="18">
        <v>50.820000000000007</v>
      </c>
      <c r="I18" s="18">
        <v>9.3999999999999986</v>
      </c>
      <c r="J18" s="18">
        <v>0</v>
      </c>
      <c r="K18" s="18">
        <v>0</v>
      </c>
      <c r="L18" s="18">
        <v>116.9141</v>
      </c>
      <c r="M18" s="18">
        <v>0.11</v>
      </c>
      <c r="N18" s="18">
        <f t="shared" si="0"/>
        <v>566.21730000000002</v>
      </c>
      <c r="O18" s="28">
        <f t="shared" si="1"/>
        <v>1.3450394144725846</v>
      </c>
    </row>
    <row r="19" spans="1:15" ht="38.25" customHeight="1" x14ac:dyDescent="0.2">
      <c r="A19" s="27" t="s">
        <v>14</v>
      </c>
      <c r="B19" s="18">
        <v>0</v>
      </c>
      <c r="C19" s="18">
        <v>17.002600000000001</v>
      </c>
      <c r="D19" s="18">
        <v>1080.6599999999999</v>
      </c>
      <c r="E19" s="18">
        <v>809.85</v>
      </c>
      <c r="F19" s="18">
        <v>85.989999999999966</v>
      </c>
      <c r="G19" s="18">
        <v>182.90609999999998</v>
      </c>
      <c r="H19" s="18">
        <v>2909.6328999999969</v>
      </c>
      <c r="I19" s="18">
        <v>6265.2198000000026</v>
      </c>
      <c r="J19" s="18">
        <v>198.99430000000001</v>
      </c>
      <c r="K19" s="18">
        <v>37.56</v>
      </c>
      <c r="L19" s="18">
        <v>6.0281000000000002</v>
      </c>
      <c r="M19" s="18">
        <v>0</v>
      </c>
      <c r="N19" s="18">
        <f t="shared" si="0"/>
        <v>11593.843799999999</v>
      </c>
      <c r="O19" s="28">
        <f t="shared" si="1"/>
        <v>27.540975657646989</v>
      </c>
    </row>
    <row r="20" spans="1:15" ht="38.25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2.29</v>
      </c>
      <c r="H20" s="18">
        <v>0.05</v>
      </c>
      <c r="I20" s="18">
        <v>5.6899999999999995</v>
      </c>
      <c r="J20" s="18">
        <v>0</v>
      </c>
      <c r="K20" s="18">
        <v>0.01</v>
      </c>
      <c r="L20" s="18">
        <v>0</v>
      </c>
      <c r="M20" s="18">
        <v>0</v>
      </c>
      <c r="N20" s="18">
        <f t="shared" si="0"/>
        <v>8.0399999999999991</v>
      </c>
      <c r="O20" s="28">
        <f t="shared" si="1"/>
        <v>1.9098881105115612E-2</v>
      </c>
    </row>
    <row r="21" spans="1:15" ht="38.25" customHeight="1" x14ac:dyDescent="0.2">
      <c r="A21" s="29" t="s">
        <v>16</v>
      </c>
      <c r="B21" s="19">
        <v>103.6</v>
      </c>
      <c r="C21" s="19">
        <v>50.293199999999999</v>
      </c>
      <c r="D21" s="19">
        <v>0</v>
      </c>
      <c r="E21" s="19">
        <v>0.2</v>
      </c>
      <c r="F21" s="19">
        <v>18.100000000000001</v>
      </c>
      <c r="G21" s="19">
        <v>126.16</v>
      </c>
      <c r="H21" s="19">
        <v>1112.0009</v>
      </c>
      <c r="I21" s="19">
        <v>253.809</v>
      </c>
      <c r="J21" s="19">
        <v>305.45999999999998</v>
      </c>
      <c r="K21" s="19">
        <v>29.71</v>
      </c>
      <c r="L21" s="19">
        <v>175.0385</v>
      </c>
      <c r="M21" s="19">
        <v>86.859999999999985</v>
      </c>
      <c r="N21" s="19">
        <f t="shared" si="0"/>
        <v>2261.2316000000001</v>
      </c>
      <c r="O21" s="30">
        <f t="shared" si="1"/>
        <v>5.3715166019316349</v>
      </c>
    </row>
    <row r="22" spans="1:15" ht="26.25" customHeight="1" x14ac:dyDescent="0.2">
      <c r="A22" s="32" t="s">
        <v>41</v>
      </c>
      <c r="B22" s="33">
        <f>SUM(B9:B21)</f>
        <v>103.6</v>
      </c>
      <c r="C22" s="33">
        <f t="shared" ref="C22:N22" si="2">SUM(C9:C21)</f>
        <v>188.98129999999998</v>
      </c>
      <c r="D22" s="33">
        <f t="shared" si="2"/>
        <v>4132.7050000000017</v>
      </c>
      <c r="E22" s="33">
        <f t="shared" si="2"/>
        <v>2688.68</v>
      </c>
      <c r="F22" s="33">
        <f t="shared" si="2"/>
        <v>3607.94</v>
      </c>
      <c r="G22" s="33">
        <f t="shared" si="2"/>
        <v>2381.4656999999997</v>
      </c>
      <c r="H22" s="33">
        <f t="shared" si="2"/>
        <v>8246.0650999999962</v>
      </c>
      <c r="I22" s="33">
        <f t="shared" si="2"/>
        <v>12231.137800000002</v>
      </c>
      <c r="J22" s="33">
        <f t="shared" si="2"/>
        <v>1093.2788</v>
      </c>
      <c r="K22" s="33">
        <f t="shared" si="2"/>
        <v>2425.3151999999995</v>
      </c>
      <c r="L22" s="33">
        <f t="shared" si="2"/>
        <v>4857.5680000000002</v>
      </c>
      <c r="M22" s="33">
        <f t="shared" si="2"/>
        <v>139.96999999999997</v>
      </c>
      <c r="N22" s="33">
        <f t="shared" si="2"/>
        <v>42096.706899999997</v>
      </c>
      <c r="O22" s="34">
        <f t="shared" si="1"/>
        <v>100</v>
      </c>
    </row>
  </sheetData>
  <mergeCells count="4">
    <mergeCell ref="A4:N4"/>
    <mergeCell ref="A5:N5"/>
    <mergeCell ref="B7:O7"/>
    <mergeCell ref="A7:A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zoomScale="70" zoomScaleNormal="70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6.85546875" bestFit="1" customWidth="1"/>
    <col min="3" max="3" width="9.7109375" bestFit="1" customWidth="1"/>
    <col min="4" max="4" width="11.5703125" bestFit="1" customWidth="1"/>
    <col min="5" max="5" width="12.5703125" bestFit="1" customWidth="1"/>
    <col min="6" max="6" width="13" bestFit="1" customWidth="1"/>
    <col min="7" max="8" width="13.42578125" bestFit="1" customWidth="1"/>
    <col min="9" max="9" width="13" bestFit="1" customWidth="1"/>
    <col min="10" max="10" width="9.28515625" bestFit="1" customWidth="1"/>
    <col min="11" max="12" width="12" bestFit="1" customWidth="1"/>
    <col min="13" max="13" width="9.85546875" customWidth="1"/>
    <col min="14" max="14" width="14.42578125" bestFit="1" customWidth="1"/>
    <col min="15" max="15" width="8" bestFit="1" customWidth="1"/>
  </cols>
  <sheetData>
    <row r="1" spans="1:15" x14ac:dyDescent="0.2">
      <c r="A1" s="24" t="s">
        <v>31</v>
      </c>
    </row>
    <row r="2" spans="1:15" x14ac:dyDescent="0.2">
      <c r="A2" s="24" t="s">
        <v>165</v>
      </c>
    </row>
    <row r="3" spans="1:15" x14ac:dyDescent="0.2">
      <c r="A3" s="24" t="s">
        <v>257</v>
      </c>
    </row>
    <row r="4" spans="1:1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8"/>
    </row>
    <row r="5" spans="1:15" ht="18" x14ac:dyDescent="0.25">
      <c r="A5" s="170" t="s">
        <v>260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8"/>
    </row>
    <row r="6" spans="1:15" ht="10.5" customHeight="1" x14ac:dyDescent="0.2"/>
    <row r="7" spans="1:15" ht="27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15" ht="26.25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15" ht="38.25" customHeight="1" x14ac:dyDescent="0.2">
      <c r="A9" s="25" t="s">
        <v>4</v>
      </c>
      <c r="B9" s="17"/>
      <c r="C9" s="17">
        <v>2.2299999999999995</v>
      </c>
      <c r="D9" s="17">
        <v>207.79</v>
      </c>
      <c r="E9" s="17">
        <v>11.4</v>
      </c>
      <c r="F9" s="17">
        <v>690.61</v>
      </c>
      <c r="G9" s="17">
        <v>129.59750000000003</v>
      </c>
      <c r="H9" s="17">
        <v>219.44900000000001</v>
      </c>
      <c r="I9" s="17">
        <v>194.13</v>
      </c>
      <c r="J9" s="17">
        <v>56.377200000000002</v>
      </c>
      <c r="K9" s="17">
        <v>693.47200000000009</v>
      </c>
      <c r="L9" s="17">
        <v>8.65</v>
      </c>
      <c r="M9" s="17">
        <v>0.57999999999999996</v>
      </c>
      <c r="N9" s="17">
        <f t="shared" ref="N9:N21" si="0">SUM(B9:M9)</f>
        <v>2214.2857000000004</v>
      </c>
      <c r="O9" s="26">
        <f>(+N9/$N$22)*100</f>
        <v>1.7211114509120593</v>
      </c>
    </row>
    <row r="10" spans="1:15" ht="38.25" customHeight="1" x14ac:dyDescent="0.2">
      <c r="A10" s="27" t="s">
        <v>5</v>
      </c>
      <c r="B10" s="18"/>
      <c r="C10" s="18">
        <v>5.5600000000000005</v>
      </c>
      <c r="D10" s="18">
        <v>48.260000000000005</v>
      </c>
      <c r="E10" s="18">
        <v>272.72000000000003</v>
      </c>
      <c r="F10" s="18">
        <v>3691.4999999999995</v>
      </c>
      <c r="G10" s="18">
        <v>282.60369999999989</v>
      </c>
      <c r="H10" s="18">
        <v>815.18989999999997</v>
      </c>
      <c r="I10" s="18">
        <v>1653.6</v>
      </c>
      <c r="J10" s="18">
        <v>210.49</v>
      </c>
      <c r="K10" s="18">
        <v>343.31</v>
      </c>
      <c r="L10" s="18">
        <v>3.3499999999999996</v>
      </c>
      <c r="M10" s="18">
        <v>2.04</v>
      </c>
      <c r="N10" s="18">
        <f t="shared" si="0"/>
        <v>7328.6236000000008</v>
      </c>
      <c r="O10" s="28">
        <f t="shared" ref="O10:O22" si="1">(+N10/$N$22)*100</f>
        <v>5.6963642936339962</v>
      </c>
    </row>
    <row r="11" spans="1:15" ht="38.25" customHeight="1" x14ac:dyDescent="0.2">
      <c r="A11" s="27" t="s">
        <v>6</v>
      </c>
      <c r="B11" s="18"/>
      <c r="C11" s="18">
        <v>0</v>
      </c>
      <c r="D11" s="18">
        <v>0</v>
      </c>
      <c r="E11" s="18">
        <v>0</v>
      </c>
      <c r="F11" s="18">
        <v>29.7</v>
      </c>
      <c r="G11" s="18">
        <v>14.65</v>
      </c>
      <c r="H11" s="18">
        <v>140.11000000000001</v>
      </c>
      <c r="I11" s="18">
        <v>6599.6500000000005</v>
      </c>
      <c r="J11" s="18">
        <v>0.1</v>
      </c>
      <c r="K11" s="18">
        <v>1963.4900000000002</v>
      </c>
      <c r="L11" s="18">
        <v>0</v>
      </c>
      <c r="M11" s="18">
        <v>0</v>
      </c>
      <c r="N11" s="18">
        <f t="shared" si="0"/>
        <v>8747.7000000000007</v>
      </c>
      <c r="O11" s="28">
        <f t="shared" si="1"/>
        <v>6.7993785260607602</v>
      </c>
    </row>
    <row r="12" spans="1:15" ht="38.25" customHeight="1" x14ac:dyDescent="0.2">
      <c r="A12" s="27" t="s">
        <v>7</v>
      </c>
      <c r="B12" s="18"/>
      <c r="C12" s="18">
        <v>3.22</v>
      </c>
      <c r="D12" s="18">
        <v>1392.45</v>
      </c>
      <c r="E12" s="18">
        <v>605.68999999999994</v>
      </c>
      <c r="F12" s="18">
        <v>1122.8</v>
      </c>
      <c r="G12" s="18">
        <v>107.50000000000001</v>
      </c>
      <c r="H12" s="18">
        <v>237.28370000000001</v>
      </c>
      <c r="I12" s="18">
        <v>190.73000000000002</v>
      </c>
      <c r="J12" s="18">
        <v>17.195</v>
      </c>
      <c r="K12" s="18">
        <v>21.330000000000005</v>
      </c>
      <c r="L12" s="18">
        <v>18</v>
      </c>
      <c r="M12" s="18">
        <v>0.94299999999999995</v>
      </c>
      <c r="N12" s="18">
        <f t="shared" si="0"/>
        <v>3717.1417000000001</v>
      </c>
      <c r="O12" s="28">
        <f t="shared" si="1"/>
        <v>2.8892455677841018</v>
      </c>
    </row>
    <row r="13" spans="1:15" ht="38.25" customHeight="1" x14ac:dyDescent="0.2">
      <c r="A13" s="27" t="s">
        <v>8</v>
      </c>
      <c r="B13" s="18"/>
      <c r="C13" s="18">
        <v>0</v>
      </c>
      <c r="D13" s="18">
        <v>0.02</v>
      </c>
      <c r="E13" s="18">
        <v>3</v>
      </c>
      <c r="F13" s="18">
        <v>3</v>
      </c>
      <c r="G13" s="18">
        <v>7.5019999999999998</v>
      </c>
      <c r="H13" s="18">
        <v>34.802500000000002</v>
      </c>
      <c r="I13" s="18">
        <v>0.8</v>
      </c>
      <c r="J13" s="18">
        <v>3.6</v>
      </c>
      <c r="K13" s="18">
        <v>0</v>
      </c>
      <c r="L13" s="18">
        <v>0</v>
      </c>
      <c r="M13" s="18">
        <v>0</v>
      </c>
      <c r="N13" s="18">
        <f t="shared" si="0"/>
        <v>52.724499999999999</v>
      </c>
      <c r="O13" s="28">
        <f t="shared" si="1"/>
        <v>4.0981496061512225E-2</v>
      </c>
    </row>
    <row r="14" spans="1:15" ht="38.25" customHeight="1" x14ac:dyDescent="0.2">
      <c r="A14" s="27" t="s">
        <v>9</v>
      </c>
      <c r="B14" s="18"/>
      <c r="C14" s="18">
        <v>0</v>
      </c>
      <c r="D14" s="18">
        <v>0.03</v>
      </c>
      <c r="E14" s="18">
        <v>9.01</v>
      </c>
      <c r="F14" s="18">
        <v>15</v>
      </c>
      <c r="G14" s="18">
        <v>11.7</v>
      </c>
      <c r="H14" s="18">
        <v>647.99029999999971</v>
      </c>
      <c r="I14" s="18">
        <v>1081.6100000000001</v>
      </c>
      <c r="J14" s="18">
        <v>0</v>
      </c>
      <c r="K14" s="18">
        <v>28.599999999999998</v>
      </c>
      <c r="L14" s="18">
        <v>0</v>
      </c>
      <c r="M14" s="18">
        <v>0.01</v>
      </c>
      <c r="N14" s="18">
        <f t="shared" si="0"/>
        <v>1793.9502999999997</v>
      </c>
      <c r="O14" s="28">
        <f t="shared" si="1"/>
        <v>1.3943947719560863</v>
      </c>
    </row>
    <row r="15" spans="1:15" ht="38.25" customHeight="1" x14ac:dyDescent="0.2">
      <c r="A15" s="27" t="s">
        <v>10</v>
      </c>
      <c r="B15" s="18"/>
      <c r="C15" s="18">
        <v>3.3</v>
      </c>
      <c r="D15" s="18">
        <v>949.0899999999981</v>
      </c>
      <c r="E15" s="18">
        <v>1375.1699999999983</v>
      </c>
      <c r="F15" s="18">
        <v>1567.47</v>
      </c>
      <c r="G15" s="18">
        <v>2651.447000000001</v>
      </c>
      <c r="H15" s="18">
        <v>4811.3234000000011</v>
      </c>
      <c r="I15" s="18">
        <v>3562.0900000000011</v>
      </c>
      <c r="J15" s="18">
        <v>357.77000000000004</v>
      </c>
      <c r="K15" s="18">
        <v>1276.4549999999999</v>
      </c>
      <c r="L15" s="18">
        <v>0</v>
      </c>
      <c r="M15" s="18">
        <v>0</v>
      </c>
      <c r="N15" s="18">
        <f t="shared" si="0"/>
        <v>16554.115400000002</v>
      </c>
      <c r="O15" s="28">
        <f t="shared" si="1"/>
        <v>12.867118987698682</v>
      </c>
    </row>
    <row r="16" spans="1:15" ht="38.25" customHeight="1" x14ac:dyDescent="0.2">
      <c r="A16" s="27" t="s">
        <v>11</v>
      </c>
      <c r="B16" s="18"/>
      <c r="C16" s="18">
        <v>0.02</v>
      </c>
      <c r="D16" s="18">
        <v>695.24999999999989</v>
      </c>
      <c r="E16" s="18">
        <v>104.16999999999999</v>
      </c>
      <c r="F16" s="18">
        <v>108</v>
      </c>
      <c r="G16" s="18">
        <v>740.91</v>
      </c>
      <c r="H16" s="18">
        <v>261.21819999999997</v>
      </c>
      <c r="I16" s="18">
        <v>126.80999999999999</v>
      </c>
      <c r="J16" s="18">
        <v>7.3500000000000005</v>
      </c>
      <c r="K16" s="18">
        <v>1.1000000000000001</v>
      </c>
      <c r="L16" s="18">
        <v>0</v>
      </c>
      <c r="M16" s="18">
        <v>0.52</v>
      </c>
      <c r="N16" s="18">
        <f t="shared" si="0"/>
        <v>2045.3481999999997</v>
      </c>
      <c r="O16" s="28">
        <f t="shared" si="1"/>
        <v>1.5898003623120394</v>
      </c>
    </row>
    <row r="17" spans="1:15" ht="38.25" customHeight="1" x14ac:dyDescent="0.2">
      <c r="A17" s="27" t="s">
        <v>12</v>
      </c>
      <c r="B17" s="18"/>
      <c r="C17" s="18">
        <v>2</v>
      </c>
      <c r="D17" s="18">
        <v>161.03</v>
      </c>
      <c r="E17" s="18">
        <v>104.94</v>
      </c>
      <c r="F17" s="18">
        <v>1835.8000000000002</v>
      </c>
      <c r="G17" s="18">
        <v>2485.69</v>
      </c>
      <c r="H17" s="18">
        <v>412.82450000000006</v>
      </c>
      <c r="I17" s="18">
        <v>1023.46</v>
      </c>
      <c r="J17" s="18">
        <v>9.6300000000000008</v>
      </c>
      <c r="K17" s="18">
        <v>245.7</v>
      </c>
      <c r="L17" s="18">
        <v>0</v>
      </c>
      <c r="M17" s="18">
        <v>0</v>
      </c>
      <c r="N17" s="18">
        <f t="shared" si="0"/>
        <v>6281.0745000000006</v>
      </c>
      <c r="O17" s="28">
        <f t="shared" si="1"/>
        <v>4.8821293683925866</v>
      </c>
    </row>
    <row r="18" spans="1:15" ht="38.25" customHeight="1" x14ac:dyDescent="0.2">
      <c r="A18" s="27" t="s">
        <v>13</v>
      </c>
      <c r="B18" s="18"/>
      <c r="C18" s="18">
        <v>0</v>
      </c>
      <c r="D18" s="18">
        <v>9.6</v>
      </c>
      <c r="E18" s="18">
        <v>199.87</v>
      </c>
      <c r="F18" s="18">
        <v>341.8</v>
      </c>
      <c r="G18" s="18">
        <v>17.600000000000001</v>
      </c>
      <c r="H18" s="18">
        <v>428.11</v>
      </c>
      <c r="I18" s="18">
        <v>0.11</v>
      </c>
      <c r="J18" s="18">
        <v>1.1000000000000001</v>
      </c>
      <c r="K18" s="18">
        <v>0.01</v>
      </c>
      <c r="L18" s="18">
        <v>0</v>
      </c>
      <c r="M18" s="18">
        <v>0</v>
      </c>
      <c r="N18" s="18">
        <f t="shared" si="0"/>
        <v>998.2</v>
      </c>
      <c r="O18" s="28">
        <f t="shared" si="1"/>
        <v>0.7758770470768146</v>
      </c>
    </row>
    <row r="19" spans="1:15" ht="38.25" customHeight="1" x14ac:dyDescent="0.2">
      <c r="A19" s="27" t="s">
        <v>14</v>
      </c>
      <c r="B19" s="18"/>
      <c r="C19" s="18">
        <v>76.709999999999994</v>
      </c>
      <c r="D19" s="18">
        <v>615.37</v>
      </c>
      <c r="E19" s="18">
        <v>30.53</v>
      </c>
      <c r="F19" s="18">
        <v>760.69999999999993</v>
      </c>
      <c r="G19" s="18">
        <v>15735.125000000005</v>
      </c>
      <c r="H19" s="18">
        <v>15115.387800000015</v>
      </c>
      <c r="I19" s="18">
        <v>24923.370000000003</v>
      </c>
      <c r="J19" s="18">
        <v>51.4</v>
      </c>
      <c r="K19" s="18">
        <v>10.119999999999999</v>
      </c>
      <c r="L19" s="18">
        <v>0</v>
      </c>
      <c r="M19" s="18">
        <v>0</v>
      </c>
      <c r="N19" s="18">
        <f t="shared" si="0"/>
        <v>57318.712800000023</v>
      </c>
      <c r="O19" s="28">
        <f t="shared" si="1"/>
        <v>44.552468072037698</v>
      </c>
    </row>
    <row r="20" spans="1:15" ht="38.25" customHeight="1" x14ac:dyDescent="0.2">
      <c r="A20" s="27" t="s">
        <v>15</v>
      </c>
      <c r="B20" s="18"/>
      <c r="C20" s="18">
        <v>0</v>
      </c>
      <c r="D20" s="18">
        <v>6.0000000000000005E-2</v>
      </c>
      <c r="E20" s="18">
        <v>0</v>
      </c>
      <c r="F20" s="18">
        <v>0</v>
      </c>
      <c r="G20" s="18">
        <v>0.12000000000000001</v>
      </c>
      <c r="H20" s="18">
        <v>7420.442500000001</v>
      </c>
      <c r="I20" s="18">
        <v>823.04</v>
      </c>
      <c r="J20" s="18">
        <v>53.4</v>
      </c>
      <c r="K20" s="18">
        <v>50.99</v>
      </c>
      <c r="L20" s="18">
        <v>0</v>
      </c>
      <c r="M20" s="18">
        <v>0</v>
      </c>
      <c r="N20" s="18">
        <f t="shared" si="0"/>
        <v>8348.0525000000016</v>
      </c>
      <c r="O20" s="28">
        <f t="shared" si="1"/>
        <v>6.4887420582470661</v>
      </c>
    </row>
    <row r="21" spans="1:15" ht="38.25" customHeight="1" x14ac:dyDescent="0.2">
      <c r="A21" s="29" t="s">
        <v>16</v>
      </c>
      <c r="B21" s="19"/>
      <c r="C21" s="19">
        <v>54.860000000000007</v>
      </c>
      <c r="D21" s="19">
        <v>159.07999999999998</v>
      </c>
      <c r="E21" s="19">
        <v>0</v>
      </c>
      <c r="F21" s="19">
        <v>64.400000000000006</v>
      </c>
      <c r="G21" s="19">
        <v>1312.5700000000002</v>
      </c>
      <c r="H21" s="19">
        <v>5344.8373000000011</v>
      </c>
      <c r="I21" s="19">
        <v>5792.51</v>
      </c>
      <c r="J21" s="19">
        <v>24.68</v>
      </c>
      <c r="K21" s="19">
        <v>298.87799999999993</v>
      </c>
      <c r="L21" s="19">
        <f>153.294+49.3667</f>
        <v>202.66070000000002</v>
      </c>
      <c r="M21" s="19">
        <v>0</v>
      </c>
      <c r="N21" s="19">
        <f t="shared" si="0"/>
        <v>13254.476000000002</v>
      </c>
      <c r="O21" s="30">
        <f t="shared" si="1"/>
        <v>10.302387997826598</v>
      </c>
    </row>
    <row r="22" spans="1:15" ht="26.25" customHeight="1" x14ac:dyDescent="0.2">
      <c r="A22" s="32" t="s">
        <v>41</v>
      </c>
      <c r="B22" s="33">
        <f>SUM(B9:B21)</f>
        <v>0</v>
      </c>
      <c r="C22" s="33">
        <f t="shared" ref="C22:N22" si="2">SUM(C9:C21)</f>
        <v>147.9</v>
      </c>
      <c r="D22" s="33">
        <f t="shared" si="2"/>
        <v>4238.0299999999979</v>
      </c>
      <c r="E22" s="33">
        <f t="shared" si="2"/>
        <v>2716.4999999999982</v>
      </c>
      <c r="F22" s="33">
        <f t="shared" si="2"/>
        <v>10230.780000000001</v>
      </c>
      <c r="G22" s="33">
        <f t="shared" si="2"/>
        <v>23497.015200000005</v>
      </c>
      <c r="H22" s="33">
        <f t="shared" si="2"/>
        <v>35888.969100000017</v>
      </c>
      <c r="I22" s="33">
        <f t="shared" si="2"/>
        <v>45971.91</v>
      </c>
      <c r="J22" s="33">
        <f t="shared" si="2"/>
        <v>793.09220000000005</v>
      </c>
      <c r="K22" s="33">
        <f t="shared" si="2"/>
        <v>4933.4549999999999</v>
      </c>
      <c r="L22" s="33">
        <f t="shared" si="2"/>
        <v>232.66070000000002</v>
      </c>
      <c r="M22" s="33">
        <f t="shared" si="2"/>
        <v>4.093</v>
      </c>
      <c r="N22" s="33">
        <f t="shared" si="2"/>
        <v>128654.40520000004</v>
      </c>
      <c r="O22" s="34">
        <f t="shared" si="1"/>
        <v>100</v>
      </c>
    </row>
  </sheetData>
  <mergeCells count="4">
    <mergeCell ref="A4:N4"/>
    <mergeCell ref="A5:N5"/>
    <mergeCell ref="B7:O7"/>
    <mergeCell ref="A7:A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zoomScale="70" zoomScaleNormal="70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6.85546875" bestFit="1" customWidth="1"/>
    <col min="3" max="3" width="9.7109375" bestFit="1" customWidth="1"/>
    <col min="4" max="4" width="11.5703125" bestFit="1" customWidth="1"/>
    <col min="5" max="5" width="12.5703125" bestFit="1" customWidth="1"/>
    <col min="6" max="6" width="10.7109375" bestFit="1" customWidth="1"/>
    <col min="7" max="7" width="13.42578125" bestFit="1" customWidth="1"/>
    <col min="8" max="8" width="12.5703125" bestFit="1" customWidth="1"/>
    <col min="9" max="9" width="13" bestFit="1" customWidth="1"/>
    <col min="10" max="10" width="9.28515625" bestFit="1" customWidth="1"/>
    <col min="11" max="12" width="12" bestFit="1" customWidth="1"/>
    <col min="13" max="13" width="6.42578125" bestFit="1" customWidth="1"/>
    <col min="14" max="14" width="14.42578125" bestFit="1" customWidth="1"/>
    <col min="15" max="15" width="8" bestFit="1" customWidth="1"/>
  </cols>
  <sheetData>
    <row r="1" spans="1:15" x14ac:dyDescent="0.2">
      <c r="A1" s="24" t="s">
        <v>31</v>
      </c>
    </row>
    <row r="2" spans="1:15" x14ac:dyDescent="0.2">
      <c r="A2" s="24" t="s">
        <v>165</v>
      </c>
    </row>
    <row r="3" spans="1:15" x14ac:dyDescent="0.2">
      <c r="A3" s="24" t="s">
        <v>217</v>
      </c>
    </row>
    <row r="4" spans="1:1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8"/>
    </row>
    <row r="5" spans="1:15" ht="18" x14ac:dyDescent="0.25">
      <c r="A5" s="170" t="s">
        <v>241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8"/>
    </row>
    <row r="6" spans="1:15" ht="10.5" customHeight="1" x14ac:dyDescent="0.2"/>
    <row r="7" spans="1:15" ht="27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15" ht="26.25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15" ht="38.25" customHeight="1" x14ac:dyDescent="0.2">
      <c r="A9" s="25" t="s">
        <v>4</v>
      </c>
      <c r="B9" s="17"/>
      <c r="C9" s="17"/>
      <c r="D9" s="17">
        <v>45.820000000000007</v>
      </c>
      <c r="E9" s="17">
        <v>0.5</v>
      </c>
      <c r="F9" s="17"/>
      <c r="G9" s="17">
        <v>834.67750000000012</v>
      </c>
      <c r="H9" s="17">
        <v>800.54329999999993</v>
      </c>
      <c r="I9" s="17">
        <v>478.39999999999986</v>
      </c>
      <c r="J9" s="17">
        <v>15.020000000000001</v>
      </c>
      <c r="K9" s="17">
        <v>2093.6899999999996</v>
      </c>
      <c r="L9" s="17">
        <v>16.500000000000004</v>
      </c>
      <c r="M9" s="17">
        <v>0.01</v>
      </c>
      <c r="N9" s="17">
        <f t="shared" ref="N9:N21" si="0">SUM(B9:M9)</f>
        <v>4285.1607999999997</v>
      </c>
      <c r="O9" s="26">
        <f>(+N9/$N$22)*100</f>
        <v>4.0429003503717693</v>
      </c>
    </row>
    <row r="10" spans="1:15" ht="38.25" customHeight="1" x14ac:dyDescent="0.2">
      <c r="A10" s="27" t="s">
        <v>5</v>
      </c>
      <c r="B10" s="18"/>
      <c r="C10" s="18">
        <v>5.0199999999999996</v>
      </c>
      <c r="D10" s="18">
        <v>91.44</v>
      </c>
      <c r="E10" s="18">
        <v>32</v>
      </c>
      <c r="F10" s="18">
        <v>1233.8</v>
      </c>
      <c r="G10" s="18">
        <v>487.12</v>
      </c>
      <c r="H10" s="18">
        <v>510.37510000000015</v>
      </c>
      <c r="I10" s="18">
        <v>2150.0499999999997</v>
      </c>
      <c r="J10" s="18">
        <v>25.62</v>
      </c>
      <c r="K10" s="18">
        <v>66.070000000000007</v>
      </c>
      <c r="L10" s="18">
        <v>221.60999999999999</v>
      </c>
      <c r="M10" s="18"/>
      <c r="N10" s="18">
        <f t="shared" si="0"/>
        <v>4823.1050999999989</v>
      </c>
      <c r="O10" s="28">
        <f t="shared" ref="O10:O22" si="1">(+N10/$N$22)*100</f>
        <v>4.5504321094951363</v>
      </c>
    </row>
    <row r="11" spans="1:15" ht="38.25" customHeight="1" x14ac:dyDescent="0.2">
      <c r="A11" s="27" t="s">
        <v>6</v>
      </c>
      <c r="B11" s="18"/>
      <c r="C11" s="18"/>
      <c r="D11" s="18"/>
      <c r="E11" s="18">
        <v>80</v>
      </c>
      <c r="F11" s="18"/>
      <c r="G11" s="18">
        <v>14.510000000000002</v>
      </c>
      <c r="H11" s="18">
        <v>127.375</v>
      </c>
      <c r="I11" s="18">
        <v>1068.6799999999998</v>
      </c>
      <c r="J11" s="18">
        <v>19.28</v>
      </c>
      <c r="K11" s="18">
        <v>188.6</v>
      </c>
      <c r="L11" s="18">
        <v>2</v>
      </c>
      <c r="M11" s="18"/>
      <c r="N11" s="18">
        <f t="shared" si="0"/>
        <v>1500.4449999999997</v>
      </c>
      <c r="O11" s="28">
        <f t="shared" si="1"/>
        <v>1.4156177327612931</v>
      </c>
    </row>
    <row r="12" spans="1:15" ht="38.25" customHeight="1" x14ac:dyDescent="0.2">
      <c r="A12" s="27" t="s">
        <v>7</v>
      </c>
      <c r="B12" s="18"/>
      <c r="C12" s="18">
        <v>28.01</v>
      </c>
      <c r="D12" s="18">
        <v>88.01</v>
      </c>
      <c r="E12" s="18">
        <v>5.84</v>
      </c>
      <c r="F12" s="18"/>
      <c r="G12" s="18">
        <v>72.671200000000013</v>
      </c>
      <c r="H12" s="18">
        <v>478.26929999999999</v>
      </c>
      <c r="I12" s="18">
        <v>87.24</v>
      </c>
      <c r="J12" s="18">
        <v>4.7700000000000005</v>
      </c>
      <c r="K12" s="18">
        <v>415.36</v>
      </c>
      <c r="L12" s="18">
        <v>186.68</v>
      </c>
      <c r="M12" s="18">
        <v>0.01</v>
      </c>
      <c r="N12" s="18">
        <f t="shared" si="0"/>
        <v>1366.8605000000002</v>
      </c>
      <c r="O12" s="28">
        <f t="shared" si="1"/>
        <v>1.2895853976726692</v>
      </c>
    </row>
    <row r="13" spans="1:15" ht="38.25" customHeight="1" x14ac:dyDescent="0.2">
      <c r="A13" s="27" t="s">
        <v>8</v>
      </c>
      <c r="B13" s="18"/>
      <c r="C13" s="18"/>
      <c r="D13" s="18"/>
      <c r="E13" s="18">
        <v>5.31</v>
      </c>
      <c r="F13" s="18"/>
      <c r="G13" s="18">
        <v>1.512</v>
      </c>
      <c r="H13" s="18">
        <v>7.36</v>
      </c>
      <c r="I13" s="18"/>
      <c r="J13" s="18"/>
      <c r="K13" s="18"/>
      <c r="L13" s="18"/>
      <c r="M13" s="18"/>
      <c r="N13" s="18">
        <f t="shared" si="0"/>
        <v>14.181999999999999</v>
      </c>
      <c r="O13" s="28">
        <f t="shared" si="1"/>
        <v>1.3380224324130947E-2</v>
      </c>
    </row>
    <row r="14" spans="1:15" ht="38.25" customHeight="1" x14ac:dyDescent="0.2">
      <c r="A14" s="27" t="s">
        <v>9</v>
      </c>
      <c r="B14" s="18"/>
      <c r="C14" s="18"/>
      <c r="D14" s="18">
        <v>2.96</v>
      </c>
      <c r="E14" s="18">
        <v>13.34</v>
      </c>
      <c r="F14" s="18">
        <v>2.15</v>
      </c>
      <c r="G14" s="18">
        <v>7.8149999999999995</v>
      </c>
      <c r="H14" s="18">
        <v>332.23250000000007</v>
      </c>
      <c r="I14" s="18">
        <v>571.12</v>
      </c>
      <c r="J14" s="18"/>
      <c r="K14" s="18"/>
      <c r="L14" s="18">
        <v>42.69</v>
      </c>
      <c r="M14" s="18"/>
      <c r="N14" s="18">
        <f t="shared" si="0"/>
        <v>972.30750000000012</v>
      </c>
      <c r="O14" s="28">
        <f t="shared" si="1"/>
        <v>0.91733834875440379</v>
      </c>
    </row>
    <row r="15" spans="1:15" ht="38.25" customHeight="1" x14ac:dyDescent="0.2">
      <c r="A15" s="27" t="s">
        <v>10</v>
      </c>
      <c r="B15" s="18"/>
      <c r="C15" s="18">
        <v>4.93</v>
      </c>
      <c r="D15" s="18">
        <v>4527.780000000007</v>
      </c>
      <c r="E15" s="18">
        <v>19569.839999999938</v>
      </c>
      <c r="F15" s="18">
        <v>3542.7299999999987</v>
      </c>
      <c r="G15" s="18">
        <v>1331.1916999999992</v>
      </c>
      <c r="H15" s="18">
        <v>3670.5555000000049</v>
      </c>
      <c r="I15" s="18">
        <v>716.63</v>
      </c>
      <c r="J15" s="18">
        <v>73.299999999999983</v>
      </c>
      <c r="K15" s="18">
        <v>1164.2299999999996</v>
      </c>
      <c r="L15" s="18">
        <v>3055.57</v>
      </c>
      <c r="M15" s="18"/>
      <c r="N15" s="18">
        <f t="shared" si="0"/>
        <v>37656.757199999956</v>
      </c>
      <c r="O15" s="28">
        <f t="shared" si="1"/>
        <v>35.527842240539606</v>
      </c>
    </row>
    <row r="16" spans="1:15" ht="38.25" customHeight="1" x14ac:dyDescent="0.2">
      <c r="A16" s="27" t="s">
        <v>11</v>
      </c>
      <c r="B16" s="18"/>
      <c r="C16" s="18">
        <v>278.62</v>
      </c>
      <c r="D16" s="18">
        <v>15.539999999999997</v>
      </c>
      <c r="E16" s="18">
        <v>19.770000000000003</v>
      </c>
      <c r="F16" s="18">
        <v>9.6</v>
      </c>
      <c r="G16" s="18">
        <v>188.11850000000004</v>
      </c>
      <c r="H16" s="18">
        <v>1059.5720999999999</v>
      </c>
      <c r="I16" s="18">
        <v>19.939999999999998</v>
      </c>
      <c r="J16" s="18">
        <v>17.21</v>
      </c>
      <c r="K16" s="18"/>
      <c r="L16" s="18">
        <v>21.2</v>
      </c>
      <c r="M16" s="18"/>
      <c r="N16" s="18">
        <f t="shared" si="0"/>
        <v>1629.5706</v>
      </c>
      <c r="O16" s="28">
        <f t="shared" si="1"/>
        <v>1.5374432505999622</v>
      </c>
    </row>
    <row r="17" spans="1:15" ht="38.25" customHeight="1" x14ac:dyDescent="0.2">
      <c r="A17" s="27" t="s">
        <v>12</v>
      </c>
      <c r="B17" s="18"/>
      <c r="C17" s="18">
        <v>2.23</v>
      </c>
      <c r="D17" s="18">
        <v>35.020000000000003</v>
      </c>
      <c r="E17" s="18">
        <v>46.180000000000007</v>
      </c>
      <c r="F17" s="18">
        <v>90.5</v>
      </c>
      <c r="G17" s="18">
        <v>18244.322799999998</v>
      </c>
      <c r="H17" s="18">
        <v>1762.4945</v>
      </c>
      <c r="I17" s="18">
        <v>35.75</v>
      </c>
      <c r="J17" s="18">
        <v>53.400000000000006</v>
      </c>
      <c r="K17" s="18">
        <v>2.4</v>
      </c>
      <c r="L17" s="18">
        <v>3.6700000000000004</v>
      </c>
      <c r="M17" s="18"/>
      <c r="N17" s="18">
        <f t="shared" si="0"/>
        <v>20275.9673</v>
      </c>
      <c r="O17" s="28">
        <f t="shared" si="1"/>
        <v>19.129670770183594</v>
      </c>
    </row>
    <row r="18" spans="1:15" ht="38.25" customHeight="1" x14ac:dyDescent="0.2">
      <c r="A18" s="27" t="s">
        <v>13</v>
      </c>
      <c r="B18" s="18"/>
      <c r="C18" s="18">
        <v>1.06</v>
      </c>
      <c r="D18" s="18">
        <v>198.6</v>
      </c>
      <c r="E18" s="18">
        <v>729.6</v>
      </c>
      <c r="F18" s="18">
        <v>11</v>
      </c>
      <c r="G18" s="18">
        <v>2.2599999999999998</v>
      </c>
      <c r="H18" s="18">
        <v>216.54999999999998</v>
      </c>
      <c r="I18" s="18">
        <v>9.77</v>
      </c>
      <c r="J18" s="18">
        <v>0.1</v>
      </c>
      <c r="K18" s="18">
        <v>1.41</v>
      </c>
      <c r="L18" s="18"/>
      <c r="M18" s="18">
        <v>1</v>
      </c>
      <c r="N18" s="18">
        <f t="shared" si="0"/>
        <v>1171.3499999999999</v>
      </c>
      <c r="O18" s="28">
        <f t="shared" si="1"/>
        <v>1.1051280328635444</v>
      </c>
    </row>
    <row r="19" spans="1:15" ht="38.25" customHeight="1" x14ac:dyDescent="0.2">
      <c r="A19" s="27" t="s">
        <v>14</v>
      </c>
      <c r="B19" s="18"/>
      <c r="C19" s="18">
        <v>11.389999999999997</v>
      </c>
      <c r="D19" s="18">
        <v>1385.2099999999998</v>
      </c>
      <c r="E19" s="18">
        <v>759.54000000000008</v>
      </c>
      <c r="F19" s="18">
        <v>6.4</v>
      </c>
      <c r="G19" s="18">
        <v>2029.8921999999998</v>
      </c>
      <c r="H19" s="18">
        <v>7473.1739000000262</v>
      </c>
      <c r="I19" s="18">
        <v>7802.3102000000017</v>
      </c>
      <c r="J19" s="18">
        <v>9.4</v>
      </c>
      <c r="K19" s="18">
        <v>70.3</v>
      </c>
      <c r="L19" s="18">
        <v>0.22</v>
      </c>
      <c r="M19" s="18"/>
      <c r="N19" s="18">
        <f t="shared" si="0"/>
        <v>19547.836300000028</v>
      </c>
      <c r="O19" s="28">
        <f t="shared" si="1"/>
        <v>18.442704466604873</v>
      </c>
    </row>
    <row r="20" spans="1:15" ht="38.25" customHeight="1" x14ac:dyDescent="0.2">
      <c r="A20" s="27" t="s">
        <v>15</v>
      </c>
      <c r="B20" s="18"/>
      <c r="C20" s="18"/>
      <c r="D20" s="18"/>
      <c r="E20" s="18"/>
      <c r="F20" s="18"/>
      <c r="G20" s="18">
        <v>898.5</v>
      </c>
      <c r="H20" s="18">
        <v>868.72250000000008</v>
      </c>
      <c r="I20" s="18">
        <v>2.6499999999999995</v>
      </c>
      <c r="J20" s="18"/>
      <c r="K20" s="18"/>
      <c r="L20" s="18"/>
      <c r="M20" s="18"/>
      <c r="N20" s="18">
        <f t="shared" si="0"/>
        <v>1769.8725000000002</v>
      </c>
      <c r="O20" s="28">
        <f t="shared" si="1"/>
        <v>1.6698132192293369</v>
      </c>
    </row>
    <row r="21" spans="1:15" ht="38.25" customHeight="1" x14ac:dyDescent="0.2">
      <c r="A21" s="29" t="s">
        <v>16</v>
      </c>
      <c r="B21" s="19"/>
      <c r="C21" s="19">
        <v>217.67</v>
      </c>
      <c r="D21" s="19">
        <v>961.1</v>
      </c>
      <c r="E21" s="19">
        <v>0</v>
      </c>
      <c r="F21" s="19">
        <v>315</v>
      </c>
      <c r="G21" s="19">
        <v>2750.7260000000006</v>
      </c>
      <c r="H21" s="19">
        <v>1894.6930999999993</v>
      </c>
      <c r="I21" s="19">
        <v>4758.1200000000053</v>
      </c>
      <c r="J21" s="19">
        <v>38</v>
      </c>
      <c r="K21" s="19">
        <v>33.97</v>
      </c>
      <c r="L21" s="19">
        <v>9.5299999999999994</v>
      </c>
      <c r="M21" s="19">
        <v>0.02</v>
      </c>
      <c r="N21" s="19">
        <f t="shared" si="0"/>
        <v>10978.829100000006</v>
      </c>
      <c r="O21" s="30">
        <f t="shared" si="1"/>
        <v>10.358143856599689</v>
      </c>
    </row>
    <row r="22" spans="1:15" ht="26.25" customHeight="1" x14ac:dyDescent="0.2">
      <c r="A22" s="32" t="s">
        <v>41</v>
      </c>
      <c r="B22" s="33">
        <f>SUM(B9:B21)</f>
        <v>0</v>
      </c>
      <c r="C22" s="33">
        <f t="shared" ref="C22:N22" si="2">SUM(C9:C21)</f>
        <v>548.92999999999995</v>
      </c>
      <c r="D22" s="33">
        <f t="shared" si="2"/>
        <v>7351.4800000000077</v>
      </c>
      <c r="E22" s="33">
        <f t="shared" si="2"/>
        <v>21261.91999999994</v>
      </c>
      <c r="F22" s="33">
        <f t="shared" si="2"/>
        <v>5211.1799999999985</v>
      </c>
      <c r="G22" s="33">
        <f t="shared" si="2"/>
        <v>26863.316899999998</v>
      </c>
      <c r="H22" s="33">
        <f t="shared" si="2"/>
        <v>19201.916800000032</v>
      </c>
      <c r="I22" s="33">
        <f t="shared" si="2"/>
        <v>17700.660200000006</v>
      </c>
      <c r="J22" s="33">
        <f t="shared" si="2"/>
        <v>256.10000000000002</v>
      </c>
      <c r="K22" s="33">
        <f t="shared" si="2"/>
        <v>4036.0299999999993</v>
      </c>
      <c r="L22" s="33">
        <f t="shared" si="2"/>
        <v>3559.67</v>
      </c>
      <c r="M22" s="33">
        <f t="shared" si="2"/>
        <v>1.04</v>
      </c>
      <c r="N22" s="33">
        <f t="shared" si="2"/>
        <v>105992.24389999999</v>
      </c>
      <c r="O22" s="34">
        <f t="shared" si="1"/>
        <v>100</v>
      </c>
    </row>
  </sheetData>
  <mergeCells count="4">
    <mergeCell ref="A4:N4"/>
    <mergeCell ref="A5:N5"/>
    <mergeCell ref="B7:O7"/>
    <mergeCell ref="A7:A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zoomScale="75" zoomScaleNormal="75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6.85546875" bestFit="1" customWidth="1"/>
    <col min="3" max="3" width="8.5703125" bestFit="1" customWidth="1"/>
    <col min="4" max="4" width="8.85546875" bestFit="1" customWidth="1"/>
    <col min="5" max="5" width="9.28515625" bestFit="1" customWidth="1"/>
    <col min="6" max="6" width="10" bestFit="1" customWidth="1"/>
    <col min="7" max="7" width="9.7109375" bestFit="1" customWidth="1"/>
    <col min="8" max="8" width="10.42578125" bestFit="1" customWidth="1"/>
    <col min="9" max="9" width="9.7109375" bestFit="1" customWidth="1"/>
    <col min="10" max="10" width="8" bestFit="1" customWidth="1"/>
    <col min="11" max="11" width="8.85546875" bestFit="1" customWidth="1"/>
    <col min="12" max="12" width="8" bestFit="1" customWidth="1"/>
    <col min="13" max="13" width="10" bestFit="1" customWidth="1"/>
    <col min="14" max="14" width="10.85546875" bestFit="1" customWidth="1"/>
    <col min="15" max="15" width="8" bestFit="1" customWidth="1"/>
  </cols>
  <sheetData>
    <row r="1" spans="1:15" x14ac:dyDescent="0.2">
      <c r="A1" s="24" t="s">
        <v>31</v>
      </c>
    </row>
    <row r="2" spans="1:15" x14ac:dyDescent="0.2">
      <c r="A2" s="24" t="s">
        <v>165</v>
      </c>
    </row>
    <row r="3" spans="1:15" x14ac:dyDescent="0.2">
      <c r="A3" s="24" t="s">
        <v>166</v>
      </c>
    </row>
    <row r="4" spans="1:1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8"/>
    </row>
    <row r="5" spans="1:15" ht="18" x14ac:dyDescent="0.25">
      <c r="A5" s="170" t="s">
        <v>164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8"/>
    </row>
    <row r="6" spans="1:15" ht="10.5" customHeight="1" x14ac:dyDescent="0.2"/>
    <row r="7" spans="1:15" ht="27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15" ht="26.25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15" ht="38.25" customHeight="1" x14ac:dyDescent="0.2">
      <c r="A9" s="25" t="s">
        <v>4</v>
      </c>
      <c r="B9" s="17">
        <v>0</v>
      </c>
      <c r="C9" s="17">
        <v>0</v>
      </c>
      <c r="D9" s="17">
        <v>155.26999999999995</v>
      </c>
      <c r="E9" s="17">
        <v>2.2000000000000002</v>
      </c>
      <c r="F9" s="17">
        <v>5.3</v>
      </c>
      <c r="G9" s="17">
        <v>201.60000000000005</v>
      </c>
      <c r="H9" s="17">
        <v>144.08999999999997</v>
      </c>
      <c r="I9" s="17">
        <v>154.26</v>
      </c>
      <c r="J9" s="17">
        <v>20.94</v>
      </c>
      <c r="K9" s="17">
        <v>279.13</v>
      </c>
      <c r="L9" s="17">
        <v>0</v>
      </c>
      <c r="M9" s="17">
        <v>0</v>
      </c>
      <c r="N9" s="17">
        <f t="shared" ref="N9:N21" si="0">SUM(B9:M9)</f>
        <v>962.79000000000008</v>
      </c>
      <c r="O9" s="26">
        <f>+N9/$N$22</f>
        <v>5.6274052760733904E-2</v>
      </c>
    </row>
    <row r="10" spans="1:15" ht="38.25" customHeight="1" x14ac:dyDescent="0.2">
      <c r="A10" s="27" t="s">
        <v>5</v>
      </c>
      <c r="B10" s="18">
        <v>0</v>
      </c>
      <c r="C10" s="18">
        <v>26</v>
      </c>
      <c r="D10" s="18">
        <v>136.32000000000008</v>
      </c>
      <c r="E10" s="18">
        <v>20.8</v>
      </c>
      <c r="F10" s="18">
        <v>397.65000000000003</v>
      </c>
      <c r="G10" s="18">
        <v>115.02</v>
      </c>
      <c r="H10" s="18">
        <v>947.46199999999965</v>
      </c>
      <c r="I10" s="18">
        <v>201.88800000000001</v>
      </c>
      <c r="J10" s="18">
        <v>28.06</v>
      </c>
      <c r="K10" s="18">
        <v>9.4499999999999993</v>
      </c>
      <c r="L10" s="18">
        <v>47.5</v>
      </c>
      <c r="M10" s="18">
        <v>0</v>
      </c>
      <c r="N10" s="18">
        <f t="shared" si="0"/>
        <v>1930.1499999999996</v>
      </c>
      <c r="O10" s="28">
        <f t="shared" ref="O10:O21" si="1">+N10/$N$22</f>
        <v>0.11281521716691129</v>
      </c>
    </row>
    <row r="11" spans="1:15" ht="38.25" customHeight="1" x14ac:dyDescent="0.2">
      <c r="A11" s="27" t="s">
        <v>6</v>
      </c>
      <c r="B11" s="18">
        <v>0</v>
      </c>
      <c r="C11" s="18">
        <v>0</v>
      </c>
      <c r="D11" s="18">
        <v>0</v>
      </c>
      <c r="E11" s="18">
        <v>131.10000000000002</v>
      </c>
      <c r="F11" s="18">
        <v>7</v>
      </c>
      <c r="G11" s="18">
        <v>4.8</v>
      </c>
      <c r="H11" s="18">
        <v>64.02000000000001</v>
      </c>
      <c r="I11" s="18">
        <v>16.119999999999997</v>
      </c>
      <c r="J11" s="18">
        <v>5.15</v>
      </c>
      <c r="K11" s="18">
        <v>18.38</v>
      </c>
      <c r="L11" s="18">
        <v>0</v>
      </c>
      <c r="M11" s="18">
        <v>0</v>
      </c>
      <c r="N11" s="18">
        <f t="shared" si="0"/>
        <v>246.57000000000005</v>
      </c>
      <c r="O11" s="28">
        <f t="shared" si="1"/>
        <v>1.4411754577025272E-2</v>
      </c>
    </row>
    <row r="12" spans="1:15" ht="38.25" customHeight="1" x14ac:dyDescent="0.2">
      <c r="A12" s="27" t="s">
        <v>7</v>
      </c>
      <c r="B12" s="18">
        <v>0</v>
      </c>
      <c r="C12" s="18">
        <v>15.739999999999998</v>
      </c>
      <c r="D12" s="18">
        <v>290.29000000000002</v>
      </c>
      <c r="E12" s="18">
        <v>131.44999999999999</v>
      </c>
      <c r="F12" s="18">
        <v>16.8</v>
      </c>
      <c r="G12" s="18">
        <v>79.420000000000016</v>
      </c>
      <c r="H12" s="18">
        <v>146.14480000000003</v>
      </c>
      <c r="I12" s="18">
        <v>74.519999999999982</v>
      </c>
      <c r="J12" s="18">
        <v>3.22</v>
      </c>
      <c r="K12" s="18">
        <v>58.749999999999979</v>
      </c>
      <c r="L12" s="18">
        <v>0</v>
      </c>
      <c r="M12" s="18">
        <v>0.01</v>
      </c>
      <c r="N12" s="18">
        <f t="shared" si="0"/>
        <v>816.34480000000008</v>
      </c>
      <c r="O12" s="28">
        <f t="shared" si="1"/>
        <v>4.7714486384518709E-2</v>
      </c>
    </row>
    <row r="13" spans="1:15" ht="38.25" customHeight="1" x14ac:dyDescent="0.2">
      <c r="A13" s="27" t="s">
        <v>8</v>
      </c>
      <c r="B13" s="18">
        <v>0</v>
      </c>
      <c r="C13" s="18">
        <v>0</v>
      </c>
      <c r="D13" s="18">
        <v>0</v>
      </c>
      <c r="E13" s="18">
        <v>7</v>
      </c>
      <c r="F13" s="18">
        <v>1.2</v>
      </c>
      <c r="G13" s="18">
        <v>2.88</v>
      </c>
      <c r="H13" s="18">
        <v>7.2000000000000011</v>
      </c>
      <c r="I13" s="18">
        <v>1.1499999999999999</v>
      </c>
      <c r="J13" s="18">
        <v>0</v>
      </c>
      <c r="K13" s="18">
        <v>0</v>
      </c>
      <c r="L13" s="18">
        <v>0</v>
      </c>
      <c r="M13" s="18">
        <v>0</v>
      </c>
      <c r="N13" s="18">
        <f t="shared" si="0"/>
        <v>19.43</v>
      </c>
      <c r="O13" s="28">
        <f t="shared" si="1"/>
        <v>1.1356628601679076E-3</v>
      </c>
    </row>
    <row r="14" spans="1:15" ht="38.25" customHeight="1" x14ac:dyDescent="0.2">
      <c r="A14" s="27" t="s">
        <v>9</v>
      </c>
      <c r="B14" s="18">
        <v>0</v>
      </c>
      <c r="C14" s="18">
        <v>0</v>
      </c>
      <c r="D14" s="18">
        <v>0.75</v>
      </c>
      <c r="E14" s="18">
        <v>80.099999999999994</v>
      </c>
      <c r="F14" s="18">
        <v>0.1</v>
      </c>
      <c r="G14" s="18">
        <v>5.13</v>
      </c>
      <c r="H14" s="18">
        <v>10.491699999999998</v>
      </c>
      <c r="I14" s="18">
        <v>94.780000000000015</v>
      </c>
      <c r="J14" s="18">
        <v>0</v>
      </c>
      <c r="K14" s="18">
        <v>0.01</v>
      </c>
      <c r="L14" s="18">
        <v>0</v>
      </c>
      <c r="M14" s="18">
        <v>0</v>
      </c>
      <c r="N14" s="18">
        <f t="shared" si="0"/>
        <v>191.36169999999998</v>
      </c>
      <c r="O14" s="28">
        <f t="shared" si="1"/>
        <v>1.1184888087935824E-2</v>
      </c>
    </row>
    <row r="15" spans="1:15" ht="38.25" customHeight="1" x14ac:dyDescent="0.2">
      <c r="A15" s="27" t="s">
        <v>10</v>
      </c>
      <c r="B15" s="18">
        <v>0</v>
      </c>
      <c r="C15" s="18">
        <v>2.27</v>
      </c>
      <c r="D15" s="18">
        <v>1605.1269999999954</v>
      </c>
      <c r="E15" s="18">
        <v>649.51999999999987</v>
      </c>
      <c r="F15" s="18">
        <v>959.29000000000008</v>
      </c>
      <c r="G15" s="18">
        <v>606.10999999999979</v>
      </c>
      <c r="H15" s="18">
        <v>515.50349999999992</v>
      </c>
      <c r="I15" s="18">
        <v>217.357</v>
      </c>
      <c r="J15" s="18">
        <v>30.9</v>
      </c>
      <c r="K15" s="18">
        <v>54.479999999999983</v>
      </c>
      <c r="L15" s="18">
        <v>0</v>
      </c>
      <c r="M15" s="18">
        <v>0</v>
      </c>
      <c r="N15" s="18">
        <f t="shared" si="0"/>
        <v>4640.5574999999944</v>
      </c>
      <c r="O15" s="28">
        <f t="shared" si="1"/>
        <v>0.27123565636765973</v>
      </c>
    </row>
    <row r="16" spans="1:15" ht="38.25" customHeight="1" x14ac:dyDescent="0.2">
      <c r="A16" s="27" t="s">
        <v>11</v>
      </c>
      <c r="B16" s="18">
        <v>0</v>
      </c>
      <c r="C16" s="18">
        <v>19.950000000000003</v>
      </c>
      <c r="D16" s="18">
        <v>51.789999999999992</v>
      </c>
      <c r="E16" s="18">
        <v>27.92</v>
      </c>
      <c r="F16" s="18">
        <v>20.6</v>
      </c>
      <c r="G16" s="18">
        <v>103.29</v>
      </c>
      <c r="H16" s="18">
        <v>74.573399999999992</v>
      </c>
      <c r="I16" s="18">
        <v>29.62</v>
      </c>
      <c r="J16" s="18">
        <v>0.21</v>
      </c>
      <c r="K16" s="18">
        <v>0</v>
      </c>
      <c r="L16" s="18">
        <v>0</v>
      </c>
      <c r="M16" s="18">
        <v>0</v>
      </c>
      <c r="N16" s="18">
        <f t="shared" si="0"/>
        <v>327.95339999999999</v>
      </c>
      <c r="O16" s="28">
        <f t="shared" si="1"/>
        <v>1.9168527856190932E-2</v>
      </c>
    </row>
    <row r="17" spans="1:15" ht="38.25" customHeight="1" x14ac:dyDescent="0.2">
      <c r="A17" s="27" t="s">
        <v>12</v>
      </c>
      <c r="B17" s="18">
        <v>0</v>
      </c>
      <c r="C17" s="18">
        <v>2</v>
      </c>
      <c r="D17" s="18">
        <v>75.259999999999991</v>
      </c>
      <c r="E17" s="18">
        <v>16.409999999999997</v>
      </c>
      <c r="F17" s="18">
        <v>771.4</v>
      </c>
      <c r="G17" s="18">
        <v>76.25</v>
      </c>
      <c r="H17" s="18">
        <v>129.13999999999996</v>
      </c>
      <c r="I17" s="18">
        <v>11.19</v>
      </c>
      <c r="J17" s="18">
        <v>2.6</v>
      </c>
      <c r="K17" s="18">
        <v>3.1</v>
      </c>
      <c r="L17" s="18">
        <v>0</v>
      </c>
      <c r="M17" s="18">
        <v>0</v>
      </c>
      <c r="N17" s="18">
        <f t="shared" si="0"/>
        <v>1087.3499999999997</v>
      </c>
      <c r="O17" s="28">
        <f t="shared" si="1"/>
        <v>6.3554452444857121E-2</v>
      </c>
    </row>
    <row r="18" spans="1:15" ht="38.25" customHeight="1" x14ac:dyDescent="0.2">
      <c r="A18" s="27" t="s">
        <v>13</v>
      </c>
      <c r="B18" s="18">
        <v>0</v>
      </c>
      <c r="C18" s="18">
        <v>0</v>
      </c>
      <c r="D18" s="18">
        <v>33.56</v>
      </c>
      <c r="E18" s="18">
        <v>65.7</v>
      </c>
      <c r="F18" s="18">
        <v>109</v>
      </c>
      <c r="G18" s="18">
        <v>23.979999999999997</v>
      </c>
      <c r="H18" s="18">
        <v>12.816000000000001</v>
      </c>
      <c r="I18" s="18">
        <v>11.650000000000002</v>
      </c>
      <c r="J18" s="18">
        <v>0.1</v>
      </c>
      <c r="K18" s="18">
        <v>0</v>
      </c>
      <c r="L18" s="18">
        <v>0</v>
      </c>
      <c r="M18" s="18">
        <v>0</v>
      </c>
      <c r="N18" s="18">
        <f t="shared" si="0"/>
        <v>256.80599999999998</v>
      </c>
      <c r="O18" s="28">
        <f t="shared" si="1"/>
        <v>1.5010037903668536E-2</v>
      </c>
    </row>
    <row r="19" spans="1:15" ht="38.25" customHeight="1" x14ac:dyDescent="0.2">
      <c r="A19" s="27" t="s">
        <v>14</v>
      </c>
      <c r="B19" s="18">
        <v>0</v>
      </c>
      <c r="C19" s="18">
        <v>65.25</v>
      </c>
      <c r="D19" s="18">
        <v>1433.5599999999986</v>
      </c>
      <c r="E19" s="18">
        <v>113.65000000000002</v>
      </c>
      <c r="F19" s="18">
        <v>197.01</v>
      </c>
      <c r="G19" s="18">
        <v>157.65750000000006</v>
      </c>
      <c r="H19" s="18">
        <v>905.20079999999598</v>
      </c>
      <c r="I19" s="18">
        <v>1157.9538999999988</v>
      </c>
      <c r="J19" s="18">
        <v>8.0500000000000007</v>
      </c>
      <c r="K19" s="18">
        <v>4.9499999999999993</v>
      </c>
      <c r="L19" s="18">
        <v>0</v>
      </c>
      <c r="M19" s="18">
        <v>0</v>
      </c>
      <c r="N19" s="18">
        <f t="shared" si="0"/>
        <v>4043.2821999999933</v>
      </c>
      <c r="O19" s="28">
        <f t="shared" si="1"/>
        <v>0.2363255495480176</v>
      </c>
    </row>
    <row r="20" spans="1:15" ht="38.25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0.36270000000000008</v>
      </c>
      <c r="I20" s="18">
        <v>1.22</v>
      </c>
      <c r="J20" s="18">
        <v>0</v>
      </c>
      <c r="K20" s="18">
        <v>0</v>
      </c>
      <c r="L20" s="18">
        <v>0</v>
      </c>
      <c r="M20" s="18">
        <v>0</v>
      </c>
      <c r="N20" s="18">
        <f t="shared" si="0"/>
        <v>1.5827</v>
      </c>
      <c r="O20" s="28">
        <f t="shared" si="1"/>
        <v>9.2507133751299397E-5</v>
      </c>
    </row>
    <row r="21" spans="1:15" ht="38.25" customHeight="1" x14ac:dyDescent="0.2">
      <c r="A21" s="29" t="s">
        <v>16</v>
      </c>
      <c r="B21" s="19">
        <v>0</v>
      </c>
      <c r="C21" s="19">
        <v>153.07999999999998</v>
      </c>
      <c r="D21" s="19">
        <v>157.61000000000001</v>
      </c>
      <c r="E21" s="19">
        <v>39.310000000000009</v>
      </c>
      <c r="F21" s="19">
        <v>0</v>
      </c>
      <c r="G21" s="19">
        <v>900.11</v>
      </c>
      <c r="H21" s="19">
        <v>79.982099999999974</v>
      </c>
      <c r="I21" s="19">
        <v>407.17</v>
      </c>
      <c r="J21" s="19">
        <v>21.450000000000003</v>
      </c>
      <c r="K21" s="19">
        <v>217.17000000000002</v>
      </c>
      <c r="L21" s="19">
        <v>317.81040000000007</v>
      </c>
      <c r="M21" s="19">
        <v>291.08</v>
      </c>
      <c r="N21" s="19">
        <f t="shared" si="0"/>
        <v>2584.7725</v>
      </c>
      <c r="O21" s="30">
        <f t="shared" si="1"/>
        <v>0.15107720690856163</v>
      </c>
    </row>
    <row r="22" spans="1:15" ht="26.25" customHeight="1" x14ac:dyDescent="0.2">
      <c r="A22" s="32" t="s">
        <v>41</v>
      </c>
      <c r="B22" s="33">
        <f>SUM(B9:B21)</f>
        <v>0</v>
      </c>
      <c r="C22" s="33">
        <f t="shared" ref="C22:N22" si="2">SUM(C9:C21)</f>
        <v>284.28999999999996</v>
      </c>
      <c r="D22" s="33">
        <f t="shared" si="2"/>
        <v>3939.5369999999939</v>
      </c>
      <c r="E22" s="33">
        <f t="shared" si="2"/>
        <v>1285.1600000000001</v>
      </c>
      <c r="F22" s="33">
        <f t="shared" si="2"/>
        <v>2485.3500000000004</v>
      </c>
      <c r="G22" s="33">
        <f t="shared" si="2"/>
        <v>2276.2474999999999</v>
      </c>
      <c r="H22" s="33">
        <f t="shared" si="2"/>
        <v>3036.986999999996</v>
      </c>
      <c r="I22" s="33">
        <f t="shared" si="2"/>
        <v>2378.8788999999988</v>
      </c>
      <c r="J22" s="33">
        <f t="shared" si="2"/>
        <v>120.67999999999998</v>
      </c>
      <c r="K22" s="33">
        <f t="shared" si="2"/>
        <v>645.41999999999996</v>
      </c>
      <c r="L22" s="33">
        <f t="shared" si="2"/>
        <v>365.31040000000007</v>
      </c>
      <c r="M22" s="33">
        <f t="shared" si="2"/>
        <v>291.08999999999997</v>
      </c>
      <c r="N22" s="33">
        <f t="shared" si="2"/>
        <v>17108.950799999991</v>
      </c>
      <c r="O22" s="34">
        <f>SUM(O9:O21)</f>
        <v>0.99999999999999978</v>
      </c>
    </row>
  </sheetData>
  <mergeCells count="4">
    <mergeCell ref="A4:N4"/>
    <mergeCell ref="A5:N5"/>
    <mergeCell ref="B7:O7"/>
    <mergeCell ref="A7:A8"/>
  </mergeCells>
  <pageMargins left="0.7" right="0.7" top="0.75" bottom="0.75" header="0.3" footer="0.3"/>
  <pageSetup scale="75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zoomScale="75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6.85546875" bestFit="1" customWidth="1"/>
    <col min="3" max="3" width="8.5703125" bestFit="1" customWidth="1"/>
    <col min="4" max="4" width="8.85546875" bestFit="1" customWidth="1"/>
    <col min="5" max="5" width="9.28515625" bestFit="1" customWidth="1"/>
    <col min="6" max="6" width="10" bestFit="1" customWidth="1"/>
    <col min="7" max="7" width="9.7109375" bestFit="1" customWidth="1"/>
    <col min="8" max="8" width="10.42578125" bestFit="1" customWidth="1"/>
    <col min="9" max="9" width="9.7109375" bestFit="1" customWidth="1"/>
    <col min="10" max="10" width="8" bestFit="1" customWidth="1"/>
    <col min="11" max="11" width="8.85546875" bestFit="1" customWidth="1"/>
    <col min="12" max="12" width="8" bestFit="1" customWidth="1"/>
    <col min="13" max="13" width="10" bestFit="1" customWidth="1"/>
    <col min="14" max="14" width="10.85546875" bestFit="1" customWidth="1"/>
    <col min="15" max="15" width="8" bestFit="1" customWidth="1"/>
  </cols>
  <sheetData>
    <row r="1" spans="1:15" x14ac:dyDescent="0.2">
      <c r="A1" s="24" t="s">
        <v>31</v>
      </c>
    </row>
    <row r="2" spans="1:15" x14ac:dyDescent="0.2">
      <c r="A2" s="24" t="s">
        <v>165</v>
      </c>
    </row>
    <row r="3" spans="1:15" x14ac:dyDescent="0.2">
      <c r="A3" s="24" t="s">
        <v>166</v>
      </c>
    </row>
    <row r="4" spans="1:1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8"/>
    </row>
    <row r="5" spans="1:15" ht="18" x14ac:dyDescent="0.25">
      <c r="A5" s="170" t="s">
        <v>163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8"/>
    </row>
    <row r="6" spans="1:15" ht="10.5" customHeight="1" x14ac:dyDescent="0.2"/>
    <row r="7" spans="1:15" ht="27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15" ht="26.25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15" ht="38.25" customHeight="1" x14ac:dyDescent="0.2">
      <c r="A9" s="25" t="s">
        <v>4</v>
      </c>
      <c r="B9" s="17">
        <v>0</v>
      </c>
      <c r="C9" s="17">
        <v>0.8</v>
      </c>
      <c r="D9" s="17">
        <v>60.03</v>
      </c>
      <c r="E9" s="17">
        <v>12.12</v>
      </c>
      <c r="F9" s="17">
        <v>14</v>
      </c>
      <c r="G9" s="17">
        <v>174.35</v>
      </c>
      <c r="H9" s="17">
        <v>240.92</v>
      </c>
      <c r="I9" s="17">
        <v>353.94</v>
      </c>
      <c r="J9" s="17">
        <v>10.15</v>
      </c>
      <c r="K9" s="17">
        <v>9</v>
      </c>
      <c r="L9" s="17">
        <v>120.05</v>
      </c>
      <c r="M9" s="17">
        <v>1.01</v>
      </c>
      <c r="N9" s="17">
        <f t="shared" ref="N9:N21" si="0">SUM(B9:M9)</f>
        <v>996.37</v>
      </c>
      <c r="O9" s="26">
        <f>+N9/$N$22</f>
        <v>1.103651919591375E-2</v>
      </c>
    </row>
    <row r="10" spans="1:15" ht="38.25" customHeight="1" x14ac:dyDescent="0.2">
      <c r="A10" s="27" t="s">
        <v>5</v>
      </c>
      <c r="B10" s="18">
        <v>0</v>
      </c>
      <c r="C10" s="18">
        <v>16.02</v>
      </c>
      <c r="D10" s="18">
        <v>28.54</v>
      </c>
      <c r="E10" s="18">
        <v>54.2</v>
      </c>
      <c r="F10" s="18">
        <v>129.25</v>
      </c>
      <c r="G10" s="18">
        <v>159.86000000000001</v>
      </c>
      <c r="H10" s="18">
        <v>672.66</v>
      </c>
      <c r="I10" s="18">
        <v>253.91</v>
      </c>
      <c r="J10" s="18">
        <v>6.65</v>
      </c>
      <c r="K10" s="18">
        <v>187.06</v>
      </c>
      <c r="L10" s="18">
        <v>82.62</v>
      </c>
      <c r="M10" s="18">
        <v>0.5</v>
      </c>
      <c r="N10" s="18">
        <f t="shared" si="0"/>
        <v>1591.27</v>
      </c>
      <c r="O10" s="28">
        <f t="shared" ref="O10:O21" si="1">+N10/$N$22</f>
        <v>1.7626064515071382E-2</v>
      </c>
    </row>
    <row r="11" spans="1:15" ht="38.25" customHeight="1" x14ac:dyDescent="0.2">
      <c r="A11" s="27" t="s">
        <v>6</v>
      </c>
      <c r="B11" s="18">
        <v>0</v>
      </c>
      <c r="C11" s="18">
        <v>0</v>
      </c>
      <c r="D11" s="18">
        <v>0</v>
      </c>
      <c r="E11" s="18">
        <v>0</v>
      </c>
      <c r="F11" s="18">
        <v>2460</v>
      </c>
      <c r="G11" s="18">
        <v>649.54</v>
      </c>
      <c r="H11" s="18">
        <v>39.69</v>
      </c>
      <c r="I11" s="18">
        <v>1291.17</v>
      </c>
      <c r="J11" s="18">
        <v>0</v>
      </c>
      <c r="K11" s="18">
        <v>99.45</v>
      </c>
      <c r="L11" s="18">
        <v>0</v>
      </c>
      <c r="M11" s="18">
        <v>0</v>
      </c>
      <c r="N11" s="18">
        <f t="shared" si="0"/>
        <v>4539.8499999999995</v>
      </c>
      <c r="O11" s="28">
        <f t="shared" si="1"/>
        <v>5.0286682328421199E-2</v>
      </c>
    </row>
    <row r="12" spans="1:15" ht="38.25" customHeight="1" x14ac:dyDescent="0.2">
      <c r="A12" s="27" t="s">
        <v>7</v>
      </c>
      <c r="B12" s="18">
        <v>0</v>
      </c>
      <c r="C12" s="18">
        <v>234.01</v>
      </c>
      <c r="D12" s="18">
        <v>166.86</v>
      </c>
      <c r="E12" s="18">
        <v>80.42</v>
      </c>
      <c r="F12" s="18">
        <v>20.399999999999999</v>
      </c>
      <c r="G12" s="18">
        <v>111.17</v>
      </c>
      <c r="H12" s="18">
        <v>317.98</v>
      </c>
      <c r="I12" s="18">
        <v>72.260000000000005</v>
      </c>
      <c r="J12" s="18">
        <v>1</v>
      </c>
      <c r="K12" s="18">
        <v>229.52</v>
      </c>
      <c r="L12" s="18">
        <v>0.06</v>
      </c>
      <c r="M12" s="18">
        <v>0</v>
      </c>
      <c r="N12" s="18">
        <f t="shared" si="0"/>
        <v>1233.68</v>
      </c>
      <c r="O12" s="28">
        <f t="shared" si="1"/>
        <v>1.3665137450560409E-2</v>
      </c>
    </row>
    <row r="13" spans="1:15" ht="38.25" customHeight="1" x14ac:dyDescent="0.2">
      <c r="A13" s="27" t="s">
        <v>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39.799999999999997</v>
      </c>
      <c r="H13" s="18">
        <v>5.66</v>
      </c>
      <c r="I13" s="18">
        <v>7.98</v>
      </c>
      <c r="J13" s="18">
        <v>0</v>
      </c>
      <c r="K13" s="18">
        <v>1.25</v>
      </c>
      <c r="L13" s="18">
        <v>0</v>
      </c>
      <c r="M13" s="18">
        <v>0</v>
      </c>
      <c r="N13" s="18">
        <f t="shared" si="0"/>
        <v>54.69</v>
      </c>
      <c r="O13" s="28">
        <f t="shared" si="1"/>
        <v>6.0578623887162699E-4</v>
      </c>
    </row>
    <row r="14" spans="1:15" ht="38.25" customHeight="1" x14ac:dyDescent="0.2">
      <c r="A14" s="27" t="s">
        <v>9</v>
      </c>
      <c r="B14" s="18">
        <v>0</v>
      </c>
      <c r="C14" s="18">
        <v>0</v>
      </c>
      <c r="D14" s="18">
        <v>0.7</v>
      </c>
      <c r="E14" s="18">
        <v>36.1</v>
      </c>
      <c r="F14" s="18">
        <v>0.3</v>
      </c>
      <c r="G14" s="18">
        <v>144.5</v>
      </c>
      <c r="H14" s="18">
        <v>60.39</v>
      </c>
      <c r="I14" s="18">
        <v>20.99</v>
      </c>
      <c r="J14" s="18">
        <v>0</v>
      </c>
      <c r="K14" s="18">
        <v>0.01</v>
      </c>
      <c r="L14" s="18">
        <v>0</v>
      </c>
      <c r="M14" s="18">
        <v>0.01</v>
      </c>
      <c r="N14" s="18">
        <f t="shared" si="0"/>
        <v>263</v>
      </c>
      <c r="O14" s="28">
        <f t="shared" si="1"/>
        <v>2.9131793897099632E-3</v>
      </c>
    </row>
    <row r="15" spans="1:15" ht="38.25" customHeight="1" x14ac:dyDescent="0.2">
      <c r="A15" s="27" t="s">
        <v>10</v>
      </c>
      <c r="B15" s="18">
        <v>30</v>
      </c>
      <c r="C15" s="18">
        <v>0.62</v>
      </c>
      <c r="D15" s="18">
        <v>839.63999999999908</v>
      </c>
      <c r="E15" s="18">
        <v>941.85</v>
      </c>
      <c r="F15" s="18">
        <v>6691.1</v>
      </c>
      <c r="G15" s="18">
        <v>1165.94</v>
      </c>
      <c r="H15" s="18">
        <v>612.22</v>
      </c>
      <c r="I15" s="18">
        <v>266.32</v>
      </c>
      <c r="J15" s="18">
        <v>8</v>
      </c>
      <c r="K15" s="18">
        <v>144.41999999999999</v>
      </c>
      <c r="L15" s="18">
        <v>1.57</v>
      </c>
      <c r="M15" s="18">
        <v>17606.64</v>
      </c>
      <c r="N15" s="18">
        <f t="shared" si="0"/>
        <v>28308.32</v>
      </c>
      <c r="O15" s="28">
        <f t="shared" si="1"/>
        <v>0.31356355278066295</v>
      </c>
    </row>
    <row r="16" spans="1:15" ht="38.25" customHeight="1" x14ac:dyDescent="0.2">
      <c r="A16" s="27" t="s">
        <v>11</v>
      </c>
      <c r="B16" s="18">
        <v>0</v>
      </c>
      <c r="C16" s="18">
        <v>200.67</v>
      </c>
      <c r="D16" s="18">
        <v>47.49</v>
      </c>
      <c r="E16" s="18">
        <v>0.81</v>
      </c>
      <c r="F16" s="18">
        <v>2.2000000000000002</v>
      </c>
      <c r="G16" s="18">
        <v>70</v>
      </c>
      <c r="H16" s="18">
        <v>273.32</v>
      </c>
      <c r="I16" s="18">
        <v>64.66</v>
      </c>
      <c r="J16" s="18">
        <v>0</v>
      </c>
      <c r="K16" s="18">
        <v>8.58</v>
      </c>
      <c r="L16" s="18">
        <v>4.6500000000000004</v>
      </c>
      <c r="M16" s="18">
        <v>0.01</v>
      </c>
      <c r="N16" s="18">
        <f t="shared" si="0"/>
        <v>672.39</v>
      </c>
      <c r="O16" s="28">
        <f t="shared" si="1"/>
        <v>7.4478809499889057E-3</v>
      </c>
    </row>
    <row r="17" spans="1:15" ht="38.25" customHeight="1" x14ac:dyDescent="0.2">
      <c r="A17" s="27" t="s">
        <v>12</v>
      </c>
      <c r="B17" s="18">
        <v>0</v>
      </c>
      <c r="C17" s="18">
        <v>91.71</v>
      </c>
      <c r="D17" s="18">
        <v>78.88</v>
      </c>
      <c r="E17" s="18">
        <v>3.9</v>
      </c>
      <c r="F17" s="18">
        <v>191.75</v>
      </c>
      <c r="G17" s="18">
        <v>494.91</v>
      </c>
      <c r="H17" s="18">
        <v>6369.97</v>
      </c>
      <c r="I17" s="18">
        <v>612.91</v>
      </c>
      <c r="J17" s="18">
        <v>0</v>
      </c>
      <c r="K17" s="18">
        <v>0.4</v>
      </c>
      <c r="L17" s="18">
        <v>0</v>
      </c>
      <c r="M17" s="18">
        <v>0</v>
      </c>
      <c r="N17" s="18">
        <f t="shared" si="0"/>
        <v>7844.43</v>
      </c>
      <c r="O17" s="28">
        <f t="shared" si="1"/>
        <v>8.6890615209211139E-2</v>
      </c>
    </row>
    <row r="18" spans="1:15" ht="38.25" customHeight="1" x14ac:dyDescent="0.2">
      <c r="A18" s="27" t="s">
        <v>13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f t="shared" si="0"/>
        <v>0</v>
      </c>
      <c r="O18" s="28">
        <f t="shared" si="1"/>
        <v>0</v>
      </c>
    </row>
    <row r="19" spans="1:15" ht="38.25" customHeight="1" x14ac:dyDescent="0.2">
      <c r="A19" s="27" t="s">
        <v>14</v>
      </c>
      <c r="B19" s="18">
        <v>0</v>
      </c>
      <c r="C19" s="18">
        <v>66.27</v>
      </c>
      <c r="D19" s="18">
        <v>2779.57</v>
      </c>
      <c r="E19" s="18">
        <v>168.96</v>
      </c>
      <c r="F19" s="18">
        <v>825.1</v>
      </c>
      <c r="G19" s="18">
        <v>337.92</v>
      </c>
      <c r="H19" s="18">
        <v>27528.81</v>
      </c>
      <c r="I19" s="18">
        <v>5184.13</v>
      </c>
      <c r="J19" s="18">
        <v>0</v>
      </c>
      <c r="K19" s="18">
        <v>300.19</v>
      </c>
      <c r="L19" s="18">
        <v>12.06</v>
      </c>
      <c r="M19" s="18">
        <v>0</v>
      </c>
      <c r="N19" s="18">
        <f t="shared" si="0"/>
        <v>37203.01</v>
      </c>
      <c r="O19" s="28">
        <f t="shared" si="1"/>
        <v>0.41208761204248545</v>
      </c>
    </row>
    <row r="20" spans="1:15" ht="38.25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5.71</v>
      </c>
      <c r="H20" s="18">
        <v>4.04</v>
      </c>
      <c r="I20" s="18">
        <v>5.76</v>
      </c>
      <c r="J20" s="18">
        <v>0</v>
      </c>
      <c r="K20" s="18">
        <v>1.34</v>
      </c>
      <c r="L20" s="18">
        <v>55</v>
      </c>
      <c r="M20" s="18">
        <v>0</v>
      </c>
      <c r="N20" s="18">
        <f t="shared" si="0"/>
        <v>71.849999999999994</v>
      </c>
      <c r="O20" s="28">
        <f t="shared" si="1"/>
        <v>7.9586288650441387E-4</v>
      </c>
    </row>
    <row r="21" spans="1:15" ht="38.25" customHeight="1" x14ac:dyDescent="0.2">
      <c r="A21" s="29" t="s">
        <v>16</v>
      </c>
      <c r="B21" s="19">
        <v>0</v>
      </c>
      <c r="C21" s="19">
        <v>403.61</v>
      </c>
      <c r="D21" s="19">
        <v>192.45</v>
      </c>
      <c r="E21" s="19">
        <v>0.01</v>
      </c>
      <c r="F21" s="19">
        <v>0</v>
      </c>
      <c r="G21" s="19">
        <v>4598.8500000000004</v>
      </c>
      <c r="H21" s="19">
        <v>1467.15</v>
      </c>
      <c r="I21" s="19">
        <v>596.41999999999996</v>
      </c>
      <c r="J21" s="19">
        <v>200.06</v>
      </c>
      <c r="K21" s="19">
        <v>37.1</v>
      </c>
      <c r="L21" s="19">
        <v>4.8600000000000003</v>
      </c>
      <c r="M21" s="19">
        <v>0</v>
      </c>
      <c r="N21" s="19">
        <f t="shared" si="0"/>
        <v>7500.51</v>
      </c>
      <c r="O21" s="30">
        <f t="shared" si="1"/>
        <v>8.3081107012598771E-2</v>
      </c>
    </row>
    <row r="22" spans="1:15" ht="26.25" customHeight="1" x14ac:dyDescent="0.2">
      <c r="A22" s="32" t="s">
        <v>41</v>
      </c>
      <c r="B22" s="33">
        <f>SUM(B9:B21)</f>
        <v>30</v>
      </c>
      <c r="C22" s="33">
        <f t="shared" ref="C22:N22" si="2">SUM(C9:C21)</f>
        <v>1013.71</v>
      </c>
      <c r="D22" s="33">
        <f t="shared" si="2"/>
        <v>4194.1599999999989</v>
      </c>
      <c r="E22" s="33">
        <f t="shared" si="2"/>
        <v>1298.3700000000001</v>
      </c>
      <c r="F22" s="33">
        <f t="shared" si="2"/>
        <v>10334.100000000002</v>
      </c>
      <c r="G22" s="33">
        <f t="shared" si="2"/>
        <v>7952.55</v>
      </c>
      <c r="H22" s="33">
        <f t="shared" si="2"/>
        <v>37592.810000000005</v>
      </c>
      <c r="I22" s="33">
        <f t="shared" si="2"/>
        <v>8730.4500000000007</v>
      </c>
      <c r="J22" s="33">
        <f t="shared" si="2"/>
        <v>225.86</v>
      </c>
      <c r="K22" s="33">
        <f t="shared" si="2"/>
        <v>1018.3199999999999</v>
      </c>
      <c r="L22" s="33">
        <f t="shared" si="2"/>
        <v>280.87</v>
      </c>
      <c r="M22" s="33">
        <f t="shared" si="2"/>
        <v>17608.169999999998</v>
      </c>
      <c r="N22" s="33">
        <f t="shared" si="2"/>
        <v>90279.37000000001</v>
      </c>
      <c r="O22" s="34">
        <f>SUM(O9:O21)</f>
        <v>0.99999999999999989</v>
      </c>
    </row>
  </sheetData>
  <mergeCells count="4">
    <mergeCell ref="A4:N4"/>
    <mergeCell ref="A5:N5"/>
    <mergeCell ref="B7:O7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zoomScale="75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5.7109375" bestFit="1" customWidth="1"/>
    <col min="3" max="3" width="7.5703125" bestFit="1" customWidth="1"/>
    <col min="4" max="4" width="10" bestFit="1" customWidth="1"/>
    <col min="5" max="5" width="9.7109375" bestFit="1" customWidth="1"/>
    <col min="6" max="6" width="9.28515625" bestFit="1" customWidth="1"/>
    <col min="7" max="7" width="10.42578125" bestFit="1" customWidth="1"/>
    <col min="8" max="8" width="9.7109375" bestFit="1" customWidth="1"/>
    <col min="9" max="9" width="8.85546875" bestFit="1" customWidth="1"/>
    <col min="10" max="10" width="6.42578125" bestFit="1" customWidth="1"/>
    <col min="11" max="11" width="8" bestFit="1" customWidth="1"/>
    <col min="12" max="12" width="7.5703125" bestFit="1" customWidth="1"/>
    <col min="13" max="13" width="6.42578125" bestFit="1" customWidth="1"/>
    <col min="14" max="14" width="10.85546875" bestFit="1" customWidth="1"/>
    <col min="15" max="15" width="8.7109375" customWidth="1"/>
  </cols>
  <sheetData>
    <row r="1" spans="1:25" x14ac:dyDescent="0.2">
      <c r="A1" s="24" t="s">
        <v>31</v>
      </c>
    </row>
    <row r="2" spans="1:25" x14ac:dyDescent="0.2">
      <c r="A2" s="24" t="s">
        <v>165</v>
      </c>
    </row>
    <row r="3" spans="1:25" x14ac:dyDescent="0.2">
      <c r="A3" s="24" t="s">
        <v>166</v>
      </c>
    </row>
    <row r="4" spans="1:2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8" x14ac:dyDescent="0.25">
      <c r="A5" s="170" t="s">
        <v>160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7" spans="1:25" ht="30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25" ht="30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25" ht="30" customHeight="1" x14ac:dyDescent="0.2">
      <c r="A9" s="25" t="s">
        <v>4</v>
      </c>
      <c r="B9" s="17">
        <v>0</v>
      </c>
      <c r="C9" s="17">
        <v>0</v>
      </c>
      <c r="D9" s="17">
        <v>13.62</v>
      </c>
      <c r="E9" s="17">
        <v>5.8</v>
      </c>
      <c r="F9" s="17">
        <v>219.52</v>
      </c>
      <c r="G9" s="17">
        <v>43.65</v>
      </c>
      <c r="H9" s="17">
        <v>204.31</v>
      </c>
      <c r="I9" s="17">
        <v>88.2</v>
      </c>
      <c r="J9" s="17">
        <v>7.75</v>
      </c>
      <c r="K9" s="17">
        <v>6.38</v>
      </c>
      <c r="L9" s="17">
        <v>0</v>
      </c>
      <c r="M9" s="17">
        <v>0</v>
      </c>
      <c r="N9" s="17">
        <f t="shared" ref="N9:N21" si="0">SUM(B9:M9)</f>
        <v>589.23</v>
      </c>
      <c r="O9" s="26">
        <f>+N9/$N$22</f>
        <v>1.2527357019576297E-2</v>
      </c>
    </row>
    <row r="10" spans="1:25" ht="30" customHeight="1" x14ac:dyDescent="0.2">
      <c r="A10" s="27" t="s">
        <v>5</v>
      </c>
      <c r="B10" s="18">
        <v>0</v>
      </c>
      <c r="C10" s="18">
        <v>8.5</v>
      </c>
      <c r="D10" s="18">
        <v>62.95</v>
      </c>
      <c r="E10" s="18">
        <v>1886.7</v>
      </c>
      <c r="F10" s="18">
        <v>933.38</v>
      </c>
      <c r="G10" s="18">
        <v>157.80000000000001</v>
      </c>
      <c r="H10" s="18">
        <v>151.75</v>
      </c>
      <c r="I10" s="18">
        <v>252.32</v>
      </c>
      <c r="J10" s="18">
        <v>2.72</v>
      </c>
      <c r="K10" s="18">
        <v>64.47</v>
      </c>
      <c r="L10" s="18">
        <v>19.079999999999998</v>
      </c>
      <c r="M10" s="18">
        <v>11</v>
      </c>
      <c r="N10" s="18">
        <f t="shared" si="0"/>
        <v>3550.67</v>
      </c>
      <c r="O10" s="28">
        <f t="shared" ref="O10:O21" si="1">+N10/$N$22</f>
        <v>7.5489216008517837E-2</v>
      </c>
    </row>
    <row r="11" spans="1:25" ht="30" customHeight="1" x14ac:dyDescent="0.2">
      <c r="A11" s="27" t="s">
        <v>6</v>
      </c>
      <c r="B11" s="18">
        <v>0</v>
      </c>
      <c r="C11" s="18">
        <v>0</v>
      </c>
      <c r="D11" s="18">
        <v>0</v>
      </c>
      <c r="E11" s="18">
        <v>0</v>
      </c>
      <c r="F11" s="18">
        <v>534.5</v>
      </c>
      <c r="G11" s="18">
        <v>84.18</v>
      </c>
      <c r="H11" s="18">
        <v>61.32</v>
      </c>
      <c r="I11" s="18">
        <v>13.47</v>
      </c>
      <c r="J11" s="18">
        <v>0.09</v>
      </c>
      <c r="K11" s="18">
        <v>102.05</v>
      </c>
      <c r="L11" s="18">
        <v>0</v>
      </c>
      <c r="M11" s="18">
        <v>0</v>
      </c>
      <c r="N11" s="18">
        <f t="shared" si="0"/>
        <v>795.61000000000013</v>
      </c>
      <c r="O11" s="28">
        <f t="shared" si="1"/>
        <v>1.6915110429450465E-2</v>
      </c>
    </row>
    <row r="12" spans="1:25" ht="30" customHeight="1" x14ac:dyDescent="0.2">
      <c r="A12" s="27" t="s">
        <v>7</v>
      </c>
      <c r="B12" s="18">
        <v>0</v>
      </c>
      <c r="C12" s="18">
        <v>129.61000000000001</v>
      </c>
      <c r="D12" s="18">
        <v>1339.43</v>
      </c>
      <c r="E12" s="18">
        <v>717.13</v>
      </c>
      <c r="F12" s="18">
        <v>309.75</v>
      </c>
      <c r="G12" s="18">
        <v>382.28</v>
      </c>
      <c r="H12" s="18">
        <v>163.74</v>
      </c>
      <c r="I12" s="18">
        <v>64.97</v>
      </c>
      <c r="J12" s="18">
        <v>0.55000000000000004</v>
      </c>
      <c r="K12" s="18">
        <v>7.22</v>
      </c>
      <c r="L12" s="18">
        <v>176.83</v>
      </c>
      <c r="M12" s="18">
        <v>0.53</v>
      </c>
      <c r="N12" s="18">
        <f t="shared" si="0"/>
        <v>3292.0399999999995</v>
      </c>
      <c r="O12" s="28">
        <f t="shared" si="1"/>
        <v>6.9990598582431215E-2</v>
      </c>
    </row>
    <row r="13" spans="1:25" ht="30" customHeight="1" x14ac:dyDescent="0.2">
      <c r="A13" s="27" t="s">
        <v>8</v>
      </c>
      <c r="B13" s="18">
        <v>0</v>
      </c>
      <c r="C13" s="18">
        <v>0</v>
      </c>
      <c r="D13" s="18">
        <v>0.5</v>
      </c>
      <c r="E13" s="18">
        <v>0.7</v>
      </c>
      <c r="F13" s="18">
        <v>0</v>
      </c>
      <c r="G13" s="18">
        <v>14.7</v>
      </c>
      <c r="H13" s="18">
        <v>8.35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f t="shared" si="0"/>
        <v>24.25</v>
      </c>
      <c r="O13" s="28">
        <f t="shared" si="1"/>
        <v>5.1556846685458168E-4</v>
      </c>
    </row>
    <row r="14" spans="1:25" ht="30" customHeight="1" x14ac:dyDescent="0.2">
      <c r="A14" s="27" t="s">
        <v>9</v>
      </c>
      <c r="B14" s="18">
        <v>0</v>
      </c>
      <c r="C14" s="18">
        <v>0</v>
      </c>
      <c r="D14" s="18">
        <v>6.32</v>
      </c>
      <c r="E14" s="18">
        <v>18.23</v>
      </c>
      <c r="F14" s="18">
        <v>0.2</v>
      </c>
      <c r="G14" s="18">
        <v>0.24</v>
      </c>
      <c r="H14" s="18">
        <v>6.85</v>
      </c>
      <c r="I14" s="18">
        <v>11.71</v>
      </c>
      <c r="J14" s="18">
        <v>0</v>
      </c>
      <c r="K14" s="18">
        <v>0</v>
      </c>
      <c r="L14" s="18">
        <v>0</v>
      </c>
      <c r="M14" s="18">
        <v>0</v>
      </c>
      <c r="N14" s="18">
        <f t="shared" si="0"/>
        <v>43.55</v>
      </c>
      <c r="O14" s="28">
        <f t="shared" si="1"/>
        <v>9.2589718480482603E-4</v>
      </c>
    </row>
    <row r="15" spans="1:25" ht="30" customHeight="1" x14ac:dyDescent="0.2">
      <c r="A15" s="27" t="s">
        <v>10</v>
      </c>
      <c r="B15" s="18">
        <v>0</v>
      </c>
      <c r="C15" s="18">
        <v>212.8</v>
      </c>
      <c r="D15" s="18">
        <v>1986.3</v>
      </c>
      <c r="E15" s="18">
        <v>3027.54</v>
      </c>
      <c r="F15" s="18">
        <v>2600.04</v>
      </c>
      <c r="G15" s="18">
        <v>1957.87</v>
      </c>
      <c r="H15" s="18">
        <v>629.37</v>
      </c>
      <c r="I15" s="18">
        <v>172.12</v>
      </c>
      <c r="J15" s="18">
        <v>7.78</v>
      </c>
      <c r="K15" s="18">
        <v>45.32</v>
      </c>
      <c r="L15" s="18">
        <v>0</v>
      </c>
      <c r="M15" s="18">
        <v>1.87</v>
      </c>
      <c r="N15" s="18">
        <f t="shared" si="0"/>
        <v>10641.010000000002</v>
      </c>
      <c r="O15" s="28">
        <f t="shared" si="1"/>
        <v>0.22623378191687726</v>
      </c>
    </row>
    <row r="16" spans="1:25" ht="30" customHeight="1" x14ac:dyDescent="0.2">
      <c r="A16" s="27" t="s">
        <v>11</v>
      </c>
      <c r="B16" s="18">
        <v>0</v>
      </c>
      <c r="C16" s="18">
        <v>58.89</v>
      </c>
      <c r="D16" s="18">
        <v>30.62</v>
      </c>
      <c r="E16" s="18">
        <v>43.91</v>
      </c>
      <c r="F16" s="18">
        <v>22.1</v>
      </c>
      <c r="G16" s="18">
        <v>69.13</v>
      </c>
      <c r="H16" s="18">
        <v>64.59</v>
      </c>
      <c r="I16" s="18">
        <v>30.33</v>
      </c>
      <c r="J16" s="18">
        <v>0</v>
      </c>
      <c r="K16" s="18">
        <v>1.25</v>
      </c>
      <c r="L16" s="18">
        <v>0.01</v>
      </c>
      <c r="M16" s="18">
        <v>0.01</v>
      </c>
      <c r="N16" s="18">
        <f t="shared" si="0"/>
        <v>320.83999999999997</v>
      </c>
      <c r="O16" s="28">
        <f t="shared" si="1"/>
        <v>6.8212365734277936E-3</v>
      </c>
    </row>
    <row r="17" spans="1:15" ht="30" customHeight="1" x14ac:dyDescent="0.2">
      <c r="A17" s="27" t="s">
        <v>12</v>
      </c>
      <c r="B17" s="18">
        <v>0</v>
      </c>
      <c r="C17" s="18">
        <v>1</v>
      </c>
      <c r="D17" s="18">
        <v>284.89999999999998</v>
      </c>
      <c r="E17" s="18">
        <v>726.9</v>
      </c>
      <c r="F17" s="18">
        <v>269.85000000000002</v>
      </c>
      <c r="G17" s="18">
        <v>393.51</v>
      </c>
      <c r="H17" s="18">
        <v>182.54</v>
      </c>
      <c r="I17" s="18">
        <v>13.47</v>
      </c>
      <c r="J17" s="18">
        <v>0</v>
      </c>
      <c r="K17" s="18">
        <v>1.5</v>
      </c>
      <c r="L17" s="18">
        <v>0</v>
      </c>
      <c r="M17" s="18">
        <v>0.03</v>
      </c>
      <c r="N17" s="18">
        <f t="shared" si="0"/>
        <v>1873.7</v>
      </c>
      <c r="O17" s="28">
        <f t="shared" si="1"/>
        <v>3.9835902529708443E-2</v>
      </c>
    </row>
    <row r="18" spans="1:15" ht="30" customHeight="1" x14ac:dyDescent="0.2">
      <c r="A18" s="27" t="s">
        <v>13</v>
      </c>
      <c r="B18" s="18">
        <v>0</v>
      </c>
      <c r="C18" s="18">
        <v>9.8000000000000007</v>
      </c>
      <c r="D18" s="18">
        <v>751.38</v>
      </c>
      <c r="E18" s="18">
        <v>868.5</v>
      </c>
      <c r="F18" s="18">
        <v>1299.1500000000001</v>
      </c>
      <c r="G18" s="18">
        <v>3.61</v>
      </c>
      <c r="H18" s="18">
        <v>132.68</v>
      </c>
      <c r="I18" s="18">
        <v>1.76</v>
      </c>
      <c r="J18" s="18">
        <v>0</v>
      </c>
      <c r="K18" s="18">
        <v>0.9</v>
      </c>
      <c r="L18" s="18">
        <v>1.84</v>
      </c>
      <c r="M18" s="18">
        <v>1.02</v>
      </c>
      <c r="N18" s="18">
        <f t="shared" si="0"/>
        <v>3070.6400000000003</v>
      </c>
      <c r="O18" s="28">
        <f t="shared" si="1"/>
        <v>6.5283511631437238E-2</v>
      </c>
    </row>
    <row r="19" spans="1:15" ht="30" customHeight="1" x14ac:dyDescent="0.2">
      <c r="A19" s="27" t="s">
        <v>14</v>
      </c>
      <c r="B19" s="18">
        <v>0</v>
      </c>
      <c r="C19" s="18">
        <v>13.31</v>
      </c>
      <c r="D19" s="18">
        <v>6781.64</v>
      </c>
      <c r="E19" s="18">
        <v>72.03</v>
      </c>
      <c r="F19" s="18">
        <v>1796.65</v>
      </c>
      <c r="G19" s="18">
        <v>208.82</v>
      </c>
      <c r="H19" s="18">
        <v>635.48999999999887</v>
      </c>
      <c r="I19" s="18">
        <v>758.97</v>
      </c>
      <c r="J19" s="18">
        <v>1.1499999999999999</v>
      </c>
      <c r="K19" s="18">
        <v>39.36</v>
      </c>
      <c r="L19" s="18">
        <v>0.16</v>
      </c>
      <c r="M19" s="18">
        <v>0</v>
      </c>
      <c r="N19" s="18">
        <f t="shared" si="0"/>
        <v>10307.579999999998</v>
      </c>
      <c r="O19" s="28">
        <f t="shared" si="1"/>
        <v>0.21914487495179169</v>
      </c>
    </row>
    <row r="20" spans="1:15" ht="30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2.31</v>
      </c>
      <c r="F20" s="18">
        <v>0</v>
      </c>
      <c r="G20" s="18">
        <v>2.76</v>
      </c>
      <c r="H20" s="18">
        <v>1.85</v>
      </c>
      <c r="I20" s="18">
        <v>0.03</v>
      </c>
      <c r="J20" s="18">
        <v>0</v>
      </c>
      <c r="K20" s="18">
        <v>0.01</v>
      </c>
      <c r="L20" s="18">
        <v>0</v>
      </c>
      <c r="M20" s="18">
        <v>0</v>
      </c>
      <c r="N20" s="18">
        <f t="shared" si="0"/>
        <v>6.96</v>
      </c>
      <c r="O20" s="28">
        <f t="shared" si="1"/>
        <v>1.479734651260985E-4</v>
      </c>
    </row>
    <row r="21" spans="1:15" ht="30" customHeight="1" x14ac:dyDescent="0.2">
      <c r="A21" s="29" t="s">
        <v>16</v>
      </c>
      <c r="B21" s="19">
        <v>0</v>
      </c>
      <c r="C21" s="19">
        <v>80.92</v>
      </c>
      <c r="D21" s="19">
        <v>78.06</v>
      </c>
      <c r="E21" s="19">
        <v>204.31</v>
      </c>
      <c r="F21" s="19">
        <v>279</v>
      </c>
      <c r="G21" s="19">
        <v>11581.54</v>
      </c>
      <c r="H21" s="19">
        <v>185.1</v>
      </c>
      <c r="I21" s="19">
        <v>20.56</v>
      </c>
      <c r="J21" s="19">
        <v>61.92</v>
      </c>
      <c r="K21" s="19">
        <v>0.57999999999999996</v>
      </c>
      <c r="L21" s="19">
        <v>0</v>
      </c>
      <c r="M21" s="19">
        <v>27.39</v>
      </c>
      <c r="N21" s="19">
        <f t="shared" si="0"/>
        <v>12519.380000000001</v>
      </c>
      <c r="O21" s="30">
        <f t="shared" si="1"/>
        <v>0.26616897123999644</v>
      </c>
    </row>
    <row r="22" spans="1:15" ht="30" customHeight="1" x14ac:dyDescent="0.2">
      <c r="A22" s="32" t="s">
        <v>41</v>
      </c>
      <c r="B22" s="33">
        <f>SUM(B9:B21)</f>
        <v>0</v>
      </c>
      <c r="C22" s="33">
        <f t="shared" ref="C22:N22" si="2">SUM(C9:C21)</f>
        <v>514.83000000000004</v>
      </c>
      <c r="D22" s="33">
        <f t="shared" si="2"/>
        <v>11335.72</v>
      </c>
      <c r="E22" s="33">
        <f t="shared" si="2"/>
        <v>7574.06</v>
      </c>
      <c r="F22" s="33">
        <f t="shared" si="2"/>
        <v>8264.1400000000012</v>
      </c>
      <c r="G22" s="33">
        <f t="shared" si="2"/>
        <v>14900.09</v>
      </c>
      <c r="H22" s="33">
        <f t="shared" si="2"/>
        <v>2427.9399999999987</v>
      </c>
      <c r="I22" s="33">
        <f t="shared" si="2"/>
        <v>1427.91</v>
      </c>
      <c r="J22" s="33">
        <f t="shared" si="2"/>
        <v>81.960000000000008</v>
      </c>
      <c r="K22" s="33">
        <f t="shared" si="2"/>
        <v>269.03999999999996</v>
      </c>
      <c r="L22" s="33">
        <f t="shared" si="2"/>
        <v>197.92000000000002</v>
      </c>
      <c r="M22" s="33">
        <f t="shared" si="2"/>
        <v>41.849999999999994</v>
      </c>
      <c r="N22" s="33">
        <f t="shared" si="2"/>
        <v>47035.459999999992</v>
      </c>
      <c r="O22" s="34">
        <f>SUM(O9:O21)</f>
        <v>1.0000000000000002</v>
      </c>
    </row>
  </sheetData>
  <mergeCells count="4">
    <mergeCell ref="A4:N4"/>
    <mergeCell ref="A5:N5"/>
    <mergeCell ref="B7:O7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zoomScale="75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5.7109375" bestFit="1" customWidth="1"/>
    <col min="3" max="3" width="7.5703125" bestFit="1" customWidth="1"/>
    <col min="4" max="4" width="9.7109375" bestFit="1" customWidth="1"/>
    <col min="5" max="6" width="10" bestFit="1" customWidth="1"/>
    <col min="7" max="7" width="9.28515625" bestFit="1" customWidth="1"/>
    <col min="8" max="8" width="10" bestFit="1" customWidth="1"/>
    <col min="9" max="9" width="8" bestFit="1" customWidth="1"/>
    <col min="10" max="11" width="6.85546875" bestFit="1" customWidth="1"/>
    <col min="12" max="13" width="6" bestFit="1" customWidth="1"/>
    <col min="14" max="14" width="10.42578125" bestFit="1" customWidth="1"/>
    <col min="15" max="15" width="8.7109375" customWidth="1"/>
  </cols>
  <sheetData>
    <row r="1" spans="1:25" x14ac:dyDescent="0.2">
      <c r="A1" s="24" t="s">
        <v>31</v>
      </c>
    </row>
    <row r="2" spans="1:25" x14ac:dyDescent="0.2">
      <c r="A2" s="24" t="s">
        <v>165</v>
      </c>
    </row>
    <row r="3" spans="1:25" x14ac:dyDescent="0.2">
      <c r="A3" s="24" t="s">
        <v>166</v>
      </c>
    </row>
    <row r="4" spans="1:2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8" x14ac:dyDescent="0.25">
      <c r="A5" s="170" t="s">
        <v>148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7" spans="1:25" ht="30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25" ht="30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25" ht="30" customHeight="1" x14ac:dyDescent="0.2">
      <c r="A9" s="25" t="s">
        <v>4</v>
      </c>
      <c r="B9" s="17">
        <v>0</v>
      </c>
      <c r="C9" s="17">
        <v>0</v>
      </c>
      <c r="D9" s="17">
        <v>4.7</v>
      </c>
      <c r="E9" s="17">
        <v>12.5</v>
      </c>
      <c r="F9" s="17">
        <v>310.8</v>
      </c>
      <c r="G9" s="17">
        <v>91.5</v>
      </c>
      <c r="H9" s="17">
        <v>437.2</v>
      </c>
      <c r="I9" s="17">
        <v>13.12</v>
      </c>
      <c r="J9" s="17">
        <v>4.5999999999999996</v>
      </c>
      <c r="K9" s="17">
        <v>0.25</v>
      </c>
      <c r="L9" s="17">
        <v>0</v>
      </c>
      <c r="M9" s="17">
        <v>0</v>
      </c>
      <c r="N9" s="17">
        <f t="shared" ref="N9:N21" si="0">SUM(B9:M9)</f>
        <v>874.67000000000007</v>
      </c>
      <c r="O9" s="26">
        <f>+N9/$N$22</f>
        <v>1.4986433445754E-2</v>
      </c>
    </row>
    <row r="10" spans="1:25" ht="30" customHeight="1" x14ac:dyDescent="0.2">
      <c r="A10" s="27" t="s">
        <v>5</v>
      </c>
      <c r="B10" s="18">
        <v>0</v>
      </c>
      <c r="C10" s="18">
        <v>0.1</v>
      </c>
      <c r="D10" s="18">
        <v>20.329999999999998</v>
      </c>
      <c r="E10" s="18">
        <v>260.05</v>
      </c>
      <c r="F10" s="18">
        <v>2020.8</v>
      </c>
      <c r="G10" s="18">
        <v>126.95</v>
      </c>
      <c r="H10" s="18">
        <v>502.9</v>
      </c>
      <c r="I10" s="18">
        <v>67.319999999999993</v>
      </c>
      <c r="J10" s="18">
        <v>10.5</v>
      </c>
      <c r="K10" s="18">
        <v>3</v>
      </c>
      <c r="L10" s="18">
        <v>12.15</v>
      </c>
      <c r="M10" s="18">
        <v>0.02</v>
      </c>
      <c r="N10" s="18">
        <f t="shared" si="0"/>
        <v>3024.12</v>
      </c>
      <c r="O10" s="28">
        <f t="shared" ref="O10:O21" si="1">+N10/$N$22</f>
        <v>5.181471081890722E-2</v>
      </c>
    </row>
    <row r="11" spans="1:25" ht="30" customHeight="1" x14ac:dyDescent="0.2">
      <c r="A11" s="27" t="s">
        <v>6</v>
      </c>
      <c r="B11" s="18">
        <v>0</v>
      </c>
      <c r="C11" s="18">
        <v>0</v>
      </c>
      <c r="D11" s="18">
        <v>4.2</v>
      </c>
      <c r="E11" s="18">
        <v>0.5</v>
      </c>
      <c r="F11" s="18">
        <v>3</v>
      </c>
      <c r="G11" s="18">
        <v>104.31</v>
      </c>
      <c r="H11" s="18">
        <v>83.44</v>
      </c>
      <c r="I11" s="18">
        <v>0.75</v>
      </c>
      <c r="J11" s="18">
        <v>9.5</v>
      </c>
      <c r="K11" s="18">
        <v>0</v>
      </c>
      <c r="L11" s="18">
        <v>0</v>
      </c>
      <c r="M11" s="18">
        <v>0</v>
      </c>
      <c r="N11" s="18">
        <f t="shared" si="0"/>
        <v>205.7</v>
      </c>
      <c r="O11" s="28">
        <f t="shared" si="1"/>
        <v>3.5244256231396951E-3</v>
      </c>
    </row>
    <row r="12" spans="1:25" ht="30" customHeight="1" x14ac:dyDescent="0.2">
      <c r="A12" s="27" t="s">
        <v>7</v>
      </c>
      <c r="B12" s="18">
        <v>0</v>
      </c>
      <c r="C12" s="18">
        <v>26.5</v>
      </c>
      <c r="D12" s="18">
        <v>4995.17</v>
      </c>
      <c r="E12" s="18">
        <v>581.83000000000004</v>
      </c>
      <c r="F12" s="18">
        <v>376.9</v>
      </c>
      <c r="G12" s="18">
        <v>1216.6500000000001</v>
      </c>
      <c r="H12" s="18">
        <v>83.08</v>
      </c>
      <c r="I12" s="18">
        <v>22.46</v>
      </c>
      <c r="J12" s="18">
        <v>0.45</v>
      </c>
      <c r="K12" s="18">
        <v>1.25</v>
      </c>
      <c r="L12" s="18">
        <v>0</v>
      </c>
      <c r="M12" s="18">
        <v>0.51</v>
      </c>
      <c r="N12" s="18">
        <f t="shared" si="0"/>
        <v>7304.7999999999993</v>
      </c>
      <c r="O12" s="28">
        <f t="shared" si="1"/>
        <v>0.12515908746675181</v>
      </c>
    </row>
    <row r="13" spans="1:25" ht="30" customHeight="1" x14ac:dyDescent="0.2">
      <c r="A13" s="27" t="s">
        <v>8</v>
      </c>
      <c r="B13" s="18">
        <v>0</v>
      </c>
      <c r="C13" s="18">
        <v>0</v>
      </c>
      <c r="D13" s="18">
        <v>0</v>
      </c>
      <c r="E13" s="18">
        <v>0</v>
      </c>
      <c r="F13" s="18">
        <v>2.1</v>
      </c>
      <c r="G13" s="18">
        <v>1.1499999999999999</v>
      </c>
      <c r="H13" s="18">
        <v>211.69</v>
      </c>
      <c r="I13" s="18">
        <v>4.26</v>
      </c>
      <c r="J13" s="18">
        <v>0</v>
      </c>
      <c r="K13" s="18">
        <v>0</v>
      </c>
      <c r="L13" s="18">
        <v>0</v>
      </c>
      <c r="M13" s="18">
        <v>0</v>
      </c>
      <c r="N13" s="18">
        <f t="shared" si="0"/>
        <v>219.2</v>
      </c>
      <c r="O13" s="28">
        <f t="shared" si="1"/>
        <v>3.7557321176092426E-3</v>
      </c>
    </row>
    <row r="14" spans="1:25" ht="30" customHeight="1" x14ac:dyDescent="0.2">
      <c r="A14" s="27" t="s">
        <v>9</v>
      </c>
      <c r="B14" s="18">
        <v>0</v>
      </c>
      <c r="C14" s="18">
        <v>0</v>
      </c>
      <c r="D14" s="18">
        <v>12.3</v>
      </c>
      <c r="E14" s="18">
        <v>17.899999999999999</v>
      </c>
      <c r="F14" s="18">
        <v>40</v>
      </c>
      <c r="G14" s="18">
        <v>0</v>
      </c>
      <c r="H14" s="18">
        <v>0.56999999999999995</v>
      </c>
      <c r="I14" s="18">
        <v>1.1100000000000001</v>
      </c>
      <c r="J14" s="18">
        <v>0.6</v>
      </c>
      <c r="K14" s="18">
        <v>0</v>
      </c>
      <c r="L14" s="18">
        <v>0</v>
      </c>
      <c r="M14" s="18">
        <v>0</v>
      </c>
      <c r="N14" s="18">
        <f t="shared" si="0"/>
        <v>72.47999999999999</v>
      </c>
      <c r="O14" s="28">
        <f t="shared" si="1"/>
        <v>1.2418588680853917E-3</v>
      </c>
    </row>
    <row r="15" spans="1:25" ht="30" customHeight="1" x14ac:dyDescent="0.2">
      <c r="A15" s="27" t="s">
        <v>10</v>
      </c>
      <c r="B15" s="18">
        <v>0</v>
      </c>
      <c r="C15" s="18">
        <v>231.08</v>
      </c>
      <c r="D15" s="18">
        <v>2567.9299999999998</v>
      </c>
      <c r="E15" s="18">
        <v>2639.0500000000084</v>
      </c>
      <c r="F15" s="18">
        <v>2268.56</v>
      </c>
      <c r="G15" s="18">
        <v>1641.66</v>
      </c>
      <c r="H15" s="18">
        <v>390.93</v>
      </c>
      <c r="I15" s="18">
        <v>69.77</v>
      </c>
      <c r="J15" s="18">
        <v>1.85</v>
      </c>
      <c r="K15" s="18">
        <v>7.4</v>
      </c>
      <c r="L15" s="18">
        <v>0.01</v>
      </c>
      <c r="M15" s="18">
        <v>1</v>
      </c>
      <c r="N15" s="18">
        <f t="shared" si="0"/>
        <v>9819.2400000000089</v>
      </c>
      <c r="O15" s="28">
        <f t="shared" si="1"/>
        <v>0.1682410357596415</v>
      </c>
    </row>
    <row r="16" spans="1:25" ht="30" customHeight="1" x14ac:dyDescent="0.2">
      <c r="A16" s="27" t="s">
        <v>11</v>
      </c>
      <c r="B16" s="18">
        <v>0</v>
      </c>
      <c r="C16" s="18">
        <v>5</v>
      </c>
      <c r="D16" s="18">
        <v>13.36</v>
      </c>
      <c r="E16" s="18">
        <v>802.11</v>
      </c>
      <c r="F16" s="18">
        <v>125.3</v>
      </c>
      <c r="G16" s="18">
        <v>148.66</v>
      </c>
      <c r="H16" s="18">
        <v>61.84</v>
      </c>
      <c r="I16" s="18">
        <v>18.62</v>
      </c>
      <c r="J16" s="18">
        <v>0.4</v>
      </c>
      <c r="K16" s="18">
        <v>0</v>
      </c>
      <c r="L16" s="18">
        <v>0</v>
      </c>
      <c r="M16" s="18">
        <v>0</v>
      </c>
      <c r="N16" s="18">
        <f t="shared" si="0"/>
        <v>1175.29</v>
      </c>
      <c r="O16" s="28">
        <f t="shared" si="1"/>
        <v>2.0137200732230687E-2</v>
      </c>
    </row>
    <row r="17" spans="1:15" ht="30" customHeight="1" x14ac:dyDescent="0.2">
      <c r="A17" s="27" t="s">
        <v>12</v>
      </c>
      <c r="B17" s="18">
        <v>0</v>
      </c>
      <c r="C17" s="18">
        <v>0</v>
      </c>
      <c r="D17" s="18">
        <v>161.47999999999999</v>
      </c>
      <c r="E17" s="18">
        <v>365.4</v>
      </c>
      <c r="F17" s="18">
        <v>498.52</v>
      </c>
      <c r="G17" s="18">
        <v>751.55</v>
      </c>
      <c r="H17" s="18">
        <v>6852.79</v>
      </c>
      <c r="I17" s="18">
        <v>56.73</v>
      </c>
      <c r="J17" s="18">
        <v>6.45</v>
      </c>
      <c r="K17" s="18">
        <v>0</v>
      </c>
      <c r="L17" s="18">
        <v>0</v>
      </c>
      <c r="M17" s="18">
        <v>0</v>
      </c>
      <c r="N17" s="18">
        <f t="shared" si="0"/>
        <v>8692.92</v>
      </c>
      <c r="O17" s="28">
        <f t="shared" si="1"/>
        <v>0.14894287791883093</v>
      </c>
    </row>
    <row r="18" spans="1:15" ht="30" customHeight="1" x14ac:dyDescent="0.2">
      <c r="A18" s="27" t="s">
        <v>13</v>
      </c>
      <c r="B18" s="18">
        <v>0</v>
      </c>
      <c r="C18" s="18">
        <v>96.6</v>
      </c>
      <c r="D18" s="18">
        <v>4.91</v>
      </c>
      <c r="E18" s="18">
        <v>5364.7</v>
      </c>
      <c r="F18" s="18">
        <v>923.85</v>
      </c>
      <c r="G18" s="18">
        <v>4.5999999999999996</v>
      </c>
      <c r="H18" s="18">
        <v>625.44000000000005</v>
      </c>
      <c r="I18" s="18">
        <v>0.1</v>
      </c>
      <c r="J18" s="18">
        <v>0</v>
      </c>
      <c r="K18" s="18">
        <v>0</v>
      </c>
      <c r="L18" s="18">
        <v>0</v>
      </c>
      <c r="M18" s="18">
        <v>1.7</v>
      </c>
      <c r="N18" s="18">
        <f t="shared" si="0"/>
        <v>7021.9000000000005</v>
      </c>
      <c r="O18" s="28">
        <f t="shared" si="1"/>
        <v>0.12031193137153441</v>
      </c>
    </row>
    <row r="19" spans="1:15" ht="30" customHeight="1" x14ac:dyDescent="0.2">
      <c r="A19" s="27" t="s">
        <v>14</v>
      </c>
      <c r="B19" s="18">
        <v>0</v>
      </c>
      <c r="C19" s="18">
        <v>3.01</v>
      </c>
      <c r="D19" s="18">
        <v>5345.67</v>
      </c>
      <c r="E19" s="18">
        <v>81.72</v>
      </c>
      <c r="F19" s="18">
        <v>4731.71</v>
      </c>
      <c r="G19" s="18">
        <v>818.11</v>
      </c>
      <c r="H19" s="18">
        <v>3350.72</v>
      </c>
      <c r="I19" s="18">
        <v>139.19</v>
      </c>
      <c r="J19" s="18">
        <v>13.2</v>
      </c>
      <c r="K19" s="18">
        <v>1.68</v>
      </c>
      <c r="L19" s="18">
        <v>0</v>
      </c>
      <c r="M19" s="18">
        <v>3.67</v>
      </c>
      <c r="N19" s="18">
        <f t="shared" si="0"/>
        <v>14488.680000000002</v>
      </c>
      <c r="O19" s="28">
        <f t="shared" si="1"/>
        <v>0.24824635409563273</v>
      </c>
    </row>
    <row r="20" spans="1:15" ht="30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5.12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f t="shared" si="0"/>
        <v>5.12</v>
      </c>
      <c r="O20" s="28">
        <f t="shared" si="1"/>
        <v>8.7725129754376478E-5</v>
      </c>
    </row>
    <row r="21" spans="1:15" ht="30" customHeight="1" x14ac:dyDescent="0.2">
      <c r="A21" s="29" t="s">
        <v>16</v>
      </c>
      <c r="B21" s="19">
        <v>0</v>
      </c>
      <c r="C21" s="19">
        <v>89.6</v>
      </c>
      <c r="D21" s="19">
        <v>31.7</v>
      </c>
      <c r="E21" s="19">
        <v>0</v>
      </c>
      <c r="F21" s="19">
        <v>2892.2</v>
      </c>
      <c r="G21" s="19">
        <v>842.01</v>
      </c>
      <c r="H21" s="19">
        <v>1563.88</v>
      </c>
      <c r="I21" s="19">
        <v>27.45</v>
      </c>
      <c r="J21" s="19">
        <v>0</v>
      </c>
      <c r="K21" s="19">
        <v>6.9</v>
      </c>
      <c r="L21" s="19">
        <v>3</v>
      </c>
      <c r="M21" s="19">
        <v>3.26</v>
      </c>
      <c r="N21" s="19">
        <f t="shared" si="0"/>
        <v>5460</v>
      </c>
      <c r="O21" s="30">
        <f t="shared" si="1"/>
        <v>9.3550626652128044E-2</v>
      </c>
    </row>
    <row r="22" spans="1:15" ht="30" customHeight="1" x14ac:dyDescent="0.2">
      <c r="A22" s="32" t="s">
        <v>41</v>
      </c>
      <c r="B22" s="33">
        <f>SUM(B9:B21)</f>
        <v>0</v>
      </c>
      <c r="C22" s="33">
        <f t="shared" ref="C22:N22" si="2">SUM(C9:C21)</f>
        <v>451.89</v>
      </c>
      <c r="D22" s="33">
        <f t="shared" si="2"/>
        <v>13161.75</v>
      </c>
      <c r="E22" s="33">
        <f t="shared" si="2"/>
        <v>10125.760000000007</v>
      </c>
      <c r="F22" s="33">
        <f t="shared" si="2"/>
        <v>14193.740000000002</v>
      </c>
      <c r="G22" s="33">
        <f t="shared" si="2"/>
        <v>5747.1500000000005</v>
      </c>
      <c r="H22" s="33">
        <f t="shared" si="2"/>
        <v>14169.600000000002</v>
      </c>
      <c r="I22" s="33">
        <f t="shared" si="2"/>
        <v>420.88</v>
      </c>
      <c r="J22" s="33">
        <f t="shared" si="2"/>
        <v>47.55</v>
      </c>
      <c r="K22" s="33">
        <f t="shared" si="2"/>
        <v>20.48</v>
      </c>
      <c r="L22" s="33">
        <f t="shared" si="2"/>
        <v>15.16</v>
      </c>
      <c r="M22" s="33">
        <f t="shared" si="2"/>
        <v>10.16</v>
      </c>
      <c r="N22" s="33">
        <f t="shared" si="2"/>
        <v>58364.12000000001</v>
      </c>
      <c r="O22" s="34">
        <f>SUM(O9:O21)</f>
        <v>1</v>
      </c>
    </row>
  </sheetData>
  <mergeCells count="4">
    <mergeCell ref="A4:N4"/>
    <mergeCell ref="A5:N5"/>
    <mergeCell ref="B7:O7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zoomScale="75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5.7109375" bestFit="1" customWidth="1"/>
    <col min="3" max="3" width="7.140625" bestFit="1" customWidth="1"/>
    <col min="4" max="4" width="9.28515625" bestFit="1" customWidth="1"/>
    <col min="5" max="5" width="8.85546875" bestFit="1" customWidth="1"/>
    <col min="6" max="6" width="9.28515625" bestFit="1" customWidth="1"/>
    <col min="7" max="7" width="10" bestFit="1" customWidth="1"/>
    <col min="8" max="8" width="10.42578125" bestFit="1" customWidth="1"/>
    <col min="9" max="9" width="10" bestFit="1" customWidth="1"/>
    <col min="10" max="10" width="9.28515625" bestFit="1" customWidth="1"/>
    <col min="11" max="11" width="8.85546875" bestFit="1" customWidth="1"/>
    <col min="12" max="12" width="9.28515625" bestFit="1" customWidth="1"/>
    <col min="13" max="13" width="6.85546875" bestFit="1" customWidth="1"/>
    <col min="14" max="14" width="10.85546875" bestFit="1" customWidth="1"/>
    <col min="15" max="15" width="8.7109375" customWidth="1"/>
  </cols>
  <sheetData>
    <row r="1" spans="1:25" x14ac:dyDescent="0.2">
      <c r="A1" s="24" t="s">
        <v>31</v>
      </c>
    </row>
    <row r="2" spans="1:25" x14ac:dyDescent="0.2">
      <c r="A2" s="24" t="s">
        <v>165</v>
      </c>
    </row>
    <row r="3" spans="1:25" x14ac:dyDescent="0.2">
      <c r="A3" s="24" t="s">
        <v>166</v>
      </c>
    </row>
    <row r="4" spans="1:2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8" x14ac:dyDescent="0.25">
      <c r="A5" s="170" t="s">
        <v>40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7" spans="1:25" ht="30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25" ht="30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25" ht="30" customHeight="1" x14ac:dyDescent="0.2">
      <c r="A9" s="25" t="s">
        <v>4</v>
      </c>
      <c r="B9" s="17">
        <v>0</v>
      </c>
      <c r="C9" s="17">
        <v>0</v>
      </c>
      <c r="D9" s="17">
        <v>6.48</v>
      </c>
      <c r="E9" s="17">
        <v>4.9000000000000004</v>
      </c>
      <c r="F9" s="17">
        <v>44.9</v>
      </c>
      <c r="G9" s="17">
        <v>87.61</v>
      </c>
      <c r="H9" s="17">
        <v>220.43</v>
      </c>
      <c r="I9" s="17">
        <v>249.55</v>
      </c>
      <c r="J9" s="17">
        <v>261.2</v>
      </c>
      <c r="K9" s="17">
        <v>328</v>
      </c>
      <c r="L9" s="17">
        <v>0</v>
      </c>
      <c r="M9" s="17">
        <v>52.3</v>
      </c>
      <c r="N9" s="17">
        <f t="shared" ref="N9:N21" si="0">SUM(B9:M9)</f>
        <v>1255.3699999999999</v>
      </c>
      <c r="O9" s="26">
        <f>+N9/$N$22</f>
        <v>1.9547193102980063E-2</v>
      </c>
    </row>
    <row r="10" spans="1:25" ht="30" customHeight="1" x14ac:dyDescent="0.2">
      <c r="A10" s="27" t="s">
        <v>5</v>
      </c>
      <c r="B10" s="18">
        <v>0</v>
      </c>
      <c r="C10" s="18">
        <v>11.65</v>
      </c>
      <c r="D10" s="18">
        <v>584.99</v>
      </c>
      <c r="E10" s="18">
        <v>730.3</v>
      </c>
      <c r="F10" s="18">
        <v>624.82000000000005</v>
      </c>
      <c r="G10" s="18">
        <v>4064.56</v>
      </c>
      <c r="H10" s="18">
        <v>1501.73</v>
      </c>
      <c r="I10" s="18">
        <v>330.11</v>
      </c>
      <c r="J10" s="18">
        <v>110.37</v>
      </c>
      <c r="K10" s="18">
        <v>53.3</v>
      </c>
      <c r="L10" s="18">
        <v>283.67</v>
      </c>
      <c r="M10" s="18">
        <v>30.11</v>
      </c>
      <c r="N10" s="18">
        <f t="shared" si="0"/>
        <v>8325.6099999999988</v>
      </c>
      <c r="O10" s="28">
        <f t="shared" ref="O10:O21" si="1">+N10/$N$22</f>
        <v>0.12963692486685346</v>
      </c>
    </row>
    <row r="11" spans="1:25" ht="30" customHeight="1" x14ac:dyDescent="0.2">
      <c r="A11" s="27" t="s">
        <v>6</v>
      </c>
      <c r="B11" s="18">
        <v>0</v>
      </c>
      <c r="C11" s="18">
        <v>0</v>
      </c>
      <c r="D11" s="18">
        <v>0.8</v>
      </c>
      <c r="E11" s="18">
        <v>4.5</v>
      </c>
      <c r="F11" s="18">
        <v>47.6</v>
      </c>
      <c r="G11" s="18">
        <v>9.65</v>
      </c>
      <c r="H11" s="18">
        <v>101.93</v>
      </c>
      <c r="I11" s="18">
        <v>1366.5</v>
      </c>
      <c r="J11" s="18">
        <v>27.5</v>
      </c>
      <c r="K11" s="18">
        <v>295.3</v>
      </c>
      <c r="L11" s="18">
        <v>3.7</v>
      </c>
      <c r="M11" s="18">
        <v>0</v>
      </c>
      <c r="N11" s="18">
        <f t="shared" si="0"/>
        <v>1857.48</v>
      </c>
      <c r="O11" s="28">
        <f t="shared" si="1"/>
        <v>2.8922564857311716E-2</v>
      </c>
    </row>
    <row r="12" spans="1:25" ht="30" customHeight="1" x14ac:dyDescent="0.2">
      <c r="A12" s="27" t="s">
        <v>7</v>
      </c>
      <c r="B12" s="18">
        <v>0</v>
      </c>
      <c r="C12" s="18">
        <v>8.2100000000000009</v>
      </c>
      <c r="D12" s="18">
        <v>491.82</v>
      </c>
      <c r="E12" s="18">
        <v>294.31</v>
      </c>
      <c r="F12" s="18">
        <v>42.62</v>
      </c>
      <c r="G12" s="18">
        <v>185.11</v>
      </c>
      <c r="H12" s="18">
        <v>107.02</v>
      </c>
      <c r="I12" s="18">
        <v>239.84</v>
      </c>
      <c r="J12" s="18">
        <v>132.35</v>
      </c>
      <c r="K12" s="18">
        <v>106.69</v>
      </c>
      <c r="L12" s="18">
        <v>3123.04</v>
      </c>
      <c r="M12" s="18">
        <v>1.23</v>
      </c>
      <c r="N12" s="18">
        <f t="shared" si="0"/>
        <v>4732.24</v>
      </c>
      <c r="O12" s="28">
        <f t="shared" si="1"/>
        <v>7.3685056269981258E-2</v>
      </c>
    </row>
    <row r="13" spans="1:25" ht="30" customHeight="1" x14ac:dyDescent="0.2">
      <c r="A13" s="27" t="s">
        <v>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19.010000000000002</v>
      </c>
      <c r="I13" s="18">
        <v>6.38</v>
      </c>
      <c r="J13" s="18">
        <v>0.35</v>
      </c>
      <c r="K13" s="18">
        <v>0</v>
      </c>
      <c r="L13" s="18">
        <v>0</v>
      </c>
      <c r="M13" s="18">
        <v>0</v>
      </c>
      <c r="N13" s="18">
        <f t="shared" si="0"/>
        <v>25.740000000000002</v>
      </c>
      <c r="O13" s="28">
        <f t="shared" si="1"/>
        <v>4.0079398939811122E-4</v>
      </c>
    </row>
    <row r="14" spans="1:25" ht="30" customHeight="1" x14ac:dyDescent="0.2">
      <c r="A14" s="27" t="s">
        <v>9</v>
      </c>
      <c r="B14" s="18">
        <v>0</v>
      </c>
      <c r="C14" s="18">
        <v>0</v>
      </c>
      <c r="D14" s="18">
        <v>3.76</v>
      </c>
      <c r="E14" s="18">
        <v>3</v>
      </c>
      <c r="F14" s="18">
        <v>0</v>
      </c>
      <c r="G14" s="18">
        <v>234.9</v>
      </c>
      <c r="H14" s="18">
        <v>1052.6300000000001</v>
      </c>
      <c r="I14" s="18">
        <v>59.7</v>
      </c>
      <c r="J14" s="18">
        <v>0.8</v>
      </c>
      <c r="K14" s="18">
        <v>3.5</v>
      </c>
      <c r="L14" s="18">
        <v>0</v>
      </c>
      <c r="M14" s="18">
        <v>0</v>
      </c>
      <c r="N14" s="18">
        <f t="shared" si="0"/>
        <v>1358.2900000000002</v>
      </c>
      <c r="O14" s="28">
        <f t="shared" si="1"/>
        <v>2.1149746226090154E-2</v>
      </c>
    </row>
    <row r="15" spans="1:25" ht="30" customHeight="1" x14ac:dyDescent="0.2">
      <c r="A15" s="27" t="s">
        <v>10</v>
      </c>
      <c r="B15" s="18">
        <v>0</v>
      </c>
      <c r="C15" s="18">
        <v>8</v>
      </c>
      <c r="D15" s="18">
        <v>1841.27</v>
      </c>
      <c r="E15" s="18">
        <v>543.99</v>
      </c>
      <c r="F15" s="18">
        <v>280.95999999999998</v>
      </c>
      <c r="G15" s="18">
        <v>1465.99</v>
      </c>
      <c r="H15" s="18">
        <v>1116.47</v>
      </c>
      <c r="I15" s="18">
        <v>648.13</v>
      </c>
      <c r="J15" s="18">
        <v>599</v>
      </c>
      <c r="K15" s="18">
        <v>251.74</v>
      </c>
      <c r="L15" s="18">
        <v>55.2</v>
      </c>
      <c r="M15" s="18">
        <v>0.02</v>
      </c>
      <c r="N15" s="18">
        <f t="shared" si="0"/>
        <v>6810.77</v>
      </c>
      <c r="O15" s="28">
        <f t="shared" si="1"/>
        <v>0.10604956018543023</v>
      </c>
    </row>
    <row r="16" spans="1:25" ht="30" customHeight="1" x14ac:dyDescent="0.2">
      <c r="A16" s="27" t="s">
        <v>11</v>
      </c>
      <c r="B16" s="18">
        <v>0</v>
      </c>
      <c r="C16" s="18">
        <v>0.01</v>
      </c>
      <c r="D16" s="18">
        <v>9.9</v>
      </c>
      <c r="E16" s="18">
        <v>22.41</v>
      </c>
      <c r="F16" s="18">
        <v>72.099999999999994</v>
      </c>
      <c r="G16" s="18">
        <v>102.1</v>
      </c>
      <c r="H16" s="18">
        <v>117.41</v>
      </c>
      <c r="I16" s="18">
        <v>51.21</v>
      </c>
      <c r="J16" s="18">
        <v>0.9</v>
      </c>
      <c r="K16" s="18">
        <v>1.51</v>
      </c>
      <c r="L16" s="18">
        <v>1</v>
      </c>
      <c r="M16" s="18">
        <v>0.11</v>
      </c>
      <c r="N16" s="18">
        <f t="shared" si="0"/>
        <v>378.65999999999991</v>
      </c>
      <c r="O16" s="28">
        <f t="shared" si="1"/>
        <v>5.8960626272528648E-3</v>
      </c>
    </row>
    <row r="17" spans="1:15" ht="30" customHeight="1" x14ac:dyDescent="0.2">
      <c r="A17" s="27" t="s">
        <v>12</v>
      </c>
      <c r="B17" s="18">
        <v>0</v>
      </c>
      <c r="C17" s="18">
        <v>9</v>
      </c>
      <c r="D17" s="18">
        <v>235.26</v>
      </c>
      <c r="E17" s="18">
        <v>2835.1</v>
      </c>
      <c r="F17" s="18">
        <v>1742</v>
      </c>
      <c r="G17" s="18">
        <v>249.06</v>
      </c>
      <c r="H17" s="18">
        <v>363.89</v>
      </c>
      <c r="I17" s="18">
        <v>29.76</v>
      </c>
      <c r="J17" s="18">
        <v>106.8</v>
      </c>
      <c r="K17" s="18">
        <v>17.8</v>
      </c>
      <c r="L17" s="18">
        <v>72</v>
      </c>
      <c r="M17" s="18">
        <v>0</v>
      </c>
      <c r="N17" s="18">
        <f t="shared" si="0"/>
        <v>5660.670000000001</v>
      </c>
      <c r="O17" s="28">
        <f t="shared" si="1"/>
        <v>8.814151173139885E-2</v>
      </c>
    </row>
    <row r="18" spans="1:15" ht="30" customHeight="1" x14ac:dyDescent="0.2">
      <c r="A18" s="27" t="s">
        <v>13</v>
      </c>
      <c r="B18" s="18">
        <v>0</v>
      </c>
      <c r="C18" s="18">
        <v>0</v>
      </c>
      <c r="D18" s="18">
        <v>1.7</v>
      </c>
      <c r="E18" s="18">
        <v>73.52</v>
      </c>
      <c r="F18" s="18">
        <v>159.9</v>
      </c>
      <c r="G18" s="18">
        <v>10.5</v>
      </c>
      <c r="H18" s="18">
        <v>148.25</v>
      </c>
      <c r="I18" s="18">
        <v>7.94</v>
      </c>
      <c r="J18" s="18">
        <v>0</v>
      </c>
      <c r="K18" s="18">
        <v>0.1</v>
      </c>
      <c r="L18" s="18">
        <v>4</v>
      </c>
      <c r="M18" s="18">
        <v>0.02</v>
      </c>
      <c r="N18" s="18">
        <f t="shared" si="0"/>
        <v>405.93</v>
      </c>
      <c r="O18" s="28">
        <f t="shared" si="1"/>
        <v>6.3206800356012151E-3</v>
      </c>
    </row>
    <row r="19" spans="1:15" ht="30" customHeight="1" x14ac:dyDescent="0.2">
      <c r="A19" s="27" t="s">
        <v>14</v>
      </c>
      <c r="B19" s="18">
        <v>0</v>
      </c>
      <c r="C19" s="18">
        <v>68</v>
      </c>
      <c r="D19" s="18">
        <v>507.1</v>
      </c>
      <c r="E19" s="18">
        <v>99.46</v>
      </c>
      <c r="F19" s="18">
        <v>1006.46</v>
      </c>
      <c r="G19" s="18">
        <v>3634.26</v>
      </c>
      <c r="H19" s="18">
        <v>7570.2400000000362</v>
      </c>
      <c r="I19" s="18">
        <v>8479.0300000000007</v>
      </c>
      <c r="J19" s="18">
        <v>21.3</v>
      </c>
      <c r="K19" s="18">
        <v>84.87</v>
      </c>
      <c r="L19" s="18">
        <v>0</v>
      </c>
      <c r="M19" s="18">
        <v>0</v>
      </c>
      <c r="N19" s="18">
        <f t="shared" si="0"/>
        <v>21470.720000000038</v>
      </c>
      <c r="O19" s="28">
        <f t="shared" si="1"/>
        <v>0.33431761942695526</v>
      </c>
    </row>
    <row r="20" spans="1:15" ht="30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571.58000000000004</v>
      </c>
      <c r="I20" s="18">
        <v>2.79</v>
      </c>
      <c r="J20" s="18">
        <v>0</v>
      </c>
      <c r="K20" s="18">
        <v>0</v>
      </c>
      <c r="L20" s="18">
        <v>0</v>
      </c>
      <c r="M20" s="18">
        <v>0</v>
      </c>
      <c r="N20" s="18">
        <f t="shared" si="0"/>
        <v>574.37</v>
      </c>
      <c r="O20" s="28">
        <f t="shared" si="1"/>
        <v>8.9434360408155843E-3</v>
      </c>
    </row>
    <row r="21" spans="1:15" ht="30" customHeight="1" x14ac:dyDescent="0.2">
      <c r="A21" s="29" t="s">
        <v>16</v>
      </c>
      <c r="B21" s="19">
        <v>0</v>
      </c>
      <c r="C21" s="19">
        <v>83.29</v>
      </c>
      <c r="D21" s="19">
        <v>775.06</v>
      </c>
      <c r="E21" s="19">
        <v>0</v>
      </c>
      <c r="F21" s="19">
        <v>280.85000000000002</v>
      </c>
      <c r="G21" s="19">
        <v>1600.33</v>
      </c>
      <c r="H21" s="19">
        <v>8132.84</v>
      </c>
      <c r="I21" s="19">
        <v>64.510000000000005</v>
      </c>
      <c r="J21" s="19">
        <v>0</v>
      </c>
      <c r="K21" s="19">
        <v>429.36</v>
      </c>
      <c r="L21" s="19">
        <v>0.2</v>
      </c>
      <c r="M21" s="19">
        <v>0.23</v>
      </c>
      <c r="N21" s="19">
        <f t="shared" si="0"/>
        <v>11366.67</v>
      </c>
      <c r="O21" s="30">
        <f t="shared" si="1"/>
        <v>0.17698885063993117</v>
      </c>
    </row>
    <row r="22" spans="1:15" ht="30" customHeight="1" x14ac:dyDescent="0.2">
      <c r="A22" s="32" t="s">
        <v>41</v>
      </c>
      <c r="B22" s="33">
        <f>SUM(B9:B21)</f>
        <v>0</v>
      </c>
      <c r="C22" s="33">
        <f t="shared" ref="C22:N22" si="2">SUM(C9:C21)</f>
        <v>188.16000000000003</v>
      </c>
      <c r="D22" s="33">
        <f t="shared" si="2"/>
        <v>4458.1399999999994</v>
      </c>
      <c r="E22" s="33">
        <f t="shared" si="2"/>
        <v>4611.4900000000007</v>
      </c>
      <c r="F22" s="33">
        <f t="shared" si="2"/>
        <v>4302.21</v>
      </c>
      <c r="G22" s="33">
        <f t="shared" si="2"/>
        <v>11644.07</v>
      </c>
      <c r="H22" s="33">
        <f t="shared" si="2"/>
        <v>21023.430000000037</v>
      </c>
      <c r="I22" s="33">
        <f t="shared" si="2"/>
        <v>11535.450000000003</v>
      </c>
      <c r="J22" s="33">
        <f t="shared" si="2"/>
        <v>1260.57</v>
      </c>
      <c r="K22" s="33">
        <f t="shared" si="2"/>
        <v>1572.17</v>
      </c>
      <c r="L22" s="33">
        <f t="shared" si="2"/>
        <v>3542.8099999999995</v>
      </c>
      <c r="M22" s="33">
        <f t="shared" si="2"/>
        <v>84.02</v>
      </c>
      <c r="N22" s="33">
        <f t="shared" si="2"/>
        <v>64222.52000000004</v>
      </c>
      <c r="O22" s="34">
        <f>SUM(O9:O21)</f>
        <v>0.99999999999999989</v>
      </c>
    </row>
  </sheetData>
  <mergeCells count="4">
    <mergeCell ref="A4:N4"/>
    <mergeCell ref="A5:N5"/>
    <mergeCell ref="B7:O7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zoomScale="75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5.7109375" bestFit="1" customWidth="1"/>
    <col min="3" max="3" width="7.5703125" bestFit="1" customWidth="1"/>
    <col min="4" max="4" width="9.7109375" bestFit="1" customWidth="1"/>
    <col min="5" max="5" width="7.140625" bestFit="1" customWidth="1"/>
    <col min="6" max="9" width="9.28515625" bestFit="1" customWidth="1"/>
    <col min="10" max="10" width="8" bestFit="1" customWidth="1"/>
    <col min="11" max="11" width="9.7109375" bestFit="1" customWidth="1"/>
    <col min="12" max="12" width="7.5703125" bestFit="1" customWidth="1"/>
    <col min="13" max="13" width="8" bestFit="1" customWidth="1"/>
    <col min="14" max="14" width="10.42578125" bestFit="1" customWidth="1"/>
    <col min="15" max="15" width="8.7109375" customWidth="1"/>
  </cols>
  <sheetData>
    <row r="1" spans="1:25" x14ac:dyDescent="0.2">
      <c r="A1" s="24" t="s">
        <v>31</v>
      </c>
    </row>
    <row r="2" spans="1:25" x14ac:dyDescent="0.2">
      <c r="A2" s="24" t="s">
        <v>165</v>
      </c>
    </row>
    <row r="3" spans="1:25" x14ac:dyDescent="0.2">
      <c r="A3" s="24" t="s">
        <v>166</v>
      </c>
    </row>
    <row r="4" spans="1:2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8" x14ac:dyDescent="0.25">
      <c r="A5" s="170" t="s">
        <v>39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7" spans="1:25" ht="30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25" ht="30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25" ht="30" customHeight="1" x14ac:dyDescent="0.2">
      <c r="A9" s="25" t="s">
        <v>4</v>
      </c>
      <c r="B9" s="17">
        <v>0</v>
      </c>
      <c r="C9" s="17">
        <v>1.5</v>
      </c>
      <c r="D9" s="17">
        <v>29.83</v>
      </c>
      <c r="E9" s="17">
        <v>0.1</v>
      </c>
      <c r="F9" s="17">
        <v>6.26</v>
      </c>
      <c r="G9" s="17">
        <v>242.7</v>
      </c>
      <c r="H9" s="17">
        <v>277.92</v>
      </c>
      <c r="I9" s="17">
        <v>260.23</v>
      </c>
      <c r="J9" s="17">
        <v>27.57</v>
      </c>
      <c r="K9" s="17">
        <v>267.45</v>
      </c>
      <c r="L9" s="17">
        <v>5.01</v>
      </c>
      <c r="M9" s="17">
        <v>0</v>
      </c>
      <c r="N9" s="17">
        <f>SUM(B9:M9)</f>
        <v>1118.57</v>
      </c>
      <c r="O9" s="26">
        <f>+N9/$N$22</f>
        <v>2.6609424499263862E-2</v>
      </c>
    </row>
    <row r="10" spans="1:25" ht="30" customHeight="1" x14ac:dyDescent="0.2">
      <c r="A10" s="27" t="s">
        <v>5</v>
      </c>
      <c r="B10" s="18">
        <v>0</v>
      </c>
      <c r="C10" s="18">
        <v>29.71</v>
      </c>
      <c r="D10" s="18">
        <v>84.03</v>
      </c>
      <c r="E10" s="18">
        <v>91.5</v>
      </c>
      <c r="F10" s="18">
        <v>3704.5</v>
      </c>
      <c r="G10" s="18">
        <v>78.11</v>
      </c>
      <c r="H10" s="18">
        <v>1657.61</v>
      </c>
      <c r="I10" s="18">
        <v>835.15</v>
      </c>
      <c r="J10" s="18">
        <v>1.9</v>
      </c>
      <c r="K10" s="18">
        <v>1900.78</v>
      </c>
      <c r="L10" s="18">
        <v>198.11</v>
      </c>
      <c r="M10" s="18">
        <v>0</v>
      </c>
      <c r="N10" s="18">
        <f>SUM(B10:M10)</f>
        <v>8581.4</v>
      </c>
      <c r="O10" s="28">
        <f t="shared" ref="O10:O21" si="0">+N10/$N$22</f>
        <v>0.20414110462285143</v>
      </c>
    </row>
    <row r="11" spans="1:25" ht="30" customHeight="1" x14ac:dyDescent="0.2">
      <c r="A11" s="27" t="s">
        <v>6</v>
      </c>
      <c r="B11" s="18">
        <v>0</v>
      </c>
      <c r="C11" s="18">
        <v>0</v>
      </c>
      <c r="D11" s="18">
        <v>60</v>
      </c>
      <c r="E11" s="18">
        <v>2.2000000000000002</v>
      </c>
      <c r="F11" s="18">
        <v>0</v>
      </c>
      <c r="G11" s="18">
        <v>40.5</v>
      </c>
      <c r="H11" s="18">
        <v>132.65</v>
      </c>
      <c r="I11" s="18">
        <v>22.25</v>
      </c>
      <c r="J11" s="18">
        <v>8.9</v>
      </c>
      <c r="K11" s="18">
        <v>871.36</v>
      </c>
      <c r="L11" s="18">
        <v>0</v>
      </c>
      <c r="M11" s="18">
        <v>4</v>
      </c>
      <c r="N11" s="18">
        <f t="shared" ref="N11:N21" si="1">SUM(B11:M11)</f>
        <v>1141.8600000000001</v>
      </c>
      <c r="O11" s="28">
        <f t="shared" si="0"/>
        <v>2.7163465369828835E-2</v>
      </c>
    </row>
    <row r="12" spans="1:25" ht="30" customHeight="1" x14ac:dyDescent="0.2">
      <c r="A12" s="27" t="s">
        <v>7</v>
      </c>
      <c r="B12" s="18">
        <v>0</v>
      </c>
      <c r="C12" s="18">
        <v>35.979999999999997</v>
      </c>
      <c r="D12" s="18">
        <v>139.35</v>
      </c>
      <c r="E12" s="18">
        <v>57.41</v>
      </c>
      <c r="F12" s="18">
        <v>323.7</v>
      </c>
      <c r="G12" s="18">
        <v>73.05</v>
      </c>
      <c r="H12" s="18">
        <v>224.35</v>
      </c>
      <c r="I12" s="18">
        <v>163.33000000000001</v>
      </c>
      <c r="J12" s="18">
        <v>99.77</v>
      </c>
      <c r="K12" s="18">
        <v>379.25</v>
      </c>
      <c r="L12" s="18">
        <v>11.77</v>
      </c>
      <c r="M12" s="18">
        <v>250.27</v>
      </c>
      <c r="N12" s="18">
        <f t="shared" si="1"/>
        <v>1758.23</v>
      </c>
      <c r="O12" s="28">
        <f t="shared" si="0"/>
        <v>4.1826160577648881E-2</v>
      </c>
    </row>
    <row r="13" spans="1:25" ht="30" customHeight="1" x14ac:dyDescent="0.2">
      <c r="A13" s="27" t="s">
        <v>8</v>
      </c>
      <c r="B13" s="18">
        <v>0</v>
      </c>
      <c r="C13" s="18">
        <v>0</v>
      </c>
      <c r="D13" s="18">
        <v>0</v>
      </c>
      <c r="E13" s="18">
        <v>2</v>
      </c>
      <c r="F13" s="18">
        <v>0</v>
      </c>
      <c r="G13" s="18">
        <v>1.6</v>
      </c>
      <c r="H13" s="18">
        <v>16.829999999999998</v>
      </c>
      <c r="I13" s="18">
        <v>2.78</v>
      </c>
      <c r="J13" s="18">
        <v>0</v>
      </c>
      <c r="K13" s="18">
        <v>0</v>
      </c>
      <c r="L13" s="18">
        <v>0</v>
      </c>
      <c r="M13" s="18">
        <v>0</v>
      </c>
      <c r="N13" s="18">
        <f t="shared" si="1"/>
        <v>23.21</v>
      </c>
      <c r="O13" s="28">
        <f t="shared" si="0"/>
        <v>5.521377675316827E-4</v>
      </c>
    </row>
    <row r="14" spans="1:25" ht="30" customHeight="1" x14ac:dyDescent="0.2">
      <c r="A14" s="27" t="s">
        <v>9</v>
      </c>
      <c r="B14" s="18">
        <v>0</v>
      </c>
      <c r="C14" s="18">
        <v>0</v>
      </c>
      <c r="D14" s="18">
        <v>3.6</v>
      </c>
      <c r="E14" s="18">
        <v>0.8</v>
      </c>
      <c r="F14" s="18">
        <v>0.05</v>
      </c>
      <c r="G14" s="18">
        <v>43.52</v>
      </c>
      <c r="H14" s="18">
        <v>79.2</v>
      </c>
      <c r="I14" s="18">
        <v>155.68</v>
      </c>
      <c r="J14" s="18">
        <v>0</v>
      </c>
      <c r="K14" s="18">
        <v>10.7</v>
      </c>
      <c r="L14" s="18">
        <v>0</v>
      </c>
      <c r="M14" s="18">
        <v>0.01</v>
      </c>
      <c r="N14" s="18">
        <f t="shared" si="1"/>
        <v>293.56</v>
      </c>
      <c r="O14" s="28">
        <f t="shared" si="0"/>
        <v>6.983436580637689E-3</v>
      </c>
    </row>
    <row r="15" spans="1:25" ht="30" customHeight="1" x14ac:dyDescent="0.2">
      <c r="A15" s="27" t="s">
        <v>10</v>
      </c>
      <c r="B15" s="18">
        <v>0</v>
      </c>
      <c r="C15" s="18">
        <v>46.83</v>
      </c>
      <c r="D15" s="18">
        <v>544.16</v>
      </c>
      <c r="E15" s="18">
        <v>303.43</v>
      </c>
      <c r="F15" s="18">
        <v>821.55</v>
      </c>
      <c r="G15" s="18">
        <v>989.26</v>
      </c>
      <c r="H15" s="18">
        <v>1860.1299999999906</v>
      </c>
      <c r="I15" s="18">
        <v>1362.99</v>
      </c>
      <c r="J15" s="18">
        <v>188.46</v>
      </c>
      <c r="K15" s="18">
        <v>1544.06</v>
      </c>
      <c r="L15" s="18">
        <v>306.52999999999997</v>
      </c>
      <c r="M15" s="18">
        <v>0.2</v>
      </c>
      <c r="N15" s="18">
        <f t="shared" si="1"/>
        <v>7967.5999999999894</v>
      </c>
      <c r="O15" s="28">
        <f t="shared" si="0"/>
        <v>0.18953954659997541</v>
      </c>
    </row>
    <row r="16" spans="1:25" ht="30" customHeight="1" x14ac:dyDescent="0.2">
      <c r="A16" s="27" t="s">
        <v>11</v>
      </c>
      <c r="B16" s="18">
        <v>0</v>
      </c>
      <c r="C16" s="18">
        <v>0</v>
      </c>
      <c r="D16" s="18">
        <v>20.68</v>
      </c>
      <c r="E16" s="18">
        <v>5.8</v>
      </c>
      <c r="F16" s="18">
        <v>8.6999999999999993</v>
      </c>
      <c r="G16" s="18">
        <v>40.479999999999997</v>
      </c>
      <c r="H16" s="18">
        <v>65.010000000000005</v>
      </c>
      <c r="I16" s="18">
        <v>67.59</v>
      </c>
      <c r="J16" s="18">
        <v>18.350000000000001</v>
      </c>
      <c r="K16" s="18">
        <v>67.3</v>
      </c>
      <c r="L16" s="18">
        <v>0</v>
      </c>
      <c r="M16" s="18">
        <v>1.5</v>
      </c>
      <c r="N16" s="18">
        <f t="shared" si="1"/>
        <v>295.41000000000003</v>
      </c>
      <c r="O16" s="28">
        <f t="shared" si="0"/>
        <v>7.0274458382823951E-3</v>
      </c>
    </row>
    <row r="17" spans="1:15" ht="30" customHeight="1" x14ac:dyDescent="0.2">
      <c r="A17" s="27" t="s">
        <v>12</v>
      </c>
      <c r="B17" s="18">
        <v>0</v>
      </c>
      <c r="C17" s="18">
        <v>0</v>
      </c>
      <c r="D17" s="18">
        <v>23.08</v>
      </c>
      <c r="E17" s="18">
        <v>0</v>
      </c>
      <c r="F17" s="18">
        <v>26.3</v>
      </c>
      <c r="G17" s="18">
        <v>172.3</v>
      </c>
      <c r="H17" s="18">
        <v>608.59</v>
      </c>
      <c r="I17" s="18">
        <v>69.400000000000006</v>
      </c>
      <c r="J17" s="18">
        <v>305.10000000000002</v>
      </c>
      <c r="K17" s="18">
        <v>125.71</v>
      </c>
      <c r="L17" s="18">
        <v>0</v>
      </c>
      <c r="M17" s="18">
        <v>0</v>
      </c>
      <c r="N17" s="18">
        <f t="shared" si="1"/>
        <v>1330.48</v>
      </c>
      <c r="O17" s="28">
        <f t="shared" si="0"/>
        <v>3.1650506546555504E-2</v>
      </c>
    </row>
    <row r="18" spans="1:15" ht="30" customHeight="1" x14ac:dyDescent="0.2">
      <c r="A18" s="27" t="s">
        <v>13</v>
      </c>
      <c r="B18" s="18">
        <v>0</v>
      </c>
      <c r="C18" s="18">
        <v>0.5</v>
      </c>
      <c r="D18" s="18">
        <v>71.040000000000006</v>
      </c>
      <c r="E18" s="18">
        <v>15.81</v>
      </c>
      <c r="F18" s="18">
        <v>163.5</v>
      </c>
      <c r="G18" s="18">
        <v>164.54</v>
      </c>
      <c r="H18" s="18">
        <v>221.87</v>
      </c>
      <c r="I18" s="18">
        <v>4.05</v>
      </c>
      <c r="J18" s="18">
        <v>0.03</v>
      </c>
      <c r="K18" s="18">
        <v>147.35</v>
      </c>
      <c r="L18" s="18">
        <v>3.75</v>
      </c>
      <c r="M18" s="18">
        <v>46</v>
      </c>
      <c r="N18" s="18">
        <f t="shared" si="1"/>
        <v>838.43999999999994</v>
      </c>
      <c r="O18" s="28">
        <f t="shared" si="0"/>
        <v>1.9945471340338819E-2</v>
      </c>
    </row>
    <row r="19" spans="1:15" ht="30" customHeight="1" x14ac:dyDescent="0.2">
      <c r="A19" s="27" t="s">
        <v>14</v>
      </c>
      <c r="B19" s="18">
        <v>0</v>
      </c>
      <c r="C19" s="18">
        <v>11</v>
      </c>
      <c r="D19" s="18">
        <v>4624.45</v>
      </c>
      <c r="E19" s="18">
        <v>22.29</v>
      </c>
      <c r="F19" s="18">
        <v>1518.95</v>
      </c>
      <c r="G19" s="18">
        <v>614.53</v>
      </c>
      <c r="H19" s="18">
        <v>1965.44</v>
      </c>
      <c r="I19" s="18">
        <v>4446.97</v>
      </c>
      <c r="J19" s="18">
        <v>26.51</v>
      </c>
      <c r="K19" s="18">
        <v>2083.36</v>
      </c>
      <c r="L19" s="18">
        <v>0.05</v>
      </c>
      <c r="M19" s="18">
        <v>0</v>
      </c>
      <c r="N19" s="18">
        <f t="shared" si="1"/>
        <v>15313.550000000001</v>
      </c>
      <c r="O19" s="28">
        <f t="shared" si="0"/>
        <v>0.36429079319193453</v>
      </c>
    </row>
    <row r="20" spans="1:15" ht="30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</v>
      </c>
      <c r="F20" s="18">
        <v>0.1</v>
      </c>
      <c r="G20" s="18">
        <v>0.5</v>
      </c>
      <c r="H20" s="18">
        <v>71.36</v>
      </c>
      <c r="I20" s="18">
        <v>13.27</v>
      </c>
      <c r="J20" s="18">
        <v>0</v>
      </c>
      <c r="K20" s="18">
        <v>0</v>
      </c>
      <c r="L20" s="18">
        <v>0</v>
      </c>
      <c r="M20" s="18">
        <v>0</v>
      </c>
      <c r="N20" s="18">
        <f t="shared" si="1"/>
        <v>85.22999999999999</v>
      </c>
      <c r="O20" s="28">
        <f t="shared" si="0"/>
        <v>2.0275183940855366E-3</v>
      </c>
    </row>
    <row r="21" spans="1:15" ht="30" customHeight="1" x14ac:dyDescent="0.2">
      <c r="A21" s="29" t="s">
        <v>16</v>
      </c>
      <c r="B21" s="19">
        <v>0</v>
      </c>
      <c r="C21" s="19">
        <v>18.38</v>
      </c>
      <c r="D21" s="19">
        <v>30.03</v>
      </c>
      <c r="E21" s="19">
        <v>0</v>
      </c>
      <c r="F21" s="19">
        <v>0</v>
      </c>
      <c r="G21" s="19">
        <v>266.08999999999997</v>
      </c>
      <c r="H21" s="19">
        <v>2407.7199999999998</v>
      </c>
      <c r="I21" s="19">
        <v>219.74</v>
      </c>
      <c r="J21" s="19">
        <v>0</v>
      </c>
      <c r="K21" s="19">
        <v>331.1</v>
      </c>
      <c r="L21" s="19">
        <v>0</v>
      </c>
      <c r="M21" s="19">
        <v>16.010000000000002</v>
      </c>
      <c r="N21" s="19">
        <f t="shared" si="1"/>
        <v>3289.07</v>
      </c>
      <c r="O21" s="30">
        <f t="shared" si="0"/>
        <v>7.8242988671065564E-2</v>
      </c>
    </row>
    <row r="22" spans="1:15" ht="30" customHeight="1" x14ac:dyDescent="0.2">
      <c r="A22" s="32" t="s">
        <v>41</v>
      </c>
      <c r="B22" s="33">
        <f>SUM(B9:B21)</f>
        <v>0</v>
      </c>
      <c r="C22" s="33">
        <f t="shared" ref="C22:N22" si="2">SUM(C9:C21)</f>
        <v>143.9</v>
      </c>
      <c r="D22" s="33">
        <f t="shared" si="2"/>
        <v>5630.2499999999991</v>
      </c>
      <c r="E22" s="33">
        <f t="shared" si="2"/>
        <v>501.34000000000003</v>
      </c>
      <c r="F22" s="33">
        <f t="shared" si="2"/>
        <v>6573.6100000000006</v>
      </c>
      <c r="G22" s="33">
        <f t="shared" si="2"/>
        <v>2727.1800000000003</v>
      </c>
      <c r="H22" s="33">
        <f t="shared" si="2"/>
        <v>9588.6799999999894</v>
      </c>
      <c r="I22" s="33">
        <f t="shared" si="2"/>
        <v>7623.43</v>
      </c>
      <c r="J22" s="33">
        <f t="shared" si="2"/>
        <v>676.59</v>
      </c>
      <c r="K22" s="33">
        <f t="shared" si="2"/>
        <v>7728.4200000000019</v>
      </c>
      <c r="L22" s="33">
        <f t="shared" si="2"/>
        <v>525.21999999999991</v>
      </c>
      <c r="M22" s="33">
        <f t="shared" si="2"/>
        <v>317.99</v>
      </c>
      <c r="N22" s="33">
        <f t="shared" si="2"/>
        <v>42036.609999999986</v>
      </c>
      <c r="O22" s="34">
        <f>SUM(O9:O21)</f>
        <v>1.0000000000000002</v>
      </c>
    </row>
  </sheetData>
  <mergeCells count="4">
    <mergeCell ref="A4:N4"/>
    <mergeCell ref="A5:N5"/>
    <mergeCell ref="B7:O7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showGridLines="0" zoomScale="75" zoomScaleNormal="75" zoomScaleSheetLayoutView="75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5.7109375" bestFit="1" customWidth="1"/>
    <col min="3" max="3" width="7.5703125" bestFit="1" customWidth="1"/>
    <col min="4" max="5" width="9.28515625" bestFit="1" customWidth="1"/>
    <col min="6" max="6" width="9.7109375" bestFit="1" customWidth="1"/>
    <col min="7" max="7" width="8.85546875" bestFit="1" customWidth="1"/>
    <col min="8" max="8" width="10.85546875" bestFit="1" customWidth="1"/>
    <col min="9" max="9" width="9.28515625" bestFit="1" customWidth="1"/>
    <col min="10" max="10" width="6.42578125" bestFit="1" customWidth="1"/>
    <col min="11" max="12" width="8" bestFit="1" customWidth="1"/>
    <col min="13" max="13" width="6.85546875" bestFit="1" customWidth="1"/>
    <col min="14" max="14" width="10.42578125" bestFit="1" customWidth="1"/>
    <col min="15" max="15" width="8.7109375" customWidth="1"/>
    <col min="16" max="16" width="9.85546875" bestFit="1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8" x14ac:dyDescent="0.25">
      <c r="A5" s="170" t="s">
        <v>37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7" spans="1:27" ht="30" customHeight="1" x14ac:dyDescent="0.2">
      <c r="A7" s="191" t="s">
        <v>35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27" ht="30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27" ht="30" customHeight="1" x14ac:dyDescent="0.2">
      <c r="A9" s="25" t="s">
        <v>4</v>
      </c>
      <c r="B9" s="17">
        <v>0</v>
      </c>
      <c r="C9" s="17">
        <v>0</v>
      </c>
      <c r="D9" s="17">
        <v>5.92</v>
      </c>
      <c r="E9" s="17">
        <v>4.9000000000000004</v>
      </c>
      <c r="F9" s="17">
        <v>288.45</v>
      </c>
      <c r="G9" s="17">
        <v>20.16</v>
      </c>
      <c r="H9" s="17">
        <v>1918.49</v>
      </c>
      <c r="I9" s="17">
        <v>116.3</v>
      </c>
      <c r="J9" s="17">
        <v>7.6</v>
      </c>
      <c r="K9" s="17">
        <v>45.51</v>
      </c>
      <c r="L9" s="17">
        <v>0.5</v>
      </c>
      <c r="M9" s="17">
        <v>1.5</v>
      </c>
      <c r="N9" s="17">
        <f>SUM(B9:M9)</f>
        <v>2409.3300000000004</v>
      </c>
      <c r="O9" s="26">
        <f>+N9/$N$22</f>
        <v>5.5534861850309224E-2</v>
      </c>
    </row>
    <row r="10" spans="1:27" ht="30" customHeight="1" x14ac:dyDescent="0.2">
      <c r="A10" s="27" t="s">
        <v>5</v>
      </c>
      <c r="B10" s="18">
        <v>0</v>
      </c>
      <c r="C10" s="18">
        <v>74.5</v>
      </c>
      <c r="D10" s="18">
        <v>27.91</v>
      </c>
      <c r="E10" s="18">
        <v>11.41</v>
      </c>
      <c r="F10" s="18">
        <v>624</v>
      </c>
      <c r="G10" s="18">
        <v>50.73</v>
      </c>
      <c r="H10" s="18">
        <v>46.61</v>
      </c>
      <c r="I10" s="18">
        <v>282.27999999999997</v>
      </c>
      <c r="J10" s="18">
        <v>1.35</v>
      </c>
      <c r="K10" s="18">
        <v>146.26</v>
      </c>
      <c r="L10" s="18">
        <v>17.07</v>
      </c>
      <c r="M10" s="18">
        <v>12.76</v>
      </c>
      <c r="N10" s="18">
        <f>SUM(B10:M10)</f>
        <v>1294.8799999999999</v>
      </c>
      <c r="O10" s="28">
        <f t="shared" ref="O10:O21" si="0">+N10/$N$22</f>
        <v>2.9846879386687748E-2</v>
      </c>
    </row>
    <row r="11" spans="1:27" ht="30" customHeight="1" x14ac:dyDescent="0.2">
      <c r="A11" s="27" t="s">
        <v>6</v>
      </c>
      <c r="B11" s="18">
        <v>0</v>
      </c>
      <c r="C11" s="18">
        <v>0</v>
      </c>
      <c r="D11" s="18">
        <v>2</v>
      </c>
      <c r="E11" s="18">
        <v>0.2</v>
      </c>
      <c r="F11" s="18">
        <v>0</v>
      </c>
      <c r="G11" s="18">
        <v>6.06</v>
      </c>
      <c r="H11" s="18">
        <v>60.76</v>
      </c>
      <c r="I11" s="18">
        <v>12.38</v>
      </c>
      <c r="J11" s="18">
        <v>6.52</v>
      </c>
      <c r="K11" s="18">
        <v>6</v>
      </c>
      <c r="L11" s="18">
        <v>0</v>
      </c>
      <c r="M11" s="18">
        <v>0</v>
      </c>
      <c r="N11" s="18">
        <f t="shared" ref="N11:N21" si="1">SUM(B11:M11)</f>
        <v>93.919999999999987</v>
      </c>
      <c r="O11" s="28">
        <f t="shared" si="0"/>
        <v>2.1648484122063151E-3</v>
      </c>
    </row>
    <row r="12" spans="1:27" ht="30" customHeight="1" x14ac:dyDescent="0.2">
      <c r="A12" s="27" t="s">
        <v>7</v>
      </c>
      <c r="B12" s="18">
        <v>0</v>
      </c>
      <c r="C12" s="18">
        <v>19.8</v>
      </c>
      <c r="D12" s="18">
        <v>162.72999999999999</v>
      </c>
      <c r="E12" s="18">
        <v>120.63</v>
      </c>
      <c r="F12" s="18">
        <v>292.52999999999997</v>
      </c>
      <c r="G12" s="18">
        <v>79.569999999999993</v>
      </c>
      <c r="H12" s="18">
        <v>38.229999999999997</v>
      </c>
      <c r="I12" s="18">
        <v>72.239999999999995</v>
      </c>
      <c r="J12" s="18">
        <v>11.72</v>
      </c>
      <c r="K12" s="18">
        <v>73.33</v>
      </c>
      <c r="L12" s="18">
        <v>0.5</v>
      </c>
      <c r="M12" s="18">
        <v>0</v>
      </c>
      <c r="N12" s="18">
        <f t="shared" si="1"/>
        <v>871.28000000000009</v>
      </c>
      <c r="O12" s="28">
        <f t="shared" si="0"/>
        <v>2.0082933609317701E-2</v>
      </c>
    </row>
    <row r="13" spans="1:27" ht="30" customHeight="1" x14ac:dyDescent="0.2">
      <c r="A13" s="27" t="s">
        <v>8</v>
      </c>
      <c r="B13" s="18">
        <v>0</v>
      </c>
      <c r="C13" s="18">
        <v>0</v>
      </c>
      <c r="D13" s="18">
        <v>0</v>
      </c>
      <c r="E13" s="18">
        <v>1.81</v>
      </c>
      <c r="F13" s="18">
        <v>0</v>
      </c>
      <c r="G13" s="18">
        <v>1.8</v>
      </c>
      <c r="H13" s="18">
        <v>9.67</v>
      </c>
      <c r="I13" s="18">
        <v>3.02</v>
      </c>
      <c r="J13" s="18">
        <v>0</v>
      </c>
      <c r="K13" s="18">
        <v>0</v>
      </c>
      <c r="L13" s="18">
        <v>0</v>
      </c>
      <c r="M13" s="18">
        <v>0</v>
      </c>
      <c r="N13" s="18">
        <f t="shared" si="1"/>
        <v>16.3</v>
      </c>
      <c r="O13" s="28">
        <f t="shared" si="0"/>
        <v>3.7571368312354066E-4</v>
      </c>
    </row>
    <row r="14" spans="1:27" ht="30" customHeight="1" x14ac:dyDescent="0.2">
      <c r="A14" s="27" t="s">
        <v>9</v>
      </c>
      <c r="B14" s="18">
        <v>0</v>
      </c>
      <c r="C14" s="18">
        <v>0</v>
      </c>
      <c r="D14" s="18">
        <v>0.18</v>
      </c>
      <c r="E14" s="18">
        <v>5.3</v>
      </c>
      <c r="F14" s="18">
        <v>0.1</v>
      </c>
      <c r="G14" s="18">
        <v>0.01</v>
      </c>
      <c r="H14" s="18">
        <v>11.68</v>
      </c>
      <c r="I14" s="18">
        <v>12.61</v>
      </c>
      <c r="J14" s="18">
        <v>0</v>
      </c>
      <c r="K14" s="18">
        <v>0.4</v>
      </c>
      <c r="L14" s="18">
        <v>0</v>
      </c>
      <c r="M14" s="18">
        <v>0</v>
      </c>
      <c r="N14" s="18">
        <f t="shared" si="1"/>
        <v>30.279999999999998</v>
      </c>
      <c r="O14" s="28">
        <f t="shared" si="0"/>
        <v>6.979515536798043E-4</v>
      </c>
    </row>
    <row r="15" spans="1:27" ht="30" customHeight="1" x14ac:dyDescent="0.2">
      <c r="A15" s="27" t="s">
        <v>10</v>
      </c>
      <c r="B15" s="18">
        <v>0</v>
      </c>
      <c r="C15" s="18">
        <v>61</v>
      </c>
      <c r="D15" s="18">
        <v>1263.29</v>
      </c>
      <c r="E15" s="18">
        <v>831.55000000000098</v>
      </c>
      <c r="F15" s="18">
        <v>911.45</v>
      </c>
      <c r="G15" s="18">
        <v>551.27</v>
      </c>
      <c r="H15" s="18">
        <v>2243.35</v>
      </c>
      <c r="I15" s="18">
        <v>187.22</v>
      </c>
      <c r="J15" s="18">
        <v>24.26</v>
      </c>
      <c r="K15" s="18">
        <v>216.09</v>
      </c>
      <c r="L15" s="18">
        <v>30.7</v>
      </c>
      <c r="M15" s="18">
        <v>0.77</v>
      </c>
      <c r="N15" s="18">
        <f t="shared" si="1"/>
        <v>6320.9500000000016</v>
      </c>
      <c r="O15" s="28">
        <f t="shared" si="0"/>
        <v>0.14569738683065919</v>
      </c>
    </row>
    <row r="16" spans="1:27" ht="30" customHeight="1" x14ac:dyDescent="0.2">
      <c r="A16" s="27" t="s">
        <v>11</v>
      </c>
      <c r="B16" s="18">
        <v>0</v>
      </c>
      <c r="C16" s="18">
        <v>0</v>
      </c>
      <c r="D16" s="18">
        <v>644.54999999999995</v>
      </c>
      <c r="E16" s="18">
        <v>15.91</v>
      </c>
      <c r="F16" s="18">
        <v>85.85</v>
      </c>
      <c r="G16" s="18">
        <v>41.18</v>
      </c>
      <c r="H16" s="18">
        <v>437.45</v>
      </c>
      <c r="I16" s="18">
        <v>15.36</v>
      </c>
      <c r="J16" s="18">
        <v>0</v>
      </c>
      <c r="K16" s="18">
        <v>1.2</v>
      </c>
      <c r="L16" s="18">
        <v>0</v>
      </c>
      <c r="M16" s="18">
        <v>0.05</v>
      </c>
      <c r="N16" s="18">
        <f t="shared" si="1"/>
        <v>1241.5499999999997</v>
      </c>
      <c r="O16" s="28">
        <f t="shared" si="0"/>
        <v>2.8617627195216676E-2</v>
      </c>
    </row>
    <row r="17" spans="1:15" ht="30" customHeight="1" x14ac:dyDescent="0.2">
      <c r="A17" s="27" t="s">
        <v>12</v>
      </c>
      <c r="B17" s="18">
        <v>0</v>
      </c>
      <c r="C17" s="18">
        <v>0</v>
      </c>
      <c r="D17" s="18">
        <v>8.48</v>
      </c>
      <c r="E17" s="18">
        <v>1.34</v>
      </c>
      <c r="F17" s="18">
        <v>164.2</v>
      </c>
      <c r="G17" s="18">
        <v>166.87</v>
      </c>
      <c r="H17" s="18">
        <v>6897.92</v>
      </c>
      <c r="I17" s="18">
        <v>4.83</v>
      </c>
      <c r="J17" s="18">
        <v>2.77</v>
      </c>
      <c r="K17" s="18">
        <v>1.95</v>
      </c>
      <c r="L17" s="18">
        <v>0</v>
      </c>
      <c r="M17" s="18">
        <v>0</v>
      </c>
      <c r="N17" s="18">
        <f t="shared" si="1"/>
        <v>7248.3600000000006</v>
      </c>
      <c r="O17" s="28">
        <f t="shared" si="0"/>
        <v>0.16707411240523604</v>
      </c>
    </row>
    <row r="18" spans="1:15" ht="30" customHeight="1" x14ac:dyDescent="0.2">
      <c r="A18" s="27" t="s">
        <v>13</v>
      </c>
      <c r="B18" s="18">
        <v>0</v>
      </c>
      <c r="C18" s="18">
        <v>0</v>
      </c>
      <c r="D18" s="18">
        <v>3.98</v>
      </c>
      <c r="E18" s="18">
        <v>33.21</v>
      </c>
      <c r="F18" s="18">
        <v>96.85</v>
      </c>
      <c r="G18" s="18">
        <v>1</v>
      </c>
      <c r="H18" s="18">
        <v>11.93</v>
      </c>
      <c r="I18" s="18">
        <v>3.62</v>
      </c>
      <c r="J18" s="18">
        <v>0</v>
      </c>
      <c r="K18" s="18">
        <v>0</v>
      </c>
      <c r="L18" s="18">
        <v>0</v>
      </c>
      <c r="M18" s="18">
        <v>1.51</v>
      </c>
      <c r="N18" s="18">
        <f t="shared" si="1"/>
        <v>152.1</v>
      </c>
      <c r="O18" s="28">
        <f t="shared" si="0"/>
        <v>3.5058927118460448E-3</v>
      </c>
    </row>
    <row r="19" spans="1:15" ht="30" customHeight="1" x14ac:dyDescent="0.2">
      <c r="A19" s="27" t="s">
        <v>14</v>
      </c>
      <c r="B19" s="18">
        <v>0</v>
      </c>
      <c r="C19" s="18">
        <v>11.01</v>
      </c>
      <c r="D19" s="18">
        <v>925.85</v>
      </c>
      <c r="E19" s="18">
        <v>87.21</v>
      </c>
      <c r="F19" s="18">
        <v>3979.86</v>
      </c>
      <c r="G19" s="18">
        <v>96.02</v>
      </c>
      <c r="H19" s="18">
        <v>1637.92</v>
      </c>
      <c r="I19" s="18">
        <v>685.91</v>
      </c>
      <c r="J19" s="18">
        <v>7.71</v>
      </c>
      <c r="K19" s="18">
        <v>137.77000000000001</v>
      </c>
      <c r="L19" s="18">
        <v>0</v>
      </c>
      <c r="M19" s="18">
        <v>0.4</v>
      </c>
      <c r="N19" s="18">
        <f t="shared" si="1"/>
        <v>7569.6600000000008</v>
      </c>
      <c r="O19" s="28">
        <f t="shared" si="0"/>
        <v>0.17448005144741971</v>
      </c>
    </row>
    <row r="20" spans="1:15" ht="30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0.24</v>
      </c>
      <c r="I20" s="18">
        <v>3.18</v>
      </c>
      <c r="J20" s="18">
        <v>0</v>
      </c>
      <c r="K20" s="18">
        <v>0</v>
      </c>
      <c r="L20" s="18">
        <v>0</v>
      </c>
      <c r="M20" s="18">
        <v>0</v>
      </c>
      <c r="N20" s="18">
        <f t="shared" si="1"/>
        <v>3.42</v>
      </c>
      <c r="O20" s="28">
        <f t="shared" si="0"/>
        <v>7.8830723698313437E-5</v>
      </c>
    </row>
    <row r="21" spans="1:15" ht="30" customHeight="1" x14ac:dyDescent="0.2">
      <c r="A21" s="29" t="s">
        <v>16</v>
      </c>
      <c r="B21" s="19">
        <v>0</v>
      </c>
      <c r="C21" s="19">
        <v>11.21</v>
      </c>
      <c r="D21" s="19">
        <v>0.72</v>
      </c>
      <c r="E21" s="19">
        <v>0</v>
      </c>
      <c r="F21" s="19">
        <v>16.2</v>
      </c>
      <c r="G21" s="19">
        <v>42.51</v>
      </c>
      <c r="H21" s="19">
        <v>15421.63</v>
      </c>
      <c r="I21" s="19">
        <v>51.01</v>
      </c>
      <c r="J21" s="19">
        <v>0.06</v>
      </c>
      <c r="K21" s="19">
        <v>95.24</v>
      </c>
      <c r="L21" s="19">
        <v>473.48</v>
      </c>
      <c r="M21" s="19">
        <v>20.010000000000002</v>
      </c>
      <c r="N21" s="19">
        <f t="shared" si="1"/>
        <v>16132.069999999998</v>
      </c>
      <c r="O21" s="30">
        <f t="shared" si="0"/>
        <v>0.37184291019059973</v>
      </c>
    </row>
    <row r="22" spans="1:15" ht="30" customHeight="1" x14ac:dyDescent="0.2">
      <c r="A22" s="32" t="s">
        <v>36</v>
      </c>
      <c r="B22" s="33">
        <f>SUM(B9:B21)</f>
        <v>0</v>
      </c>
      <c r="C22" s="33">
        <f>SUM(C9:C21)</f>
        <v>177.52</v>
      </c>
      <c r="D22" s="33">
        <f t="shared" ref="D22:O22" si="2">SUM(D9:D21)</f>
        <v>3045.6099999999997</v>
      </c>
      <c r="E22" s="33">
        <f t="shared" si="2"/>
        <v>1113.4700000000009</v>
      </c>
      <c r="F22" s="33">
        <f t="shared" si="2"/>
        <v>6459.4899999999989</v>
      </c>
      <c r="G22" s="33">
        <f t="shared" si="2"/>
        <v>1057.1799999999998</v>
      </c>
      <c r="H22" s="33">
        <f t="shared" si="2"/>
        <v>28735.879999999997</v>
      </c>
      <c r="I22" s="33">
        <f t="shared" si="2"/>
        <v>1449.96</v>
      </c>
      <c r="J22" s="33">
        <f>SUM(J9:J21)</f>
        <v>61.990000000000009</v>
      </c>
      <c r="K22" s="33">
        <f>SUM(K9:K21)</f>
        <v>723.74999999999989</v>
      </c>
      <c r="L22" s="33">
        <f t="shared" si="2"/>
        <v>522.25</v>
      </c>
      <c r="M22" s="33">
        <f t="shared" si="2"/>
        <v>37</v>
      </c>
      <c r="N22" s="33">
        <f t="shared" si="2"/>
        <v>43384.1</v>
      </c>
      <c r="O22" s="34">
        <f t="shared" si="2"/>
        <v>1</v>
      </c>
    </row>
  </sheetData>
  <mergeCells count="4">
    <mergeCell ref="B7:O7"/>
    <mergeCell ref="A4:O4"/>
    <mergeCell ref="A5:O5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showGridLines="0" zoomScale="62" zoomScaleNormal="62" workbookViewId="0">
      <selection activeCell="AM17" sqref="AM17"/>
    </sheetView>
  </sheetViews>
  <sheetFormatPr baseColWidth="10" defaultRowHeight="12.75" x14ac:dyDescent="0.2"/>
  <cols>
    <col min="1" max="1" width="29.42578125" customWidth="1"/>
    <col min="2" max="4" width="7.140625" customWidth="1"/>
    <col min="5" max="5" width="8.28515625" customWidth="1"/>
    <col min="6" max="7" width="7.140625" customWidth="1"/>
    <col min="8" max="8" width="8" customWidth="1"/>
    <col min="9" max="9" width="8.42578125" bestFit="1" customWidth="1"/>
    <col min="10" max="10" width="9.85546875" bestFit="1" customWidth="1"/>
    <col min="11" max="11" width="8.42578125" bestFit="1" customWidth="1"/>
    <col min="12" max="12" width="11.42578125" bestFit="1" customWidth="1"/>
    <col min="13" max="13" width="8.42578125" bestFit="1" customWidth="1"/>
    <col min="14" max="14" width="10.85546875" customWidth="1"/>
    <col min="15" max="15" width="8.42578125" bestFit="1" customWidth="1"/>
    <col min="16" max="16" width="11.85546875" bestFit="1" customWidth="1"/>
    <col min="17" max="17" width="8.42578125" bestFit="1" customWidth="1"/>
    <col min="18" max="18" width="11.140625" customWidth="1"/>
    <col min="19" max="19" width="8.42578125" bestFit="1" customWidth="1"/>
    <col min="20" max="20" width="11.140625" bestFit="1" customWidth="1"/>
    <col min="21" max="21" width="8.7109375" customWidth="1"/>
    <col min="22" max="22" width="11.85546875" bestFit="1" customWidth="1"/>
    <col min="23" max="23" width="8.42578125" bestFit="1" customWidth="1"/>
    <col min="24" max="24" width="11.42578125" bestFit="1" customWidth="1"/>
    <col min="25" max="25" width="8.42578125" bestFit="1" customWidth="1"/>
    <col min="26" max="26" width="10.28515625" customWidth="1"/>
    <col min="27" max="27" width="8.42578125" bestFit="1" customWidth="1"/>
    <col min="28" max="28" width="10.28515625" bestFit="1" customWidth="1"/>
    <col min="29" max="29" width="8.42578125" bestFit="1" customWidth="1"/>
    <col min="30" max="30" width="9.5703125" customWidth="1"/>
    <col min="31" max="31" width="8.42578125" bestFit="1" customWidth="1"/>
    <col min="32" max="32" width="10.28515625" bestFit="1" customWidth="1"/>
    <col min="33" max="33" width="8.42578125" bestFit="1" customWidth="1"/>
    <col min="34" max="34" width="13.7109375" bestFit="1" customWidth="1"/>
    <col min="35" max="35" width="10.5703125" bestFit="1" customWidth="1"/>
  </cols>
  <sheetData>
    <row r="1" spans="1:45" x14ac:dyDescent="0.2">
      <c r="A1" s="24" t="s">
        <v>31</v>
      </c>
      <c r="B1" s="24"/>
      <c r="C1" s="24"/>
      <c r="D1" s="24"/>
      <c r="E1" s="24"/>
      <c r="F1" s="24"/>
      <c r="G1" s="24"/>
    </row>
    <row r="2" spans="1:45" x14ac:dyDescent="0.2">
      <c r="A2" s="24" t="s">
        <v>165</v>
      </c>
      <c r="B2" s="24"/>
      <c r="C2" s="24"/>
      <c r="D2" s="24"/>
      <c r="E2" s="24"/>
      <c r="F2" s="24"/>
      <c r="G2" s="24"/>
    </row>
    <row r="3" spans="1:45" x14ac:dyDescent="0.2">
      <c r="A3" s="24" t="s">
        <v>279</v>
      </c>
      <c r="B3" s="24"/>
      <c r="C3" s="24"/>
      <c r="D3" s="24"/>
      <c r="E3" s="24"/>
      <c r="F3" s="24"/>
      <c r="G3" s="24"/>
    </row>
    <row r="4" spans="1:45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ht="18" x14ac:dyDescent="0.25">
      <c r="A5" s="170" t="s">
        <v>281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7" spans="1:45" ht="30" customHeight="1" x14ac:dyDescent="0.2">
      <c r="B7" s="180" t="s">
        <v>0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</row>
    <row r="8" spans="1:45" ht="30" customHeight="1" x14ac:dyDescent="0.2">
      <c r="B8" s="181" t="s">
        <v>263</v>
      </c>
      <c r="C8" s="181"/>
      <c r="D8" s="181" t="s">
        <v>264</v>
      </c>
      <c r="E8" s="181"/>
      <c r="F8" s="181" t="s">
        <v>265</v>
      </c>
      <c r="G8" s="181"/>
      <c r="H8" s="144" t="s">
        <v>18</v>
      </c>
      <c r="I8" s="144"/>
      <c r="J8" s="144" t="s">
        <v>19</v>
      </c>
      <c r="K8" s="144"/>
      <c r="L8" s="144" t="s">
        <v>20</v>
      </c>
      <c r="M8" s="144"/>
      <c r="N8" s="144" t="s">
        <v>21</v>
      </c>
      <c r="O8" s="144"/>
      <c r="P8" s="144" t="s">
        <v>22</v>
      </c>
      <c r="Q8" s="144"/>
      <c r="R8" s="182" t="s">
        <v>23</v>
      </c>
      <c r="S8" s="183"/>
      <c r="T8" s="182" t="s">
        <v>270</v>
      </c>
      <c r="U8" s="183"/>
      <c r="V8" s="145" t="s">
        <v>24</v>
      </c>
      <c r="W8" s="144"/>
      <c r="X8" s="144" t="s">
        <v>25</v>
      </c>
      <c r="Y8" s="144"/>
      <c r="Z8" s="144" t="s">
        <v>42</v>
      </c>
      <c r="AA8" s="144"/>
      <c r="AB8" s="144" t="s">
        <v>26</v>
      </c>
      <c r="AC8" s="144"/>
      <c r="AD8" s="144" t="s">
        <v>27</v>
      </c>
      <c r="AE8" s="144"/>
      <c r="AF8" s="144" t="s">
        <v>28</v>
      </c>
      <c r="AG8" s="144"/>
      <c r="AH8" s="181" t="s">
        <v>2</v>
      </c>
      <c r="AI8" s="181"/>
    </row>
    <row r="9" spans="1:45" ht="30" customHeight="1" x14ac:dyDescent="0.2">
      <c r="A9" s="50" t="s">
        <v>1</v>
      </c>
      <c r="B9" s="51" t="s">
        <v>162</v>
      </c>
      <c r="C9" s="51" t="s">
        <v>3</v>
      </c>
      <c r="D9" s="51" t="s">
        <v>162</v>
      </c>
      <c r="E9" s="51" t="s">
        <v>3</v>
      </c>
      <c r="F9" s="51" t="s">
        <v>162</v>
      </c>
      <c r="G9" s="51" t="s">
        <v>3</v>
      </c>
      <c r="H9" s="51" t="s">
        <v>162</v>
      </c>
      <c r="I9" s="51" t="s">
        <v>3</v>
      </c>
      <c r="J9" s="51" t="s">
        <v>162</v>
      </c>
      <c r="K9" s="51" t="s">
        <v>3</v>
      </c>
      <c r="L9" s="51" t="s">
        <v>162</v>
      </c>
      <c r="M9" s="51" t="s">
        <v>3</v>
      </c>
      <c r="N9" s="51" t="s">
        <v>162</v>
      </c>
      <c r="O9" s="51" t="s">
        <v>3</v>
      </c>
      <c r="P9" s="51" t="s">
        <v>162</v>
      </c>
      <c r="Q9" s="51" t="s">
        <v>3</v>
      </c>
      <c r="R9" s="51" t="s">
        <v>162</v>
      </c>
      <c r="S9" s="51" t="s">
        <v>3</v>
      </c>
      <c r="T9" s="51" t="s">
        <v>162</v>
      </c>
      <c r="U9" s="51" t="s">
        <v>3</v>
      </c>
      <c r="V9" s="51" t="s">
        <v>162</v>
      </c>
      <c r="W9" s="51" t="s">
        <v>3</v>
      </c>
      <c r="X9" s="51" t="s">
        <v>162</v>
      </c>
      <c r="Y9" s="51" t="s">
        <v>3</v>
      </c>
      <c r="Z9" s="51" t="s">
        <v>162</v>
      </c>
      <c r="AA9" s="51" t="s">
        <v>3</v>
      </c>
      <c r="AB9" s="51" t="s">
        <v>162</v>
      </c>
      <c r="AC9" s="51" t="s">
        <v>3</v>
      </c>
      <c r="AD9" s="51" t="s">
        <v>162</v>
      </c>
      <c r="AE9" s="51" t="s">
        <v>3</v>
      </c>
      <c r="AF9" s="51" t="s">
        <v>162</v>
      </c>
      <c r="AG9" s="51" t="s">
        <v>3</v>
      </c>
      <c r="AH9" s="51" t="s">
        <v>162</v>
      </c>
      <c r="AI9" s="115" t="s">
        <v>3</v>
      </c>
    </row>
    <row r="10" spans="1:45" ht="30" customHeight="1" x14ac:dyDescent="0.2">
      <c r="A10" s="38" t="s">
        <v>4</v>
      </c>
      <c r="B10" s="17">
        <f>'Causas 2017'!B9+'Causas 2018'!B9+Causas_2019!B9+Causas_2020!B9+Causas_2021!B9+Causas_2022!B9+Causas_2023!B9</f>
        <v>49.179999999999993</v>
      </c>
      <c r="C10" s="40">
        <f>((B10/B$23*100))</f>
        <v>36.073437832366331</v>
      </c>
      <c r="D10" s="17">
        <f>'Causas 2017'!C9+'Causas 2018'!C9+Causas_2019!C9+Causas_2020!C9+Causas_2021!C9+Causas_2022!C9+Causas_2023!C9</f>
        <v>6.4909999999999997</v>
      </c>
      <c r="E10" s="40">
        <f>((D10/D$23*100))</f>
        <v>7.4900186933142541</v>
      </c>
      <c r="F10" s="17">
        <f>'Causas 2017'!D9+'Causas 2018'!D9+Causas_2019!D9+Causas_2020!D9+Causas_2021!D9+Causas_2022!D9+Causas_2023!D9</f>
        <v>0</v>
      </c>
      <c r="G10" s="40">
        <f>((F10/F$23*100))</f>
        <v>0</v>
      </c>
      <c r="H10" s="17">
        <f>+'Causas 2010'!B9+'Causas 2009'!B9+'Causas 2008'!B9+'Causas 2007'!B9+'Causas 2006'!B9+'Causas 2005'!B9+'Causas 2004'!B9+'Causas 2003'!B9+'Causas 2011'!B9+'Causas 2012'!B9+'Causas 2013'!B9+'Causas 2014'!B9+'Causas 2015'!B9+'Causas 2016'!B9+'Causas 2017'!E9+'Causas 2018'!E9+Causas_2019!E9+Causas_2020!E9+Causas_2021!E9+Causas_2022!E9+Causas_2023!E9</f>
        <v>12.11</v>
      </c>
      <c r="I10" s="40">
        <f>((H10/H$23*100))</f>
        <v>1.6967806704315298</v>
      </c>
      <c r="J10" s="17">
        <f>+'Causas 2010'!C9+'Causas 2009'!C9+'Causas 2008'!C9+'Causas 2007'!C9+'Causas 2006'!C9+'Causas 2005'!C9+'Causas 2004'!C9+'Causas 2003'!C9+'Causas 2011'!C9+'Causas 2012'!C9+'Causas 2013'!C9+'Causas 2014'!C9+'Causas 2015'!C9+'Causas 2016'!C9+'Causas 2017'!F9+'Causas 2018'!F9+Causas_2019!F9+Causas_2020!F9+Causas_2021!F9+Causas_2022!F9+Causas_2023!F9</f>
        <v>14.749999999999998</v>
      </c>
      <c r="K10" s="40">
        <f>((J10/J$23*100))</f>
        <v>8.5099281408398064E-2</v>
      </c>
      <c r="L10" s="17">
        <f>+'Causas 2010'!D9+'Causas 2009'!D9+'Causas 2008'!D9+'Causas 2007'!D9+'Causas 2006'!D9+'Causas 2005'!D9+'Causas 2004'!D9+'Causas 2003'!D9+'Causas 2011'!D9+'Causas 2012'!D9+'Causas 2013'!D9+'Causas 2014'!D9+'Causas 2015'!D9+'Causas 2016'!D9+'Causas 2017'!G9+'Causas 2018'!G9+Causas_2019!G9+Causas_2020!G9+Causas_2021!G9+Causas_2022!G9+Causas_2023!G9</f>
        <v>3008.1999999999994</v>
      </c>
      <c r="M10" s="40">
        <f>((L10/L$23*100))</f>
        <v>1.8608098749088773</v>
      </c>
      <c r="N10" s="17">
        <f>+'Causas 2010'!E9+'Causas 2009'!E9+'Causas 2008'!E9+'Causas 2007'!E9+'Causas 2006'!E9+'Causas 2005'!E9+'Causas 2004'!E9+'Causas 2003'!E9+'Causas 2011'!E9+'Causas 2012'!E9+'Causas 2013'!E9+'Causas 2014'!E9+'Causas 2015'!E9+'Causas 2016'!E9+'Causas 2017'!H9+'Causas 2018'!H9+Causas_2019!H9+Causas_2020!H9+Causas_2021!H9+Causas_2022!H9+Causas_2023!H9</f>
        <v>1997.06</v>
      </c>
      <c r="O10" s="40">
        <f>((N10/N$23*100))</f>
        <v>1.3066301913411156</v>
      </c>
      <c r="P10" s="17">
        <f>+'Causas 2010'!F9+'Causas 2009'!F9+'Causas 2008'!F9+'Causas 2007'!F9+'Causas 2006'!F9+'Causas 2005'!F9+'Causas 2004'!F9+'Causas 2003'!F9+'Causas 2011'!F9+'Causas 2012'!F9+'Causas 2013'!F9+'Causas 2014'!F9+'Causas 2015'!F9+'Causas 2016'!F9+'Causas 2017'!I9+'Causas 2018'!I9+Causas_2019!I9+Causas_2020!I9+Causas_2021!I9+Causas_2022!I9+Causas_2023!I9</f>
        <v>3305.3924999999999</v>
      </c>
      <c r="Q10" s="40">
        <f>((P10/P$23*100))</f>
        <v>1.3703941385992786</v>
      </c>
      <c r="R10" s="17">
        <f>+'Causas 2010'!G9+'Causas 2009'!G9+'Causas 2008'!G9+'Causas 2007'!G9+'Causas 2006'!G9+'Causas 2005'!G9+'Causas 2004'!G9+'Causas 2003'!G9+'Causas 2011'!G9+'Causas 2012'!G9+'Causas 2013'!G9+'Causas 2014'!G9+'Causas 2015'!G9+'Causas 2016'!G9+'Causas 2017'!J9+'Causas 2018'!J9+Causas_2019!J9+Causas_2020!J9+Causas_2021!J9+Causas_2022!J9+Causas_2023!J9</f>
        <v>5042.6164000000008</v>
      </c>
      <c r="S10" s="40">
        <f>((R10/R$23*100))</f>
        <v>1.1505256223301332</v>
      </c>
      <c r="T10" s="17">
        <f>+Causas_2019!K9+Causas_2020!K9+Causas_2021!K9+Causas_2022!K9+Causas_2023!K9</f>
        <v>7464.5748999999996</v>
      </c>
      <c r="U10" s="40">
        <f>((T10/T$23*100))</f>
        <v>9.9296261354023461</v>
      </c>
      <c r="V10" s="17">
        <f>+'Causas 2010'!H9+'Causas 2009'!H9+'Causas 2008'!H9+'Causas 2007'!H9+'Causas 2006'!H9+'Causas 2005'!H9+'Causas 2004'!H9+'Causas 2003'!H9+'Causas 2011'!H9+'Causas 2012'!H9+'Causas 2013'!H9+'Causas 2014'!H9+'Causas 2015'!H9+'Causas 2016'!H9+'Causas 2017'!K9+'Causas 2018'!K9+Causas_2019!L9+Causas_2020!L9+Causas_2021!L9+Causas_2022!L9+Causas_2023!L9</f>
        <v>8059.7892999999976</v>
      </c>
      <c r="W10" s="40">
        <f>((V10/V$23*100))</f>
        <v>1.4193510704061973</v>
      </c>
      <c r="X10" s="17">
        <f>+'Causas 2010'!I9+'Causas 2009'!I9+'Causas 2008'!I9+'Causas 2007'!I9+'Causas 2006'!I9+'Causas 2005'!I9+'Causas 2004'!I9+'Causas 2003'!I9+'Causas 2011'!I9+'Causas 2012'!I9+'Causas 2013'!I9+'Causas 2014'!I9+'Causas 2015'!I9+'Causas 2016'!I9+'Causas 2017'!L9+'Causas 2018'!L9+Causas_2019!M9+Causas_2020!M9+Causas_2021!M9+Causas_2022!M9+Causas_2023!M9</f>
        <v>6773.4741000000004</v>
      </c>
      <c r="Y10" s="40">
        <f>((X10/X$23*100))</f>
        <v>1.6005235714824491</v>
      </c>
      <c r="Z10" s="17">
        <f>+'Causas 2010'!J9+'Causas 2009'!J9+'Causas 2008'!J9+'Causas 2007'!J9+'Causas 2006'!J9+'Causas 2005'!J9+'Causas 2004'!J9+'Causas 2003'!J9+'Causas 2011'!J9+'Causas 2012'!J9+'Causas 2013'!J9+'Causas 2014'!J9+'Causas 2015'!J9+'Causas 2016'!J9+'Causas 2017'!M9+'Causas 2018'!M9+Causas_2019!N9+Causas_2020!N9+Causas_2021!N9+Causas_2022!N9+Causas_2023!N9</f>
        <v>1295.9916999999998</v>
      </c>
      <c r="AA10" s="40">
        <f>((Z10/Z$23*100))</f>
        <v>8.9586538540966725</v>
      </c>
      <c r="AB10" s="17">
        <f>+'Causas 2010'!K9+'Causas 2009'!K9+'Causas 2008'!K9+'Causas 2007'!K9+'Causas 2006'!K9+'Causas 2005'!K9+'Causas 2004'!K9+'Causas 2003'!K9+'Causas 2011'!K9+'Causas 2012'!K9+'Causas 2013'!K9+'Causas 2014'!K9+'Causas 2015'!K9+'Causas 2016'!K9+'Causas 2017'!N9+'Causas 2018'!N9+Causas_2019!O9+Causas_2020!O9+Causas_2021!O9+Causas_2022!O9+Causas_2023!O9</f>
        <v>6060.7911999999997</v>
      </c>
      <c r="AC10" s="40">
        <f>((AB10/AB$23*100))</f>
        <v>20.70437798137856</v>
      </c>
      <c r="AD10" s="17">
        <f>+'Causas 2010'!L9+'Causas 2009'!L9+'Causas 2008'!L9+'Causas 2007'!L9+'Causas 2006'!L9+'Causas 2005'!L9+'Causas 2004'!L9+'Causas 2003'!L9+'Causas 2011'!L9+'Causas 2012'!L9+'Causas 2013'!L9+'Causas 2014'!L9+'Causas 2015'!L9+'Causas 2016'!L9+'Causas 2017'!O9+'Causas 2018'!O9+Causas_2019!P9+Causas_2020!P9+Causas_2021!P9+Causas_2022!P9+Causas_2023!P9</f>
        <v>233.70300000000003</v>
      </c>
      <c r="AE10" s="40">
        <f>((AD10/AD$23*100))</f>
        <v>0.67417452240584064</v>
      </c>
      <c r="AF10" s="17">
        <f>+'Causas 2010'!M9+'Causas 2009'!M9+'Causas 2008'!M9+'Causas 2007'!M9+'Causas 2006'!M9+'Causas 2005'!M9+'Causas 2004'!M9+'Causas 2003'!M9+'Causas 2011'!M9+'Causas 2012'!M9+'Causas 2013'!M9+'Causas 2014'!M9+'Causas 2015'!M9+'Causas 2016'!M9+'Causas 2017'!P9+'Causas 2018'!P9+Causas_2019!Q9+Causas_2020!Q9+Causas_2021!Q9+Causas_2022!Q9+Causas_2023!Q9</f>
        <v>99.195999999999984</v>
      </c>
      <c r="AG10" s="40">
        <f>((AF10/AF$23*100))</f>
        <v>0.25310688342178539</v>
      </c>
      <c r="AH10" s="39">
        <f>+AF10+AD10+AB10+Z10+X10+V10+R10+P10+N10+L10+J10+H10+F10+D10+B10+T10</f>
        <v>43423.320099999997</v>
      </c>
      <c r="AI10" s="41">
        <f>+AH10/$AH$23</f>
        <v>1.9772229811706996E-2</v>
      </c>
    </row>
    <row r="11" spans="1:45" ht="32.25" customHeight="1" x14ac:dyDescent="0.2">
      <c r="A11" s="42" t="s">
        <v>5</v>
      </c>
      <c r="B11" s="18">
        <f>'Causas 2017'!B10+'Causas 2018'!B10+Causas_2019!B10+Causas_2020!B10+Causas_2021!B10+Causas_2022!B10+Causas_2023!B10</f>
        <v>60.875</v>
      </c>
      <c r="C11" s="44">
        <f t="shared" ref="C11:C22" si="0">((B11/B$23*100))</f>
        <v>44.651698414910548</v>
      </c>
      <c r="D11" s="18">
        <f>'Causas 2017'!C10+'Causas 2018'!C10+Causas_2019!C10+Causas_2020!C10+Causas_2021!C10+Causas_2022!C10+Causas_2023!C10</f>
        <v>4.2549999999999999</v>
      </c>
      <c r="E11" s="44">
        <f>((D11/D$23*100))</f>
        <v>4.9098797627564554</v>
      </c>
      <c r="F11" s="18">
        <f>'Causas 2017'!D10+'Causas 2018'!D10+Causas_2019!D10+Causas_2020!D10+Causas_2021!D10+Causas_2022!D10+Causas_2023!D10</f>
        <v>0</v>
      </c>
      <c r="G11" s="44">
        <f t="shared" ref="G11:G22" si="1">((F11/F$23*100))</f>
        <v>0</v>
      </c>
      <c r="H11" s="18">
        <f>+'Causas 2010'!B10+'Causas 2009'!B10+'Causas 2008'!B10+'Causas 2007'!B10+'Causas 2006'!B10+'Causas 2005'!B10+'Causas 2004'!B10+'Causas 2003'!B10+'Causas 2011'!B10+'Causas 2012'!B10+'Causas 2013'!B10+'Causas 2014'!B10+'Causas 2015'!B10+'Causas 2016'!B10+'Causas 2017'!E10+'Causas 2018'!E10+Causas_2019!E10+Causas_2020!E10+Causas_2021!E10+Causas_2022!E10+Causas_2023!E10</f>
        <v>8.8899999999999988</v>
      </c>
      <c r="I11" s="44">
        <f>((H11/H$23*100))</f>
        <v>1.2456135557503139</v>
      </c>
      <c r="J11" s="18">
        <f>+'Causas 2010'!C10+'Causas 2009'!C10+'Causas 2008'!C10+'Causas 2007'!C10+'Causas 2006'!C10+'Causas 2005'!C10+'Causas 2004'!C10+'Causas 2003'!C10+'Causas 2011'!C10+'Causas 2012'!C10+'Causas 2013'!C10+'Causas 2014'!C10+'Causas 2015'!C10+'Causas 2016'!C10+'Causas 2017'!F10+'Causas 2018'!F10+Causas_2019!F10+Causas_2020!F10+Causas_2021!F10+Causas_2022!F10+Causas_2023!F10</f>
        <v>714.29599999999982</v>
      </c>
      <c r="K11" s="44">
        <f>((J11/J$23*100))</f>
        <v>4.1210899195181758</v>
      </c>
      <c r="L11" s="18">
        <f>+'Causas 2010'!D10+'Causas 2009'!D10+'Causas 2008'!D10+'Causas 2007'!D10+'Causas 2006'!D10+'Causas 2005'!D10+'Causas 2004'!D10+'Causas 2003'!D10+'Causas 2011'!D10+'Causas 2012'!D10+'Causas 2013'!D10+'Causas 2014'!D10+'Causas 2015'!D10+'Causas 2016'!D10+'Causas 2017'!G10+'Causas 2018'!G10+Causas_2019!G10+Causas_2020!G10+Causas_2021!G10+Causas_2022!G10+Causas_2023!G10</f>
        <v>2650.2900000000009</v>
      </c>
      <c r="M11" s="44">
        <f>((L11/L$23*100))</f>
        <v>1.6394142023044516</v>
      </c>
      <c r="N11" s="18">
        <f>+'Causas 2010'!E10+'Causas 2009'!E10+'Causas 2008'!E10+'Causas 2007'!E10+'Causas 2006'!E10+'Causas 2005'!E10+'Causas 2004'!E10+'Causas 2003'!E10+'Causas 2011'!E10+'Causas 2012'!E10+'Causas 2013'!E10+'Causas 2014'!E10+'Causas 2015'!E10+'Causas 2016'!E10+'Causas 2017'!H10+'Causas 2018'!H10+Causas_2019!H10+Causas_2020!H10+Causas_2021!H10+Causas_2022!H10+Causas_2023!H10</f>
        <v>15674.788</v>
      </c>
      <c r="O11" s="44">
        <f>((N11/N$23*100))</f>
        <v>10.255651429436984</v>
      </c>
      <c r="P11" s="18">
        <f>+'Causas 2010'!F10+'Causas 2009'!F10+'Causas 2008'!F10+'Causas 2007'!F10+'Causas 2006'!F10+'Causas 2005'!F10+'Causas 2004'!F10+'Causas 2003'!F10+'Causas 2011'!F10+'Causas 2012'!F10+'Causas 2013'!F10+'Causas 2014'!F10+'Causas 2015'!F10+'Causas 2016'!F10+'Causas 2017'!I10+'Causas 2018'!I10+Causas_2019!I10+Causas_2020!I10+Causas_2021!I10+Causas_2022!I10+Causas_2023!I10</f>
        <v>22585.397000000001</v>
      </c>
      <c r="Q11" s="44">
        <f>((P11/P$23*100))</f>
        <v>9.3637580610283742</v>
      </c>
      <c r="R11" s="18">
        <f>+'Causas 2010'!G10+'Causas 2009'!G10+'Causas 2008'!G10+'Causas 2007'!G10+'Causas 2006'!G10+'Causas 2005'!G10+'Causas 2004'!G10+'Causas 2003'!G10+'Causas 2011'!G10+'Causas 2012'!G10+'Causas 2013'!G10+'Causas 2014'!G10+'Causas 2015'!G10+'Causas 2016'!G10+'Causas 2017'!J10+'Causas 2018'!J10+Causas_2019!J10+Causas_2020!J10+Causas_2021!J10+Causas_2022!J10+Causas_2023!J10</f>
        <v>10431.828600000001</v>
      </c>
      <c r="S11" s="44">
        <f>((R11/R$23*100))</f>
        <v>2.3801306980353059</v>
      </c>
      <c r="T11" s="18">
        <f>+Causas_2019!K10+Causas_2020!K10+Causas_2021!K10+Causas_2022!K10+Causas_2023!K10</f>
        <v>3105.2200000000003</v>
      </c>
      <c r="U11" s="44">
        <f t="shared" ref="U11:U22" si="2">((T11/T$23*100))</f>
        <v>4.1306670615863306</v>
      </c>
      <c r="V11" s="18">
        <f>+'Causas 2010'!H10+'Causas 2009'!H10+'Causas 2008'!H10+'Causas 2007'!H10+'Causas 2006'!H10+'Causas 2005'!H10+'Causas 2004'!H10+'Causas 2003'!H10+'Causas 2011'!H10+'Causas 2012'!H10+'Causas 2013'!H10+'Causas 2014'!H10+'Causas 2015'!H10+'Causas 2016'!H10+'Causas 2017'!K10+'Causas 2018'!K10+Causas_2019!L10+Causas_2020!L10+Causas_2021!L10+Causas_2022!L10+Causas_2023!L10</f>
        <v>11973.3855</v>
      </c>
      <c r="W11" s="44">
        <f t="shared" ref="W11:W22" si="3">((V11/V$23*100))</f>
        <v>2.108546128595576</v>
      </c>
      <c r="X11" s="18">
        <f>+'Causas 2010'!I10+'Causas 2009'!I10+'Causas 2008'!I10+'Causas 2007'!I10+'Causas 2006'!I10+'Causas 2005'!I10+'Causas 2004'!I10+'Causas 2003'!I10+'Causas 2011'!I10+'Causas 2012'!I10+'Causas 2013'!I10+'Causas 2014'!I10+'Causas 2015'!I10+'Causas 2016'!I10+'Causas 2017'!L10+'Causas 2018'!L10+Causas_2019!M10+Causas_2020!M10+Causas_2021!M10+Causas_2022!M10+Causas_2023!M10</f>
        <v>21813.964499999998</v>
      </c>
      <c r="Y11" s="44">
        <f t="shared" ref="Y11:Y22" si="4">((X11/X$23*100))</f>
        <v>5.1544840733548165</v>
      </c>
      <c r="Z11" s="18">
        <f>+'Causas 2010'!J10+'Causas 2009'!J10+'Causas 2008'!J10+'Causas 2007'!J10+'Causas 2006'!J10+'Causas 2005'!J10+'Causas 2004'!J10+'Causas 2003'!J10+'Causas 2011'!J10+'Causas 2012'!J10+'Causas 2013'!J10+'Causas 2014'!J10+'Causas 2015'!J10+'Causas 2016'!J10+'Causas 2017'!M10+'Causas 2018'!M10+Causas_2019!N10+Causas_2020!N10+Causas_2021!N10+Causas_2022!N10+Causas_2023!N10</f>
        <v>1333.5585000000001</v>
      </c>
      <c r="AA11" s="44">
        <f t="shared" ref="AA11:AA22" si="5">((Z11/Z$23*100))</f>
        <v>9.2183375832487044</v>
      </c>
      <c r="AB11" s="18">
        <f>+'Causas 2010'!K10+'Causas 2009'!K10+'Causas 2008'!K10+'Causas 2007'!K10+'Causas 2006'!K10+'Causas 2005'!K10+'Causas 2004'!K10+'Causas 2003'!K10+'Causas 2011'!K10+'Causas 2012'!K10+'Causas 2013'!K10+'Causas 2014'!K10+'Causas 2015'!K10+'Causas 2016'!K10+'Causas 2017'!N10+'Causas 2018'!N10+Causas_2019!O10+Causas_2020!O10+Causas_2021!O10+Causas_2022!O10+Causas_2023!O10</f>
        <v>3775.195999999999</v>
      </c>
      <c r="AC11" s="44">
        <f t="shared" ref="AC11:AC22" si="6">((AB11/AB$23*100))</f>
        <v>12.896515051993276</v>
      </c>
      <c r="AD11" s="18">
        <f>+'Causas 2010'!L10+'Causas 2009'!L10+'Causas 2008'!L10+'Causas 2007'!L10+'Causas 2006'!L10+'Causas 2005'!L10+'Causas 2004'!L10+'Causas 2003'!L10+'Causas 2011'!L10+'Causas 2012'!L10+'Causas 2013'!L10+'Causas 2014'!L10+'Causas 2015'!L10+'Causas 2016'!L10+'Causas 2017'!O10+'Causas 2018'!O10+Causas_2019!P10+Causas_2020!P10+Causas_2021!P10+Causas_2022!P10+Causas_2023!P10</f>
        <v>3192.6859999999997</v>
      </c>
      <c r="AE11" s="44">
        <f>((AD11/AD$23*100))</f>
        <v>9.2100981127405852</v>
      </c>
      <c r="AF11" s="18">
        <f>+'Causas 2010'!M10+'Causas 2009'!M10+'Causas 2008'!M10+'Causas 2007'!M10+'Causas 2006'!M10+'Causas 2005'!M10+'Causas 2004'!M10+'Causas 2003'!M10+'Causas 2011'!M10+'Causas 2012'!M10+'Causas 2013'!M10+'Causas 2014'!M10+'Causas 2015'!M10+'Causas 2016'!M10+'Causas 2017'!P10+'Causas 2018'!P10+Causas_2019!Q10+Causas_2020!Q10+Causas_2021!Q10+Causas_2022!Q10+Causas_2023!Q10</f>
        <v>463.50999999999993</v>
      </c>
      <c r="AG11" s="44">
        <f t="shared" ref="AG11:AG22" si="7">((AF11/AF$23*100))</f>
        <v>1.1826844987180103</v>
      </c>
      <c r="AH11" s="43">
        <f>+AF11+AD11+AB11+Z11+X11+V11+R11+P11+N11+L11+J11+H11+F11+D11+B11+T11</f>
        <v>97788.140100000004</v>
      </c>
      <c r="AI11" s="45">
        <f>+AH11/$AH$23</f>
        <v>4.452652571162103E-2</v>
      </c>
    </row>
    <row r="12" spans="1:45" ht="58.5" customHeight="1" x14ac:dyDescent="0.2">
      <c r="A12" s="42" t="s">
        <v>6</v>
      </c>
      <c r="B12" s="18">
        <f>'Causas 2017'!B11+'Causas 2018'!B11+Causas_2019!B11+Causas_2020!B11+Causas_2021!B11+Causas_2022!B11+Causas_2023!B11</f>
        <v>0</v>
      </c>
      <c r="C12" s="44">
        <f t="shared" si="0"/>
        <v>0</v>
      </c>
      <c r="D12" s="18">
        <f>'Causas 2017'!C11+'Causas 2018'!C11+Causas_2019!C11+Causas_2020!C11+Causas_2021!C11+Causas_2022!C11+Causas_2023!C11</f>
        <v>0</v>
      </c>
      <c r="E12" s="44">
        <f t="shared" ref="E12:E22" si="8">((D12/D$23*100))</f>
        <v>0</v>
      </c>
      <c r="F12" s="18">
        <f>'Causas 2017'!D11+'Causas 2018'!D11+Causas_2019!D11+Causas_2020!D11+Causas_2021!D11+Causas_2022!D11+Causas_2023!D11</f>
        <v>0</v>
      </c>
      <c r="G12" s="44">
        <f t="shared" si="1"/>
        <v>0</v>
      </c>
      <c r="H12" s="18">
        <f>+'Causas 2010'!B11+'Causas 2009'!B11+'Causas 2008'!B11+'Causas 2007'!B11+'Causas 2006'!B11+'Causas 2005'!B11+'Causas 2004'!B11+'Causas 2003'!B11+'Causas 2011'!B11+'Causas 2012'!B11+'Causas 2013'!B11+'Causas 2014'!B11+'Causas 2015'!B11+'Causas 2016'!B11+'Causas 2017'!E11+'Causas 2018'!E11+Causas_2019!E11+Causas_2020!E11+Causas_2021!E11+Causas_2022!E11+Causas_2023!E11</f>
        <v>0</v>
      </c>
      <c r="I12" s="44">
        <f t="shared" ref="I12:I22" si="9">((H12/H$23*100))</f>
        <v>0</v>
      </c>
      <c r="J12" s="18">
        <f>+'Causas 2010'!C11+'Causas 2009'!C11+'Causas 2008'!C11+'Causas 2007'!C11+'Causas 2006'!C11+'Causas 2005'!C11+'Causas 2004'!C11+'Causas 2003'!C11+'Causas 2011'!C11+'Causas 2012'!C11+'Causas 2013'!C11+'Causas 2014'!C11+'Causas 2015'!C11+'Causas 2016'!C11+'Causas 2017'!F11+'Causas 2018'!F11+Causas_2019!F11+Causas_2020!F11+Causas_2021!F11+Causas_2022!F11+Causas_2023!F11</f>
        <v>48.01</v>
      </c>
      <c r="K12" s="44">
        <f>((J12/J$23*100))</f>
        <v>0.27699094918082651</v>
      </c>
      <c r="L12" s="18">
        <f>+'Causas 2010'!D11+'Causas 2009'!D11+'Causas 2008'!D11+'Causas 2007'!D11+'Causas 2006'!D11+'Causas 2005'!D11+'Causas 2004'!D11+'Causas 2003'!D11+'Causas 2011'!D11+'Causas 2012'!D11+'Causas 2013'!D11+'Causas 2014'!D11+'Causas 2015'!D11+'Causas 2016'!D11+'Causas 2017'!G11+'Causas 2018'!G11+Causas_2019!G11+Causas_2020!G11+Causas_2021!G11+Causas_2022!G11+Causas_2023!G11</f>
        <v>70.45</v>
      </c>
      <c r="M12" s="44">
        <f t="shared" ref="M12:M22" si="10">((L12/L$23*100))</f>
        <v>4.3578902894531764E-2</v>
      </c>
      <c r="N12" s="18">
        <f>+'Causas 2010'!E11+'Causas 2009'!E11+'Causas 2008'!E11+'Causas 2007'!E11+'Causas 2006'!E11+'Causas 2005'!E11+'Causas 2004'!E11+'Causas 2003'!E11+'Causas 2011'!E11+'Causas 2012'!E11+'Causas 2013'!E11+'Causas 2014'!E11+'Causas 2015'!E11+'Causas 2016'!E11+'Causas 2017'!H11+'Causas 2018'!H11+Causas_2019!H11+Causas_2020!H11+Causas_2021!H11+Causas_2022!H11+Causas_2023!H11</f>
        <v>274.7</v>
      </c>
      <c r="O12" s="44">
        <f t="shared" ref="O12:O22" si="11">((N12/N$23*100))</f>
        <v>0.17972985967442365</v>
      </c>
      <c r="P12" s="18">
        <f>+'Causas 2010'!F11+'Causas 2009'!F11+'Causas 2008'!F11+'Causas 2007'!F11+'Causas 2006'!F11+'Causas 2005'!F11+'Causas 2004'!F11+'Causas 2003'!F11+'Causas 2011'!F11+'Causas 2012'!F11+'Causas 2013'!F11+'Causas 2014'!F11+'Causas 2015'!F11+'Causas 2016'!F11+'Causas 2017'!I11+'Causas 2018'!I11+Causas_2019!I11+Causas_2020!I11+Causas_2021!I11+Causas_2022!I11+Causas_2023!I11</f>
        <v>4436.9299999999994</v>
      </c>
      <c r="Q12" s="44">
        <f>((P12/P$23*100))</f>
        <v>1.8395221945276683</v>
      </c>
      <c r="R12" s="18">
        <f>+'Causas 2010'!G11+'Causas 2009'!G11+'Causas 2008'!G11+'Causas 2007'!G11+'Causas 2006'!G11+'Causas 2005'!G11+'Causas 2004'!G11+'Causas 2003'!G11+'Causas 2011'!G11+'Causas 2012'!G11+'Causas 2013'!G11+'Causas 2014'!G11+'Causas 2015'!G11+'Causas 2016'!G11+'Causas 2017'!J11+'Causas 2018'!J11+Causas_2019!J11+Causas_2020!J11+Causas_2021!J11+Causas_2022!J11+Causas_2023!J11</f>
        <v>1454.7299999999998</v>
      </c>
      <c r="S12" s="44">
        <f>((R12/R$23*100))</f>
        <v>0.33191185008090524</v>
      </c>
      <c r="T12" s="18">
        <f>+Causas_2019!K11+Causas_2020!K11+Causas_2021!K11+Causas_2022!K11+Causas_2023!K11</f>
        <v>442.37750000000005</v>
      </c>
      <c r="U12" s="44">
        <f t="shared" si="2"/>
        <v>0.58846528363108153</v>
      </c>
      <c r="V12" s="18">
        <f>+'Causas 2010'!H11+'Causas 2009'!H11+'Causas 2008'!H11+'Causas 2007'!H11+'Causas 2006'!H11+'Causas 2005'!H11+'Causas 2004'!H11+'Causas 2003'!H11+'Causas 2011'!H11+'Causas 2012'!H11+'Causas 2013'!H11+'Causas 2014'!H11+'Causas 2015'!H11+'Causas 2016'!H11+'Causas 2017'!K11+'Causas 2018'!K11+Causas_2019!L11+Causas_2020!L11+Causas_2021!L11+Causas_2022!L11+Causas_2023!L11</f>
        <v>2139.8334999999997</v>
      </c>
      <c r="W12" s="44">
        <f t="shared" si="3"/>
        <v>0.37683056661494119</v>
      </c>
      <c r="X12" s="18">
        <f>+'Causas 2010'!I11+'Causas 2009'!I11+'Causas 2008'!I11+'Causas 2007'!I11+'Causas 2006'!I11+'Causas 2005'!I11+'Causas 2004'!I11+'Causas 2003'!I11+'Causas 2011'!I11+'Causas 2012'!I11+'Causas 2013'!I11+'Causas 2014'!I11+'Causas 2015'!I11+'Causas 2016'!I11+'Causas 2017'!L11+'Causas 2018'!L11+Causas_2019!M11+Causas_2020!M11+Causas_2021!M11+Causas_2022!M11+Causas_2023!M11</f>
        <v>10716.580000000002</v>
      </c>
      <c r="Y12" s="44">
        <f t="shared" si="4"/>
        <v>2.5322513443547954</v>
      </c>
      <c r="Z12" s="18">
        <f>+'Causas 2010'!J11+'Causas 2009'!J11+'Causas 2008'!J11+'Causas 2007'!J11+'Causas 2006'!J11+'Causas 2005'!J11+'Causas 2004'!J11+'Causas 2003'!J11+'Causas 2011'!J11+'Causas 2012'!J11+'Causas 2013'!J11+'Causas 2014'!J11+'Causas 2015'!J11+'Causas 2016'!J11+'Causas 2017'!M11+'Causas 2018'!M11+Causas_2019!N11+Causas_2020!N11+Causas_2021!N11+Causas_2022!N11+Causas_2023!N11</f>
        <v>149.16899999999998</v>
      </c>
      <c r="AA12" s="44">
        <f t="shared" si="5"/>
        <v>1.031143514855648</v>
      </c>
      <c r="AB12" s="18">
        <f>+'Causas 2010'!K11+'Causas 2009'!K11+'Causas 2008'!K11+'Causas 2007'!K11+'Causas 2006'!K11+'Causas 2005'!K11+'Causas 2004'!K11+'Causas 2003'!K11+'Causas 2011'!K11+'Causas 2012'!K11+'Causas 2013'!K11+'Causas 2014'!K11+'Causas 2015'!K11+'Causas 2016'!K11+'Causas 2017'!N11+'Causas 2018'!N11+Causas_2019!O11+Causas_2020!O11+Causas_2021!O11+Causas_2022!O11+Causas_2023!O11</f>
        <v>4647.4610000000011</v>
      </c>
      <c r="AC12" s="44">
        <f t="shared" si="6"/>
        <v>15.876275229167375</v>
      </c>
      <c r="AD12" s="18">
        <f>+'Causas 2010'!L11+'Causas 2009'!L11+'Causas 2008'!L11+'Causas 2007'!L11+'Causas 2006'!L11+'Causas 2005'!L11+'Causas 2004'!L11+'Causas 2003'!L11+'Causas 2011'!L11+'Causas 2012'!L11+'Causas 2013'!L11+'Causas 2014'!L11+'Causas 2015'!L11+'Causas 2016'!L11+'Causas 2017'!O11+'Causas 2018'!O11+Causas_2019!P11+Causas_2020!P11+Causas_2021!P11+Causas_2022!P11+Causas_2023!P11</f>
        <v>5.7</v>
      </c>
      <c r="AE12" s="44">
        <f t="shared" ref="AE12:AE22" si="12">((AD12/AD$23*100))</f>
        <v>1.6443069955085259E-2</v>
      </c>
      <c r="AF12" s="18">
        <f>+'Causas 2010'!M11+'Causas 2009'!M11+'Causas 2008'!M11+'Causas 2007'!M11+'Causas 2006'!M11+'Causas 2005'!M11+'Causas 2004'!M11+'Causas 2003'!M11+'Causas 2011'!M11+'Causas 2012'!M11+'Causas 2013'!M11+'Causas 2014'!M11+'Causas 2015'!M11+'Causas 2016'!M11+'Causas 2017'!P11+'Causas 2018'!P11+Causas_2019!Q11+Causas_2020!Q11+Causas_2021!Q11+Causas_2022!Q11+Causas_2023!Q11</f>
        <v>4.0010000000000003</v>
      </c>
      <c r="AG12" s="44">
        <f t="shared" si="7"/>
        <v>1.0208885847922936E-2</v>
      </c>
      <c r="AH12" s="43">
        <f>+AF12+AD12+AB12+Z12+X12+V12+R12+P12+N12+L12+J12+H12+F12+D12+B12+T12</f>
        <v>24389.942000000003</v>
      </c>
      <c r="AI12" s="45">
        <f>+AH12/$AH$23</f>
        <v>1.1105634880235806E-2</v>
      </c>
    </row>
    <row r="13" spans="1:45" ht="39" customHeight="1" x14ac:dyDescent="0.2">
      <c r="A13" s="42" t="s">
        <v>7</v>
      </c>
      <c r="B13" s="18">
        <f>'Causas 2017'!B12+'Causas 2018'!B12+Causas_2019!B12+Causas_2020!B12+Causas_2021!B12+Causas_2022!B12+Causas_2023!B12</f>
        <v>0</v>
      </c>
      <c r="C13" s="44">
        <f t="shared" si="0"/>
        <v>0</v>
      </c>
      <c r="D13" s="18">
        <f>'Causas 2017'!C12+'Causas 2018'!C12+Causas_2019!C12+Causas_2020!C12+Causas_2021!C12+Causas_2022!C12+Causas_2023!C12</f>
        <v>0.1</v>
      </c>
      <c r="E13" s="44">
        <f t="shared" si="8"/>
        <v>0.11539082873693199</v>
      </c>
      <c r="F13" s="18">
        <f>'Causas 2017'!D12+'Causas 2018'!D12+Causas_2019!D12+Causas_2020!D12+Causas_2021!D12+Causas_2022!D12+Causas_2023!D12</f>
        <v>0.61</v>
      </c>
      <c r="G13" s="44">
        <f t="shared" si="1"/>
        <v>0.65016040842863687</v>
      </c>
      <c r="H13" s="18">
        <f>+'Causas 2010'!B12+'Causas 2009'!B12+'Causas 2008'!B12+'Causas 2007'!B12+'Causas 2006'!B12+'Causas 2005'!B12+'Causas 2004'!B12+'Causas 2003'!B12+'Causas 2011'!B12+'Causas 2012'!B12+'Causas 2013'!B12+'Causas 2014'!B12+'Causas 2015'!B12+'Causas 2016'!B12+'Causas 2017'!E12+'Causas 2018'!E12+Causas_2019!E12+Causas_2020!E12+Causas_2021!E12+Causas_2022!E12+Causas_2023!E12</f>
        <v>50.525000000000006</v>
      </c>
      <c r="I13" s="44">
        <f t="shared" si="9"/>
        <v>7.0792603941827474</v>
      </c>
      <c r="J13" s="18">
        <f>+'Causas 2010'!C12+'Causas 2009'!C12+'Causas 2008'!C12+'Causas 2007'!C12+'Causas 2006'!C12+'Causas 2005'!C12+'Causas 2004'!C12+'Causas 2003'!C12+'Causas 2011'!C12+'Causas 2012'!C12+'Causas 2013'!C12+'Causas 2014'!C12+'Causas 2015'!C12+'Causas 2016'!C12+'Causas 2017'!F12+'Causas 2018'!F12+Causas_2019!F12+Causas_2020!F12+Causas_2021!F12+Causas_2022!F12+Causas_2023!F12</f>
        <v>1718.4999999999998</v>
      </c>
      <c r="K13" s="44">
        <f t="shared" ref="K13:K22" si="13">((J13/J$23*100))</f>
        <v>9.9147874644292919</v>
      </c>
      <c r="L13" s="18">
        <f>+'Causas 2010'!D12+'Causas 2009'!D12+'Causas 2008'!D12+'Causas 2007'!D12+'Causas 2006'!D12+'Causas 2005'!D12+'Causas 2004'!D12+'Causas 2003'!D12+'Causas 2011'!D12+'Causas 2012'!D12+'Causas 2013'!D12+'Causas 2014'!D12+'Causas 2015'!D12+'Causas 2016'!D12+'Causas 2017'!G12+'Causas 2018'!G12+Causas_2019!G12+Causas_2020!G12+Causas_2021!G12+Causas_2022!G12+Causas_2023!G12</f>
        <v>23550.14</v>
      </c>
      <c r="M13" s="44">
        <f t="shared" si="10"/>
        <v>14.567626177610052</v>
      </c>
      <c r="N13" s="18">
        <f>+'Causas 2010'!E12+'Causas 2009'!E12+'Causas 2008'!E12+'Causas 2007'!E12+'Causas 2006'!E12+'Causas 2005'!E12+'Causas 2004'!E12+'Causas 2003'!E12+'Causas 2011'!E12+'Causas 2012'!E12+'Causas 2013'!E12+'Causas 2014'!E12+'Causas 2015'!E12+'Causas 2016'!E12+'Causas 2017'!H12+'Causas 2018'!H12+Causas_2019!H12+Causas_2020!H12+Causas_2021!H12+Causas_2022!H12+Causas_2023!H12</f>
        <v>17283.316000000003</v>
      </c>
      <c r="O13" s="44">
        <f t="shared" si="11"/>
        <v>11.308074114993524</v>
      </c>
      <c r="P13" s="18">
        <f>+'Causas 2010'!F12+'Causas 2009'!F12+'Causas 2008'!F12+'Causas 2007'!F12+'Causas 2006'!F12+'Causas 2005'!F12+'Causas 2004'!F12+'Causas 2003'!F12+'Causas 2011'!F12+'Causas 2012'!F12+'Causas 2013'!F12+'Causas 2014'!F12+'Causas 2015'!F12+'Causas 2016'!F12+'Causas 2017'!I12+'Causas 2018'!I12+Causas_2019!I12+Causas_2020!I12+Causas_2021!I12+Causas_2022!I12+Causas_2023!I12</f>
        <v>7720.23</v>
      </c>
      <c r="Q13" s="44">
        <f t="shared" ref="Q13:Q22" si="14">((P13/P$23*100))</f>
        <v>3.2007569269423546</v>
      </c>
      <c r="R13" s="18">
        <f>+'Causas 2010'!G12+'Causas 2009'!G12+'Causas 2008'!G12+'Causas 2007'!G12+'Causas 2006'!G12+'Causas 2005'!G12+'Causas 2004'!G12+'Causas 2003'!G12+'Causas 2011'!G12+'Causas 2012'!G12+'Causas 2013'!G12+'Causas 2014'!G12+'Causas 2015'!G12+'Causas 2016'!G12+'Causas 2017'!J12+'Causas 2018'!J12+Causas_2019!J12+Causas_2020!J12+Causas_2021!J12+Causas_2022!J12+Causas_2023!J12</f>
        <v>7771.3591999999999</v>
      </c>
      <c r="S13" s="44">
        <f t="shared" ref="S13:S22" si="15">((R13/R$23*100))</f>
        <v>1.7731168049846118</v>
      </c>
      <c r="T13" s="18">
        <f>+Causas_2019!K12+Causas_2020!K12+Causas_2021!K12+Causas_2022!K12+Causas_2023!K12</f>
        <v>2532.9696000000004</v>
      </c>
      <c r="U13" s="44">
        <f t="shared" si="2"/>
        <v>3.3694405210321667</v>
      </c>
      <c r="V13" s="18">
        <f>+'Causas 2010'!H12+'Causas 2009'!H12+'Causas 2008'!H12+'Causas 2007'!H12+'Causas 2006'!H12+'Causas 2005'!H12+'Causas 2004'!H12+'Causas 2003'!H12+'Causas 2011'!H12+'Causas 2012'!H12+'Causas 2013'!H12+'Causas 2014'!H12+'Causas 2015'!H12+'Causas 2016'!H12+'Causas 2017'!K12+'Causas 2018'!K12+Causas_2019!L12+Causas_2020!L12+Causas_2021!L12+Causas_2022!L12+Causas_2023!L12</f>
        <v>15764.051300000001</v>
      </c>
      <c r="W13" s="44">
        <f t="shared" si="3"/>
        <v>2.7760928051299323</v>
      </c>
      <c r="X13" s="18">
        <f>+'Causas 2010'!I12+'Causas 2009'!I12+'Causas 2008'!I12+'Causas 2007'!I12+'Causas 2006'!I12+'Causas 2005'!I12+'Causas 2004'!I12+'Causas 2003'!I12+'Causas 2011'!I12+'Causas 2012'!I12+'Causas 2013'!I12+'Causas 2014'!I12+'Causas 2015'!I12+'Causas 2016'!I12+'Causas 2017'!L12+'Causas 2018'!L12+Causas_2019!M12+Causas_2020!M12+Causas_2021!M12+Causas_2022!M12+Causas_2023!M12</f>
        <v>4649.8985000000002</v>
      </c>
      <c r="Y13" s="44">
        <f t="shared" si="4"/>
        <v>1.0987378181974423</v>
      </c>
      <c r="Z13" s="18">
        <f>+'Causas 2010'!J12+'Causas 2009'!J12+'Causas 2008'!J12+'Causas 2007'!J12+'Causas 2006'!J12+'Causas 2005'!J12+'Causas 2004'!J12+'Causas 2003'!J12+'Causas 2011'!J12+'Causas 2012'!J12+'Causas 2013'!J12+'Causas 2014'!J12+'Causas 2015'!J12+'Causas 2016'!J12+'Causas 2017'!M12+'Causas 2018'!M12+Causas_2019!N12+Causas_2020!N12+Causas_2021!N12+Causas_2022!N12+Causas_2023!N12</f>
        <v>353.53499999999997</v>
      </c>
      <c r="AA13" s="44">
        <f t="shared" si="5"/>
        <v>2.4438410294665212</v>
      </c>
      <c r="AB13" s="18">
        <f>+'Causas 2010'!K12+'Causas 2009'!K12+'Causas 2008'!K12+'Causas 2007'!K12+'Causas 2006'!K12+'Causas 2005'!K12+'Causas 2004'!K12+'Causas 2003'!K12+'Causas 2011'!K12+'Causas 2012'!K12+'Causas 2013'!K12+'Causas 2014'!K12+'Causas 2015'!K12+'Causas 2016'!K12+'Causas 2017'!N12+'Causas 2018'!N12+Causas_2019!O12+Causas_2020!O12+Causas_2021!O12+Causas_2022!O12+Causas_2023!O12</f>
        <v>1604.2429999999999</v>
      </c>
      <c r="AC13" s="44">
        <f t="shared" si="6"/>
        <v>5.4802834068893</v>
      </c>
      <c r="AD13" s="18">
        <f>+'Causas 2010'!L12+'Causas 2009'!L12+'Causas 2008'!L12+'Causas 2007'!L12+'Causas 2006'!L12+'Causas 2005'!L12+'Causas 2004'!L12+'Causas 2003'!L12+'Causas 2011'!L12+'Causas 2012'!L12+'Causas 2013'!L12+'Causas 2014'!L12+'Causas 2015'!L12+'Causas 2016'!L12+'Causas 2017'!O12+'Causas 2018'!O12+Causas_2019!P12+Causas_2020!P12+Causas_2021!P12+Causas_2022!P12+Causas_2023!P12</f>
        <v>7556.3546000000006</v>
      </c>
      <c r="AE13" s="44">
        <f t="shared" si="12"/>
        <v>21.798187244426369</v>
      </c>
      <c r="AF13" s="18">
        <f>+'Causas 2010'!M12+'Causas 2009'!M12+'Causas 2008'!M12+'Causas 2007'!M12+'Causas 2006'!M12+'Causas 2005'!M12+'Causas 2004'!M12+'Causas 2003'!M12+'Causas 2011'!M12+'Causas 2012'!M12+'Causas 2013'!M12+'Causas 2014'!M12+'Causas 2015'!M12+'Causas 2016'!M12+'Causas 2017'!P12+'Causas 2018'!P12+Causas_2019!Q12+Causas_2020!Q12+Causas_2021!Q12+Causas_2022!Q12+Causas_2023!Q12</f>
        <v>15768.006699999998</v>
      </c>
      <c r="AG13" s="44">
        <f t="shared" si="7"/>
        <v>40.233386765704573</v>
      </c>
      <c r="AH13" s="43">
        <f t="shared" ref="AH13:AH22" si="16">+AF13+AD13+AB13+Z13+X13+V13+R13+P13+N13+L13+J13+H13+F13+D13+B13+T13</f>
        <v>106323.8389</v>
      </c>
      <c r="AI13" s="45">
        <f t="shared" ref="AI13:AI22" si="17">+AH13/$AH$23</f>
        <v>4.8413142347300889E-2</v>
      </c>
    </row>
    <row r="14" spans="1:45" ht="35.25" customHeight="1" x14ac:dyDescent="0.2">
      <c r="A14" s="42" t="s">
        <v>8</v>
      </c>
      <c r="B14" s="18">
        <f>'Causas 2017'!B13+'Causas 2018'!B13+Causas_2019!B13+Causas_2020!B13+Causas_2021!B13+Causas_2022!B13+Causas_2023!B13</f>
        <v>0</v>
      </c>
      <c r="C14" s="44">
        <f t="shared" si="0"/>
        <v>0</v>
      </c>
      <c r="D14" s="18">
        <f>'Causas 2017'!C13+'Causas 2018'!C13+Causas_2019!C13+Causas_2020!C13+Causas_2021!C13+Causas_2022!C13+Causas_2023!C13</f>
        <v>0</v>
      </c>
      <c r="E14" s="44">
        <f t="shared" si="8"/>
        <v>0</v>
      </c>
      <c r="F14" s="18">
        <f>'Causas 2017'!D13+'Causas 2018'!D13+Causas_2019!D13+Causas_2020!D13+Causas_2021!D13+Causas_2022!D13+Causas_2023!D13</f>
        <v>0</v>
      </c>
      <c r="G14" s="44">
        <f>((F14/F$23*100))</f>
        <v>0</v>
      </c>
      <c r="H14" s="18">
        <f>+'Causas 2010'!B13+'Causas 2009'!B13+'Causas 2008'!B13+'Causas 2007'!B13+'Causas 2006'!B13+'Causas 2005'!B13+'Causas 2004'!B13+'Causas 2003'!B13+'Causas 2011'!B13+'Causas 2012'!B13+'Causas 2013'!B13+'Causas 2014'!B13+'Causas 2015'!B13+'Causas 2016'!B13+'Causas 2017'!E13+'Causas 2018'!E13+Causas_2019!E13+Causas_2020!E13+Causas_2021!E13+Causas_2022!E13+Causas_2023!E13</f>
        <v>0</v>
      </c>
      <c r="I14" s="44">
        <f t="shared" si="9"/>
        <v>0</v>
      </c>
      <c r="J14" s="18">
        <f>+'Causas 2010'!C13+'Causas 2009'!C13+'Causas 2008'!C13+'Causas 2007'!C13+'Causas 2006'!C13+'Causas 2005'!C13+'Causas 2004'!C13+'Causas 2003'!C13+'Causas 2011'!C13+'Causas 2012'!C13+'Causas 2013'!C13+'Causas 2014'!C13+'Causas 2015'!C13+'Causas 2016'!C13+'Causas 2017'!F13+'Causas 2018'!F13+Causas_2019!F13+Causas_2020!F13+Causas_2021!F13+Causas_2022!F13+Causas_2023!F13</f>
        <v>0</v>
      </c>
      <c r="K14" s="44">
        <f t="shared" si="13"/>
        <v>0</v>
      </c>
      <c r="L14" s="18">
        <f>+'Causas 2010'!D13+'Causas 2009'!D13+'Causas 2008'!D13+'Causas 2007'!D13+'Causas 2006'!D13+'Causas 2005'!D13+'Causas 2004'!D13+'Causas 2003'!D13+'Causas 2011'!D13+'Causas 2012'!D13+'Causas 2013'!D13+'Causas 2014'!D13+'Causas 2015'!D13+'Causas 2016'!D13+'Causas 2017'!G13+'Causas 2018'!G13+Causas_2019!G13+Causas_2020!G13+Causas_2021!G13+Causas_2022!G13+Causas_2023!G13</f>
        <v>57.1</v>
      </c>
      <c r="M14" s="44">
        <f t="shared" si="10"/>
        <v>3.532087090529118E-2</v>
      </c>
      <c r="N14" s="18">
        <f>+'Causas 2010'!E13+'Causas 2009'!E13+'Causas 2008'!E13+'Causas 2007'!E13+'Causas 2006'!E13+'Causas 2005'!E13+'Causas 2004'!E13+'Causas 2003'!E13+'Causas 2011'!E13+'Causas 2012'!E13+'Causas 2013'!E13+'Causas 2014'!E13+'Causas 2015'!E13+'Causas 2016'!E13+'Causas 2017'!H13+'Causas 2018'!H13+Causas_2019!H13+Causas_2020!H13+Causas_2021!H13+Causas_2022!H13+Causas_2023!H13</f>
        <v>284.82</v>
      </c>
      <c r="O14" s="44">
        <f t="shared" si="11"/>
        <v>0.1863511417272273</v>
      </c>
      <c r="P14" s="18">
        <f>+'Causas 2010'!F13+'Causas 2009'!F13+'Causas 2008'!F13+'Causas 2007'!F13+'Causas 2006'!F13+'Causas 2005'!F13+'Causas 2004'!F13+'Causas 2003'!F13+'Causas 2011'!F13+'Causas 2012'!F13+'Causas 2013'!F13+'Causas 2014'!F13+'Causas 2015'!F13+'Causas 2016'!F13+'Causas 2017'!I13+'Causas 2018'!I13+Causas_2019!I13+Causas_2020!I13+Causas_2021!I13+Causas_2022!I13+Causas_2023!I13</f>
        <v>10.75</v>
      </c>
      <c r="Q14" s="44">
        <f t="shared" si="14"/>
        <v>4.4568797774976032E-3</v>
      </c>
      <c r="R14" s="18">
        <f>+'Causas 2010'!G13+'Causas 2009'!G13+'Causas 2008'!G13+'Causas 2007'!G13+'Causas 2006'!G13+'Causas 2005'!G13+'Causas 2004'!G13+'Causas 2003'!G13+'Causas 2011'!G13+'Causas 2012'!G13+'Causas 2013'!G13+'Causas 2014'!G13+'Causas 2015'!G13+'Causas 2016'!G13+'Causas 2017'!J13+'Causas 2018'!J13+Causas_2019!J13+Causas_2020!J13+Causas_2021!J13+Causas_2022!J13+Causas_2023!J13</f>
        <v>207.26400000000004</v>
      </c>
      <c r="S14" s="44">
        <f t="shared" si="15"/>
        <v>4.7289447316800216E-2</v>
      </c>
      <c r="T14" s="18">
        <f>+Causas_2019!K13+Causas_2020!K13+Causas_2021!K13+Causas_2022!K13+Causas_2023!K13</f>
        <v>57.599999999999994</v>
      </c>
      <c r="U14" s="44">
        <f t="shared" si="2"/>
        <v>7.6621438335246012E-2</v>
      </c>
      <c r="V14" s="18">
        <f>+'Causas 2010'!H13+'Causas 2009'!H13+'Causas 2008'!H13+'Causas 2007'!H13+'Causas 2006'!H13+'Causas 2005'!H13+'Causas 2004'!H13+'Causas 2003'!H13+'Causas 2011'!H13+'Causas 2012'!H13+'Causas 2013'!H13+'Causas 2014'!H13+'Causas 2015'!H13+'Causas 2016'!H13+'Causas 2017'!K13+'Causas 2018'!K13+Causas_2019!L13+Causas_2020!L13+Causas_2021!L13+Causas_2022!L13+Causas_2023!L13</f>
        <v>593.779</v>
      </c>
      <c r="W14" s="44">
        <f t="shared" si="3"/>
        <v>0.10456611554779995</v>
      </c>
      <c r="X14" s="18">
        <f>+'Causas 2010'!I13+'Causas 2009'!I13+'Causas 2008'!I13+'Causas 2007'!I13+'Causas 2006'!I13+'Causas 2005'!I13+'Causas 2004'!I13+'Causas 2003'!I13+'Causas 2011'!I13+'Causas 2012'!I13+'Causas 2013'!I13+'Causas 2014'!I13+'Causas 2015'!I13+'Causas 2016'!I13+'Causas 2017'!L13+'Causas 2018'!L13+Causas_2019!M13+Causas_2020!M13+Causas_2021!M13+Causas_2022!M13+Causas_2023!M13</f>
        <v>79.385000000000019</v>
      </c>
      <c r="Y14" s="44">
        <f t="shared" si="4"/>
        <v>1.8758108740998102E-2</v>
      </c>
      <c r="Z14" s="18">
        <f>+'Causas 2010'!J13+'Causas 2009'!J13+'Causas 2008'!J13+'Causas 2007'!J13+'Causas 2006'!J13+'Causas 2005'!J13+'Causas 2004'!J13+'Causas 2003'!J13+'Causas 2011'!J13+'Causas 2012'!J13+'Causas 2013'!J13+'Causas 2014'!J13+'Causas 2015'!J13+'Causas 2016'!J13+'Causas 2017'!M13+'Causas 2018'!M13+Causas_2019!N13+Causas_2020!N13+Causas_2021!N13+Causas_2022!N13+Causas_2023!N13</f>
        <v>9.0860000000000003</v>
      </c>
      <c r="AA14" s="44">
        <f t="shared" si="5"/>
        <v>6.2807754801456186E-2</v>
      </c>
      <c r="AB14" s="18">
        <f>+'Causas 2010'!K13+'Causas 2009'!K13+'Causas 2008'!K13+'Causas 2007'!K13+'Causas 2006'!K13+'Causas 2005'!K13+'Causas 2004'!K13+'Causas 2003'!K13+'Causas 2011'!K13+'Causas 2012'!K13+'Causas 2013'!K13+'Causas 2014'!K13+'Causas 2015'!K13+'Causas 2016'!K13+'Causas 2017'!N13+'Causas 2018'!N13+Causas_2019!O13+Causas_2020!O13+Causas_2021!O13+Causas_2022!O13+Causas_2023!O13</f>
        <v>1.9500000000000002</v>
      </c>
      <c r="AC14" s="44">
        <f t="shared" si="6"/>
        <v>6.6614301221411812E-3</v>
      </c>
      <c r="AD14" s="18">
        <f>+'Causas 2010'!L13+'Causas 2009'!L13+'Causas 2008'!L13+'Causas 2007'!L13+'Causas 2006'!L13+'Causas 2005'!L13+'Causas 2004'!L13+'Causas 2003'!L13+'Causas 2011'!L13+'Causas 2012'!L13+'Causas 2013'!L13+'Causas 2014'!L13+'Causas 2015'!L13+'Causas 2016'!L13+'Causas 2017'!O13+'Causas 2018'!O13+Causas_2019!P13+Causas_2020!P13+Causas_2021!P13+Causas_2022!P13+Causas_2023!P13</f>
        <v>0</v>
      </c>
      <c r="AE14" s="44">
        <f t="shared" si="12"/>
        <v>0</v>
      </c>
      <c r="AF14" s="18">
        <f>+'Causas 2010'!M13+'Causas 2009'!M13+'Causas 2008'!M13+'Causas 2007'!M13+'Causas 2006'!M13+'Causas 2005'!M13+'Causas 2004'!M13+'Causas 2003'!M13+'Causas 2011'!M13+'Causas 2012'!M13+'Causas 2013'!M13+'Causas 2014'!M13+'Causas 2015'!M13+'Causas 2016'!M13+'Causas 2017'!P13+'Causas 2018'!P13+Causas_2019!Q13+Causas_2020!Q13+Causas_2021!Q13+Causas_2022!Q13+Causas_2023!Q13</f>
        <v>0</v>
      </c>
      <c r="AG14" s="44">
        <f t="shared" si="7"/>
        <v>0</v>
      </c>
      <c r="AH14" s="43">
        <f>+AF14+AD14+AB14+Z14+X14+V14+R14+P14+N14+L14+J14+H14+F14+D14+B14+T14</f>
        <v>1301.7339999999999</v>
      </c>
      <c r="AI14" s="45">
        <f t="shared" si="17"/>
        <v>5.9272721990027174E-4</v>
      </c>
    </row>
    <row r="15" spans="1:45" ht="58.5" customHeight="1" x14ac:dyDescent="0.2">
      <c r="A15" s="42" t="s">
        <v>9</v>
      </c>
      <c r="B15" s="18">
        <f>'Causas 2017'!B14+'Causas 2018'!B14+Causas_2019!B14+Causas_2020!B14+Causas_2021!B14+Causas_2022!B14+Causas_2023!B14</f>
        <v>0</v>
      </c>
      <c r="C15" s="44">
        <f t="shared" si="0"/>
        <v>0</v>
      </c>
      <c r="D15" s="18">
        <f>'Causas 2017'!C14+'Causas 2018'!C14+Causas_2019!C14+Causas_2020!C14+Causas_2021!C14+Causas_2022!C14+Causas_2023!C14</f>
        <v>0</v>
      </c>
      <c r="E15" s="44">
        <f t="shared" si="8"/>
        <v>0</v>
      </c>
      <c r="F15" s="18">
        <f>'Causas 2017'!D14+'Causas 2018'!D14+Causas_2019!D14+Causas_2020!D14+Causas_2021!D14+Causas_2022!D14+Causas_2023!D14</f>
        <v>0</v>
      </c>
      <c r="G15" s="44">
        <f t="shared" si="1"/>
        <v>0</v>
      </c>
      <c r="H15" s="18">
        <f>+'Causas 2010'!B14+'Causas 2009'!B14+'Causas 2008'!B14+'Causas 2007'!B14+'Causas 2006'!B14+'Causas 2005'!B14+'Causas 2004'!B14+'Causas 2003'!B14+'Causas 2011'!B14+'Causas 2012'!B14+'Causas 2013'!B14+'Causas 2014'!B14+'Causas 2015'!B14+'Causas 2016'!B14+'Causas 2017'!E14+'Causas 2018'!E14+Causas_2019!E14+Causas_2020!E14+Causas_2021!E14+Causas_2022!E14+Causas_2023!E14</f>
        <v>1.1299999999999999</v>
      </c>
      <c r="I15" s="44">
        <f t="shared" si="9"/>
        <v>0.15832883217073729</v>
      </c>
      <c r="J15" s="18">
        <f>+'Causas 2010'!C14+'Causas 2009'!C14+'Causas 2008'!C14+'Causas 2007'!C14+'Causas 2006'!C14+'Causas 2005'!C14+'Causas 2004'!C14+'Causas 2003'!C14+'Causas 2011'!C14+'Causas 2012'!C14+'Causas 2013'!C14+'Causas 2014'!C14+'Causas 2015'!C14+'Causas 2016'!C14+'Causas 2017'!F14+'Causas 2018'!F14+Causas_2019!F14+Causas_2020!F14+Causas_2021!F14+Causas_2022!F14+Causas_2023!F14</f>
        <v>9.92</v>
      </c>
      <c r="K15" s="44">
        <f t="shared" si="13"/>
        <v>5.7232872648902297E-2</v>
      </c>
      <c r="L15" s="18">
        <f>+'Causas 2010'!D14+'Causas 2009'!D14+'Causas 2008'!D14+'Causas 2007'!D14+'Causas 2006'!D14+'Causas 2005'!D14+'Causas 2004'!D14+'Causas 2003'!D14+'Causas 2011'!D14+'Causas 2012'!D14+'Causas 2013'!D14+'Causas 2014'!D14+'Causas 2015'!D14+'Causas 2016'!D14+'Causas 2017'!G14+'Causas 2018'!G14+Causas_2019!G14+Causas_2020!G14+Causas_2021!G14+Causas_2022!G14+Causas_2023!G14</f>
        <v>172.73</v>
      </c>
      <c r="M15" s="44">
        <f t="shared" si="10"/>
        <v>0.10684718093644387</v>
      </c>
      <c r="N15" s="18">
        <f>+'Causas 2010'!E14+'Causas 2009'!E14+'Causas 2008'!E14+'Causas 2007'!E14+'Causas 2006'!E14+'Causas 2005'!E14+'Causas 2004'!E14+'Causas 2003'!E14+'Causas 2011'!E14+'Causas 2012'!E14+'Causas 2013'!E14+'Causas 2014'!E14+'Causas 2015'!E14+'Causas 2016'!E14+'Causas 2017'!H14+'Causas 2018'!H14+Causas_2019!H14+Causas_2020!H14+Causas_2021!H14+Causas_2022!H14+Causas_2023!H14</f>
        <v>309.14999999999998</v>
      </c>
      <c r="O15" s="44">
        <f t="shared" si="11"/>
        <v>0.20226969828302899</v>
      </c>
      <c r="P15" s="18">
        <f>+'Causas 2010'!F14+'Causas 2009'!F14+'Causas 2008'!F14+'Causas 2007'!F14+'Causas 2006'!F14+'Causas 2005'!F14+'Causas 2004'!F14+'Causas 2003'!F14+'Causas 2011'!F14+'Causas 2012'!F14+'Causas 2013'!F14+'Causas 2014'!F14+'Causas 2015'!F14+'Causas 2016'!F14+'Causas 2017'!I14+'Causas 2018'!I14+Causas_2019!I14+Causas_2020!I14+Causas_2021!I14+Causas_2022!I14+Causas_2023!I14</f>
        <v>460.5</v>
      </c>
      <c r="Q15" s="44">
        <f t="shared" si="14"/>
        <v>0.19092029186396706</v>
      </c>
      <c r="R15" s="18">
        <f>+'Causas 2010'!G14+'Causas 2009'!G14+'Causas 2008'!G14+'Causas 2007'!G14+'Causas 2006'!G14+'Causas 2005'!G14+'Causas 2004'!G14+'Causas 2003'!G14+'Causas 2011'!G14+'Causas 2012'!G14+'Causas 2013'!G14+'Causas 2014'!G14+'Causas 2015'!G14+'Causas 2016'!G14+'Causas 2017'!J14+'Causas 2018'!J14+Causas_2019!J14+Causas_2020!J14+Causas_2021!J14+Causas_2022!J14+Causas_2023!J14</f>
        <v>7468.0840000000007</v>
      </c>
      <c r="S15" s="44">
        <f t="shared" si="15"/>
        <v>1.7039213991597122</v>
      </c>
      <c r="T15" s="18">
        <f>+Causas_2019!K14+Causas_2020!K14+Causas_2021!K14+Causas_2022!K14+Causas_2023!K14</f>
        <v>13505.527000000002</v>
      </c>
      <c r="U15" s="44">
        <f t="shared" si="2"/>
        <v>17.965501809296882</v>
      </c>
      <c r="V15" s="18">
        <f>+'Causas 2010'!H14+'Causas 2009'!H14+'Causas 2008'!H14+'Causas 2007'!H14+'Causas 2006'!H14+'Causas 2005'!H14+'Causas 2004'!H14+'Causas 2003'!H14+'Causas 2011'!H14+'Causas 2012'!H14+'Causas 2013'!H14+'Causas 2014'!H14+'Causas 2015'!H14+'Causas 2016'!H14+'Causas 2017'!K14+'Causas 2018'!K14+Causas_2019!L14+Causas_2020!L14+Causas_2021!L14+Causas_2022!L14+Causas_2023!L14</f>
        <v>3233.4589000000005</v>
      </c>
      <c r="W15" s="44">
        <f t="shared" si="3"/>
        <v>0.56942100841636734</v>
      </c>
      <c r="X15" s="18">
        <f>+'Causas 2010'!I14+'Causas 2009'!I14+'Causas 2008'!I14+'Causas 2007'!I14+'Causas 2006'!I14+'Causas 2005'!I14+'Causas 2004'!I14+'Causas 2003'!I14+'Causas 2011'!I14+'Causas 2012'!I14+'Causas 2013'!I14+'Causas 2014'!I14+'Causas 2015'!I14+'Causas 2016'!I14+'Causas 2017'!L14+'Causas 2018'!L14+Causas_2019!M14+Causas_2020!M14+Causas_2021!M14+Causas_2022!M14+Causas_2023!M14</f>
        <v>17912.551100000004</v>
      </c>
      <c r="Y15" s="44">
        <f t="shared" si="4"/>
        <v>4.232607940574229</v>
      </c>
      <c r="Z15" s="18">
        <f>+'Causas 2010'!J14+'Causas 2009'!J14+'Causas 2008'!J14+'Causas 2007'!J14+'Causas 2006'!J14+'Causas 2005'!J14+'Causas 2004'!J14+'Causas 2003'!J14+'Causas 2011'!J14+'Causas 2012'!J14+'Causas 2013'!J14+'Causas 2014'!J14+'Causas 2015'!J14+'Causas 2016'!J14+'Causas 2017'!M14+'Causas 2018'!M14+Causas_2019!N14+Causas_2020!N14+Causas_2021!N14+Causas_2022!N14+Causas_2023!N14</f>
        <v>3653.4501999999998</v>
      </c>
      <c r="AA15" s="44">
        <f t="shared" si="5"/>
        <v>25.254788063056466</v>
      </c>
      <c r="AB15" s="18">
        <f>+'Causas 2010'!K14+'Causas 2009'!K14+'Causas 2008'!K14+'Causas 2007'!K14+'Causas 2006'!K14+'Causas 2005'!K14+'Causas 2004'!K14+'Causas 2003'!K14+'Causas 2011'!K14+'Causas 2012'!K14+'Causas 2013'!K14+'Causas 2014'!K14+'Causas 2015'!K14+'Causas 2016'!K14+'Causas 2017'!N14+'Causas 2018'!N14+Causas_2019!O14+Causas_2020!O14+Causas_2021!O14+Causas_2022!O14+Causas_2023!O14</f>
        <v>113.449</v>
      </c>
      <c r="AC15" s="44">
        <f t="shared" si="6"/>
        <v>0.38755517227015118</v>
      </c>
      <c r="AD15" s="18">
        <f>+'Causas 2010'!L14+'Causas 2009'!L14+'Causas 2008'!L14+'Causas 2007'!L14+'Causas 2006'!L14+'Causas 2005'!L14+'Causas 2004'!L14+'Causas 2003'!L14+'Causas 2011'!L14+'Causas 2012'!L14+'Causas 2013'!L14+'Causas 2014'!L14+'Causas 2015'!L14+'Causas 2016'!L14+'Causas 2017'!O14+'Causas 2018'!O14+Causas_2019!P14+Causas_2020!P14+Causas_2021!P14+Causas_2022!P14+Causas_2023!P14</f>
        <v>1735.7335</v>
      </c>
      <c r="AE15" s="44">
        <f t="shared" si="12"/>
        <v>5.0071556778745583</v>
      </c>
      <c r="AF15" s="18">
        <f>+'Causas 2010'!M14+'Causas 2009'!M14+'Causas 2008'!M14+'Causas 2007'!M14+'Causas 2006'!M14+'Causas 2005'!M14+'Causas 2004'!M14+'Causas 2003'!M14+'Causas 2011'!M14+'Causas 2012'!M14+'Causas 2013'!M14+'Causas 2014'!M14+'Causas 2015'!M14+'Causas 2016'!M14+'Causas 2017'!P14+'Causas 2018'!P14+Causas_2019!Q14+Causas_2020!Q14+Causas_2021!Q14+Causas_2022!Q14+Causas_2023!Q14</f>
        <v>2.5844999999999998</v>
      </c>
      <c r="AG15" s="44">
        <f t="shared" si="7"/>
        <v>6.5945677265575658E-3</v>
      </c>
      <c r="AH15" s="43">
        <f t="shared" si="16"/>
        <v>48578.268200000006</v>
      </c>
      <c r="AI15" s="45">
        <f t="shared" si="17"/>
        <v>2.2119466694236908E-2</v>
      </c>
    </row>
    <row r="16" spans="1:45" ht="30.75" customHeight="1" x14ac:dyDescent="0.2">
      <c r="A16" s="42" t="s">
        <v>10</v>
      </c>
      <c r="B16" s="18">
        <f>'Causas 2017'!B15+'Causas 2018'!B15+Causas_2019!B15+Causas_2020!B15+Causas_2021!B15+Causas_2022!B15+Causas_2023!B15</f>
        <v>0.5</v>
      </c>
      <c r="C16" s="44">
        <f t="shared" si="0"/>
        <v>0.36674906295614412</v>
      </c>
      <c r="D16" s="18">
        <f>'Causas 2017'!C15+'Causas 2018'!C15+Causas_2019!C15+Causas_2020!C15+Causas_2021!C15+Causas_2022!C15+Causas_2023!C15</f>
        <v>0</v>
      </c>
      <c r="E16" s="44">
        <f t="shared" si="8"/>
        <v>0</v>
      </c>
      <c r="F16" s="18">
        <f>'Causas 2017'!D15+'Causas 2018'!D15+Causas_2019!D15+Causas_2020!D15+Causas_2021!D15+Causas_2022!D15+Causas_2023!D15</f>
        <v>7</v>
      </c>
      <c r="G16" s="44">
        <f t="shared" si="1"/>
        <v>7.4608571459023914</v>
      </c>
      <c r="H16" s="18">
        <f>+'Causas 2010'!B15+'Causas 2009'!B15+'Causas 2008'!B15+'Causas 2007'!B15+'Causas 2006'!B15+'Causas 2005'!B15+'Causas 2004'!B15+'Causas 2003'!B15+'Causas 2011'!B15+'Causas 2012'!B15+'Causas 2013'!B15+'Causas 2014'!B15+'Causas 2015'!B15+'Causas 2016'!B15+'Causas 2017'!E15+'Causas 2018'!E15+Causas_2019!E15+Causas_2020!E15+Causas_2021!E15+Causas_2022!E15+Causas_2023!E15</f>
        <v>37.909999999999997</v>
      </c>
      <c r="I16" s="44">
        <f t="shared" si="9"/>
        <v>5.3117221483120804</v>
      </c>
      <c r="J16" s="18">
        <f>+'Causas 2010'!C15+'Causas 2009'!C15+'Causas 2008'!C15+'Causas 2007'!C15+'Causas 2006'!C15+'Causas 2005'!C15+'Causas 2004'!C15+'Causas 2003'!C15+'Causas 2011'!C15+'Causas 2012'!C15+'Causas 2013'!C15+'Causas 2014'!C15+'Causas 2015'!C15+'Causas 2016'!C15+'Causas 2017'!F15+'Causas 2018'!F15+Causas_2019!F15+Causas_2020!F15+Causas_2021!F15+Causas_2022!F15+Causas_2023!F15</f>
        <v>3059.7162999999996</v>
      </c>
      <c r="K16" s="44">
        <f t="shared" si="13"/>
        <v>17.652858199563561</v>
      </c>
      <c r="L16" s="18">
        <f>+'Causas 2010'!D15+'Causas 2009'!D15+'Causas 2008'!D15+'Causas 2007'!D15+'Causas 2006'!D15+'Causas 2005'!D15+'Causas 2004'!D15+'Causas 2003'!D15+'Causas 2011'!D15+'Causas 2012'!D15+'Causas 2013'!D15+'Causas 2014'!D15+'Causas 2015'!D15+'Causas 2016'!D15+'Causas 2017'!G15+'Causas 2018'!G15+Causas_2019!G15+Causas_2020!G15+Causas_2021!G15+Causas_2022!G15+Causas_2023!G15</f>
        <v>53319.459999999992</v>
      </c>
      <c r="M16" s="44">
        <f t="shared" si="10"/>
        <v>32.982307590189777</v>
      </c>
      <c r="N16" s="18">
        <f>+'Causas 2010'!E15+'Causas 2009'!E15+'Causas 2008'!E15+'Causas 2007'!E15+'Causas 2006'!E15+'Causas 2005'!E15+'Causas 2004'!E15+'Causas 2003'!E15+'Causas 2011'!E15+'Causas 2012'!E15+'Causas 2013'!E15+'Causas 2014'!E15+'Causas 2015'!E15+'Causas 2016'!E15+'Causas 2017'!H15+'Causas 2018'!H15+Causas_2019!H15+Causas_2020!H15+Causas_2021!H15+Causas_2022!H15+Causas_2023!H15</f>
        <v>59589.501999999942</v>
      </c>
      <c r="O16" s="44">
        <f t="shared" si="11"/>
        <v>38.988033609496817</v>
      </c>
      <c r="P16" s="18">
        <f>+'Causas 2010'!F15+'Causas 2009'!F15+'Causas 2008'!F15+'Causas 2007'!F15+'Causas 2006'!F15+'Causas 2005'!F15+'Causas 2004'!F15+'Causas 2003'!F15+'Causas 2011'!F15+'Causas 2012'!F15+'Causas 2013'!F15+'Causas 2014'!F15+'Causas 2015'!F15+'Causas 2016'!F15+'Causas 2017'!I15+'Causas 2018'!I15+Causas_2019!I15+Causas_2020!I15+Causas_2021!I15+Causas_2022!I15+Causas_2023!I15</f>
        <v>48936.061599999986</v>
      </c>
      <c r="Q16" s="44">
        <f t="shared" si="14"/>
        <v>20.288571473062039</v>
      </c>
      <c r="R16" s="18">
        <f>+'Causas 2010'!G15+'Causas 2009'!G15+'Causas 2008'!G15+'Causas 2007'!G15+'Causas 2006'!G15+'Causas 2005'!G15+'Causas 2004'!G15+'Causas 2003'!G15+'Causas 2011'!G15+'Causas 2012'!G15+'Causas 2013'!G15+'Causas 2014'!G15+'Causas 2015'!G15+'Causas 2016'!G15+'Causas 2017'!J15+'Causas 2018'!J15+Causas_2019!J15+Causas_2020!J15+Causas_2021!J15+Causas_2022!J15+Causas_2023!J15</f>
        <v>30305.920599999998</v>
      </c>
      <c r="S16" s="44">
        <f t="shared" si="15"/>
        <v>6.9146124536862636</v>
      </c>
      <c r="T16" s="18">
        <f>+Causas_2019!K15+Causas_2020!K15+Causas_2021!K15+Causas_2022!K15+Causas_2023!K15</f>
        <v>20642.661599999996</v>
      </c>
      <c r="U16" s="44">
        <f t="shared" si="2"/>
        <v>27.459555952426225</v>
      </c>
      <c r="V16" s="18">
        <f>+'Causas 2010'!H15+'Causas 2009'!H15+'Causas 2008'!H15+'Causas 2007'!H15+'Causas 2006'!H15+'Causas 2005'!H15+'Causas 2004'!H15+'Causas 2003'!H15+'Causas 2011'!H15+'Causas 2012'!H15+'Causas 2013'!H15+'Causas 2014'!H15+'Causas 2015'!H15+'Causas 2016'!H15+'Causas 2017'!K15+'Causas 2018'!K15+Causas_2019!L15+Causas_2020!L15+Causas_2021!L15+Causas_2022!L15+Causas_2023!L15</f>
        <v>48108.846699999958</v>
      </c>
      <c r="W16" s="44">
        <f t="shared" si="3"/>
        <v>8.4721002644141841</v>
      </c>
      <c r="X16" s="18">
        <f>+'Causas 2010'!I15+'Causas 2009'!I15+'Causas 2008'!I15+'Causas 2007'!I15+'Causas 2006'!I15+'Causas 2005'!I15+'Causas 2004'!I15+'Causas 2003'!I15+'Causas 2011'!I15+'Causas 2012'!I15+'Causas 2013'!I15+'Causas 2014'!I15+'Causas 2015'!I15+'Causas 2016'!I15+'Causas 2017'!L15+'Causas 2018'!L15+Causas_2019!M15+Causas_2020!M15+Causas_2021!M15+Causas_2022!M15+Causas_2023!M15</f>
        <v>16836.503799999999</v>
      </c>
      <c r="Y16" s="44">
        <f t="shared" si="4"/>
        <v>3.9783456458855913</v>
      </c>
      <c r="Z16" s="18">
        <f>+'Causas 2010'!J15+'Causas 2009'!J15+'Causas 2008'!J15+'Causas 2007'!J15+'Causas 2006'!J15+'Causas 2005'!J15+'Causas 2004'!J15+'Causas 2003'!J15+'Causas 2011'!J15+'Causas 2012'!J15+'Causas 2013'!J15+'Causas 2014'!J15+'Causas 2015'!J15+'Causas 2016'!J15+'Causas 2017'!M15+'Causas 2018'!M15+Causas_2019!N15+Causas_2020!N15+Causas_2021!N15+Causas_2022!N15+Causas_2023!N15</f>
        <v>1673.8606000000002</v>
      </c>
      <c r="AA16" s="44">
        <f t="shared" si="5"/>
        <v>11.570705055758127</v>
      </c>
      <c r="AB16" s="18">
        <f>+'Causas 2010'!K15+'Causas 2009'!K15+'Causas 2008'!K15+'Causas 2007'!K15+'Causas 2006'!K15+'Causas 2005'!K15+'Causas 2004'!K15+'Causas 2003'!K15+'Causas 2011'!K15+'Causas 2012'!K15+'Causas 2013'!K15+'Causas 2014'!K15+'Causas 2015'!K15+'Causas 2016'!K15+'Causas 2017'!N15+'Causas 2018'!N15+Causas_2019!O15+Causas_2020!O15+Causas_2021!O15+Causas_2022!O15+Causas_2023!O15</f>
        <v>6892.9115999999985</v>
      </c>
      <c r="AC16" s="44">
        <f t="shared" si="6"/>
        <v>23.546999467434027</v>
      </c>
      <c r="AD16" s="18">
        <f>+'Causas 2010'!L15+'Causas 2009'!L15+'Causas 2008'!L15+'Causas 2007'!L15+'Causas 2006'!L15+'Causas 2005'!L15+'Causas 2004'!L15+'Causas 2003'!L15+'Causas 2011'!L15+'Causas 2012'!L15+'Causas 2013'!L15+'Causas 2014'!L15+'Causas 2015'!L15+'Causas 2016'!L15+'Causas 2017'!O15+'Causas 2018'!O15+Causas_2019!P15+Causas_2020!P15+Causas_2021!P15+Causas_2022!P15+Causas_2023!P15</f>
        <v>3601.7910999999999</v>
      </c>
      <c r="AE16" s="44">
        <f t="shared" si="12"/>
        <v>10.390263687877805</v>
      </c>
      <c r="AF16" s="18">
        <f>+'Causas 2010'!M15+'Causas 2009'!M15+'Causas 2008'!M15+'Causas 2007'!M15+'Causas 2006'!M15+'Causas 2005'!M15+'Causas 2004'!M15+'Causas 2003'!M15+'Causas 2011'!M15+'Causas 2012'!M15+'Causas 2013'!M15+'Causas 2014'!M15+'Causas 2015'!M15+'Causas 2016'!M15+'Causas 2017'!P15+'Causas 2018'!P15+Causas_2019!Q15+Causas_2020!Q15+Causas_2021!Q15+Causas_2022!Q15+Causas_2023!Q15</f>
        <v>20680.050999999996</v>
      </c>
      <c r="AG16" s="44">
        <f t="shared" si="7"/>
        <v>52.766878277486754</v>
      </c>
      <c r="AH16" s="43">
        <f t="shared" si="16"/>
        <v>313692.69689999981</v>
      </c>
      <c r="AI16" s="45">
        <f t="shared" si="17"/>
        <v>0.14283578683245232</v>
      </c>
    </row>
    <row r="17" spans="1:35" ht="30" customHeight="1" x14ac:dyDescent="0.2">
      <c r="A17" s="42" t="s">
        <v>11</v>
      </c>
      <c r="B17" s="18">
        <f>'Causas 2017'!B16+'Causas 2018'!B16+Causas_2019!B16+Causas_2020!B16+Causas_2021!B16+Causas_2022!B16+Causas_2023!B16</f>
        <v>5.0010000000000003</v>
      </c>
      <c r="C17" s="44">
        <f t="shared" si="0"/>
        <v>3.6682241276873544</v>
      </c>
      <c r="D17" s="18">
        <f>'Causas 2017'!C16+'Causas 2018'!C16+Causas_2019!C16+Causas_2020!C16+Causas_2021!C16+Causas_2022!C16+Causas_2023!C16</f>
        <v>0.83</v>
      </c>
      <c r="E17" s="44">
        <f t="shared" si="8"/>
        <v>0.95774387851653531</v>
      </c>
      <c r="F17" s="18">
        <f>'Causas 2017'!D16+'Causas 2018'!D16+Causas_2019!D16+Causas_2020!D16+Causas_2021!D16+Causas_2022!D16+Causas_2023!D16</f>
        <v>14.193</v>
      </c>
      <c r="G17" s="44">
        <f t="shared" si="1"/>
        <v>15.127420781684661</v>
      </c>
      <c r="H17" s="18">
        <f>+'Causas 2010'!B16+'Causas 2009'!B16+'Causas 2008'!B16+'Causas 2007'!B16+'Causas 2006'!B16+'Causas 2005'!B16+'Causas 2004'!B16+'Causas 2003'!B16+'Causas 2011'!B16+'Causas 2012'!B16+'Causas 2013'!B16+'Causas 2014'!B16+'Causas 2015'!B16+'Causas 2016'!B16+'Causas 2017'!E16+'Causas 2018'!E16+Causas_2019!E16+Causas_2020!E16+Causas_2021!E16+Causas_2022!E16+Causas_2023!E16</f>
        <v>43.30899999999999</v>
      </c>
      <c r="I17" s="44">
        <f t="shared" si="9"/>
        <v>6.0681976924623546</v>
      </c>
      <c r="J17" s="18">
        <f>+'Causas 2010'!C16+'Causas 2009'!C16+'Causas 2008'!C16+'Causas 2007'!C16+'Causas 2006'!C16+'Causas 2005'!C16+'Causas 2004'!C16+'Causas 2003'!C16+'Causas 2011'!C16+'Causas 2012'!C16+'Causas 2013'!C16+'Causas 2014'!C16+'Causas 2015'!C16+'Causas 2016'!C16+'Causas 2017'!F16+'Causas 2018'!F16+Causas_2019!F16+Causas_2020!F16+Causas_2021!F16+Causas_2022!F16+Causas_2023!F16</f>
        <v>1233.21</v>
      </c>
      <c r="K17" s="44">
        <f t="shared" si="13"/>
        <v>7.1149345644508877</v>
      </c>
      <c r="L17" s="18">
        <f>+'Causas 2010'!D16+'Causas 2009'!D16+'Causas 2008'!D16+'Causas 2007'!D16+'Causas 2006'!D16+'Causas 2005'!D16+'Causas 2004'!D16+'Causas 2003'!D16+'Causas 2011'!D16+'Causas 2012'!D16+'Causas 2013'!D16+'Causas 2014'!D16+'Causas 2015'!D16+'Causas 2016'!D16+'Causas 2017'!G16+'Causas 2018'!G16+Causas_2019!G16+Causas_2020!G16+Causas_2021!G16+Causas_2022!G16+Causas_2023!G16</f>
        <v>4635.8019999999997</v>
      </c>
      <c r="M17" s="44">
        <f t="shared" si="10"/>
        <v>2.8676105776618326</v>
      </c>
      <c r="N17" s="18">
        <f>+'Causas 2010'!E16+'Causas 2009'!E16+'Causas 2008'!E16+'Causas 2007'!E16+'Causas 2006'!E16+'Causas 2005'!E16+'Causas 2004'!E16+'Causas 2003'!E16+'Causas 2011'!E16+'Causas 2012'!E16+'Causas 2013'!E16+'Causas 2014'!E16+'Causas 2015'!E16+'Causas 2016'!E16+'Causas 2017'!H16+'Causas 2018'!H16+Causas_2019!H16+Causas_2020!H16+Causas_2021!H16+Causas_2022!H16+Causas_2023!H16</f>
        <v>3334.17</v>
      </c>
      <c r="O17" s="44">
        <f t="shared" si="11"/>
        <v>2.1814703539522138</v>
      </c>
      <c r="P17" s="18">
        <f>+'Causas 2010'!F16+'Causas 2009'!F16+'Causas 2008'!F16+'Causas 2007'!F16+'Causas 2006'!F16+'Causas 2005'!F16+'Causas 2004'!F16+'Causas 2003'!F16+'Causas 2011'!F16+'Causas 2012'!F16+'Causas 2013'!F16+'Causas 2014'!F16+'Causas 2015'!F16+'Causas 2016'!F16+'Causas 2017'!I16+'Causas 2018'!I16+Causas_2019!I16+Causas_2020!I16+Causas_2021!I16+Causas_2022!I16+Causas_2023!I16</f>
        <v>6800.9629999999997</v>
      </c>
      <c r="Q17" s="44">
        <f t="shared" si="14"/>
        <v>2.8196348336938999</v>
      </c>
      <c r="R17" s="18">
        <f>+'Causas 2010'!G16+'Causas 2009'!G16+'Causas 2008'!G16+'Causas 2007'!G16+'Causas 2006'!G16+'Causas 2005'!G16+'Causas 2004'!G16+'Causas 2003'!G16+'Causas 2011'!G16+'Causas 2012'!G16+'Causas 2013'!G16+'Causas 2014'!G16+'Causas 2015'!G16+'Causas 2016'!G16+'Causas 2017'!J16+'Causas 2018'!J16+Causas_2019!J16+Causas_2020!J16+Causas_2021!J16+Causas_2022!J16+Causas_2023!J16</f>
        <v>5910.5074000000013</v>
      </c>
      <c r="S17" s="44">
        <f t="shared" si="15"/>
        <v>1.3485440226371093</v>
      </c>
      <c r="T17" s="18">
        <f>+Causas_2019!K16+Causas_2020!K16+Causas_2021!K16+Causas_2022!K16+Causas_2023!K16</f>
        <v>5950.0825000000013</v>
      </c>
      <c r="U17" s="44">
        <f t="shared" si="2"/>
        <v>7.914997905614177</v>
      </c>
      <c r="V17" s="18">
        <f>+'Causas 2010'!H16+'Causas 2009'!H16+'Causas 2008'!H16+'Causas 2007'!H16+'Causas 2006'!H16+'Causas 2005'!H16+'Causas 2004'!H16+'Causas 2003'!H16+'Causas 2011'!H16+'Causas 2012'!H16+'Causas 2013'!H16+'Causas 2014'!H16+'Causas 2015'!H16+'Causas 2016'!H16+'Causas 2017'!K16+'Causas 2018'!K16+Causas_2019!L16+Causas_2020!L16+Causas_2021!L16+Causas_2022!L16+Causas_2023!L16</f>
        <v>4232.7592999999997</v>
      </c>
      <c r="W17" s="44">
        <f t="shared" si="3"/>
        <v>0.74540055820402007</v>
      </c>
      <c r="X17" s="18">
        <f>+'Causas 2010'!I16+'Causas 2009'!I16+'Causas 2008'!I16+'Causas 2007'!I16+'Causas 2006'!I16+'Causas 2005'!I16+'Causas 2004'!I16+'Causas 2003'!I16+'Causas 2011'!I16+'Causas 2012'!I16+'Causas 2013'!I16+'Causas 2014'!I16+'Causas 2015'!I16+'Causas 2016'!I16+'Causas 2017'!L16+'Causas 2018'!L16+Causas_2019!M16+Causas_2020!M16+Causas_2021!M16+Causas_2022!M16+Causas_2023!M16</f>
        <v>8005.8392000000003</v>
      </c>
      <c r="Y17" s="44">
        <f t="shared" si="4"/>
        <v>1.8917226463002486</v>
      </c>
      <c r="Z17" s="18">
        <f>+'Causas 2010'!J16+'Causas 2009'!J16+'Causas 2008'!J16+'Causas 2007'!J16+'Causas 2006'!J16+'Causas 2005'!J16+'Causas 2004'!J16+'Causas 2003'!J16+'Causas 2011'!J16+'Causas 2012'!J16+'Causas 2013'!J16+'Causas 2014'!J16+'Causas 2015'!J16+'Causas 2016'!J16+'Causas 2017'!M16+'Causas 2018'!M16+Causas_2019!N16+Causas_2020!N16+Causas_2021!N16+Causas_2022!N16+Causas_2023!N16</f>
        <v>116.68049999999998</v>
      </c>
      <c r="AA17" s="44">
        <f t="shared" si="5"/>
        <v>0.80656397029620386</v>
      </c>
      <c r="AB17" s="18">
        <f>+'Causas 2010'!K16+'Causas 2009'!K16+'Causas 2008'!K16+'Causas 2007'!K16+'Causas 2006'!K16+'Causas 2005'!K16+'Causas 2004'!K16+'Causas 2003'!K16+'Causas 2011'!K16+'Causas 2012'!K16+'Causas 2013'!K16+'Causas 2014'!K16+'Causas 2015'!K16+'Causas 2016'!K16+'Causas 2017'!N16+'Causas 2018'!N16+Causas_2019!O16+Causas_2020!O16+Causas_2021!O16+Causas_2022!O16+Causas_2023!O16</f>
        <v>215.55500000000001</v>
      </c>
      <c r="AC17" s="44">
        <f t="shared" si="6"/>
        <v>0.73636131793750881</v>
      </c>
      <c r="AD17" s="18">
        <f>+'Causas 2010'!L16+'Causas 2009'!L16+'Causas 2008'!L16+'Causas 2007'!L16+'Causas 2006'!L16+'Causas 2005'!L16+'Causas 2004'!L16+'Causas 2003'!L16+'Causas 2011'!L16+'Causas 2012'!L16+'Causas 2013'!L16+'Causas 2014'!L16+'Causas 2015'!L16+'Causas 2016'!L16+'Causas 2017'!O16+'Causas 2018'!O16+Causas_2019!P16+Causas_2020!P16+Causas_2021!P16+Causas_2022!P16+Causas_2023!P16</f>
        <v>15191.369900000003</v>
      </c>
      <c r="AE17" s="44">
        <f t="shared" si="12"/>
        <v>43.823290873557305</v>
      </c>
      <c r="AF17" s="18">
        <f>+'Causas 2010'!M16+'Causas 2009'!M16+'Causas 2008'!M16+'Causas 2007'!M16+'Causas 2006'!M16+'Causas 2005'!M16+'Causas 2004'!M16+'Causas 2003'!M16+'Causas 2011'!M16+'Causas 2012'!M16+'Causas 2013'!M16+'Causas 2014'!M16+'Causas 2015'!M16+'Causas 2016'!M16+'Causas 2017'!P16+'Causas 2018'!P16+Causas_2019!Q16+Causas_2020!Q16+Causas_2021!Q16+Causas_2022!Q16+Causas_2023!Q16</f>
        <v>31.937999999999999</v>
      </c>
      <c r="AG17" s="44">
        <f t="shared" si="7"/>
        <v>8.1492475933757233E-2</v>
      </c>
      <c r="AH17" s="43">
        <f t="shared" si="16"/>
        <v>55722.209800000004</v>
      </c>
      <c r="AI17" s="45">
        <f t="shared" si="17"/>
        <v>2.5372365246243613E-2</v>
      </c>
    </row>
    <row r="18" spans="1:35" ht="30" customHeight="1" x14ac:dyDescent="0.2">
      <c r="A18" s="42" t="s">
        <v>12</v>
      </c>
      <c r="B18" s="18">
        <f>'Causas 2017'!B17+'Causas 2018'!B17+Causas_2019!B17+Causas_2020!B17+Causas_2021!B17+Causas_2022!B17+Causas_2023!B17</f>
        <v>0.8</v>
      </c>
      <c r="C18" s="44">
        <f t="shared" si="0"/>
        <v>0.58679850072983064</v>
      </c>
      <c r="D18" s="18">
        <f>'Causas 2017'!C17+'Causas 2018'!C17+Causas_2019!C17+Causas_2020!C17+Causas_2021!C17+Causas_2022!C17+Causas_2023!C17</f>
        <v>0</v>
      </c>
      <c r="E18" s="44">
        <f t="shared" si="8"/>
        <v>0</v>
      </c>
      <c r="F18" s="18">
        <f>'Causas 2017'!D17+'Causas 2018'!D17+Causas_2019!D17+Causas_2020!D17+Causas_2021!D17+Causas_2022!D17+Causas_2023!D17</f>
        <v>0</v>
      </c>
      <c r="G18" s="44">
        <f t="shared" si="1"/>
        <v>0</v>
      </c>
      <c r="H18" s="18">
        <f>+'Causas 2010'!B17+'Causas 2009'!B17+'Causas 2008'!B17+'Causas 2007'!B17+'Causas 2006'!B17+'Causas 2005'!B17+'Causas 2004'!B17+'Causas 2003'!B17+'Causas 2011'!B17+'Causas 2012'!B17+'Causas 2013'!B17+'Causas 2014'!B17+'Causas 2015'!B17+'Causas 2016'!B17+'Causas 2017'!E17+'Causas 2018'!E17+Causas_2019!E17+Causas_2020!E17+Causas_2021!E17+Causas_2022!E17+Causas_2023!E17</f>
        <v>1.83</v>
      </c>
      <c r="I18" s="44">
        <f t="shared" si="9"/>
        <v>0.25640863971013211</v>
      </c>
      <c r="J18" s="18">
        <f>+'Causas 2010'!C17+'Causas 2009'!C17+'Causas 2008'!C17+'Causas 2007'!C17+'Causas 2006'!C17+'Causas 2005'!C17+'Causas 2004'!C17+'Causas 2003'!C17+'Causas 2011'!C17+'Causas 2012'!C17+'Causas 2013'!C17+'Causas 2014'!C17+'Causas 2015'!C17+'Causas 2016'!C17+'Causas 2017'!F17+'Causas 2018'!F17+Causas_2019!F17+Causas_2020!F17+Causas_2021!F17+Causas_2022!F17+Causas_2023!F17</f>
        <v>3523.83</v>
      </c>
      <c r="K18" s="44">
        <f t="shared" si="13"/>
        <v>20.330535647820703</v>
      </c>
      <c r="L18" s="18">
        <f>+'Causas 2010'!D17+'Causas 2009'!D17+'Causas 2008'!D17+'Causas 2007'!D17+'Causas 2006'!D17+'Causas 2005'!D17+'Causas 2004'!D17+'Causas 2003'!D17+'Causas 2011'!D17+'Causas 2012'!D17+'Causas 2013'!D17+'Causas 2014'!D17+'Causas 2015'!D17+'Causas 2016'!D17+'Causas 2017'!G17+'Causas 2018'!G17+Causas_2019!G17+Causas_2020!G17+Causas_2021!G17+Causas_2022!G17+Causas_2023!G17</f>
        <v>6304.15</v>
      </c>
      <c r="M18" s="44">
        <f t="shared" si="10"/>
        <v>3.8996159074884655</v>
      </c>
      <c r="N18" s="18">
        <f>+'Causas 2010'!E17+'Causas 2009'!E17+'Causas 2008'!E17+'Causas 2007'!E17+'Causas 2006'!E17+'Causas 2005'!E17+'Causas 2004'!E17+'Causas 2003'!E17+'Causas 2011'!E17+'Causas 2012'!E17+'Causas 2013'!E17+'Causas 2014'!E17+'Causas 2015'!E17+'Causas 2016'!E17+'Causas 2017'!H17+'Causas 2018'!H17+Causas_2019!H17+Causas_2020!H17+Causas_2021!H17+Causas_2022!H17+Causas_2023!H17</f>
        <v>8479.8199999999979</v>
      </c>
      <c r="O18" s="44">
        <f t="shared" si="11"/>
        <v>5.548150195356282</v>
      </c>
      <c r="P18" s="18">
        <f>+'Causas 2010'!F17+'Causas 2009'!F17+'Causas 2008'!F17+'Causas 2007'!F17+'Causas 2006'!F17+'Causas 2005'!F17+'Causas 2004'!F17+'Causas 2003'!F17+'Causas 2011'!F17+'Causas 2012'!F17+'Causas 2013'!F17+'Causas 2014'!F17+'Causas 2015'!F17+'Causas 2016'!F17+'Causas 2017'!I17+'Causas 2018'!I17+Causas_2019!I17+Causas_2020!I17+Causas_2021!I17+Causas_2022!I17+Causas_2023!I17</f>
        <v>87981.911000000007</v>
      </c>
      <c r="Q18" s="44">
        <f t="shared" si="14"/>
        <v>36.476725574092455</v>
      </c>
      <c r="R18" s="18">
        <f>+'Causas 2010'!G17+'Causas 2009'!G17+'Causas 2008'!G17+'Causas 2007'!G17+'Causas 2006'!G17+'Causas 2005'!G17+'Causas 2004'!G17+'Causas 2003'!G17+'Causas 2011'!G17+'Causas 2012'!G17+'Causas 2013'!G17+'Causas 2014'!G17+'Causas 2015'!G17+'Causas 2016'!G17+'Causas 2017'!J17+'Causas 2018'!J17+Causas_2019!J17+Causas_2020!J17+Causas_2021!J17+Causas_2022!J17+Causas_2023!J17</f>
        <v>40389.929799999991</v>
      </c>
      <c r="S18" s="44">
        <f t="shared" si="15"/>
        <v>9.2153845212210435</v>
      </c>
      <c r="T18" s="18">
        <f>+Causas_2019!K17+Causas_2020!K17+Causas_2021!K17+Causas_2022!K17+Causas_2023!K17</f>
        <v>4735.5425999999998</v>
      </c>
      <c r="U18" s="44">
        <f t="shared" si="2"/>
        <v>6.2993764810734474</v>
      </c>
      <c r="V18" s="18">
        <f>+'Causas 2010'!H17+'Causas 2009'!H17+'Causas 2008'!H17+'Causas 2007'!H17+'Causas 2006'!H17+'Causas 2005'!H17+'Causas 2004'!H17+'Causas 2003'!H17+'Causas 2011'!H17+'Causas 2012'!H17+'Causas 2013'!H17+'Causas 2014'!H17+'Causas 2015'!H17+'Causas 2016'!H17+'Causas 2017'!K17+'Causas 2018'!K17+Causas_2019!L17+Causas_2020!L17+Causas_2021!L17+Causas_2022!L17+Causas_2023!L17</f>
        <v>113774.86430000003</v>
      </c>
      <c r="W18" s="44">
        <f t="shared" si="3"/>
        <v>20.036066628878864</v>
      </c>
      <c r="X18" s="18">
        <f>+'Causas 2010'!I17+'Causas 2009'!I17+'Causas 2008'!I17+'Causas 2007'!I17+'Causas 2006'!I17+'Causas 2005'!I17+'Causas 2004'!I17+'Causas 2003'!I17+'Causas 2011'!I17+'Causas 2012'!I17+'Causas 2013'!I17+'Causas 2014'!I17+'Causas 2015'!I17+'Causas 2016'!I17+'Causas 2017'!L17+'Causas 2018'!L17+Causas_2019!M17+Causas_2020!M17+Causas_2021!M17+Causas_2022!M17+Causas_2023!M17</f>
        <v>9964.2470000000012</v>
      </c>
      <c r="Y18" s="44">
        <f t="shared" si="4"/>
        <v>2.3544804276395301</v>
      </c>
      <c r="Z18" s="18">
        <f>+'Causas 2010'!J17+'Causas 2009'!J17+'Causas 2008'!J17+'Causas 2007'!J17+'Causas 2006'!J17+'Causas 2005'!J17+'Causas 2004'!J17+'Causas 2003'!J17+'Causas 2011'!J17+'Causas 2012'!J17+'Causas 2013'!J17+'Causas 2014'!J17+'Causas 2015'!J17+'Causas 2016'!J17+'Causas 2017'!M17+'Causas 2018'!M17+Causas_2019!N17+Causas_2020!N17+Causas_2021!N17+Causas_2022!N17+Causas_2023!N17</f>
        <v>3945.4555</v>
      </c>
      <c r="AA18" s="44">
        <f t="shared" si="5"/>
        <v>27.273299760516924</v>
      </c>
      <c r="AB18" s="18">
        <f>+'Causas 2010'!K17+'Causas 2009'!K17+'Causas 2008'!K17+'Causas 2007'!K17+'Causas 2006'!K17+'Causas 2005'!K17+'Causas 2004'!K17+'Causas 2003'!K17+'Causas 2011'!K17+'Causas 2012'!K17+'Causas 2013'!K17+'Causas 2014'!K17+'Causas 2015'!K17+'Causas 2016'!K17+'Causas 2017'!N17+'Causas 2018'!N17+Causas_2019!O17+Causas_2020!O17+Causas_2021!O17+Causas_2022!O17+Causas_2023!O17</f>
        <v>597.68099999999993</v>
      </c>
      <c r="AC18" s="44">
        <f t="shared" si="6"/>
        <v>2.04174882914434</v>
      </c>
      <c r="AD18" s="18">
        <f>+'Causas 2010'!L17+'Causas 2009'!L17+'Causas 2008'!L17+'Causas 2007'!L17+'Causas 2006'!L17+'Causas 2005'!L17+'Causas 2004'!L17+'Causas 2003'!L17+'Causas 2011'!L17+'Causas 2012'!L17+'Causas 2013'!L17+'Causas 2014'!L17+'Causas 2015'!L17+'Causas 2016'!L17+'Causas 2017'!O17+'Causas 2018'!O17+Causas_2019!P17+Causas_2020!P17+Causas_2021!P17+Causas_2022!P17+Causas_2023!P17</f>
        <v>103.5295</v>
      </c>
      <c r="AE18" s="44">
        <f t="shared" si="12"/>
        <v>0.29865663349385957</v>
      </c>
      <c r="AF18" s="18">
        <f>+'Causas 2010'!M17+'Causas 2009'!M17+'Causas 2008'!M17+'Causas 2007'!M17+'Causas 2006'!M17+'Causas 2005'!M17+'Causas 2004'!M17+'Causas 2003'!M17+'Causas 2011'!M17+'Causas 2012'!M17+'Causas 2013'!M17+'Causas 2014'!M17+'Causas 2015'!M17+'Causas 2016'!M17+'Causas 2017'!P17+'Causas 2018'!P17+Causas_2019!Q17+Causas_2020!Q17+Causas_2021!Q17+Causas_2022!Q17+Causas_2023!Q17</f>
        <v>1.1400000000000001</v>
      </c>
      <c r="AG18" s="44">
        <f t="shared" si="7"/>
        <v>2.9088052653417013E-3</v>
      </c>
      <c r="AH18" s="43">
        <f t="shared" si="16"/>
        <v>279804.73070000007</v>
      </c>
      <c r="AI18" s="45">
        <f t="shared" si="17"/>
        <v>0.12740535327705604</v>
      </c>
    </row>
    <row r="19" spans="1:35" ht="30" customHeight="1" x14ac:dyDescent="0.2">
      <c r="A19" s="42" t="s">
        <v>13</v>
      </c>
      <c r="B19" s="18">
        <f>'Causas 2017'!B18+'Causas 2018'!B18+Causas_2019!B18+Causas_2020!B18+Causas_2021!B18+Causas_2022!B18+Causas_2023!B18</f>
        <v>0.2</v>
      </c>
      <c r="C19" s="44">
        <f t="shared" si="0"/>
        <v>0.14669962518245766</v>
      </c>
      <c r="D19" s="18">
        <f>'Causas 2017'!C18+'Causas 2018'!C18+Causas_2019!C18+Causas_2020!C18+Causas_2021!C18+Causas_2022!C18+Causas_2023!C18</f>
        <v>46.7</v>
      </c>
      <c r="E19" s="44">
        <f t="shared" si="8"/>
        <v>53.887517020147236</v>
      </c>
      <c r="F19" s="18">
        <f>'Causas 2017'!D18+'Causas 2018'!D18+Causas_2019!D18+Causas_2020!D18+Causas_2021!D18+Causas_2022!D18+Causas_2023!D18</f>
        <v>0</v>
      </c>
      <c r="G19" s="44">
        <f t="shared" si="1"/>
        <v>0</v>
      </c>
      <c r="H19" s="18">
        <f>+'Causas 2010'!B18+'Causas 2009'!B18+'Causas 2008'!B18+'Causas 2007'!B18+'Causas 2006'!B18+'Causas 2005'!B18+'Causas 2004'!B18+'Causas 2003'!B18+'Causas 2011'!B18+'Causas 2012'!B18+'Causas 2013'!B18+'Causas 2014'!B18+'Causas 2015'!B18+'Causas 2016'!B18+'Causas 2017'!E18+'Causas 2018'!E18+Causas_2019!E18+Causas_2020!E18+Causas_2021!E18+Causas_2022!E18+Causas_2023!E18</f>
        <v>8.3000000000000007</v>
      </c>
      <c r="I19" s="44">
        <f t="shared" si="9"/>
        <v>1.1629462893956812</v>
      </c>
      <c r="J19" s="18">
        <f>+'Causas 2010'!C18+'Causas 2009'!C18+'Causas 2008'!C18+'Causas 2007'!C18+'Causas 2006'!C18+'Causas 2005'!C18+'Causas 2004'!C18+'Causas 2003'!C18+'Causas 2011'!C18+'Causas 2012'!C18+'Causas 2013'!C18+'Causas 2014'!C18+'Causas 2015'!C18+'Causas 2016'!C18+'Causas 2017'!F18+'Causas 2018'!F18+Causas_2019!F18+Causas_2020!F18+Causas_2021!F18+Causas_2022!F18+Causas_2023!F18</f>
        <v>123.99319999999999</v>
      </c>
      <c r="K19" s="44">
        <f t="shared" si="13"/>
        <v>0.71537167590018869</v>
      </c>
      <c r="L19" s="18">
        <f>+'Causas 2010'!D18+'Causas 2009'!D18+'Causas 2008'!D18+'Causas 2007'!D18+'Causas 2006'!D18+'Causas 2005'!D18+'Causas 2004'!D18+'Causas 2003'!D18+'Causas 2011'!D18+'Causas 2012'!D18+'Causas 2013'!D18+'Causas 2014'!D18+'Causas 2015'!D18+'Causas 2016'!D18+'Causas 2017'!G18+'Causas 2018'!G18+Causas_2019!G18+Causas_2020!G18+Causas_2021!G18+Causas_2022!G18+Causas_2023!G18</f>
        <v>2261.1299999999997</v>
      </c>
      <c r="M19" s="44">
        <f t="shared" si="10"/>
        <v>1.3986879304742736</v>
      </c>
      <c r="N19" s="18">
        <f>+'Causas 2010'!E18+'Causas 2009'!E18+'Causas 2008'!E18+'Causas 2007'!E18+'Causas 2006'!E18+'Causas 2005'!E18+'Causas 2004'!E18+'Causas 2003'!E18+'Causas 2011'!E18+'Causas 2012'!E18+'Causas 2013'!E18+'Causas 2014'!E18+'Causas 2015'!E18+'Causas 2016'!E18+'Causas 2017'!H18+'Causas 2018'!H18+Causas_2019!H18+Causas_2020!H18+Causas_2021!H18+Causas_2022!H18+Causas_2023!H18</f>
        <v>30914.494999999995</v>
      </c>
      <c r="O19" s="44">
        <f t="shared" si="11"/>
        <v>20.226639418477141</v>
      </c>
      <c r="P19" s="18">
        <f>+'Causas 2010'!F18+'Causas 2009'!F18+'Causas 2008'!F18+'Causas 2007'!F18+'Causas 2006'!F18+'Causas 2005'!F18+'Causas 2004'!F18+'Causas 2003'!F18+'Causas 2011'!F18+'Causas 2012'!F18+'Causas 2013'!F18+'Causas 2014'!F18+'Causas 2015'!F18+'Causas 2016'!F18+'Causas 2017'!I18+'Causas 2018'!I18+Causas_2019!I18+Causas_2020!I18+Causas_2021!I18+Causas_2022!I18+Causas_2023!I18</f>
        <v>17839.769999999993</v>
      </c>
      <c r="Q19" s="44">
        <f t="shared" si="14"/>
        <v>7.3962521068100804</v>
      </c>
      <c r="R19" s="18">
        <f>+'Causas 2010'!G18+'Causas 2009'!G18+'Causas 2008'!G18+'Causas 2007'!G18+'Causas 2006'!G18+'Causas 2005'!G18+'Causas 2004'!G18+'Causas 2003'!G18+'Causas 2011'!G18+'Causas 2012'!G18+'Causas 2013'!G18+'Causas 2014'!G18+'Causas 2015'!G18+'Causas 2016'!G18+'Causas 2017'!J18+'Causas 2018'!J18+Causas_2019!J18+Causas_2020!J18+Causas_2021!J18+Causas_2022!J18+Causas_2023!J18</f>
        <v>1676.713</v>
      </c>
      <c r="S19" s="44">
        <f t="shared" si="15"/>
        <v>0.3825595910476205</v>
      </c>
      <c r="T19" s="18">
        <f>+Causas_2019!K18+Causas_2020!K18+Causas_2021!K18+Causas_2022!K18+Causas_2023!K18</f>
        <v>6826.1809999999987</v>
      </c>
      <c r="U19" s="44">
        <f t="shared" si="2"/>
        <v>9.0804133082765244</v>
      </c>
      <c r="V19" s="18">
        <f>+'Causas 2010'!H18+'Causas 2009'!H18+'Causas 2008'!H18+'Causas 2007'!H18+'Causas 2006'!H18+'Causas 2005'!H18+'Causas 2004'!H18+'Causas 2003'!H18+'Causas 2011'!H18+'Causas 2012'!H18+'Causas 2013'!H18+'Causas 2014'!H18+'Causas 2015'!H18+'Causas 2016'!H18+'Causas 2017'!K18+'Causas 2018'!K18+Causas_2019!L18+Causas_2020!L18+Causas_2021!L18+Causas_2022!L18+Causas_2023!L18</f>
        <v>36115.020499999999</v>
      </c>
      <c r="W19" s="44">
        <f t="shared" si="3"/>
        <v>6.3599544723106805</v>
      </c>
      <c r="X19" s="18">
        <f>+'Causas 2010'!I18+'Causas 2009'!I18+'Causas 2008'!I18+'Causas 2007'!I18+'Causas 2006'!I18+'Causas 2005'!I18+'Causas 2004'!I18+'Causas 2003'!I18+'Causas 2011'!I18+'Causas 2012'!I18+'Causas 2013'!I18+'Causas 2014'!I18+'Causas 2015'!I18+'Causas 2016'!I18+'Causas 2017'!L18+'Causas 2018'!L18+Causas_2019!M18+Causas_2020!M18+Causas_2021!M18+Causas_2022!M18+Causas_2023!M18</f>
        <v>16967.368000000002</v>
      </c>
      <c r="Y19" s="44">
        <f t="shared" si="4"/>
        <v>4.0092679220574601</v>
      </c>
      <c r="Z19" s="18">
        <f>+'Causas 2010'!J18+'Causas 2009'!J18+'Causas 2008'!J18+'Causas 2007'!J18+'Causas 2006'!J18+'Causas 2005'!J18+'Causas 2004'!J18+'Causas 2003'!J18+'Causas 2011'!J18+'Causas 2012'!J18+'Causas 2013'!J18+'Causas 2014'!J18+'Causas 2015'!J18+'Causas 2016'!J18+'Causas 2017'!M18+'Causas 2018'!M18+Causas_2019!N18+Causas_2020!N18+Causas_2021!N18+Causas_2022!N18+Causas_2023!N18</f>
        <v>15.814500000000001</v>
      </c>
      <c r="AA19" s="44">
        <f t="shared" si="5"/>
        <v>0.10931908852164088</v>
      </c>
      <c r="AB19" s="18">
        <f>+'Causas 2010'!K18+'Causas 2009'!K18+'Causas 2008'!K18+'Causas 2007'!K18+'Causas 2006'!K18+'Causas 2005'!K18+'Causas 2004'!K18+'Causas 2003'!K18+'Causas 2011'!K18+'Causas 2012'!K18+'Causas 2013'!K18+'Causas 2014'!K18+'Causas 2015'!K18+'Causas 2016'!K18+'Causas 2017'!N18+'Causas 2018'!N18+Causas_2019!O18+Causas_2020!O18+Causas_2021!O18+Causas_2022!O18+Causas_2023!O18</f>
        <v>184.75</v>
      </c>
      <c r="AC19" s="44">
        <f t="shared" si="6"/>
        <v>0.63112780259773493</v>
      </c>
      <c r="AD19" s="18">
        <f>+'Causas 2010'!L18+'Causas 2009'!L18+'Causas 2008'!L18+'Causas 2007'!L18+'Causas 2006'!L18+'Causas 2005'!L18+'Causas 2004'!L18+'Causas 2003'!L18+'Causas 2011'!L18+'Causas 2012'!L18+'Causas 2013'!L18+'Causas 2014'!L18+'Causas 2015'!L18+'Causas 2016'!L18+'Causas 2017'!O18+'Causas 2018'!O18+Causas_2019!P18+Causas_2020!P18+Causas_2021!P18+Causas_2022!P18+Causas_2023!P18</f>
        <v>159.1241</v>
      </c>
      <c r="AE19" s="44">
        <f t="shared" si="12"/>
        <v>0.45903310663859342</v>
      </c>
      <c r="AF19" s="18">
        <f>+'Causas 2010'!M18+'Causas 2009'!M18+'Causas 2008'!M18+'Causas 2007'!M18+'Causas 2006'!M18+'Causas 2005'!M18+'Causas 2004'!M18+'Causas 2003'!M18+'Causas 2011'!M18+'Causas 2012'!M18+'Causas 2013'!M18+'Causas 2014'!M18+'Causas 2015'!M18+'Causas 2016'!M18+'Causas 2017'!P18+'Causas 2018'!P18+Causas_2019!Q18+Causas_2020!Q18+Causas_2021!Q18+Causas_2022!Q18+Causas_2023!Q18</f>
        <v>521.01599999999996</v>
      </c>
      <c r="AG19" s="44">
        <f t="shared" si="7"/>
        <v>1.3294158632695365</v>
      </c>
      <c r="AH19" s="43">
        <f t="shared" si="16"/>
        <v>113660.57529999998</v>
      </c>
      <c r="AI19" s="45">
        <f t="shared" si="17"/>
        <v>5.1753827440809329E-2</v>
      </c>
    </row>
    <row r="20" spans="1:35" ht="30" customHeight="1" x14ac:dyDescent="0.2">
      <c r="A20" s="42" t="s">
        <v>14</v>
      </c>
      <c r="B20" s="18">
        <f>'Causas 2017'!B19+'Causas 2018'!B19+Causas_2019!B19+Causas_2020!B19+Causas_2021!B19+Causas_2022!B19+Causas_2023!B19</f>
        <v>3.2170000000000001</v>
      </c>
      <c r="C20" s="44">
        <f t="shared" si="0"/>
        <v>2.3596634710598314</v>
      </c>
      <c r="D20" s="18">
        <f>'Causas 2017'!C19+'Causas 2018'!C19+Causas_2019!C19+Causas_2020!C19+Causas_2021!C19+Causas_2022!C19+Causas_2023!C19</f>
        <v>1.036</v>
      </c>
      <c r="E20" s="44">
        <f t="shared" si="8"/>
        <v>1.1954489857146153</v>
      </c>
      <c r="F20" s="18">
        <f>'Causas 2017'!D19+'Causas 2018'!D19+Causas_2019!D19+Causas_2020!D19+Causas_2021!D19+Causas_2022!D19+Causas_2023!D19</f>
        <v>0.1</v>
      </c>
      <c r="G20" s="44">
        <f t="shared" si="1"/>
        <v>0.10658367351289132</v>
      </c>
      <c r="H20" s="18">
        <f>+'Causas 2010'!B19+'Causas 2009'!B19+'Causas 2008'!B19+'Causas 2007'!B19+'Causas 2006'!B19+'Causas 2005'!B19+'Causas 2004'!B19+'Causas 2003'!B19+'Causas 2011'!B19+'Causas 2012'!B19+'Causas 2013'!B19+'Causas 2014'!B19+'Causas 2015'!B19+'Causas 2016'!B19+'Causas 2017'!E19+'Causas 2018'!E19+Causas_2019!E19+Causas_2020!E19+Causas_2021!E19+Causas_2022!E19+Causas_2023!E19</f>
        <v>34.152500000000003</v>
      </c>
      <c r="I20" s="44">
        <f t="shared" si="9"/>
        <v>4.785243752841688</v>
      </c>
      <c r="J20" s="18">
        <f>+'Causas 2010'!C19+'Causas 2009'!C19+'Causas 2008'!C19+'Causas 2007'!C19+'Causas 2006'!C19+'Causas 2005'!C19+'Causas 2004'!C19+'Causas 2003'!C19+'Causas 2011'!C19+'Causas 2012'!C19+'Causas 2013'!C19+'Causas 2014'!C19+'Causas 2015'!C19+'Causas 2016'!C19+'Causas 2017'!F19+'Causas 2018'!F19+Causas_2019!F19+Causas_2020!F19+Causas_2021!F19+Causas_2022!F19+Causas_2023!F19</f>
        <v>4084.3575999999994</v>
      </c>
      <c r="K20" s="44">
        <f>((J20/J$23*100))</f>
        <v>23.56446757796131</v>
      </c>
      <c r="L20" s="18">
        <f>+'Causas 2010'!D19+'Causas 2009'!D19+'Causas 2008'!D19+'Causas 2007'!D19+'Causas 2006'!D19+'Causas 2005'!D19+'Causas 2004'!D19+'Causas 2003'!D19+'Causas 2011'!D19+'Causas 2012'!D19+'Causas 2013'!D19+'Causas 2014'!D19+'Causas 2015'!D19+'Causas 2016'!D19+'Causas 2017'!G19+'Causas 2018'!G19+Causas_2019!G19+Causas_2020!G19+Causas_2021!G19+Causas_2022!G19+Causas_2023!G19</f>
        <v>59370.996000000006</v>
      </c>
      <c r="M20" s="44">
        <f t="shared" si="10"/>
        <v>36.725661737908219</v>
      </c>
      <c r="N20" s="18">
        <f>+'Causas 2010'!E19+'Causas 2009'!E19+'Causas 2008'!E19+'Causas 2007'!E19+'Causas 2006'!E19+'Causas 2005'!E19+'Causas 2004'!E19+'Causas 2003'!E19+'Causas 2011'!E19+'Causas 2012'!E19+'Causas 2013'!E19+'Causas 2014'!E19+'Causas 2015'!E19+'Causas 2016'!E19+'Causas 2017'!H19+'Causas 2018'!H19+Causas_2019!H19+Causas_2020!H19+Causas_2021!H19+Causas_2022!H19+Causas_2023!H19</f>
        <v>12762.420000000004</v>
      </c>
      <c r="O20" s="44">
        <f t="shared" si="11"/>
        <v>8.3501563731563824</v>
      </c>
      <c r="P20" s="18">
        <f>+'Causas 2010'!F19+'Causas 2009'!F19+'Causas 2008'!F19+'Causas 2007'!F19+'Causas 2006'!F19+'Causas 2005'!F19+'Causas 2004'!F19+'Causas 2003'!F19+'Causas 2011'!F19+'Causas 2012'!F19+'Causas 2013'!F19+'Causas 2014'!F19+'Causas 2015'!F19+'Causas 2016'!F19+'Causas 2017'!I19+'Causas 2018'!I19+Causas_2019!I19+Causas_2020!I19+Causas_2021!I19+Causas_2022!I19+Causas_2023!I19</f>
        <v>33250.254000000008</v>
      </c>
      <c r="Q20" s="44">
        <f t="shared" si="14"/>
        <v>13.785338106907796</v>
      </c>
      <c r="R20" s="18">
        <f>+'Causas 2010'!G19+'Causas 2009'!G19+'Causas 2008'!G19+'Causas 2007'!G19+'Causas 2006'!G19+'Causas 2005'!G19+'Causas 2004'!G19+'Causas 2003'!G19+'Causas 2011'!G19+'Causas 2012'!G19+'Causas 2013'!G19+'Causas 2014'!G19+'Causas 2015'!G19+'Causas 2016'!G19+'Causas 2017'!J19+'Causas 2018'!J19+Causas_2019!J19+Causas_2020!J19+Causas_2021!J19+Causas_2022!J19+Causas_2023!J19</f>
        <v>130423.50739999999</v>
      </c>
      <c r="S20" s="44">
        <f t="shared" si="15"/>
        <v>29.757486018144014</v>
      </c>
      <c r="T20" s="18">
        <f>+Causas_2019!K19+Causas_2020!K19+Causas_2021!K19+Causas_2022!K19+Causas_2023!K19</f>
        <v>8480.0841000000019</v>
      </c>
      <c r="U20" s="44">
        <f t="shared" si="2"/>
        <v>11.28049029419879</v>
      </c>
      <c r="V20" s="18">
        <f>+'Causas 2010'!H19+'Causas 2009'!H19+'Causas 2008'!H19+'Causas 2007'!H19+'Causas 2006'!H19+'Causas 2005'!H19+'Causas 2004'!H19+'Causas 2003'!H19+'Causas 2011'!H19+'Causas 2012'!H19+'Causas 2013'!H19+'Causas 2014'!H19+'Causas 2015'!H19+'Causas 2016'!H19+'Causas 2017'!K19+'Causas 2018'!K19+Causas_2019!L19+Causas_2020!L19+Causas_2021!L19+Causas_2022!L19+Causas_2023!L19</f>
        <v>236752.90580000012</v>
      </c>
      <c r="W20" s="44">
        <f t="shared" si="3"/>
        <v>41.692838083125558</v>
      </c>
      <c r="X20" s="18">
        <f>+'Causas 2010'!I19+'Causas 2009'!I19+'Causas 2008'!I19+'Causas 2007'!I19+'Causas 2006'!I19+'Causas 2005'!I19+'Causas 2004'!I19+'Causas 2003'!I19+'Causas 2011'!I19+'Causas 2012'!I19+'Causas 2013'!I19+'Causas 2014'!I19+'Causas 2015'!I19+'Causas 2016'!I19+'Causas 2017'!L19+'Causas 2018'!L19+Causas_2019!M19+Causas_2020!M19+Causas_2021!M19+Causas_2022!M19+Causas_2023!M19</f>
        <v>238644.77990000002</v>
      </c>
      <c r="Y20" s="44">
        <f t="shared" si="4"/>
        <v>56.390057716643668</v>
      </c>
      <c r="Z20" s="18">
        <f>+'Causas 2010'!J19+'Causas 2009'!J19+'Causas 2008'!J19+'Causas 2007'!J19+'Causas 2006'!J19+'Causas 2005'!J19+'Causas 2004'!J19+'Causas 2003'!J19+'Causas 2011'!J19+'Causas 2012'!J19+'Causas 2013'!J19+'Causas 2014'!J19+'Causas 2015'!J19+'Causas 2016'!J19+'Causas 2017'!M19+'Causas 2018'!M19+Causas_2019!N19+Causas_2020!N19+Causas_2021!N19+Causas_2022!N19+Causas_2023!N19</f>
        <v>1030.6211000000001</v>
      </c>
      <c r="AA20" s="44">
        <f t="shared" si="5"/>
        <v>7.1242568062961764</v>
      </c>
      <c r="AB20" s="18">
        <f>+'Causas 2010'!K19+'Causas 2009'!K19+'Causas 2008'!K19+'Causas 2007'!K19+'Causas 2006'!K19+'Causas 2005'!K19+'Causas 2004'!K19+'Causas 2003'!K19+'Causas 2011'!K19+'Causas 2012'!K19+'Causas 2013'!K19+'Causas 2014'!K19+'Causas 2015'!K19+'Causas 2016'!K19+'Causas 2017'!N19+'Causas 2018'!N19+Causas_2019!O19+Causas_2020!O19+Causas_2021!O19+Causas_2022!O19+Causas_2023!O19</f>
        <v>3380.962</v>
      </c>
      <c r="AC20" s="44">
        <f t="shared" si="6"/>
        <v>11.54976518390497</v>
      </c>
      <c r="AD20" s="18">
        <f>+'Causas 2010'!L19+'Causas 2009'!L19+'Causas 2008'!L19+'Causas 2007'!L19+'Causas 2006'!L19+'Causas 2005'!L19+'Causas 2004'!L19+'Causas 2003'!L19+'Causas 2011'!L19+'Causas 2012'!L19+'Causas 2013'!L19+'Causas 2014'!L19+'Causas 2015'!L19+'Causas 2016'!L19+'Causas 2017'!O19+'Causas 2018'!O19+Causas_2019!P19+Causas_2020!P19+Causas_2021!P19+Causas_2022!P19+Causas_2023!P19</f>
        <v>18.710100000000004</v>
      </c>
      <c r="AE20" s="44">
        <f t="shared" si="12"/>
        <v>5.3973944415200141E-2</v>
      </c>
      <c r="AF20" s="18">
        <f>+'Causas 2010'!M19+'Causas 2009'!M19+'Causas 2008'!M19+'Causas 2007'!M19+'Causas 2006'!M19+'Causas 2005'!M19+'Causas 2004'!M19+'Causas 2003'!M19+'Causas 2011'!M19+'Causas 2012'!M19+'Causas 2013'!M19+'Causas 2014'!M19+'Causas 2015'!M19+'Causas 2016'!M19+'Causas 2017'!P19+'Causas 2018'!P19+Causas_2019!Q19+Causas_2020!Q19+Causas_2021!Q19+Causas_2022!Q19+Causas_2023!Q19</f>
        <v>4.09</v>
      </c>
      <c r="AG20" s="44">
        <f t="shared" si="7"/>
        <v>1.0435976785304875E-2</v>
      </c>
      <c r="AH20" s="43">
        <f t="shared" si="16"/>
        <v>728242.19350000005</v>
      </c>
      <c r="AI20" s="45">
        <f t="shared" si="17"/>
        <v>0.33159537260863653</v>
      </c>
    </row>
    <row r="21" spans="1:35" ht="30" customHeight="1" x14ac:dyDescent="0.2">
      <c r="A21" s="42" t="s">
        <v>15</v>
      </c>
      <c r="B21" s="18">
        <f>'Causas 2017'!B20+'Causas 2018'!B20+Causas_2019!B20+Causas_2020!B20+Causas_2021!B20+Causas_2022!B20+Causas_2023!B20</f>
        <v>0</v>
      </c>
      <c r="C21" s="44">
        <f t="shared" si="0"/>
        <v>0</v>
      </c>
      <c r="D21" s="18">
        <f>'Causas 2017'!C20+'Causas 2018'!C20+Causas_2019!C20+Causas_2020!C20+Causas_2021!C20+Causas_2022!C20+Causas_2023!C20</f>
        <v>0</v>
      </c>
      <c r="E21" s="44">
        <f t="shared" si="8"/>
        <v>0</v>
      </c>
      <c r="F21" s="18">
        <f>'Causas 2017'!D20+'Causas 2018'!D20+Causas_2019!D20+Causas_2020!D20+Causas_2021!D20+Causas_2022!D20+Causas_2023!D20</f>
        <v>0</v>
      </c>
      <c r="G21" s="44">
        <f t="shared" si="1"/>
        <v>0</v>
      </c>
      <c r="H21" s="18">
        <f>+'Causas 2010'!B20+'Causas 2009'!B20+'Causas 2008'!B20+'Causas 2007'!B20+'Causas 2006'!B20+'Causas 2005'!B20+'Causas 2004'!B20+'Causas 2003'!B20+'Causas 2011'!B20+'Causas 2012'!B20+'Causas 2013'!B20+'Causas 2014'!B20+'Causas 2015'!B20+'Causas 2016'!B20+'Causas 2017'!E20+'Causas 2018'!E20+Causas_2019!E20+Causas_2020!E20+Causas_2021!E20+Causas_2022!E20+Causas_2023!E20</f>
        <v>0</v>
      </c>
      <c r="I21" s="44">
        <f t="shared" si="9"/>
        <v>0</v>
      </c>
      <c r="J21" s="18">
        <f>+'Causas 2010'!C20+'Causas 2009'!C20+'Causas 2008'!C20+'Causas 2007'!C20+'Causas 2006'!C20+'Causas 2005'!C20+'Causas 2004'!C20+'Causas 2003'!C20+'Causas 2011'!C20+'Causas 2012'!C20+'Causas 2013'!C20+'Causas 2014'!C20+'Causas 2015'!C20+'Causas 2016'!C20+'Causas 2017'!F20+'Causas 2018'!F20+Causas_2019!F20+Causas_2020!F20+Causas_2021!F20+Causas_2022!F20+Causas_2023!F20</f>
        <v>0</v>
      </c>
      <c r="K21" s="44">
        <f t="shared" si="13"/>
        <v>0</v>
      </c>
      <c r="L21" s="18">
        <f>+'Causas 2010'!D20+'Causas 2009'!D20+'Causas 2008'!D20+'Causas 2007'!D20+'Causas 2006'!D20+'Causas 2005'!D20+'Causas 2004'!D20+'Causas 2003'!D20+'Causas 2011'!D20+'Causas 2012'!D20+'Causas 2013'!D20+'Causas 2014'!D20+'Causas 2015'!D20+'Causas 2016'!D20+'Causas 2017'!G20+'Causas 2018'!G20+Causas_2019!G20+Causas_2020!G20+Causas_2021!G20+Causas_2022!G20+Causas_2023!G20</f>
        <v>10.23</v>
      </c>
      <c r="M21" s="44">
        <f t="shared" si="10"/>
        <v>6.3280649625416605E-3</v>
      </c>
      <c r="N21" s="18">
        <f>+'Causas 2010'!E20+'Causas 2009'!E20+'Causas 2008'!E20+'Causas 2007'!E20+'Causas 2006'!E20+'Causas 2005'!E20+'Causas 2004'!E20+'Causas 2003'!E20+'Causas 2011'!E20+'Causas 2012'!E20+'Causas 2013'!E20+'Causas 2014'!E20+'Causas 2015'!E20+'Causas 2016'!E20+'Causas 2017'!H20+'Causas 2018'!H20+Causas_2019!H20+Causas_2020!H20+Causas_2021!H20+Causas_2022!H20+Causas_2023!H20</f>
        <v>2.65</v>
      </c>
      <c r="O21" s="44">
        <f t="shared" si="11"/>
        <v>1.7338337391234898E-3</v>
      </c>
      <c r="P21" s="18">
        <f>+'Causas 2010'!F20+'Causas 2009'!F20+'Causas 2008'!F20+'Causas 2007'!F20+'Causas 2006'!F20+'Causas 2005'!F20+'Causas 2004'!F20+'Causas 2003'!F20+'Causas 2011'!F20+'Causas 2012'!F20+'Causas 2013'!F20+'Causas 2014'!F20+'Causas 2015'!F20+'Causas 2016'!F20+'Causas 2017'!I20+'Causas 2018'!I20+Causas_2019!I20+Causas_2020!I20+Causas_2021!I20+Causas_2022!I20+Causas_2023!I20</f>
        <v>9.6</v>
      </c>
      <c r="Q21" s="44">
        <f t="shared" si="14"/>
        <v>3.9800972896722776E-3</v>
      </c>
      <c r="R21" s="18">
        <f>+'Causas 2010'!G20+'Causas 2009'!G20+'Causas 2008'!G20+'Causas 2007'!G20+'Causas 2006'!G20+'Causas 2005'!G20+'Causas 2004'!G20+'Causas 2003'!G20+'Causas 2011'!G20+'Causas 2012'!G20+'Causas 2013'!G20+'Causas 2014'!G20+'Causas 2015'!G20+'Causas 2016'!G20+'Causas 2017'!J20+'Causas 2018'!J20+Causas_2019!J20+Causas_2020!J20+Causas_2021!J20+Causas_2022!J20+Causas_2023!J20</f>
        <v>3078.627</v>
      </c>
      <c r="S21" s="44">
        <f t="shared" si="15"/>
        <v>0.70242091885025204</v>
      </c>
      <c r="T21" s="18">
        <f>+Causas_2019!K20+Causas_2020!K20+Causas_2021!K20+Causas_2022!K20+Causas_2023!K20</f>
        <v>130.79500000000002</v>
      </c>
      <c r="U21" s="44">
        <f t="shared" si="2"/>
        <v>0.17398786505309902</v>
      </c>
      <c r="V21" s="18">
        <f>+'Causas 2010'!H20+'Causas 2009'!H20+'Causas 2008'!H20+'Causas 2007'!H20+'Causas 2006'!H20+'Causas 2005'!H20+'Causas 2004'!H20+'Causas 2003'!H20+'Causas 2011'!H20+'Causas 2012'!H20+'Causas 2013'!H20+'Causas 2014'!H20+'Causas 2015'!H20+'Causas 2016'!H20+'Causas 2017'!K20+'Causas 2018'!K20+Causas_2019!L20+Causas_2020!L20+Causas_2021!L20+Causas_2022!L20+Causas_2023!L20</f>
        <v>9064.5637000000006</v>
      </c>
      <c r="W21" s="44">
        <f t="shared" si="3"/>
        <v>1.5962946066543162</v>
      </c>
      <c r="X21" s="18">
        <f>+'Causas 2010'!I20+'Causas 2009'!I20+'Causas 2008'!I20+'Causas 2007'!I20+'Causas 2006'!I20+'Causas 2005'!I20+'Causas 2004'!I20+'Causas 2003'!I20+'Causas 2011'!I20+'Causas 2012'!I20+'Causas 2013'!I20+'Causas 2014'!I20+'Causas 2015'!I20+'Causas 2016'!I20+'Causas 2017'!L20+'Causas 2018'!L20+Causas_2019!M20+Causas_2020!M20+Causas_2021!M20+Causas_2022!M20+Causas_2023!M20</f>
        <v>963.3900000000001</v>
      </c>
      <c r="Y21" s="44">
        <f t="shared" si="4"/>
        <v>0.22764217900094677</v>
      </c>
      <c r="Z21" s="18">
        <f>+'Causas 2010'!J20+'Causas 2009'!J20+'Causas 2008'!J20+'Causas 2007'!J20+'Causas 2006'!J20+'Causas 2005'!J20+'Causas 2004'!J20+'Causas 2003'!J20+'Causas 2011'!J20+'Causas 2012'!J20+'Causas 2013'!J20+'Causas 2014'!J20+'Causas 2015'!J20+'Causas 2016'!J20+'Causas 2017'!M20+'Causas 2018'!M20+Causas_2019!N20+Causas_2020!N20+Causas_2021!N20+Causas_2022!N20+Causas_2023!N20</f>
        <v>67.037899999999993</v>
      </c>
      <c r="AA21" s="44">
        <f t="shared" si="5"/>
        <v>0.46340523724461141</v>
      </c>
      <c r="AB21" s="18">
        <f>+'Causas 2010'!K20+'Causas 2009'!K20+'Causas 2008'!K20+'Causas 2007'!K20+'Causas 2006'!K20+'Causas 2005'!K20+'Causas 2004'!K20+'Causas 2003'!K20+'Causas 2011'!K20+'Causas 2012'!K20+'Causas 2013'!K20+'Causas 2014'!K20+'Causas 2015'!K20+'Causas 2016'!K20+'Causas 2017'!N20+'Causas 2018'!N20+Causas_2019!O20+Causas_2020!O20+Causas_2021!O20+Causas_2022!O20+Causas_2023!O20</f>
        <v>52.59</v>
      </c>
      <c r="AC21" s="44">
        <f t="shared" si="6"/>
        <v>0.17965364621713062</v>
      </c>
      <c r="AD21" s="18">
        <f>+'Causas 2010'!L20+'Causas 2009'!L20+'Causas 2008'!L20+'Causas 2007'!L20+'Causas 2006'!L20+'Causas 2005'!L20+'Causas 2004'!L20+'Causas 2003'!L20+'Causas 2011'!L20+'Causas 2012'!L20+'Causas 2013'!L20+'Causas 2014'!L20+'Causas 2015'!L20+'Causas 2016'!L20+'Causas 2017'!O20+'Causas 2018'!O20+Causas_2019!P20+Causas_2020!P20+Causas_2021!P20+Causas_2022!P20+Causas_2023!P20</f>
        <v>58.897999999999996</v>
      </c>
      <c r="AE21" s="44">
        <f t="shared" si="12"/>
        <v>0.16990595337098449</v>
      </c>
      <c r="AF21" s="18">
        <f>+'Causas 2010'!M20+'Causas 2009'!M20+'Causas 2008'!M20+'Causas 2007'!M20+'Causas 2006'!M20+'Causas 2005'!M20+'Causas 2004'!M20+'Causas 2003'!M20+'Causas 2011'!M20+'Causas 2012'!M20+'Causas 2013'!M20+'Causas 2014'!M20+'Causas 2015'!M20+'Causas 2016'!M20+'Causas 2017'!P20+'Causas 2018'!P20+Causas_2019!Q20+Causas_2020!Q20+Causas_2021!Q20+Causas_2022!Q20+Causas_2023!Q20</f>
        <v>2.2030000000000003</v>
      </c>
      <c r="AG21" s="44">
        <f t="shared" si="7"/>
        <v>5.6211385960945335E-3</v>
      </c>
      <c r="AH21" s="43">
        <f t="shared" si="16"/>
        <v>13440.5846</v>
      </c>
      <c r="AI21" s="45">
        <f t="shared" si="17"/>
        <v>6.1199909841737309E-3</v>
      </c>
    </row>
    <row r="22" spans="1:35" ht="30" customHeight="1" x14ac:dyDescent="0.2">
      <c r="A22" s="46" t="s">
        <v>16</v>
      </c>
      <c r="B22" s="19">
        <f>'Causas 2017'!B21+'Causas 2018'!B21+Causas_2019!B21+Causas_2020!B21+Causas_2021!B21+Causas_2022!B21+Causas_2023!B21</f>
        <v>16.559999999999999</v>
      </c>
      <c r="C22" s="48">
        <f t="shared" si="0"/>
        <v>12.146728965107494</v>
      </c>
      <c r="D22" s="19">
        <f>'Causas 2017'!C21+'Causas 2018'!C21+Causas_2019!C21+Causas_2020!C21+Causas_2021!C21+Causas_2022!C21+Causas_2023!C21</f>
        <v>27.25</v>
      </c>
      <c r="E22" s="48">
        <f t="shared" si="8"/>
        <v>31.444000830813966</v>
      </c>
      <c r="F22" s="19">
        <f>'Causas 2017'!D21+'Causas 2018'!D21+Causas_2019!D21+Causas_2020!D21+Causas_2021!D21+Causas_2022!D21+Causas_2023!D21</f>
        <v>71.919999999999987</v>
      </c>
      <c r="G22" s="48">
        <f t="shared" si="1"/>
        <v>76.654977990471409</v>
      </c>
      <c r="H22" s="19">
        <f>+'Causas 2010'!B21+'Causas 2009'!B21+'Causas 2008'!B21+'Causas 2007'!B21+'Causas 2006'!B21+'Causas 2005'!B21+'Causas 2004'!B21+'Causas 2003'!B21+'Causas 2011'!B21+'Causas 2012'!B21+'Causas 2013'!B21+'Causas 2014'!B21+'Causas 2015'!B21+'Causas 2016'!B21+'Causas 2017'!E21+'Causas 2018'!E21+Causas_2019!E21+Causas_2020!E21+Causas_2021!E21+Causas_2022!E21+Causas_2023!E21</f>
        <v>515.548</v>
      </c>
      <c r="I22" s="48">
        <f t="shared" si="9"/>
        <v>72.235498024742725</v>
      </c>
      <c r="J22" s="19">
        <f>+'Causas 2010'!C21+'Causas 2009'!C21+'Causas 2008'!C21+'Causas 2007'!C21+'Causas 2006'!C21+'Causas 2005'!C21+'Causas 2004'!C21+'Causas 2003'!C21+'Causas 2011'!C21+'Causas 2012'!C21+'Causas 2013'!C21+'Causas 2014'!C21+'Causas 2015'!C21+'Causas 2016'!C21+'Causas 2017'!F21+'Causas 2018'!F21+Causas_2019!F21+Causas_2020!F21+Causas_2021!F21+Causas_2022!F21+Causas_2023!F21</f>
        <v>2802.1132000000007</v>
      </c>
      <c r="K22" s="48">
        <f t="shared" si="13"/>
        <v>16.166631847117756</v>
      </c>
      <c r="L22" s="19">
        <f>+'Causas 2010'!D21+'Causas 2009'!D21+'Causas 2008'!D21+'Causas 2007'!D21+'Causas 2006'!D21+'Causas 2005'!D21+'Causas 2004'!D21+'Causas 2003'!D21+'Causas 2011'!D21+'Causas 2012'!D21+'Causas 2013'!D21+'Causas 2014'!D21+'Causas 2015'!D21+'Causas 2016'!D21+'Causas 2017'!G21+'Causas 2018'!G21+Causas_2019!G21+Causas_2020!G21+Causas_2021!G21+Causas_2022!G21+Causas_2023!G21</f>
        <v>6250.114999999998</v>
      </c>
      <c r="M22" s="48">
        <f t="shared" si="10"/>
        <v>3.8661909817552345</v>
      </c>
      <c r="N22" s="19">
        <f>+'Causas 2010'!E21+'Causas 2009'!E21+'Causas 2008'!E21+'Causas 2007'!E21+'Causas 2006'!E21+'Causas 2005'!E21+'Causas 2004'!E21+'Causas 2003'!E21+'Causas 2011'!E21+'Causas 2012'!E21+'Causas 2013'!E21+'Causas 2014'!E21+'Causas 2015'!E21+'Causas 2016'!E21+'Causas 2017'!H21+'Causas 2018'!H21+Causas_2019!H21+Causas_2020!H21+Causas_2021!H21+Causas_2022!H21+Causas_2023!H21</f>
        <v>1933.5999999999995</v>
      </c>
      <c r="O22" s="48">
        <f t="shared" si="11"/>
        <v>1.2651097803657279</v>
      </c>
      <c r="P22" s="19">
        <f>+'Causas 2010'!F21+'Causas 2009'!F21+'Causas 2008'!F21+'Causas 2007'!F21+'Causas 2006'!F21+'Causas 2005'!F21+'Causas 2004'!F21+'Causas 2003'!F21+'Causas 2011'!F21+'Causas 2012'!F21+'Causas 2013'!F21+'Causas 2014'!F21+'Causas 2015'!F21+'Causas 2016'!F21+'Causas 2017'!I21+'Causas 2018'!I21+Causas_2019!I21+Causas_2020!I21+Causas_2021!I21+Causas_2022!I21+Causas_2023!I21</f>
        <v>7862.375</v>
      </c>
      <c r="Q22" s="48">
        <f t="shared" si="14"/>
        <v>3.2596893154049034</v>
      </c>
      <c r="R22" s="19">
        <f>+'Causas 2010'!G21+'Causas 2009'!G21+'Causas 2008'!G21+'Causas 2007'!G21+'Causas 2006'!G21+'Causas 2005'!G21+'Causas 2004'!G21+'Causas 2003'!G21+'Causas 2011'!G21+'Causas 2012'!G21+'Causas 2013'!G21+'Causas 2014'!G21+'Causas 2015'!G21+'Causas 2016'!G21+'Causas 2017'!J21+'Causas 2018'!J21+Causas_2019!J21+Causas_2020!J21+Causas_2021!J21+Causas_2022!J21+Causas_2023!J21</f>
        <v>194126.96999999997</v>
      </c>
      <c r="S22" s="48">
        <f t="shared" si="15"/>
        <v>44.292096652506238</v>
      </c>
      <c r="T22" s="19">
        <f>+Causas_2019!K21+Causas_2020!K21+Causas_2021!K21+Causas_2022!K21+Causas_2023!K21</f>
        <v>1301.1671999999999</v>
      </c>
      <c r="U22" s="48">
        <f t="shared" si="2"/>
        <v>1.7308559440736928</v>
      </c>
      <c r="V22" s="19">
        <f>+'Causas 2010'!H21+'Causas 2009'!H21+'Causas 2008'!H21+'Causas 2007'!H21+'Causas 2006'!H21+'Causas 2005'!H21+'Causas 2004'!H21+'Causas 2003'!H21+'Causas 2011'!H21+'Causas 2012'!H21+'Causas 2013'!H21+'Causas 2014'!H21+'Causas 2015'!H21+'Causas 2016'!H21+'Causas 2017'!K21+'Causas 2018'!K21+Causas_2019!L21+Causas_2020!L21+Causas_2021!L21+Causas_2022!L21+Causas_2023!L21</f>
        <v>78037.041400000104</v>
      </c>
      <c r="W22" s="48">
        <f t="shared" si="3"/>
        <v>13.742537691701559</v>
      </c>
      <c r="X22" s="19">
        <f>+'Causas 2010'!I21+'Causas 2009'!I21+'Causas 2008'!I21+'Causas 2007'!I21+'Causas 2006'!I21+'Causas 2005'!I21+'Causas 2004'!I21+'Causas 2003'!I21+'Causas 2011'!I21+'Causas 2012'!I21+'Causas 2013'!I21+'Causas 2014'!I21+'Causas 2015'!I21+'Causas 2016'!I21+'Causas 2017'!L21+'Causas 2018'!L21+Causas_2019!M21+Causas_2020!M21+Causas_2021!M21+Causas_2022!M21+Causas_2023!M21</f>
        <v>69875.664299999975</v>
      </c>
      <c r="Y22" s="48">
        <f t="shared" si="4"/>
        <v>16.511120605767818</v>
      </c>
      <c r="Z22" s="19">
        <f>+'Causas 2010'!J21+'Causas 2009'!J21+'Causas 2008'!J21+'Causas 2007'!J21+'Causas 2006'!J21+'Causas 2005'!J21+'Causas 2004'!J21+'Causas 2003'!J21+'Causas 2011'!J21+'Causas 2012'!J21+'Causas 2013'!J21+'Causas 2014'!J21+'Causas 2015'!J21+'Causas 2016'!J21+'Causas 2017'!M21+'Causas 2018'!M21+Causas_2019!N21+Causas_2020!N21+Causas_2021!N21+Causas_2022!N21+Causas_2023!N21</f>
        <v>822.10599999999988</v>
      </c>
      <c r="AA22" s="48">
        <f t="shared" si="5"/>
        <v>5.6828782818408463</v>
      </c>
      <c r="AB22" s="19">
        <f>+'Causas 2010'!K21+'Causas 2009'!K21+'Causas 2008'!K21+'Causas 2007'!K21+'Causas 2006'!K21+'Causas 2005'!K21+'Causas 2004'!K21+'Causas 2003'!K21+'Causas 2011'!K21+'Causas 2012'!K21+'Causas 2013'!K21+'Causas 2014'!K21+'Causas 2015'!K21+'Causas 2016'!K21+'Causas 2017'!N21+'Causas 2018'!N21+Causas_2019!O21+Causas_2020!O21+Causas_2021!O21+Causas_2022!O21+Causas_2023!O21</f>
        <v>1745.4536000000001</v>
      </c>
      <c r="AC22" s="48">
        <f t="shared" si="6"/>
        <v>5.962675480943469</v>
      </c>
      <c r="AD22" s="19">
        <f>+'Causas 2010'!L21+'Causas 2009'!L21+'Causas 2008'!L21+'Causas 2007'!L21+'Causas 2006'!L21+'Causas 2005'!L21+'Causas 2004'!L21+'Causas 2003'!L21+'Causas 2011'!L21+'Causas 2012'!L21+'Causas 2013'!L21+'Causas 2014'!L21+'Causas 2015'!L21+'Causas 2016'!L21+'Causas 2017'!O21+'Causas 2018'!O21+Causas_2019!P21+Causas_2020!P21+Causas_2021!P21+Causas_2022!P21+Causas_2023!P21</f>
        <v>2807.4598000000005</v>
      </c>
      <c r="AE22" s="48">
        <f t="shared" si="12"/>
        <v>8.0988171732438037</v>
      </c>
      <c r="AF22" s="19">
        <f>+'Causas 2010'!M21+'Causas 2009'!M21+'Causas 2008'!M21+'Causas 2007'!M21+'Causas 2006'!M21+'Causas 2005'!M21+'Causas 2004'!M21+'Causas 2003'!M21+'Causas 2011'!M21+'Causas 2012'!M21+'Causas 2013'!M21+'Causas 2014'!M21+'Causas 2015'!M21+'Causas 2016'!M21+'Causas 2017'!P21+'Causas 2018'!P21+Causas_2019!Q21+Causas_2020!Q21+Causas_2021!Q21+Causas_2022!Q21+Causas_2023!Q21</f>
        <v>1613.6120000000001</v>
      </c>
      <c r="AG22" s="48">
        <f t="shared" si="7"/>
        <v>4.1172658612443449</v>
      </c>
      <c r="AH22" s="47">
        <f t="shared" si="16"/>
        <v>369808.95550000004</v>
      </c>
      <c r="AI22" s="49">
        <f t="shared" si="17"/>
        <v>0.16838757694562664</v>
      </c>
    </row>
    <row r="23" spans="1:35" ht="30" customHeight="1" x14ac:dyDescent="0.2">
      <c r="A23" s="35" t="s">
        <v>41</v>
      </c>
      <c r="B23" s="152">
        <f t="shared" ref="B23:K23" si="18">SUM(B10:B22)</f>
        <v>136.333</v>
      </c>
      <c r="C23" s="152">
        <f t="shared" si="18"/>
        <v>100</v>
      </c>
      <c r="D23" s="152">
        <f t="shared" si="18"/>
        <v>86.662000000000006</v>
      </c>
      <c r="E23" s="152">
        <f t="shared" si="18"/>
        <v>100</v>
      </c>
      <c r="F23" s="152">
        <f t="shared" si="18"/>
        <v>93.822999999999993</v>
      </c>
      <c r="G23" s="152">
        <f t="shared" si="18"/>
        <v>99.999999999999986</v>
      </c>
      <c r="H23" s="153">
        <f t="shared" si="18"/>
        <v>713.70450000000005</v>
      </c>
      <c r="I23" s="154">
        <f t="shared" si="18"/>
        <v>99.999999999999986</v>
      </c>
      <c r="J23" s="153">
        <f t="shared" si="18"/>
        <v>17332.6963</v>
      </c>
      <c r="K23" s="154">
        <f t="shared" si="18"/>
        <v>99.999999999999986</v>
      </c>
      <c r="L23" s="153">
        <f t="shared" ref="L23:AI23" si="19">SUM(L10:L22)</f>
        <v>161660.79300000001</v>
      </c>
      <c r="M23" s="154">
        <f t="shared" si="19"/>
        <v>100</v>
      </c>
      <c r="N23" s="153">
        <f t="shared" si="19"/>
        <v>152840.49099999995</v>
      </c>
      <c r="O23" s="154">
        <f t="shared" si="19"/>
        <v>100</v>
      </c>
      <c r="P23" s="153">
        <f t="shared" si="19"/>
        <v>241200.13410000002</v>
      </c>
      <c r="Q23" s="154">
        <f t="shared" si="19"/>
        <v>99.999999999999986</v>
      </c>
      <c r="R23" s="153">
        <f t="shared" si="19"/>
        <v>438288.05739999993</v>
      </c>
      <c r="S23" s="154">
        <f t="shared" si="19"/>
        <v>100</v>
      </c>
      <c r="T23" s="154">
        <f t="shared" si="19"/>
        <v>75174.782999999996</v>
      </c>
      <c r="U23" s="154">
        <f t="shared" si="19"/>
        <v>100</v>
      </c>
      <c r="V23" s="153">
        <f t="shared" si="19"/>
        <v>567850.29920000024</v>
      </c>
      <c r="W23" s="154">
        <f t="shared" si="19"/>
        <v>100</v>
      </c>
      <c r="X23" s="153">
        <f t="shared" si="19"/>
        <v>423203.64540000004</v>
      </c>
      <c r="Y23" s="154">
        <f t="shared" si="19"/>
        <v>100</v>
      </c>
      <c r="Z23" s="153">
        <f t="shared" si="19"/>
        <v>14466.3665</v>
      </c>
      <c r="AA23" s="154">
        <f t="shared" si="19"/>
        <v>100</v>
      </c>
      <c r="AB23" s="153">
        <f t="shared" si="19"/>
        <v>29272.993400000003</v>
      </c>
      <c r="AC23" s="154">
        <f t="shared" si="19"/>
        <v>99.999999999999986</v>
      </c>
      <c r="AD23" s="153">
        <f t="shared" si="19"/>
        <v>34665.059600000008</v>
      </c>
      <c r="AE23" s="154">
        <f t="shared" si="19"/>
        <v>100.00000000000001</v>
      </c>
      <c r="AF23" s="153">
        <f t="shared" si="19"/>
        <v>39191.3482</v>
      </c>
      <c r="AG23" s="154">
        <f t="shared" si="19"/>
        <v>99.999999999999972</v>
      </c>
      <c r="AH23" s="153">
        <f t="shared" si="19"/>
        <v>2196177.1895999997</v>
      </c>
      <c r="AI23" s="155">
        <f t="shared" si="19"/>
        <v>1</v>
      </c>
    </row>
  </sheetData>
  <mergeCells count="9">
    <mergeCell ref="A4:AH4"/>
    <mergeCell ref="A5:AH5"/>
    <mergeCell ref="B7:AI7"/>
    <mergeCell ref="B8:C8"/>
    <mergeCell ref="D8:E8"/>
    <mergeCell ref="F8:G8"/>
    <mergeCell ref="R8:S8"/>
    <mergeCell ref="T8:U8"/>
    <mergeCell ref="AH8:AI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showGridLines="0" zoomScale="75" zoomScaleNormal="75" zoomScaleSheetLayoutView="75" workbookViewId="0">
      <selection activeCell="A7" sqref="A7:A8"/>
    </sheetView>
  </sheetViews>
  <sheetFormatPr baseColWidth="10" defaultRowHeight="12.75" customHeight="1" x14ac:dyDescent="0.2"/>
  <cols>
    <col min="1" max="1" width="90.42578125" bestFit="1" customWidth="1"/>
    <col min="2" max="2" width="6.85546875" bestFit="1" customWidth="1"/>
    <col min="3" max="3" width="8" bestFit="1" customWidth="1"/>
    <col min="4" max="4" width="9.7109375" bestFit="1" customWidth="1"/>
    <col min="5" max="9" width="9.28515625" bestFit="1" customWidth="1"/>
    <col min="10" max="10" width="6.85546875" bestFit="1" customWidth="1"/>
    <col min="11" max="11" width="7.5703125" bestFit="1" customWidth="1"/>
    <col min="12" max="12" width="9.28515625" bestFit="1" customWidth="1"/>
    <col min="13" max="13" width="8" bestFit="1" customWidth="1"/>
    <col min="14" max="14" width="10.140625" bestFit="1" customWidth="1"/>
    <col min="15" max="15" width="8.7109375" customWidth="1"/>
  </cols>
  <sheetData>
    <row r="1" spans="1:26" ht="12.75" customHeight="1" x14ac:dyDescent="0.2">
      <c r="A1" s="24" t="s">
        <v>31</v>
      </c>
    </row>
    <row r="2" spans="1:26" ht="12.75" customHeight="1" x14ac:dyDescent="0.2">
      <c r="A2" s="24" t="s">
        <v>165</v>
      </c>
    </row>
    <row r="3" spans="1:26" ht="12.75" customHeight="1" x14ac:dyDescent="0.2">
      <c r="A3" s="24" t="s">
        <v>166</v>
      </c>
    </row>
    <row r="4" spans="1:26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" x14ac:dyDescent="0.25">
      <c r="A5" s="170" t="s">
        <v>38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6" customFormat="1" ht="30" customHeight="1" x14ac:dyDescent="0.25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  <c r="P7" s="1"/>
    </row>
    <row r="8" spans="1:26" ht="30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  <c r="Q8" s="4"/>
    </row>
    <row r="9" spans="1:26" ht="30" customHeight="1" x14ac:dyDescent="0.2">
      <c r="A9" s="25" t="s">
        <v>4</v>
      </c>
      <c r="B9" s="17">
        <v>0</v>
      </c>
      <c r="C9" s="17">
        <v>0</v>
      </c>
      <c r="D9" s="17">
        <v>193.39</v>
      </c>
      <c r="E9" s="17">
        <v>3.8</v>
      </c>
      <c r="F9" s="17">
        <v>497.21</v>
      </c>
      <c r="G9" s="17">
        <v>109.7</v>
      </c>
      <c r="H9" s="17">
        <v>169.84</v>
      </c>
      <c r="I9" s="17">
        <v>172.65</v>
      </c>
      <c r="J9" s="17">
        <v>17.829999999999998</v>
      </c>
      <c r="K9" s="17">
        <v>157.47999999999999</v>
      </c>
      <c r="L9" s="17">
        <v>0</v>
      </c>
      <c r="M9" s="17">
        <v>0</v>
      </c>
      <c r="N9" s="17">
        <f>SUM(B9:M9)</f>
        <v>1321.9</v>
      </c>
      <c r="O9" s="26">
        <v>4.8183839881393622</v>
      </c>
      <c r="Q9" s="4"/>
    </row>
    <row r="10" spans="1:26" ht="30" customHeight="1" x14ac:dyDescent="0.2">
      <c r="A10" s="27" t="s">
        <v>5</v>
      </c>
      <c r="B10" s="18">
        <v>0</v>
      </c>
      <c r="C10" s="18">
        <v>2.4700000000000002</v>
      </c>
      <c r="D10" s="18">
        <v>43.7</v>
      </c>
      <c r="E10" s="18">
        <v>53.68</v>
      </c>
      <c r="F10" s="18">
        <v>451.7</v>
      </c>
      <c r="G10" s="18">
        <v>16.2</v>
      </c>
      <c r="H10" s="18">
        <v>67.239999999999995</v>
      </c>
      <c r="I10" s="18">
        <v>80.17</v>
      </c>
      <c r="J10" s="18">
        <v>5</v>
      </c>
      <c r="K10" s="18">
        <v>150.88999999999999</v>
      </c>
      <c r="L10" s="18">
        <v>648.89</v>
      </c>
      <c r="M10" s="18">
        <v>196.06</v>
      </c>
      <c r="N10" s="18">
        <f>SUM(B10:M10)</f>
        <v>1716</v>
      </c>
      <c r="O10" s="28">
        <v>3.2616753150481839</v>
      </c>
    </row>
    <row r="11" spans="1:26" ht="30" customHeight="1" x14ac:dyDescent="0.2">
      <c r="A11" s="27" t="s">
        <v>6</v>
      </c>
      <c r="B11" s="18">
        <v>0</v>
      </c>
      <c r="C11" s="18">
        <v>0</v>
      </c>
      <c r="D11" s="18">
        <v>0</v>
      </c>
      <c r="E11" s="18">
        <v>6.6</v>
      </c>
      <c r="F11" s="18">
        <v>1.4</v>
      </c>
      <c r="G11" s="18">
        <v>36.03</v>
      </c>
      <c r="H11" s="18">
        <v>78.349999999999994</v>
      </c>
      <c r="I11" s="18">
        <v>9.42</v>
      </c>
      <c r="J11" s="18">
        <v>9.08</v>
      </c>
      <c r="K11" s="18">
        <v>21.65</v>
      </c>
      <c r="L11" s="18">
        <v>0</v>
      </c>
      <c r="M11" s="18">
        <v>0</v>
      </c>
      <c r="N11" s="18">
        <f t="shared" ref="N11:N21" si="0">SUM(B11:M11)</f>
        <v>162.53</v>
      </c>
      <c r="O11" s="28">
        <v>1.6864343958487769</v>
      </c>
      <c r="P11" s="5"/>
      <c r="Q11" s="4"/>
    </row>
    <row r="12" spans="1:26" ht="30" customHeight="1" x14ac:dyDescent="0.2">
      <c r="A12" s="27" t="s">
        <v>7</v>
      </c>
      <c r="B12" s="18">
        <v>0</v>
      </c>
      <c r="C12" s="18">
        <v>342.78</v>
      </c>
      <c r="D12" s="18">
        <v>749.83</v>
      </c>
      <c r="E12" s="18">
        <v>246.34</v>
      </c>
      <c r="F12" s="18">
        <v>92.1</v>
      </c>
      <c r="G12" s="18">
        <v>152.34</v>
      </c>
      <c r="H12" s="18">
        <v>54.95</v>
      </c>
      <c r="I12" s="18">
        <v>69.38</v>
      </c>
      <c r="J12" s="18">
        <v>1.54</v>
      </c>
      <c r="K12" s="18">
        <v>29.8</v>
      </c>
      <c r="L12" s="18">
        <v>165.18</v>
      </c>
      <c r="M12" s="18">
        <v>0.04</v>
      </c>
      <c r="N12" s="18">
        <f t="shared" si="0"/>
        <v>1904.2799999999997</v>
      </c>
      <c r="O12" s="28">
        <v>9.3217197924388451</v>
      </c>
    </row>
    <row r="13" spans="1:26" ht="30" customHeight="1" x14ac:dyDescent="0.2">
      <c r="A13" s="27" t="s">
        <v>8</v>
      </c>
      <c r="B13" s="18">
        <v>0</v>
      </c>
      <c r="C13" s="18">
        <v>0</v>
      </c>
      <c r="D13" s="18">
        <v>47</v>
      </c>
      <c r="E13" s="18">
        <v>15</v>
      </c>
      <c r="F13" s="18">
        <v>0.4</v>
      </c>
      <c r="G13" s="18">
        <v>22.1</v>
      </c>
      <c r="H13" s="18">
        <v>5.88</v>
      </c>
      <c r="I13" s="18">
        <v>0.01</v>
      </c>
      <c r="J13" s="18">
        <v>0.12</v>
      </c>
      <c r="K13" s="18">
        <v>0</v>
      </c>
      <c r="L13" s="18">
        <v>0</v>
      </c>
      <c r="M13" s="18">
        <v>0</v>
      </c>
      <c r="N13" s="18">
        <f t="shared" si="0"/>
        <v>90.51</v>
      </c>
      <c r="O13" s="28">
        <v>0.59303187546330616</v>
      </c>
    </row>
    <row r="14" spans="1:26" ht="30" customHeight="1" x14ac:dyDescent="0.2">
      <c r="A14" s="27" t="s">
        <v>9</v>
      </c>
      <c r="B14" s="18">
        <v>0</v>
      </c>
      <c r="C14" s="18">
        <v>0</v>
      </c>
      <c r="D14" s="18">
        <v>11.2</v>
      </c>
      <c r="E14" s="18">
        <v>6.01</v>
      </c>
      <c r="F14" s="18">
        <v>0</v>
      </c>
      <c r="G14" s="18">
        <v>3</v>
      </c>
      <c r="H14" s="18">
        <v>7.12</v>
      </c>
      <c r="I14" s="18">
        <v>197.04</v>
      </c>
      <c r="J14" s="18">
        <v>0</v>
      </c>
      <c r="K14" s="18">
        <v>12.1</v>
      </c>
      <c r="L14" s="18">
        <v>4</v>
      </c>
      <c r="M14" s="18">
        <v>0</v>
      </c>
      <c r="N14" s="18">
        <f t="shared" si="0"/>
        <v>240.47</v>
      </c>
      <c r="O14" s="28">
        <v>0.64862861378799119</v>
      </c>
      <c r="Q14" s="4"/>
    </row>
    <row r="15" spans="1:26" ht="30" customHeight="1" x14ac:dyDescent="0.2">
      <c r="A15" s="27" t="s">
        <v>10</v>
      </c>
      <c r="B15" s="18">
        <v>0</v>
      </c>
      <c r="C15" s="18">
        <v>28.55</v>
      </c>
      <c r="D15" s="18">
        <v>1213.33</v>
      </c>
      <c r="E15" s="18">
        <v>1445.13</v>
      </c>
      <c r="F15" s="18">
        <v>1721.75</v>
      </c>
      <c r="G15" s="18">
        <v>833.54</v>
      </c>
      <c r="H15" s="18">
        <v>357.86999999999921</v>
      </c>
      <c r="I15" s="18">
        <v>163.30000000000001</v>
      </c>
      <c r="J15" s="18">
        <v>11.3</v>
      </c>
      <c r="K15" s="18">
        <v>48.18</v>
      </c>
      <c r="L15" s="18">
        <v>5.29</v>
      </c>
      <c r="M15" s="18">
        <v>0</v>
      </c>
      <c r="N15" s="18">
        <f t="shared" si="0"/>
        <v>5828.24</v>
      </c>
      <c r="O15" s="28">
        <v>33.376575240919202</v>
      </c>
    </row>
    <row r="16" spans="1:26" ht="30" customHeight="1" x14ac:dyDescent="0.2">
      <c r="A16" s="27" t="s">
        <v>11</v>
      </c>
      <c r="B16" s="18">
        <v>0</v>
      </c>
      <c r="C16" s="18">
        <v>0.01</v>
      </c>
      <c r="D16" s="18">
        <v>232.43</v>
      </c>
      <c r="E16" s="18">
        <v>26.5</v>
      </c>
      <c r="F16" s="18">
        <v>22.72</v>
      </c>
      <c r="G16" s="18">
        <v>44.46</v>
      </c>
      <c r="H16" s="18">
        <v>121.39</v>
      </c>
      <c r="I16" s="18">
        <v>11.75</v>
      </c>
      <c r="J16" s="18">
        <v>1.25</v>
      </c>
      <c r="K16" s="18">
        <v>94.1</v>
      </c>
      <c r="L16" s="18">
        <v>0</v>
      </c>
      <c r="M16" s="18">
        <v>0.51</v>
      </c>
      <c r="N16" s="18">
        <f t="shared" si="0"/>
        <v>555.11999999999989</v>
      </c>
      <c r="O16" s="28">
        <v>3.9844329132690883</v>
      </c>
    </row>
    <row r="17" spans="1:17" ht="30" customHeight="1" x14ac:dyDescent="0.2">
      <c r="A17" s="27" t="s">
        <v>12</v>
      </c>
      <c r="B17" s="18">
        <v>0</v>
      </c>
      <c r="C17" s="18">
        <v>0</v>
      </c>
      <c r="D17" s="18">
        <v>2.42</v>
      </c>
      <c r="E17" s="18">
        <v>17.7</v>
      </c>
      <c r="F17" s="18">
        <v>0.9</v>
      </c>
      <c r="G17" s="18">
        <v>51.97</v>
      </c>
      <c r="H17" s="18">
        <v>40.35</v>
      </c>
      <c r="I17" s="18">
        <v>2.64</v>
      </c>
      <c r="J17" s="18">
        <v>1.21</v>
      </c>
      <c r="K17" s="18">
        <v>1.2</v>
      </c>
      <c r="L17" s="18">
        <v>0</v>
      </c>
      <c r="M17" s="18">
        <v>0</v>
      </c>
      <c r="N17" s="18">
        <f t="shared" si="0"/>
        <v>118.39</v>
      </c>
      <c r="O17" s="28">
        <v>1.3713862120088955</v>
      </c>
      <c r="Q17" s="4"/>
    </row>
    <row r="18" spans="1:17" ht="30" customHeight="1" x14ac:dyDescent="0.2">
      <c r="A18" s="27" t="s">
        <v>13</v>
      </c>
      <c r="B18" s="18">
        <v>0</v>
      </c>
      <c r="C18" s="18">
        <v>0</v>
      </c>
      <c r="D18" s="18">
        <v>132.83000000000001</v>
      </c>
      <c r="E18" s="18">
        <v>135.59</v>
      </c>
      <c r="F18" s="18">
        <v>762.37</v>
      </c>
      <c r="G18" s="18">
        <v>5</v>
      </c>
      <c r="H18" s="18">
        <v>8.3699999999999992</v>
      </c>
      <c r="I18" s="18">
        <v>2.0299999999999998</v>
      </c>
      <c r="J18" s="18">
        <v>0.1</v>
      </c>
      <c r="K18" s="18">
        <v>0</v>
      </c>
      <c r="L18" s="18">
        <v>0.03</v>
      </c>
      <c r="M18" s="18">
        <v>0.01</v>
      </c>
      <c r="N18" s="18">
        <f t="shared" si="0"/>
        <v>1046.3299999999997</v>
      </c>
      <c r="O18" s="28">
        <v>1.3157894736842104</v>
      </c>
      <c r="Q18" s="4"/>
    </row>
    <row r="19" spans="1:17" ht="30" customHeight="1" x14ac:dyDescent="0.2">
      <c r="A19" s="27" t="s">
        <v>14</v>
      </c>
      <c r="B19" s="18">
        <v>0</v>
      </c>
      <c r="C19" s="18">
        <v>4.0999999999999996</v>
      </c>
      <c r="D19" s="18">
        <v>1379.98</v>
      </c>
      <c r="E19" s="18">
        <v>240.13</v>
      </c>
      <c r="F19" s="18">
        <v>1735.2</v>
      </c>
      <c r="G19" s="18">
        <v>252.78</v>
      </c>
      <c r="H19" s="18">
        <v>484.74</v>
      </c>
      <c r="I19" s="18">
        <v>611.72</v>
      </c>
      <c r="J19" s="18">
        <v>43.3</v>
      </c>
      <c r="K19" s="18">
        <v>136.4</v>
      </c>
      <c r="L19" s="18">
        <v>0</v>
      </c>
      <c r="M19" s="18">
        <v>0</v>
      </c>
      <c r="N19" s="18">
        <f t="shared" si="0"/>
        <v>4888.3500000000004</v>
      </c>
      <c r="O19" s="28">
        <v>32.264640474425498</v>
      </c>
      <c r="Q19" s="4"/>
    </row>
    <row r="20" spans="1:17" ht="30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2</v>
      </c>
      <c r="I20" s="18">
        <v>0.09</v>
      </c>
      <c r="J20" s="18">
        <v>0</v>
      </c>
      <c r="K20" s="18">
        <v>0</v>
      </c>
      <c r="L20" s="18">
        <v>3</v>
      </c>
      <c r="M20" s="18">
        <v>0</v>
      </c>
      <c r="N20" s="18">
        <f t="shared" si="0"/>
        <v>5.09</v>
      </c>
      <c r="O20" s="28">
        <v>0.1111934766493699</v>
      </c>
      <c r="Q20" s="4"/>
    </row>
    <row r="21" spans="1:17" ht="30" customHeight="1" x14ac:dyDescent="0.2">
      <c r="A21" s="29" t="s">
        <v>16</v>
      </c>
      <c r="B21" s="19">
        <v>35.67</v>
      </c>
      <c r="C21" s="19">
        <v>20.88</v>
      </c>
      <c r="D21" s="19">
        <v>28.35</v>
      </c>
      <c r="E21" s="19">
        <v>0</v>
      </c>
      <c r="F21" s="19">
        <v>6.1</v>
      </c>
      <c r="G21" s="19">
        <v>36.82</v>
      </c>
      <c r="H21" s="19">
        <v>579.16</v>
      </c>
      <c r="I21" s="19">
        <v>15.3</v>
      </c>
      <c r="J21" s="19">
        <v>0.06</v>
      </c>
      <c r="K21" s="19">
        <v>59.3</v>
      </c>
      <c r="L21" s="19">
        <v>627.24</v>
      </c>
      <c r="M21" s="19">
        <v>36.119999999999997</v>
      </c>
      <c r="N21" s="19">
        <f t="shared" si="0"/>
        <v>1444.9999999999998</v>
      </c>
      <c r="O21" s="30">
        <v>7.2461082283172722</v>
      </c>
      <c r="Q21" s="4"/>
    </row>
    <row r="22" spans="1:17" ht="30" customHeight="1" x14ac:dyDescent="0.2">
      <c r="A22" s="32" t="s">
        <v>2</v>
      </c>
      <c r="B22" s="33">
        <f>SUM(B9:B21)</f>
        <v>35.67</v>
      </c>
      <c r="C22" s="33">
        <f t="shared" ref="C22:N22" si="1">SUM(C9:C21)</f>
        <v>398.79</v>
      </c>
      <c r="D22" s="33">
        <f t="shared" si="1"/>
        <v>4034.4599999999996</v>
      </c>
      <c r="E22" s="33">
        <f t="shared" si="1"/>
        <v>2196.48</v>
      </c>
      <c r="F22" s="33">
        <f t="shared" si="1"/>
        <v>5291.85</v>
      </c>
      <c r="G22" s="33">
        <f t="shared" si="1"/>
        <v>1563.9399999999998</v>
      </c>
      <c r="H22" s="33">
        <f t="shared" si="1"/>
        <v>1977.2599999999989</v>
      </c>
      <c r="I22" s="33">
        <f t="shared" si="1"/>
        <v>1335.5</v>
      </c>
      <c r="J22" s="33">
        <f t="shared" si="1"/>
        <v>90.789999999999992</v>
      </c>
      <c r="K22" s="33">
        <f t="shared" si="1"/>
        <v>711.1</v>
      </c>
      <c r="L22" s="33">
        <f t="shared" si="1"/>
        <v>1453.6299999999999</v>
      </c>
      <c r="M22" s="33">
        <f t="shared" si="1"/>
        <v>232.73999999999998</v>
      </c>
      <c r="N22" s="33">
        <f t="shared" si="1"/>
        <v>19322.21</v>
      </c>
      <c r="O22" s="34">
        <v>100</v>
      </c>
    </row>
  </sheetData>
  <mergeCells count="4">
    <mergeCell ref="A4:O4"/>
    <mergeCell ref="A5:O5"/>
    <mergeCell ref="B7:O7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showGridLines="0" zoomScale="75" zoomScaleNormal="75" zoomScaleSheetLayoutView="75" workbookViewId="0">
      <selection activeCell="A7" sqref="A7:A8"/>
    </sheetView>
  </sheetViews>
  <sheetFormatPr baseColWidth="10" defaultRowHeight="12.75" customHeight="1" x14ac:dyDescent="0.2"/>
  <cols>
    <col min="1" max="1" width="90.42578125" bestFit="1" customWidth="1"/>
    <col min="2" max="2" width="6.42578125" bestFit="1" customWidth="1"/>
    <col min="3" max="3" width="9.28515625" bestFit="1" customWidth="1"/>
    <col min="4" max="5" width="9.7109375" bestFit="1" customWidth="1"/>
    <col min="6" max="6" width="10.42578125" bestFit="1" customWidth="1"/>
    <col min="7" max="7" width="9.28515625" bestFit="1" customWidth="1"/>
    <col min="8" max="9" width="9.7109375" bestFit="1" customWidth="1"/>
    <col min="10" max="11" width="7.5703125" bestFit="1" customWidth="1"/>
    <col min="12" max="12" width="8" bestFit="1" customWidth="1"/>
    <col min="13" max="13" width="10.42578125" bestFit="1" customWidth="1"/>
    <col min="14" max="14" width="10.85546875" bestFit="1" customWidth="1"/>
    <col min="15" max="15" width="8.7109375" customWidth="1"/>
  </cols>
  <sheetData>
    <row r="1" spans="1:26" ht="12.75" customHeight="1" x14ac:dyDescent="0.2">
      <c r="A1" s="24" t="s">
        <v>31</v>
      </c>
    </row>
    <row r="2" spans="1:26" ht="12.75" customHeight="1" x14ac:dyDescent="0.2">
      <c r="A2" s="24" t="s">
        <v>165</v>
      </c>
    </row>
    <row r="3" spans="1:26" ht="12.75" customHeight="1" x14ac:dyDescent="0.2">
      <c r="A3" s="24" t="s">
        <v>166</v>
      </c>
    </row>
    <row r="4" spans="1:26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" x14ac:dyDescent="0.25">
      <c r="A5" s="170" t="s">
        <v>34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6" ht="30" customHeight="1" x14ac:dyDescent="0.25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  <c r="P7" s="1"/>
    </row>
    <row r="8" spans="1:26" s="6" customFormat="1" ht="30" customHeight="1" x14ac:dyDescent="0.25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  <c r="P8" s="1"/>
    </row>
    <row r="9" spans="1:26" ht="30" customHeight="1" x14ac:dyDescent="0.2">
      <c r="A9" s="25" t="s">
        <v>4</v>
      </c>
      <c r="B9" s="17">
        <v>0</v>
      </c>
      <c r="C9" s="17">
        <v>2</v>
      </c>
      <c r="D9" s="17">
        <v>20.74</v>
      </c>
      <c r="E9" s="17">
        <v>4.62</v>
      </c>
      <c r="F9" s="17">
        <v>30.3</v>
      </c>
      <c r="G9" s="17">
        <v>225.91</v>
      </c>
      <c r="H9" s="17">
        <v>180.02</v>
      </c>
      <c r="I9" s="17">
        <v>240.12</v>
      </c>
      <c r="J9" s="17">
        <v>1.91</v>
      </c>
      <c r="K9" s="17">
        <v>28.7</v>
      </c>
      <c r="L9" s="17">
        <v>0</v>
      </c>
      <c r="M9" s="17">
        <v>0</v>
      </c>
      <c r="N9" s="17">
        <f>SUM(B9:M9)</f>
        <v>734.32</v>
      </c>
      <c r="O9" s="26">
        <v>2.9460393807304976</v>
      </c>
      <c r="Q9" s="4"/>
    </row>
    <row r="10" spans="1:26" ht="30" customHeight="1" x14ac:dyDescent="0.2">
      <c r="A10" s="27" t="s">
        <v>5</v>
      </c>
      <c r="B10" s="18">
        <v>0</v>
      </c>
      <c r="C10" s="18">
        <v>9.0500000000000007</v>
      </c>
      <c r="D10" s="18">
        <v>180.72</v>
      </c>
      <c r="E10" s="18">
        <v>612.25</v>
      </c>
      <c r="F10" s="18">
        <v>1274.75</v>
      </c>
      <c r="G10" s="18">
        <v>169.37</v>
      </c>
      <c r="H10" s="18">
        <v>296.33999999999997</v>
      </c>
      <c r="I10" s="18">
        <v>1279.3800000000001</v>
      </c>
      <c r="J10" s="18">
        <v>34.619999999999997</v>
      </c>
      <c r="K10" s="18">
        <v>73.19</v>
      </c>
      <c r="L10" s="18">
        <v>5.58</v>
      </c>
      <c r="M10" s="18">
        <v>4.7</v>
      </c>
      <c r="N10" s="18">
        <f t="shared" ref="N10:N21" si="0">SUM(B10:M10)</f>
        <v>3939.95</v>
      </c>
      <c r="O10" s="28">
        <v>4.2236584999248459</v>
      </c>
      <c r="Q10" s="4"/>
    </row>
    <row r="11" spans="1:26" ht="30" customHeight="1" x14ac:dyDescent="0.2">
      <c r="A11" s="27" t="s">
        <v>6</v>
      </c>
      <c r="B11" s="18">
        <v>0</v>
      </c>
      <c r="C11" s="18">
        <v>0</v>
      </c>
      <c r="D11" s="18">
        <v>0</v>
      </c>
      <c r="E11" s="18">
        <v>4.5999999999999996</v>
      </c>
      <c r="F11" s="18">
        <v>1013</v>
      </c>
      <c r="G11" s="18">
        <v>5.9</v>
      </c>
      <c r="H11" s="18">
        <v>68.150000000000006</v>
      </c>
      <c r="I11" s="18">
        <v>61.6</v>
      </c>
      <c r="J11" s="18">
        <v>12.71</v>
      </c>
      <c r="K11" s="18">
        <v>0.05</v>
      </c>
      <c r="L11" s="18">
        <v>0</v>
      </c>
      <c r="M11" s="18">
        <v>0</v>
      </c>
      <c r="N11" s="18">
        <f t="shared" si="0"/>
        <v>1166.01</v>
      </c>
      <c r="O11" s="28">
        <v>0.81166391101758595</v>
      </c>
    </row>
    <row r="12" spans="1:26" ht="30" customHeight="1" x14ac:dyDescent="0.2">
      <c r="A12" s="27" t="s">
        <v>7</v>
      </c>
      <c r="B12" s="18">
        <v>0</v>
      </c>
      <c r="C12" s="18">
        <v>63.32</v>
      </c>
      <c r="D12" s="18">
        <v>1753.13</v>
      </c>
      <c r="E12" s="18">
        <v>1034.52</v>
      </c>
      <c r="F12" s="18">
        <v>1631.96</v>
      </c>
      <c r="G12" s="18">
        <v>190.63</v>
      </c>
      <c r="H12" s="18">
        <v>122.16</v>
      </c>
      <c r="I12" s="18">
        <v>1338.75</v>
      </c>
      <c r="J12" s="18">
        <v>24.28</v>
      </c>
      <c r="K12" s="18">
        <v>29.43</v>
      </c>
      <c r="L12" s="18">
        <v>358.06</v>
      </c>
      <c r="M12" s="18">
        <v>15470.01</v>
      </c>
      <c r="N12" s="18">
        <f t="shared" si="0"/>
        <v>22016.25</v>
      </c>
      <c r="O12" s="28">
        <v>8.0715466706748842</v>
      </c>
      <c r="P12" s="5"/>
      <c r="Q12" s="4"/>
    </row>
    <row r="13" spans="1:26" ht="30" customHeight="1" x14ac:dyDescent="0.2">
      <c r="A13" s="27" t="s">
        <v>8</v>
      </c>
      <c r="B13" s="18">
        <v>0</v>
      </c>
      <c r="C13" s="18">
        <v>0</v>
      </c>
      <c r="D13" s="18">
        <v>0</v>
      </c>
      <c r="E13" s="18">
        <v>210.3</v>
      </c>
      <c r="F13" s="18">
        <v>0</v>
      </c>
      <c r="G13" s="18">
        <v>18.399999999999999</v>
      </c>
      <c r="H13" s="18">
        <v>30.32</v>
      </c>
      <c r="I13" s="18">
        <v>14.43</v>
      </c>
      <c r="J13" s="18">
        <v>0.87</v>
      </c>
      <c r="K13" s="18">
        <v>0</v>
      </c>
      <c r="L13" s="18">
        <v>0</v>
      </c>
      <c r="M13" s="18">
        <v>0</v>
      </c>
      <c r="N13" s="18">
        <f t="shared" si="0"/>
        <v>274.32000000000005</v>
      </c>
      <c r="O13" s="28">
        <v>0.60123252667969329</v>
      </c>
    </row>
    <row r="14" spans="1:26" ht="30" customHeight="1" x14ac:dyDescent="0.2">
      <c r="A14" s="27" t="s">
        <v>9</v>
      </c>
      <c r="B14" s="18">
        <v>0</v>
      </c>
      <c r="C14" s="18">
        <v>0</v>
      </c>
      <c r="D14" s="18">
        <v>1.46</v>
      </c>
      <c r="E14" s="18">
        <v>17.8</v>
      </c>
      <c r="F14" s="18">
        <v>27.7</v>
      </c>
      <c r="G14" s="18">
        <v>23.85</v>
      </c>
      <c r="H14" s="18">
        <v>5.71</v>
      </c>
      <c r="I14" s="18">
        <v>37.9</v>
      </c>
      <c r="J14" s="18">
        <v>0.26</v>
      </c>
      <c r="K14" s="18">
        <v>0</v>
      </c>
      <c r="L14" s="18">
        <v>0</v>
      </c>
      <c r="M14" s="18">
        <v>0</v>
      </c>
      <c r="N14" s="18">
        <f t="shared" si="0"/>
        <v>114.67999999999999</v>
      </c>
      <c r="O14" s="28">
        <v>0.72147903201563202</v>
      </c>
    </row>
    <row r="15" spans="1:26" ht="30" customHeight="1" x14ac:dyDescent="0.2">
      <c r="A15" s="27" t="s">
        <v>10</v>
      </c>
      <c r="B15" s="18">
        <v>0</v>
      </c>
      <c r="C15" s="18">
        <v>72.44</v>
      </c>
      <c r="D15" s="18">
        <v>1007.17</v>
      </c>
      <c r="E15" s="18">
        <v>543.69000000000005</v>
      </c>
      <c r="F15" s="18">
        <v>2174.71</v>
      </c>
      <c r="G15" s="18">
        <v>671.25</v>
      </c>
      <c r="H15" s="18">
        <v>448.75</v>
      </c>
      <c r="I15" s="18">
        <v>1392.3</v>
      </c>
      <c r="J15" s="18">
        <v>11.35</v>
      </c>
      <c r="K15" s="18">
        <v>100.75</v>
      </c>
      <c r="L15" s="18">
        <v>0</v>
      </c>
      <c r="M15" s="18">
        <v>79.569999999999993</v>
      </c>
      <c r="N15" s="18">
        <f t="shared" si="0"/>
        <v>6501.9800000000005</v>
      </c>
      <c r="O15" s="28">
        <v>24.996242296708253</v>
      </c>
      <c r="Q15" s="4"/>
    </row>
    <row r="16" spans="1:26" ht="30" customHeight="1" x14ac:dyDescent="0.2">
      <c r="A16" s="27" t="s">
        <v>11</v>
      </c>
      <c r="B16" s="18">
        <v>0</v>
      </c>
      <c r="C16" s="18">
        <v>3.5</v>
      </c>
      <c r="D16" s="18">
        <v>172.39</v>
      </c>
      <c r="E16" s="18">
        <v>23.53</v>
      </c>
      <c r="F16" s="18">
        <v>1679.1</v>
      </c>
      <c r="G16" s="18">
        <v>1056.99</v>
      </c>
      <c r="H16" s="18">
        <v>246.33</v>
      </c>
      <c r="I16" s="18">
        <v>71.63</v>
      </c>
      <c r="J16" s="18">
        <v>20.68</v>
      </c>
      <c r="K16" s="18">
        <v>3.73</v>
      </c>
      <c r="L16" s="18">
        <v>0</v>
      </c>
      <c r="M16" s="18">
        <v>5.48</v>
      </c>
      <c r="N16" s="18">
        <f t="shared" si="0"/>
        <v>3283.36</v>
      </c>
      <c r="O16" s="28">
        <v>3.5172102810762067</v>
      </c>
    </row>
    <row r="17" spans="1:17" ht="30" customHeight="1" x14ac:dyDescent="0.2">
      <c r="A17" s="27" t="s">
        <v>12</v>
      </c>
      <c r="B17" s="18">
        <v>0</v>
      </c>
      <c r="C17" s="18">
        <v>0</v>
      </c>
      <c r="D17" s="18">
        <v>37.14</v>
      </c>
      <c r="E17" s="18">
        <v>1866.7</v>
      </c>
      <c r="F17" s="18">
        <v>0</v>
      </c>
      <c r="G17" s="18">
        <v>52.2</v>
      </c>
      <c r="H17" s="18">
        <v>177.92</v>
      </c>
      <c r="I17" s="18">
        <v>6.42</v>
      </c>
      <c r="J17" s="18">
        <v>41.88</v>
      </c>
      <c r="K17" s="18">
        <v>0</v>
      </c>
      <c r="L17" s="18">
        <v>0</v>
      </c>
      <c r="M17" s="18">
        <v>0</v>
      </c>
      <c r="N17" s="18">
        <f t="shared" si="0"/>
        <v>2182.2600000000002</v>
      </c>
      <c r="O17" s="28">
        <v>0.78160228468360138</v>
      </c>
    </row>
    <row r="18" spans="1:17" ht="30" customHeight="1" x14ac:dyDescent="0.2">
      <c r="A18" s="27" t="s">
        <v>13</v>
      </c>
      <c r="B18" s="18">
        <v>0</v>
      </c>
      <c r="C18" s="18">
        <v>0</v>
      </c>
      <c r="D18" s="18">
        <v>0.4</v>
      </c>
      <c r="E18" s="18">
        <v>91.36</v>
      </c>
      <c r="F18" s="18">
        <v>1118.9100000000001</v>
      </c>
      <c r="G18" s="18">
        <v>33.409999999999997</v>
      </c>
      <c r="H18" s="18">
        <v>190.95</v>
      </c>
      <c r="I18" s="18">
        <v>10.96</v>
      </c>
      <c r="J18" s="18">
        <v>0</v>
      </c>
      <c r="K18" s="18">
        <v>0</v>
      </c>
      <c r="L18" s="18">
        <v>0</v>
      </c>
      <c r="M18" s="18">
        <v>0.51</v>
      </c>
      <c r="N18" s="18">
        <f t="shared" si="0"/>
        <v>1446.5000000000002</v>
      </c>
      <c r="O18" s="28">
        <v>1.307680745528333</v>
      </c>
      <c r="Q18" s="4"/>
    </row>
    <row r="19" spans="1:17" ht="30" customHeight="1" x14ac:dyDescent="0.2">
      <c r="A19" s="27" t="s">
        <v>14</v>
      </c>
      <c r="B19" s="18">
        <v>0</v>
      </c>
      <c r="C19" s="18">
        <v>1307.02</v>
      </c>
      <c r="D19" s="18">
        <v>4277.2</v>
      </c>
      <c r="E19" s="18">
        <v>358.69</v>
      </c>
      <c r="F19" s="18">
        <v>4106.6499999999996</v>
      </c>
      <c r="G19" s="18">
        <v>42.52</v>
      </c>
      <c r="H19" s="18">
        <v>1447.01</v>
      </c>
      <c r="I19" s="18">
        <v>3074.43</v>
      </c>
      <c r="J19" s="18">
        <v>48.38</v>
      </c>
      <c r="K19" s="18">
        <v>19.559999999999999</v>
      </c>
      <c r="L19" s="18">
        <v>0</v>
      </c>
      <c r="M19" s="18">
        <v>0.01</v>
      </c>
      <c r="N19" s="18">
        <f t="shared" si="0"/>
        <v>14681.469999999998</v>
      </c>
      <c r="O19" s="28">
        <v>26.499323613407483</v>
      </c>
      <c r="Q19" s="4"/>
    </row>
    <row r="20" spans="1:17" ht="30" customHeight="1" x14ac:dyDescent="0.2">
      <c r="A20" s="27" t="s">
        <v>15</v>
      </c>
      <c r="B20" s="18">
        <v>0</v>
      </c>
      <c r="C20" s="18">
        <v>0</v>
      </c>
      <c r="D20" s="18">
        <v>2.2000000000000002</v>
      </c>
      <c r="E20" s="18">
        <v>0</v>
      </c>
      <c r="F20" s="18">
        <v>2</v>
      </c>
      <c r="G20" s="18">
        <v>0</v>
      </c>
      <c r="H20" s="18">
        <v>4.2</v>
      </c>
      <c r="I20" s="18">
        <v>9.65</v>
      </c>
      <c r="J20" s="18">
        <v>0</v>
      </c>
      <c r="K20" s="18">
        <v>0</v>
      </c>
      <c r="L20" s="18">
        <v>0.01</v>
      </c>
      <c r="M20" s="18">
        <v>0</v>
      </c>
      <c r="N20" s="18">
        <f t="shared" si="0"/>
        <v>18.060000000000002</v>
      </c>
      <c r="O20" s="28">
        <v>0.27055463700586202</v>
      </c>
      <c r="Q20" s="4"/>
    </row>
    <row r="21" spans="1:17" ht="30" customHeight="1" x14ac:dyDescent="0.2">
      <c r="A21" s="29" t="s">
        <v>16</v>
      </c>
      <c r="B21" s="19">
        <v>3.7</v>
      </c>
      <c r="C21" s="19">
        <v>16.399999999999999</v>
      </c>
      <c r="D21" s="19">
        <v>82.84</v>
      </c>
      <c r="E21" s="19">
        <v>0</v>
      </c>
      <c r="F21" s="19">
        <v>2394.36</v>
      </c>
      <c r="G21" s="19">
        <v>46.78</v>
      </c>
      <c r="H21" s="19">
        <v>5641.2200000000403</v>
      </c>
      <c r="I21" s="19">
        <v>291.23</v>
      </c>
      <c r="J21" s="19">
        <v>1.1299999999999999</v>
      </c>
      <c r="K21" s="19">
        <v>30.6</v>
      </c>
      <c r="L21" s="19">
        <v>431.97</v>
      </c>
      <c r="M21" s="19">
        <v>0.69</v>
      </c>
      <c r="N21" s="19">
        <f t="shared" si="0"/>
        <v>8940.9200000000401</v>
      </c>
      <c r="O21" s="30">
        <v>25.251766120547121</v>
      </c>
      <c r="Q21" s="4"/>
    </row>
    <row r="22" spans="1:17" ht="30" customHeight="1" x14ac:dyDescent="0.2">
      <c r="A22" s="32" t="s">
        <v>2</v>
      </c>
      <c r="B22" s="33">
        <f>SUM(B9:B21)</f>
        <v>3.7</v>
      </c>
      <c r="C22" s="33">
        <f t="shared" ref="C22:N22" si="1">SUM(C9:C21)</f>
        <v>1473.73</v>
      </c>
      <c r="D22" s="33">
        <f t="shared" si="1"/>
        <v>7535.39</v>
      </c>
      <c r="E22" s="33">
        <f t="shared" si="1"/>
        <v>4768.0599999999995</v>
      </c>
      <c r="F22" s="33">
        <f t="shared" si="1"/>
        <v>15453.44</v>
      </c>
      <c r="G22" s="33">
        <f t="shared" si="1"/>
        <v>2537.21</v>
      </c>
      <c r="H22" s="33">
        <f t="shared" si="1"/>
        <v>8859.0800000000399</v>
      </c>
      <c r="I22" s="33">
        <f t="shared" si="1"/>
        <v>7828.7999999999993</v>
      </c>
      <c r="J22" s="33">
        <f t="shared" si="1"/>
        <v>198.07</v>
      </c>
      <c r="K22" s="33">
        <f t="shared" si="1"/>
        <v>286.01</v>
      </c>
      <c r="L22" s="33">
        <f t="shared" si="1"/>
        <v>795.62</v>
      </c>
      <c r="M22" s="33">
        <f t="shared" si="1"/>
        <v>15560.970000000001</v>
      </c>
      <c r="N22" s="33">
        <f t="shared" si="1"/>
        <v>65300.080000000045</v>
      </c>
      <c r="O22" s="34">
        <v>100</v>
      </c>
      <c r="Q22" s="4"/>
    </row>
  </sheetData>
  <mergeCells count="4">
    <mergeCell ref="A4:O4"/>
    <mergeCell ref="A5:O5"/>
    <mergeCell ref="B7:O7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showGridLines="0" zoomScale="75" zoomScaleNormal="75" zoomScaleSheetLayoutView="75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7.5703125" style="2" bestFit="1" customWidth="1"/>
    <col min="3" max="3" width="9.28515625" style="2" bestFit="1" customWidth="1"/>
    <col min="4" max="4" width="10.42578125" style="2" bestFit="1" customWidth="1"/>
    <col min="5" max="5" width="8.85546875" style="2" bestFit="1" customWidth="1"/>
    <col min="6" max="7" width="9.28515625" style="2" bestFit="1" customWidth="1"/>
    <col min="8" max="8" width="10" style="2" bestFit="1" customWidth="1"/>
    <col min="9" max="9" width="9.7109375" style="2" bestFit="1" customWidth="1"/>
    <col min="10" max="10" width="7.140625" style="2" bestFit="1" customWidth="1"/>
    <col min="11" max="11" width="8" style="2" bestFit="1" customWidth="1"/>
    <col min="12" max="12" width="7.5703125" style="2" bestFit="1" customWidth="1"/>
    <col min="13" max="13" width="6.42578125" style="2" bestFit="1" customWidth="1"/>
    <col min="14" max="14" width="10.85546875" style="2" bestFit="1" customWidth="1"/>
    <col min="15" max="15" width="8.7109375" style="3" customWidth="1"/>
  </cols>
  <sheetData>
    <row r="1" spans="1:26" x14ac:dyDescent="0.2">
      <c r="A1" s="24" t="s">
        <v>31</v>
      </c>
    </row>
    <row r="2" spans="1:26" x14ac:dyDescent="0.2">
      <c r="A2" s="24" t="s">
        <v>165</v>
      </c>
    </row>
    <row r="3" spans="1:26" x14ac:dyDescent="0.2">
      <c r="A3" s="24" t="s">
        <v>166</v>
      </c>
    </row>
    <row r="4" spans="1:26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" x14ac:dyDescent="0.25">
      <c r="A5" s="170" t="s">
        <v>33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6" ht="30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26" ht="30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26" ht="30" customHeight="1" x14ac:dyDescent="0.2">
      <c r="A9" s="25" t="s">
        <v>4</v>
      </c>
      <c r="B9" s="17">
        <v>0</v>
      </c>
      <c r="C9" s="17">
        <v>0</v>
      </c>
      <c r="D9" s="17">
        <v>11.59</v>
      </c>
      <c r="E9" s="17">
        <v>275.60000000000002</v>
      </c>
      <c r="F9" s="17">
        <v>399</v>
      </c>
      <c r="G9" s="17">
        <v>88.5</v>
      </c>
      <c r="H9" s="17">
        <v>51.31</v>
      </c>
      <c r="I9" s="17">
        <v>212.05</v>
      </c>
      <c r="J9" s="17">
        <v>12.06</v>
      </c>
      <c r="K9" s="17">
        <v>47.5</v>
      </c>
      <c r="L9" s="17">
        <v>2.0499999999999998</v>
      </c>
      <c r="M9" s="17">
        <v>0.01</v>
      </c>
      <c r="N9" s="17">
        <f>SUM(B9:M9)</f>
        <v>1099.6699999999998</v>
      </c>
      <c r="O9" s="26">
        <v>2.4572317262830481</v>
      </c>
      <c r="Q9" s="4"/>
    </row>
    <row r="10" spans="1:26" ht="30" customHeight="1" x14ac:dyDescent="0.2">
      <c r="A10" s="27" t="s">
        <v>5</v>
      </c>
      <c r="B10" s="18">
        <v>0</v>
      </c>
      <c r="C10" s="18">
        <v>51.5</v>
      </c>
      <c r="D10" s="18">
        <v>174.24</v>
      </c>
      <c r="E10" s="18">
        <v>637.21</v>
      </c>
      <c r="F10" s="18">
        <v>38.049999999999997</v>
      </c>
      <c r="G10" s="18">
        <v>159.97</v>
      </c>
      <c r="H10" s="18">
        <v>150.57</v>
      </c>
      <c r="I10" s="18">
        <v>1171.01</v>
      </c>
      <c r="J10" s="18">
        <v>11.02</v>
      </c>
      <c r="K10" s="18">
        <v>21.73</v>
      </c>
      <c r="L10" s="18">
        <v>24.11</v>
      </c>
      <c r="M10" s="18">
        <v>10.01</v>
      </c>
      <c r="N10" s="18">
        <f t="shared" ref="N10:N21" si="0">SUM(B10:M10)</f>
        <v>2449.4200000000005</v>
      </c>
      <c r="O10" s="28">
        <v>3.8102643856920686</v>
      </c>
      <c r="Q10" s="4"/>
    </row>
    <row r="11" spans="1:26" ht="30" customHeight="1" x14ac:dyDescent="0.2">
      <c r="A11" s="27" t="s">
        <v>6</v>
      </c>
      <c r="B11" s="18">
        <v>0</v>
      </c>
      <c r="C11" s="18">
        <v>0</v>
      </c>
      <c r="D11" s="18">
        <v>0</v>
      </c>
      <c r="E11" s="18">
        <v>0</v>
      </c>
      <c r="F11" s="18">
        <v>109.7</v>
      </c>
      <c r="G11" s="18">
        <v>134.46</v>
      </c>
      <c r="H11" s="18">
        <v>438.76</v>
      </c>
      <c r="I11" s="18">
        <v>91.65</v>
      </c>
      <c r="J11" s="18">
        <v>49.11</v>
      </c>
      <c r="K11" s="18">
        <v>5.85</v>
      </c>
      <c r="L11" s="18">
        <v>0</v>
      </c>
      <c r="M11" s="18">
        <v>0</v>
      </c>
      <c r="N11" s="18">
        <f t="shared" si="0"/>
        <v>829.53000000000009</v>
      </c>
      <c r="O11" s="28">
        <v>1.228615863141524</v>
      </c>
    </row>
    <row r="12" spans="1:26" ht="30" customHeight="1" x14ac:dyDescent="0.2">
      <c r="A12" s="27" t="s">
        <v>7</v>
      </c>
      <c r="B12" s="18">
        <v>0</v>
      </c>
      <c r="C12" s="18">
        <v>142.51</v>
      </c>
      <c r="D12" s="18">
        <v>3311.63</v>
      </c>
      <c r="E12" s="18">
        <v>176.8</v>
      </c>
      <c r="F12" s="18">
        <v>1631.32</v>
      </c>
      <c r="G12" s="18">
        <v>287.82</v>
      </c>
      <c r="H12" s="18">
        <v>84.42</v>
      </c>
      <c r="I12" s="18">
        <v>236.21</v>
      </c>
      <c r="J12" s="18">
        <v>0.2</v>
      </c>
      <c r="K12" s="18">
        <v>60.5</v>
      </c>
      <c r="L12" s="18">
        <v>0.16</v>
      </c>
      <c r="M12" s="18">
        <v>0.04</v>
      </c>
      <c r="N12" s="18">
        <f t="shared" si="0"/>
        <v>5931.61</v>
      </c>
      <c r="O12" s="28">
        <v>10.311041990668739</v>
      </c>
      <c r="P12" s="5"/>
      <c r="Q12" s="4"/>
    </row>
    <row r="13" spans="1:26" ht="30" customHeight="1" x14ac:dyDescent="0.2">
      <c r="A13" s="27" t="s">
        <v>8</v>
      </c>
      <c r="B13" s="18">
        <v>0</v>
      </c>
      <c r="C13" s="18">
        <v>0</v>
      </c>
      <c r="D13" s="18">
        <v>4.5</v>
      </c>
      <c r="E13" s="18">
        <v>9.5</v>
      </c>
      <c r="F13" s="18">
        <v>0.05</v>
      </c>
      <c r="G13" s="18">
        <v>1.7</v>
      </c>
      <c r="H13" s="18">
        <v>29.62</v>
      </c>
      <c r="I13" s="18">
        <v>0.11</v>
      </c>
      <c r="J13" s="18">
        <v>2.16</v>
      </c>
      <c r="K13" s="18">
        <v>0</v>
      </c>
      <c r="L13" s="18">
        <v>0</v>
      </c>
      <c r="M13" s="18">
        <v>0</v>
      </c>
      <c r="N13" s="18">
        <f t="shared" si="0"/>
        <v>47.64</v>
      </c>
      <c r="O13" s="28">
        <v>0.31104199066874028</v>
      </c>
    </row>
    <row r="14" spans="1:26" ht="30" customHeight="1" x14ac:dyDescent="0.2">
      <c r="A14" s="27" t="s">
        <v>9</v>
      </c>
      <c r="B14" s="18">
        <v>0</v>
      </c>
      <c r="C14" s="18">
        <v>0</v>
      </c>
      <c r="D14" s="18">
        <v>2.6</v>
      </c>
      <c r="E14" s="18">
        <v>36.200000000000003</v>
      </c>
      <c r="F14" s="18">
        <v>115.3</v>
      </c>
      <c r="G14" s="18">
        <v>8.14</v>
      </c>
      <c r="H14" s="18">
        <v>3.03</v>
      </c>
      <c r="I14" s="18">
        <v>1246.24</v>
      </c>
      <c r="J14" s="18">
        <v>5</v>
      </c>
      <c r="K14" s="18">
        <v>30</v>
      </c>
      <c r="L14" s="18">
        <v>0</v>
      </c>
      <c r="M14" s="18">
        <v>0</v>
      </c>
      <c r="N14" s="18">
        <f t="shared" si="0"/>
        <v>1446.51</v>
      </c>
      <c r="O14" s="28">
        <v>0.65318818040435456</v>
      </c>
    </row>
    <row r="15" spans="1:26" ht="30" customHeight="1" x14ac:dyDescent="0.2">
      <c r="A15" s="27" t="s">
        <v>10</v>
      </c>
      <c r="B15" s="18">
        <v>0</v>
      </c>
      <c r="C15" s="18">
        <v>421.71</v>
      </c>
      <c r="D15" s="18">
        <v>6056.39</v>
      </c>
      <c r="E15" s="18">
        <v>1030.1199999999999</v>
      </c>
      <c r="F15" s="18">
        <v>1427.48</v>
      </c>
      <c r="G15" s="18">
        <v>859</v>
      </c>
      <c r="H15" s="18">
        <v>188.95</v>
      </c>
      <c r="I15" s="18">
        <v>1176.3499999999999</v>
      </c>
      <c r="J15" s="18">
        <v>57.95</v>
      </c>
      <c r="K15" s="18">
        <v>47.53</v>
      </c>
      <c r="L15" s="18">
        <v>144.80000000000001</v>
      </c>
      <c r="M15" s="18">
        <v>3.28</v>
      </c>
      <c r="N15" s="18">
        <f t="shared" si="0"/>
        <v>11413.560000000003</v>
      </c>
      <c r="O15" s="28">
        <v>23.530326594090205</v>
      </c>
      <c r="Q15" s="4"/>
    </row>
    <row r="16" spans="1:26" ht="30" customHeight="1" x14ac:dyDescent="0.2">
      <c r="A16" s="27" t="s">
        <v>11</v>
      </c>
      <c r="B16" s="18">
        <v>0</v>
      </c>
      <c r="C16" s="18">
        <v>228.9</v>
      </c>
      <c r="D16" s="18">
        <v>1714.1</v>
      </c>
      <c r="E16" s="18">
        <v>59.62</v>
      </c>
      <c r="F16" s="18">
        <v>297.7</v>
      </c>
      <c r="G16" s="18">
        <v>109.7</v>
      </c>
      <c r="H16" s="18">
        <v>27.19</v>
      </c>
      <c r="I16" s="18">
        <v>150.41999999999999</v>
      </c>
      <c r="J16" s="18">
        <v>25.38</v>
      </c>
      <c r="K16" s="18">
        <v>11.7</v>
      </c>
      <c r="L16" s="18">
        <v>1</v>
      </c>
      <c r="M16" s="18">
        <v>0</v>
      </c>
      <c r="N16" s="18">
        <f t="shared" si="0"/>
        <v>2625.7099999999996</v>
      </c>
      <c r="O16" s="28">
        <v>3.5769828926905132</v>
      </c>
    </row>
    <row r="17" spans="1:17" ht="30" customHeight="1" x14ac:dyDescent="0.2">
      <c r="A17" s="27" t="s">
        <v>12</v>
      </c>
      <c r="B17" s="18">
        <v>0</v>
      </c>
      <c r="C17" s="18">
        <v>1</v>
      </c>
      <c r="D17" s="18">
        <v>7.31</v>
      </c>
      <c r="E17" s="18">
        <v>2.4</v>
      </c>
      <c r="F17" s="18">
        <v>281.5</v>
      </c>
      <c r="G17" s="18">
        <v>49.96</v>
      </c>
      <c r="H17" s="18">
        <v>70.45</v>
      </c>
      <c r="I17" s="18">
        <v>63.88</v>
      </c>
      <c r="J17" s="18">
        <v>2.02</v>
      </c>
      <c r="K17" s="18">
        <v>4.4000000000000004</v>
      </c>
      <c r="L17" s="18">
        <v>0</v>
      </c>
      <c r="M17" s="18">
        <v>0</v>
      </c>
      <c r="N17" s="18">
        <f t="shared" si="0"/>
        <v>482.9199999999999</v>
      </c>
      <c r="O17" s="28">
        <v>0.80870917573872481</v>
      </c>
    </row>
    <row r="18" spans="1:17" ht="30" customHeight="1" x14ac:dyDescent="0.2">
      <c r="A18" s="27" t="s">
        <v>13</v>
      </c>
      <c r="B18" s="18">
        <v>0</v>
      </c>
      <c r="C18" s="18">
        <v>5.7</v>
      </c>
      <c r="D18" s="18">
        <v>325.72000000000003</v>
      </c>
      <c r="E18" s="18">
        <v>34</v>
      </c>
      <c r="F18" s="18">
        <v>39.04</v>
      </c>
      <c r="G18" s="18">
        <v>1.1299999999999999</v>
      </c>
      <c r="H18" s="18">
        <v>268.5</v>
      </c>
      <c r="I18" s="18">
        <v>0</v>
      </c>
      <c r="J18" s="18">
        <v>0</v>
      </c>
      <c r="K18" s="18">
        <v>28</v>
      </c>
      <c r="L18" s="18">
        <v>1</v>
      </c>
      <c r="M18" s="18">
        <v>0.19</v>
      </c>
      <c r="N18" s="18">
        <f t="shared" si="0"/>
        <v>703.28000000000009</v>
      </c>
      <c r="O18" s="28">
        <v>1.0575427682737168</v>
      </c>
      <c r="Q18" s="4"/>
    </row>
    <row r="19" spans="1:17" ht="30" customHeight="1" x14ac:dyDescent="0.2">
      <c r="A19" s="27" t="s">
        <v>14</v>
      </c>
      <c r="B19" s="18">
        <v>0</v>
      </c>
      <c r="C19" s="18">
        <v>276.89999999999998</v>
      </c>
      <c r="D19" s="18">
        <v>2030.8</v>
      </c>
      <c r="E19" s="18">
        <v>2557.34</v>
      </c>
      <c r="F19" s="18">
        <v>2819.32</v>
      </c>
      <c r="G19" s="18">
        <v>265.07</v>
      </c>
      <c r="H19" s="18">
        <v>697.68</v>
      </c>
      <c r="I19" s="18">
        <v>1883.03</v>
      </c>
      <c r="J19" s="18">
        <v>122.56</v>
      </c>
      <c r="K19" s="18">
        <v>28.81</v>
      </c>
      <c r="L19" s="18">
        <v>0</v>
      </c>
      <c r="M19" s="18">
        <v>0.01</v>
      </c>
      <c r="N19" s="18">
        <f t="shared" si="0"/>
        <v>10681.52</v>
      </c>
      <c r="O19" s="28">
        <v>18.506998444790046</v>
      </c>
      <c r="Q19" s="4"/>
    </row>
    <row r="20" spans="1:17" ht="30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0.02</v>
      </c>
      <c r="F20" s="18">
        <v>0.4</v>
      </c>
      <c r="G20" s="18">
        <v>8.32</v>
      </c>
      <c r="H20" s="18">
        <v>10.5</v>
      </c>
      <c r="I20" s="18">
        <v>84.3</v>
      </c>
      <c r="J20" s="18">
        <v>0.03</v>
      </c>
      <c r="K20" s="18">
        <v>0.2</v>
      </c>
      <c r="L20" s="18">
        <v>0</v>
      </c>
      <c r="M20" s="18">
        <v>0</v>
      </c>
      <c r="N20" s="18">
        <f t="shared" si="0"/>
        <v>103.77</v>
      </c>
      <c r="O20" s="28">
        <v>0.35769828926905134</v>
      </c>
      <c r="Q20" s="4"/>
    </row>
    <row r="21" spans="1:17" ht="30" customHeight="1" x14ac:dyDescent="0.2">
      <c r="A21" s="29" t="s">
        <v>16</v>
      </c>
      <c r="B21" s="19">
        <v>178.53</v>
      </c>
      <c r="C21" s="19">
        <v>757.8</v>
      </c>
      <c r="D21" s="19">
        <v>1798.71</v>
      </c>
      <c r="E21" s="19">
        <v>0</v>
      </c>
      <c r="F21" s="19">
        <v>9.5</v>
      </c>
      <c r="G21" s="19">
        <v>545.05999999999995</v>
      </c>
      <c r="H21" s="19">
        <v>8667.9300000000931</v>
      </c>
      <c r="I21" s="19">
        <v>352.4</v>
      </c>
      <c r="J21" s="19">
        <v>25.82</v>
      </c>
      <c r="K21" s="19">
        <v>4.51</v>
      </c>
      <c r="L21" s="19">
        <v>531.89</v>
      </c>
      <c r="M21" s="19">
        <v>0</v>
      </c>
      <c r="N21" s="19">
        <f t="shared" si="0"/>
        <v>12872.150000000092</v>
      </c>
      <c r="O21" s="30">
        <v>33.390357698289272</v>
      </c>
      <c r="Q21" s="4"/>
    </row>
    <row r="22" spans="1:17" ht="30" customHeight="1" x14ac:dyDescent="0.2">
      <c r="A22" s="32" t="s">
        <v>2</v>
      </c>
      <c r="B22" s="33">
        <f>SUM(B9:B21)</f>
        <v>178.53</v>
      </c>
      <c r="C22" s="33">
        <f t="shared" ref="C22:N22" si="1">SUM(C9:C21)</f>
        <v>1886.02</v>
      </c>
      <c r="D22" s="33">
        <f t="shared" si="1"/>
        <v>15437.59</v>
      </c>
      <c r="E22" s="33">
        <f t="shared" si="1"/>
        <v>4818.8100000000013</v>
      </c>
      <c r="F22" s="33">
        <f t="shared" si="1"/>
        <v>7168.3600000000006</v>
      </c>
      <c r="G22" s="33">
        <f t="shared" si="1"/>
        <v>2518.83</v>
      </c>
      <c r="H22" s="33">
        <f t="shared" si="1"/>
        <v>10688.910000000093</v>
      </c>
      <c r="I22" s="33">
        <f t="shared" si="1"/>
        <v>6667.65</v>
      </c>
      <c r="J22" s="33">
        <f t="shared" si="1"/>
        <v>313.31</v>
      </c>
      <c r="K22" s="33">
        <f t="shared" si="1"/>
        <v>290.72999999999996</v>
      </c>
      <c r="L22" s="33">
        <f t="shared" si="1"/>
        <v>705.01</v>
      </c>
      <c r="M22" s="33">
        <f t="shared" si="1"/>
        <v>13.539999999999997</v>
      </c>
      <c r="N22" s="33">
        <f t="shared" si="1"/>
        <v>50687.290000000081</v>
      </c>
      <c r="O22" s="34">
        <v>100</v>
      </c>
      <c r="Q22" s="4"/>
    </row>
  </sheetData>
  <mergeCells count="4">
    <mergeCell ref="A4:O4"/>
    <mergeCell ref="A5:O5"/>
    <mergeCell ref="B7:O7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horizontalDpi="4294967294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showGridLines="0" zoomScale="75" zoomScaleNormal="75" zoomScaleSheetLayoutView="75" workbookViewId="0">
      <selection activeCell="A7" sqref="A7:A8"/>
    </sheetView>
  </sheetViews>
  <sheetFormatPr baseColWidth="10" defaultRowHeight="12.75" x14ac:dyDescent="0.2"/>
  <cols>
    <col min="1" max="1" width="90.42578125" bestFit="1" customWidth="1"/>
    <col min="2" max="2" width="7.140625" bestFit="1" customWidth="1"/>
    <col min="3" max="4" width="9.28515625" bestFit="1" customWidth="1"/>
    <col min="5" max="5" width="8.85546875" bestFit="1" customWidth="1"/>
    <col min="6" max="7" width="9.7109375" bestFit="1" customWidth="1"/>
    <col min="8" max="8" width="9.28515625" bestFit="1" customWidth="1"/>
    <col min="9" max="9" width="9.7109375" bestFit="1" customWidth="1"/>
    <col min="10" max="11" width="7.5703125" bestFit="1" customWidth="1"/>
    <col min="12" max="12" width="6.42578125" bestFit="1" customWidth="1"/>
    <col min="13" max="13" width="7.5703125" bestFit="1" customWidth="1"/>
    <col min="14" max="14" width="10.42578125" bestFit="1" customWidth="1"/>
    <col min="15" max="15" width="8.7109375" style="3" customWidth="1"/>
  </cols>
  <sheetData>
    <row r="1" spans="1:26" x14ac:dyDescent="0.2">
      <c r="A1" s="24" t="s">
        <v>31</v>
      </c>
    </row>
    <row r="2" spans="1:26" x14ac:dyDescent="0.2">
      <c r="A2" s="24" t="s">
        <v>165</v>
      </c>
    </row>
    <row r="3" spans="1:26" x14ac:dyDescent="0.2">
      <c r="A3" s="24" t="s">
        <v>166</v>
      </c>
    </row>
    <row r="4" spans="1:26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" x14ac:dyDescent="0.25">
      <c r="A5" s="170" t="s">
        <v>32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7" spans="1:26" ht="30" customHeight="1" x14ac:dyDescent="0.2">
      <c r="A7" s="191" t="s">
        <v>1</v>
      </c>
      <c r="B7" s="189" t="s">
        <v>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90"/>
    </row>
    <row r="8" spans="1:26" ht="30" customHeight="1" x14ac:dyDescent="0.2">
      <c r="A8" s="192"/>
      <c r="B8" s="36" t="s">
        <v>18</v>
      </c>
      <c r="C8" s="36" t="s">
        <v>19</v>
      </c>
      <c r="D8" s="36" t="s">
        <v>20</v>
      </c>
      <c r="E8" s="36" t="s">
        <v>21</v>
      </c>
      <c r="F8" s="36" t="s">
        <v>22</v>
      </c>
      <c r="G8" s="36" t="s">
        <v>23</v>
      </c>
      <c r="H8" s="36" t="s">
        <v>24</v>
      </c>
      <c r="I8" s="36" t="s">
        <v>25</v>
      </c>
      <c r="J8" s="36" t="s">
        <v>42</v>
      </c>
      <c r="K8" s="36" t="s">
        <v>26</v>
      </c>
      <c r="L8" s="36" t="s">
        <v>27</v>
      </c>
      <c r="M8" s="36" t="s">
        <v>28</v>
      </c>
      <c r="N8" s="36" t="s">
        <v>2</v>
      </c>
      <c r="O8" s="37" t="s">
        <v>3</v>
      </c>
    </row>
    <row r="9" spans="1:26" ht="30" customHeight="1" x14ac:dyDescent="0.2">
      <c r="A9" s="25" t="s">
        <v>4</v>
      </c>
      <c r="B9" s="17">
        <v>0</v>
      </c>
      <c r="C9" s="17">
        <v>0</v>
      </c>
      <c r="D9" s="17">
        <v>7.3</v>
      </c>
      <c r="E9" s="17">
        <v>0</v>
      </c>
      <c r="F9" s="17">
        <v>25.6</v>
      </c>
      <c r="G9" s="17">
        <v>423.65</v>
      </c>
      <c r="H9" s="17">
        <v>78.37</v>
      </c>
      <c r="I9" s="17">
        <v>183.41</v>
      </c>
      <c r="J9" s="17">
        <v>11.87</v>
      </c>
      <c r="K9" s="17">
        <v>20.71</v>
      </c>
      <c r="L9" s="17">
        <v>0</v>
      </c>
      <c r="M9" s="17">
        <v>0</v>
      </c>
      <c r="N9" s="17">
        <f>SUM(B9:M9)</f>
        <v>750.91</v>
      </c>
      <c r="O9" s="26">
        <v>2.2054939249867935</v>
      </c>
      <c r="Q9" s="4"/>
    </row>
    <row r="10" spans="1:26" ht="30" customHeight="1" x14ac:dyDescent="0.2">
      <c r="A10" s="27" t="s">
        <v>5</v>
      </c>
      <c r="B10" s="18">
        <v>0</v>
      </c>
      <c r="C10" s="18">
        <v>158</v>
      </c>
      <c r="D10" s="18">
        <v>886.76</v>
      </c>
      <c r="E10" s="18">
        <v>201.28</v>
      </c>
      <c r="F10" s="18">
        <v>137.9</v>
      </c>
      <c r="G10" s="18">
        <v>669.37</v>
      </c>
      <c r="H10" s="18">
        <v>378.24</v>
      </c>
      <c r="I10" s="18">
        <v>1543.42</v>
      </c>
      <c r="J10" s="18">
        <v>41.07</v>
      </c>
      <c r="K10" s="18">
        <v>54.31</v>
      </c>
      <c r="L10" s="18">
        <v>30.14</v>
      </c>
      <c r="M10" s="18">
        <v>72</v>
      </c>
      <c r="N10" s="18">
        <f t="shared" ref="N10:N21" si="0">SUM(B10:M10)</f>
        <v>4172.4900000000007</v>
      </c>
      <c r="O10" s="28">
        <v>4.4902271526677229</v>
      </c>
      <c r="Q10" s="4"/>
    </row>
    <row r="11" spans="1:26" ht="30" customHeight="1" x14ac:dyDescent="0.2">
      <c r="A11" s="27" t="s">
        <v>6</v>
      </c>
      <c r="B11" s="18">
        <v>0</v>
      </c>
      <c r="C11" s="18">
        <v>8</v>
      </c>
      <c r="D11" s="18">
        <v>2</v>
      </c>
      <c r="E11" s="18">
        <v>0</v>
      </c>
      <c r="F11" s="18">
        <v>185.75</v>
      </c>
      <c r="G11" s="18">
        <v>33.700000000000003</v>
      </c>
      <c r="H11" s="18">
        <v>308.8</v>
      </c>
      <c r="I11" s="18">
        <v>103.57</v>
      </c>
      <c r="J11" s="18">
        <v>0</v>
      </c>
      <c r="K11" s="18">
        <v>2.4300000000000002</v>
      </c>
      <c r="L11" s="18">
        <v>0</v>
      </c>
      <c r="M11" s="18">
        <v>0</v>
      </c>
      <c r="N11" s="18">
        <f t="shared" si="0"/>
        <v>644.24999999999989</v>
      </c>
      <c r="O11" s="28">
        <v>4.5958795562599049</v>
      </c>
    </row>
    <row r="12" spans="1:26" ht="30" customHeight="1" x14ac:dyDescent="0.2">
      <c r="A12" s="27" t="s">
        <v>7</v>
      </c>
      <c r="B12" s="18">
        <v>0</v>
      </c>
      <c r="C12" s="18">
        <v>366.85</v>
      </c>
      <c r="D12" s="18">
        <v>3840.3</v>
      </c>
      <c r="E12" s="18">
        <v>3785.44</v>
      </c>
      <c r="F12" s="18">
        <v>506.8</v>
      </c>
      <c r="G12" s="18">
        <v>913.81</v>
      </c>
      <c r="H12" s="18">
        <v>104.01</v>
      </c>
      <c r="I12" s="18">
        <v>244.68</v>
      </c>
      <c r="J12" s="18">
        <v>37.4</v>
      </c>
      <c r="K12" s="18">
        <v>22.08</v>
      </c>
      <c r="L12" s="18">
        <v>0</v>
      </c>
      <c r="M12" s="18">
        <v>4.82</v>
      </c>
      <c r="N12" s="18">
        <f t="shared" si="0"/>
        <v>9826.1899999999987</v>
      </c>
      <c r="O12" s="28">
        <v>10.736925515055468</v>
      </c>
      <c r="P12" s="5"/>
      <c r="Q12" s="4"/>
    </row>
    <row r="13" spans="1:26" ht="30" customHeight="1" x14ac:dyDescent="0.2">
      <c r="A13" s="27" t="s">
        <v>8</v>
      </c>
      <c r="B13" s="18">
        <v>0</v>
      </c>
      <c r="C13" s="18">
        <v>0</v>
      </c>
      <c r="D13" s="18">
        <v>0</v>
      </c>
      <c r="E13" s="18">
        <v>22</v>
      </c>
      <c r="F13" s="18">
        <v>0</v>
      </c>
      <c r="G13" s="18">
        <v>11</v>
      </c>
      <c r="H13" s="18">
        <v>148.68</v>
      </c>
      <c r="I13" s="18">
        <v>32.770000000000003</v>
      </c>
      <c r="J13" s="18">
        <v>0</v>
      </c>
      <c r="K13" s="18">
        <v>0</v>
      </c>
      <c r="L13" s="18">
        <v>0</v>
      </c>
      <c r="M13" s="18">
        <v>0</v>
      </c>
      <c r="N13" s="18">
        <f t="shared" si="0"/>
        <v>214.45000000000002</v>
      </c>
      <c r="O13" s="28">
        <v>0.25092445853143158</v>
      </c>
    </row>
    <row r="14" spans="1:26" ht="30" customHeight="1" x14ac:dyDescent="0.2">
      <c r="A14" s="27" t="s">
        <v>9</v>
      </c>
      <c r="B14" s="18">
        <v>0</v>
      </c>
      <c r="C14" s="18">
        <v>0</v>
      </c>
      <c r="D14" s="18">
        <v>2.11</v>
      </c>
      <c r="E14" s="18">
        <v>0.3</v>
      </c>
      <c r="F14" s="18">
        <v>96</v>
      </c>
      <c r="G14" s="18">
        <v>1.81</v>
      </c>
      <c r="H14" s="18">
        <v>2.98</v>
      </c>
      <c r="I14" s="18">
        <v>9.0500000000000007</v>
      </c>
      <c r="J14" s="18">
        <v>0</v>
      </c>
      <c r="K14" s="18">
        <v>0.04</v>
      </c>
      <c r="L14" s="18">
        <v>0</v>
      </c>
      <c r="M14" s="18">
        <v>0</v>
      </c>
      <c r="N14" s="18">
        <f t="shared" si="0"/>
        <v>112.29</v>
      </c>
      <c r="O14" s="28">
        <v>0.60750132065504492</v>
      </c>
    </row>
    <row r="15" spans="1:26" ht="30" customHeight="1" x14ac:dyDescent="0.2">
      <c r="A15" s="27" t="s">
        <v>10</v>
      </c>
      <c r="B15" s="18">
        <v>0</v>
      </c>
      <c r="C15" s="18">
        <v>623.21</v>
      </c>
      <c r="D15" s="18">
        <v>4658.3900000000085</v>
      </c>
      <c r="E15" s="18">
        <v>1193.42</v>
      </c>
      <c r="F15" s="18">
        <v>1574.43</v>
      </c>
      <c r="G15" s="18">
        <v>1662.85</v>
      </c>
      <c r="H15" s="18">
        <v>289.58999999999997</v>
      </c>
      <c r="I15" s="18">
        <v>619.03999999999883</v>
      </c>
      <c r="J15" s="18">
        <v>21.59</v>
      </c>
      <c r="K15" s="18">
        <v>30.59</v>
      </c>
      <c r="L15" s="18">
        <v>0</v>
      </c>
      <c r="M15" s="18">
        <v>7.07</v>
      </c>
      <c r="N15" s="18">
        <f t="shared" si="0"/>
        <v>10680.180000000008</v>
      </c>
      <c r="O15" s="28">
        <v>23.15108293713682</v>
      </c>
      <c r="Q15" s="4"/>
    </row>
    <row r="16" spans="1:26" ht="30" customHeight="1" x14ac:dyDescent="0.2">
      <c r="A16" s="27" t="s">
        <v>11</v>
      </c>
      <c r="B16" s="18">
        <v>0</v>
      </c>
      <c r="C16" s="18">
        <v>16.5</v>
      </c>
      <c r="D16" s="18">
        <v>117.7</v>
      </c>
      <c r="E16" s="18">
        <v>454.47</v>
      </c>
      <c r="F16" s="18">
        <v>83.5</v>
      </c>
      <c r="G16" s="18">
        <v>116.95</v>
      </c>
      <c r="H16" s="18">
        <v>31.17</v>
      </c>
      <c r="I16" s="18">
        <v>62.5</v>
      </c>
      <c r="J16" s="18">
        <v>0.5</v>
      </c>
      <c r="K16" s="18">
        <v>0.3</v>
      </c>
      <c r="L16" s="18">
        <v>7</v>
      </c>
      <c r="M16" s="18">
        <v>1.01</v>
      </c>
      <c r="N16" s="18">
        <f t="shared" si="0"/>
        <v>891.6</v>
      </c>
      <c r="O16" s="28">
        <v>3.2223983095615423</v>
      </c>
    </row>
    <row r="17" spans="1:17" ht="30" customHeight="1" x14ac:dyDescent="0.2">
      <c r="A17" s="27" t="s">
        <v>12</v>
      </c>
      <c r="B17" s="18">
        <v>0</v>
      </c>
      <c r="C17" s="18">
        <v>81.5</v>
      </c>
      <c r="D17" s="18">
        <v>33.6</v>
      </c>
      <c r="E17" s="18">
        <v>0.5</v>
      </c>
      <c r="F17" s="18">
        <v>389.9</v>
      </c>
      <c r="G17" s="18">
        <v>193.62</v>
      </c>
      <c r="H17" s="18">
        <v>102.96</v>
      </c>
      <c r="I17" s="18">
        <v>0.02</v>
      </c>
      <c r="J17" s="18">
        <v>0</v>
      </c>
      <c r="K17" s="18">
        <v>4.5</v>
      </c>
      <c r="L17" s="18">
        <v>0.02</v>
      </c>
      <c r="M17" s="18">
        <v>0</v>
      </c>
      <c r="N17" s="18">
        <f t="shared" si="0"/>
        <v>806.62</v>
      </c>
      <c r="O17" s="28">
        <v>0.46222926571579503</v>
      </c>
    </row>
    <row r="18" spans="1:17" ht="30" customHeight="1" x14ac:dyDescent="0.2">
      <c r="A18" s="27" t="s">
        <v>13</v>
      </c>
      <c r="B18" s="18">
        <v>0</v>
      </c>
      <c r="C18" s="18">
        <v>0.25</v>
      </c>
      <c r="D18" s="18">
        <v>5.0999999999999996</v>
      </c>
      <c r="E18" s="18">
        <v>157.85</v>
      </c>
      <c r="F18" s="18">
        <v>5098.95</v>
      </c>
      <c r="G18" s="18">
        <v>1.66</v>
      </c>
      <c r="H18" s="18">
        <v>2.2000000000000002</v>
      </c>
      <c r="I18" s="18">
        <v>0.35</v>
      </c>
      <c r="J18" s="18">
        <v>0</v>
      </c>
      <c r="K18" s="18">
        <v>0</v>
      </c>
      <c r="L18" s="18">
        <v>0</v>
      </c>
      <c r="M18" s="18">
        <v>20.309999999999999</v>
      </c>
      <c r="N18" s="18">
        <f t="shared" si="0"/>
        <v>5286.67</v>
      </c>
      <c r="O18" s="28">
        <v>0.72636027469624942</v>
      </c>
      <c r="Q18" s="4"/>
    </row>
    <row r="19" spans="1:17" ht="30" customHeight="1" x14ac:dyDescent="0.2">
      <c r="A19" s="27" t="s">
        <v>14</v>
      </c>
      <c r="B19" s="18">
        <v>0</v>
      </c>
      <c r="C19" s="18">
        <v>363.02</v>
      </c>
      <c r="D19" s="18">
        <v>328.92</v>
      </c>
      <c r="E19" s="18">
        <v>366.32</v>
      </c>
      <c r="F19" s="18">
        <v>1036.25</v>
      </c>
      <c r="G19" s="18">
        <v>104.5</v>
      </c>
      <c r="H19" s="18">
        <v>622.59999999999854</v>
      </c>
      <c r="I19" s="18">
        <v>1648.15</v>
      </c>
      <c r="J19" s="18">
        <v>1.84</v>
      </c>
      <c r="K19" s="18">
        <v>5.36</v>
      </c>
      <c r="L19" s="18">
        <v>0</v>
      </c>
      <c r="M19" s="18">
        <v>0</v>
      </c>
      <c r="N19" s="18">
        <f t="shared" si="0"/>
        <v>4476.9599999999982</v>
      </c>
      <c r="O19" s="28">
        <v>22.636027469624935</v>
      </c>
      <c r="Q19" s="4"/>
    </row>
    <row r="20" spans="1:17" ht="30" customHeight="1" x14ac:dyDescent="0.2">
      <c r="A20" s="27" t="s">
        <v>15</v>
      </c>
      <c r="B20" s="18">
        <v>0</v>
      </c>
      <c r="C20" s="18">
        <v>0</v>
      </c>
      <c r="D20" s="18">
        <v>0</v>
      </c>
      <c r="E20" s="18">
        <v>0</v>
      </c>
      <c r="F20" s="18">
        <v>5.5</v>
      </c>
      <c r="G20" s="18">
        <v>0.62</v>
      </c>
      <c r="H20" s="18">
        <v>0</v>
      </c>
      <c r="I20" s="18">
        <v>0.21</v>
      </c>
      <c r="J20" s="18">
        <v>0</v>
      </c>
      <c r="K20" s="18">
        <v>0</v>
      </c>
      <c r="L20" s="18">
        <v>0</v>
      </c>
      <c r="M20" s="18">
        <v>0</v>
      </c>
      <c r="N20" s="18">
        <f t="shared" si="0"/>
        <v>6.33</v>
      </c>
      <c r="O20" s="28">
        <v>5.2826201796090863E-2</v>
      </c>
      <c r="Q20" s="4"/>
    </row>
    <row r="21" spans="1:17" ht="30" customHeight="1" x14ac:dyDescent="0.2">
      <c r="A21" s="29" t="s">
        <v>16</v>
      </c>
      <c r="B21" s="19">
        <v>113</v>
      </c>
      <c r="C21" s="19">
        <v>641.83000000000004</v>
      </c>
      <c r="D21" s="19">
        <v>93.64</v>
      </c>
      <c r="E21" s="19">
        <v>0</v>
      </c>
      <c r="F21" s="19">
        <v>242.4</v>
      </c>
      <c r="G21" s="19">
        <v>88.71</v>
      </c>
      <c r="H21" s="19">
        <v>2471.4499999999844</v>
      </c>
      <c r="I21" s="19">
        <v>409.06</v>
      </c>
      <c r="J21" s="19">
        <v>2.86</v>
      </c>
      <c r="K21" s="19">
        <v>35.65</v>
      </c>
      <c r="L21" s="19">
        <v>15.14</v>
      </c>
      <c r="M21" s="19">
        <v>5.05</v>
      </c>
      <c r="N21" s="19">
        <f t="shared" si="0"/>
        <v>4118.7899999999845</v>
      </c>
      <c r="O21" s="30">
        <v>26.862123613312207</v>
      </c>
      <c r="Q21" s="4"/>
    </row>
    <row r="22" spans="1:17" ht="30" customHeight="1" x14ac:dyDescent="0.2">
      <c r="A22" s="32" t="s">
        <v>2</v>
      </c>
      <c r="B22" s="33">
        <f>SUM(B9:B21)</f>
        <v>113</v>
      </c>
      <c r="C22" s="33">
        <f t="shared" ref="C22:N22" si="1">SUM(C9:C21)</f>
        <v>2259.16</v>
      </c>
      <c r="D22" s="33">
        <f t="shared" si="1"/>
        <v>9975.8200000000088</v>
      </c>
      <c r="E22" s="33">
        <f t="shared" si="1"/>
        <v>6181.5800000000008</v>
      </c>
      <c r="F22" s="33">
        <f t="shared" si="1"/>
        <v>9382.98</v>
      </c>
      <c r="G22" s="33">
        <f t="shared" si="1"/>
        <v>4222.2499999999991</v>
      </c>
      <c r="H22" s="33">
        <f t="shared" si="1"/>
        <v>4541.0499999999829</v>
      </c>
      <c r="I22" s="33">
        <f t="shared" si="1"/>
        <v>4856.2299999999996</v>
      </c>
      <c r="J22" s="33">
        <f t="shared" si="1"/>
        <v>117.13000000000001</v>
      </c>
      <c r="K22" s="33">
        <f t="shared" si="1"/>
        <v>175.97000000000006</v>
      </c>
      <c r="L22" s="33">
        <f t="shared" si="1"/>
        <v>52.300000000000004</v>
      </c>
      <c r="M22" s="33">
        <f t="shared" si="1"/>
        <v>110.25999999999999</v>
      </c>
      <c r="N22" s="33">
        <f t="shared" si="1"/>
        <v>41987.729999999996</v>
      </c>
      <c r="O22" s="34">
        <v>100</v>
      </c>
      <c r="Q22" s="4"/>
    </row>
    <row r="23" spans="1:17" x14ac:dyDescent="0.2">
      <c r="A23" s="31" t="s">
        <v>147</v>
      </c>
    </row>
  </sheetData>
  <mergeCells count="4">
    <mergeCell ref="A4:O4"/>
    <mergeCell ref="A5:O5"/>
    <mergeCell ref="B7:O7"/>
    <mergeCell ref="A7:A8"/>
  </mergeCells>
  <phoneticPr fontId="0" type="noConversion"/>
  <printOptions horizontalCentered="1" verticalCentered="1"/>
  <pageMargins left="0.75" right="0.75" top="1" bottom="1" header="0" footer="0"/>
  <pageSetup scale="75" orientation="landscape" horizontalDpi="4294967294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showGridLines="0" zoomScale="80" zoomScaleNormal="80" workbookViewId="0">
      <selection activeCell="A10" sqref="A10:A19"/>
    </sheetView>
  </sheetViews>
  <sheetFormatPr baseColWidth="10" defaultRowHeight="12.75" x14ac:dyDescent="0.2"/>
  <cols>
    <col min="1" max="1" width="43.7109375" customWidth="1"/>
    <col min="2" max="4" width="8.7109375" bestFit="1" customWidth="1"/>
    <col min="5" max="5" width="7.7109375" bestFit="1" customWidth="1"/>
    <col min="6" max="6" width="8.7109375" bestFit="1" customWidth="1"/>
    <col min="7" max="7" width="7.7109375" bestFit="1" customWidth="1"/>
    <col min="8" max="9" width="8.7109375" bestFit="1" customWidth="1"/>
    <col min="10" max="10" width="7.7109375" bestFit="1" customWidth="1"/>
    <col min="11" max="14" width="8.7109375" bestFit="1" customWidth="1"/>
    <col min="15" max="16" width="7.7109375" bestFit="1" customWidth="1"/>
    <col min="17" max="17" width="8.7109375" bestFit="1" customWidth="1"/>
    <col min="18" max="18" width="9.85546875" bestFit="1" customWidth="1"/>
    <col min="19" max="19" width="12.7109375" customWidth="1"/>
  </cols>
  <sheetData>
    <row r="1" spans="1:21" x14ac:dyDescent="0.2">
      <c r="A1" s="24" t="s">
        <v>31</v>
      </c>
      <c r="U1" s="24" t="s">
        <v>31</v>
      </c>
    </row>
    <row r="2" spans="1:21" x14ac:dyDescent="0.2">
      <c r="A2" s="24" t="s">
        <v>165</v>
      </c>
      <c r="U2" s="24" t="s">
        <v>165</v>
      </c>
    </row>
    <row r="3" spans="1:21" x14ac:dyDescent="0.2">
      <c r="A3" s="24" t="s">
        <v>217</v>
      </c>
      <c r="U3" s="24" t="s">
        <v>166</v>
      </c>
    </row>
    <row r="4" spans="1:21" x14ac:dyDescent="0.2">
      <c r="A4" s="74"/>
    </row>
    <row r="5" spans="1:21" ht="18" x14ac:dyDescent="0.25">
      <c r="A5" s="170" t="s">
        <v>255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</row>
    <row r="6" spans="1:21" ht="18" x14ac:dyDescent="0.25">
      <c r="A6" s="170" t="s">
        <v>254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</row>
    <row r="7" spans="1:21" ht="15.75" x14ac:dyDescent="0.25">
      <c r="A7" s="1"/>
      <c r="B7" s="1"/>
      <c r="C7" s="1"/>
      <c r="D7" s="1"/>
      <c r="E7" s="1"/>
      <c r="F7" s="1"/>
      <c r="G7" s="1"/>
      <c r="H7" s="1"/>
    </row>
    <row r="8" spans="1:21" ht="15" x14ac:dyDescent="0.25">
      <c r="A8" s="193" t="s">
        <v>146</v>
      </c>
      <c r="B8" s="177" t="s">
        <v>167</v>
      </c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9"/>
      <c r="R8" s="195" t="s">
        <v>2</v>
      </c>
      <c r="S8" s="175" t="s">
        <v>3</v>
      </c>
    </row>
    <row r="9" spans="1:21" ht="15" x14ac:dyDescent="0.25">
      <c r="A9" s="194"/>
      <c r="B9" s="75">
        <v>1987</v>
      </c>
      <c r="C9" s="75">
        <v>1988</v>
      </c>
      <c r="D9" s="75">
        <v>1989</v>
      </c>
      <c r="E9" s="75">
        <v>1990</v>
      </c>
      <c r="F9" s="75">
        <v>1991</v>
      </c>
      <c r="G9" s="75">
        <v>1992</v>
      </c>
      <c r="H9" s="75">
        <v>1993</v>
      </c>
      <c r="I9" s="75">
        <v>1994</v>
      </c>
      <c r="J9" s="75">
        <v>1995</v>
      </c>
      <c r="K9" s="75">
        <v>1996</v>
      </c>
      <c r="L9" s="75">
        <v>1997</v>
      </c>
      <c r="M9" s="75">
        <v>1998</v>
      </c>
      <c r="N9" s="75">
        <v>1999</v>
      </c>
      <c r="O9" s="75">
        <v>2000</v>
      </c>
      <c r="P9" s="75">
        <v>2001</v>
      </c>
      <c r="Q9" s="75">
        <v>2002</v>
      </c>
      <c r="R9" s="181"/>
      <c r="S9" s="176"/>
    </row>
    <row r="10" spans="1:21" x14ac:dyDescent="0.2">
      <c r="A10" s="76" t="s">
        <v>168</v>
      </c>
      <c r="B10" s="77">
        <f t="shared" ref="B10:Q10" si="0">SUM(B29:B37)</f>
        <v>11056.27</v>
      </c>
      <c r="C10" s="77">
        <f t="shared" si="0"/>
        <v>8498.9900000000016</v>
      </c>
      <c r="D10" s="77">
        <f t="shared" si="0"/>
        <v>6536.58</v>
      </c>
      <c r="E10" s="77">
        <f t="shared" si="0"/>
        <v>3859.1400000000003</v>
      </c>
      <c r="F10" s="77">
        <f t="shared" si="0"/>
        <v>3800.1</v>
      </c>
      <c r="G10" s="77">
        <f t="shared" si="0"/>
        <v>1418.09</v>
      </c>
      <c r="H10" s="77">
        <f t="shared" si="0"/>
        <v>2761.27</v>
      </c>
      <c r="I10" s="77">
        <f t="shared" si="0"/>
        <v>4131.87</v>
      </c>
      <c r="J10" s="77">
        <f t="shared" si="0"/>
        <v>2979.29</v>
      </c>
      <c r="K10" s="77">
        <f t="shared" si="0"/>
        <v>6522.14</v>
      </c>
      <c r="L10" s="77">
        <f t="shared" si="0"/>
        <v>3245.67</v>
      </c>
      <c r="M10" s="77">
        <f t="shared" si="0"/>
        <v>34372.769999999997</v>
      </c>
      <c r="N10" s="77">
        <f t="shared" si="0"/>
        <v>4414.08</v>
      </c>
      <c r="O10" s="77">
        <f t="shared" si="0"/>
        <v>1266.6500000000001</v>
      </c>
      <c r="P10" s="77">
        <f t="shared" si="0"/>
        <v>844.55</v>
      </c>
      <c r="Q10" s="77">
        <f t="shared" si="0"/>
        <v>5152.54</v>
      </c>
      <c r="R10" s="78">
        <f>SUM(B10:Q10)</f>
        <v>100859.99999999999</v>
      </c>
      <c r="S10" s="56">
        <f>(R10/R$19)*100</f>
        <v>11.121310117236417</v>
      </c>
    </row>
    <row r="11" spans="1:21" x14ac:dyDescent="0.2">
      <c r="A11" s="79" t="s">
        <v>169</v>
      </c>
      <c r="B11" s="80">
        <f t="shared" ref="B11:Q11" si="1">SUM(B38:B45)</f>
        <v>11247.47</v>
      </c>
      <c r="C11" s="80">
        <f t="shared" si="1"/>
        <v>9145.98</v>
      </c>
      <c r="D11" s="80">
        <f t="shared" si="1"/>
        <v>16065.519999999999</v>
      </c>
      <c r="E11" s="80">
        <f t="shared" si="1"/>
        <v>3958.87</v>
      </c>
      <c r="F11" s="80">
        <f t="shared" si="1"/>
        <v>7511.0900000000011</v>
      </c>
      <c r="G11" s="80">
        <f t="shared" si="1"/>
        <v>8068.3899999999994</v>
      </c>
      <c r="H11" s="80">
        <f t="shared" si="1"/>
        <v>1861.34</v>
      </c>
      <c r="I11" s="80">
        <f t="shared" si="1"/>
        <v>4872.3900000000003</v>
      </c>
      <c r="J11" s="80">
        <f t="shared" si="1"/>
        <v>2655.3700000000003</v>
      </c>
      <c r="K11" s="80">
        <f t="shared" si="1"/>
        <v>2821.38</v>
      </c>
      <c r="L11" s="80">
        <f t="shared" si="1"/>
        <v>2459.91</v>
      </c>
      <c r="M11" s="80">
        <f t="shared" si="1"/>
        <v>19016.889999999996</v>
      </c>
      <c r="N11" s="80">
        <f t="shared" si="1"/>
        <v>3806.85</v>
      </c>
      <c r="O11" s="80">
        <f t="shared" si="1"/>
        <v>4290.8500000000004</v>
      </c>
      <c r="P11" s="80">
        <f t="shared" si="1"/>
        <v>1078.93</v>
      </c>
      <c r="Q11" s="80">
        <f t="shared" si="1"/>
        <v>6225.94</v>
      </c>
      <c r="R11" s="81">
        <f t="shared" ref="R11:R18" si="2">SUM(B11:Q11)</f>
        <v>105087.17000000001</v>
      </c>
      <c r="S11" s="58">
        <f>(R11/R$19)*100</f>
        <v>11.587418271988337</v>
      </c>
    </row>
    <row r="12" spans="1:21" x14ac:dyDescent="0.2">
      <c r="A12" s="79" t="s">
        <v>170</v>
      </c>
      <c r="B12" s="80">
        <f t="shared" ref="B12:Q12" si="3">SUM(B46:B51)</f>
        <v>1034.4199999999998</v>
      </c>
      <c r="C12" s="80">
        <f t="shared" si="3"/>
        <v>2057.89</v>
      </c>
      <c r="D12" s="80">
        <f t="shared" si="3"/>
        <v>1399.5699999999997</v>
      </c>
      <c r="E12" s="80">
        <f t="shared" si="3"/>
        <v>212.57999999999998</v>
      </c>
      <c r="F12" s="80">
        <f t="shared" si="3"/>
        <v>1203.04</v>
      </c>
      <c r="G12" s="80">
        <f t="shared" si="3"/>
        <v>328.12</v>
      </c>
      <c r="H12" s="80">
        <f t="shared" si="3"/>
        <v>2469.83</v>
      </c>
      <c r="I12" s="80">
        <f t="shared" si="3"/>
        <v>4662.01</v>
      </c>
      <c r="J12" s="80">
        <f t="shared" si="3"/>
        <v>2043.7699999999998</v>
      </c>
      <c r="K12" s="80">
        <f t="shared" si="3"/>
        <v>1536.69</v>
      </c>
      <c r="L12" s="80">
        <f t="shared" si="3"/>
        <v>1340.7800000000002</v>
      </c>
      <c r="M12" s="80">
        <f t="shared" si="3"/>
        <v>600.6</v>
      </c>
      <c r="N12" s="80">
        <f t="shared" si="3"/>
        <v>26062.279999999995</v>
      </c>
      <c r="O12" s="80">
        <f t="shared" si="3"/>
        <v>931.2</v>
      </c>
      <c r="P12" s="80">
        <f t="shared" si="3"/>
        <v>701.28000000000009</v>
      </c>
      <c r="Q12" s="80">
        <f t="shared" si="3"/>
        <v>1078.93</v>
      </c>
      <c r="R12" s="81">
        <f t="shared" si="2"/>
        <v>47662.989999999983</v>
      </c>
      <c r="S12" s="58">
        <f t="shared" ref="S12:S19" si="4">(R12/R$19)*100</f>
        <v>5.2555511888234987</v>
      </c>
    </row>
    <row r="13" spans="1:21" x14ac:dyDescent="0.2">
      <c r="A13" s="79" t="s">
        <v>171</v>
      </c>
      <c r="B13" s="80">
        <f t="shared" ref="B13:Q13" si="5">SUM(B52:B53)</f>
        <v>1366.9300000000003</v>
      </c>
      <c r="C13" s="80">
        <f t="shared" si="5"/>
        <v>1051.4100000000005</v>
      </c>
      <c r="D13" s="80">
        <f t="shared" si="5"/>
        <v>889.19999999999982</v>
      </c>
      <c r="E13" s="80">
        <f t="shared" si="5"/>
        <v>1698.24</v>
      </c>
      <c r="F13" s="80">
        <f t="shared" si="5"/>
        <v>394.86999999999989</v>
      </c>
      <c r="G13" s="80">
        <f t="shared" si="5"/>
        <v>1656.0899999999992</v>
      </c>
      <c r="H13" s="80">
        <f t="shared" si="5"/>
        <v>4143.5399999999936</v>
      </c>
      <c r="I13" s="80">
        <f t="shared" si="5"/>
        <v>4815.7699999999986</v>
      </c>
      <c r="J13" s="80">
        <f t="shared" si="5"/>
        <v>585.4899999999999</v>
      </c>
      <c r="K13" s="80">
        <f t="shared" si="5"/>
        <v>294.13000000000005</v>
      </c>
      <c r="L13" s="80">
        <f t="shared" si="5"/>
        <v>266.88000000000005</v>
      </c>
      <c r="M13" s="80">
        <f t="shared" si="5"/>
        <v>565.82000000000016</v>
      </c>
      <c r="N13" s="80">
        <f t="shared" si="5"/>
        <v>357.38000000000011</v>
      </c>
      <c r="O13" s="80">
        <f t="shared" si="5"/>
        <v>276.26000000000005</v>
      </c>
      <c r="P13" s="80">
        <f t="shared" si="5"/>
        <v>765.41999999999837</v>
      </c>
      <c r="Q13" s="80">
        <f t="shared" si="5"/>
        <v>2678.3200000000006</v>
      </c>
      <c r="R13" s="81">
        <f t="shared" si="2"/>
        <v>21805.749999999993</v>
      </c>
      <c r="S13" s="58">
        <f t="shared" si="4"/>
        <v>2.4044071791486017</v>
      </c>
    </row>
    <row r="14" spans="1:21" x14ac:dyDescent="0.2">
      <c r="A14" s="79" t="s">
        <v>172</v>
      </c>
      <c r="B14" s="80">
        <f t="shared" ref="B14:Q14" si="6">SUM(B54:B56)</f>
        <v>19658.140000000007</v>
      </c>
      <c r="C14" s="80">
        <f t="shared" si="6"/>
        <v>9693.31</v>
      </c>
      <c r="D14" s="80">
        <f t="shared" si="6"/>
        <v>16323.510000000006</v>
      </c>
      <c r="E14" s="80">
        <f t="shared" si="6"/>
        <v>6691.7</v>
      </c>
      <c r="F14" s="80">
        <f t="shared" si="6"/>
        <v>13061.730000000005</v>
      </c>
      <c r="G14" s="80">
        <f t="shared" si="6"/>
        <v>6412.4999999999964</v>
      </c>
      <c r="H14" s="80">
        <f t="shared" si="6"/>
        <v>14574.590000000002</v>
      </c>
      <c r="I14" s="80">
        <f t="shared" si="6"/>
        <v>15284.129999999997</v>
      </c>
      <c r="J14" s="80">
        <f t="shared" si="6"/>
        <v>6823.2699999999968</v>
      </c>
      <c r="K14" s="80">
        <f t="shared" si="6"/>
        <v>6795.5300000000007</v>
      </c>
      <c r="L14" s="80">
        <f t="shared" si="6"/>
        <v>11815.810000000005</v>
      </c>
      <c r="M14" s="80">
        <f t="shared" si="6"/>
        <v>5707.3099999999931</v>
      </c>
      <c r="N14" s="80">
        <f t="shared" si="6"/>
        <v>8763.4400000000278</v>
      </c>
      <c r="O14" s="80">
        <f t="shared" si="6"/>
        <v>3200.5399999999963</v>
      </c>
      <c r="P14" s="80">
        <f t="shared" si="6"/>
        <v>2574.6899999999978</v>
      </c>
      <c r="Q14" s="80">
        <f t="shared" si="6"/>
        <v>10920.890000000009</v>
      </c>
      <c r="R14" s="81">
        <f t="shared" si="2"/>
        <v>158301.09000000003</v>
      </c>
      <c r="S14" s="58">
        <f t="shared" si="4"/>
        <v>17.455041778569829</v>
      </c>
    </row>
    <row r="15" spans="1:21" x14ac:dyDescent="0.2">
      <c r="A15" s="79" t="s">
        <v>173</v>
      </c>
      <c r="B15" s="80">
        <f t="shared" ref="B15:Q15" si="7">SUM(B57:B59)</f>
        <v>5498.1100000000015</v>
      </c>
      <c r="C15" s="80">
        <f t="shared" si="7"/>
        <v>689.68000000000006</v>
      </c>
      <c r="D15" s="80">
        <f t="shared" si="7"/>
        <v>265.92</v>
      </c>
      <c r="E15" s="80">
        <f t="shared" si="7"/>
        <v>771.43000000000006</v>
      </c>
      <c r="F15" s="80">
        <f t="shared" si="7"/>
        <v>3112.5899999999992</v>
      </c>
      <c r="G15" s="80">
        <f t="shared" si="7"/>
        <v>251.65999999999997</v>
      </c>
      <c r="H15" s="80">
        <f t="shared" si="7"/>
        <v>564.79999999999995</v>
      </c>
      <c r="I15" s="80">
        <f t="shared" si="7"/>
        <v>3002.94</v>
      </c>
      <c r="J15" s="80">
        <f t="shared" si="7"/>
        <v>274.34000000000003</v>
      </c>
      <c r="K15" s="80">
        <f t="shared" si="7"/>
        <v>126.84</v>
      </c>
      <c r="L15" s="80">
        <f t="shared" si="7"/>
        <v>2811.52</v>
      </c>
      <c r="M15" s="80">
        <f t="shared" si="7"/>
        <v>1572.07</v>
      </c>
      <c r="N15" s="80">
        <f t="shared" si="7"/>
        <v>2361.1399999999994</v>
      </c>
      <c r="O15" s="80">
        <f t="shared" si="7"/>
        <v>672.63999999999987</v>
      </c>
      <c r="P15" s="80">
        <f t="shared" si="7"/>
        <v>228.72000000000003</v>
      </c>
      <c r="Q15" s="80">
        <f t="shared" si="7"/>
        <v>896.37</v>
      </c>
      <c r="R15" s="81">
        <f t="shared" si="2"/>
        <v>23100.77</v>
      </c>
      <c r="S15" s="58">
        <f t="shared" si="4"/>
        <v>2.5472023311218672</v>
      </c>
    </row>
    <row r="16" spans="1:21" x14ac:dyDescent="0.2">
      <c r="A16" s="79" t="s">
        <v>174</v>
      </c>
      <c r="B16" s="80">
        <f t="shared" ref="B16:Q16" si="8">SUM(B60:B63)</f>
        <v>18796.829999999994</v>
      </c>
      <c r="C16" s="80">
        <f t="shared" si="8"/>
        <v>28613.800000000017</v>
      </c>
      <c r="D16" s="80">
        <f t="shared" si="8"/>
        <v>35224.709999999985</v>
      </c>
      <c r="E16" s="80">
        <f t="shared" si="8"/>
        <v>4051.9699999999984</v>
      </c>
      <c r="F16" s="80">
        <f t="shared" si="8"/>
        <v>8574.6200000000681</v>
      </c>
      <c r="G16" s="80">
        <f t="shared" si="8"/>
        <v>4354.6199999999944</v>
      </c>
      <c r="H16" s="80">
        <f t="shared" si="8"/>
        <v>15920.610000000197</v>
      </c>
      <c r="I16" s="80">
        <f t="shared" si="8"/>
        <v>20509.599999999991</v>
      </c>
      <c r="J16" s="80">
        <f t="shared" si="8"/>
        <v>9229.0000000000073</v>
      </c>
      <c r="K16" s="80">
        <f t="shared" si="8"/>
        <v>15232.60000000004</v>
      </c>
      <c r="L16" s="80">
        <f t="shared" si="8"/>
        <v>18095.40000000014</v>
      </c>
      <c r="M16" s="80">
        <f t="shared" si="8"/>
        <v>11508.050000000048</v>
      </c>
      <c r="N16" s="80">
        <f t="shared" si="8"/>
        <v>29971.160000000116</v>
      </c>
      <c r="O16" s="80">
        <f t="shared" si="8"/>
        <v>3869.6399999999944</v>
      </c>
      <c r="P16" s="80">
        <f t="shared" si="8"/>
        <v>3517.509999999997</v>
      </c>
      <c r="Q16" s="80">
        <f t="shared" si="8"/>
        <v>13401.600000000024</v>
      </c>
      <c r="R16" s="81">
        <f t="shared" si="2"/>
        <v>240871.72000000061</v>
      </c>
      <c r="S16" s="58">
        <f t="shared" si="4"/>
        <v>26.559677737379978</v>
      </c>
    </row>
    <row r="17" spans="1:27" x14ac:dyDescent="0.2">
      <c r="A17" s="79" t="s">
        <v>175</v>
      </c>
      <c r="B17" s="80">
        <f t="shared" ref="B17:Q17" si="9">SUM(B64:B66)</f>
        <v>1192.3499999999999</v>
      </c>
      <c r="C17" s="80">
        <f t="shared" si="9"/>
        <v>8267.5</v>
      </c>
      <c r="D17" s="80">
        <f t="shared" si="9"/>
        <v>751.9799999999999</v>
      </c>
      <c r="E17" s="80">
        <f t="shared" si="9"/>
        <v>1285.2600000000002</v>
      </c>
      <c r="F17" s="80">
        <f t="shared" si="9"/>
        <v>8574.2200000000012</v>
      </c>
      <c r="G17" s="80">
        <f t="shared" si="9"/>
        <v>253.57000000000005</v>
      </c>
      <c r="H17" s="80">
        <f t="shared" si="9"/>
        <v>4453.8100000000004</v>
      </c>
      <c r="I17" s="80">
        <f t="shared" si="9"/>
        <v>2609.1800000000003</v>
      </c>
      <c r="J17" s="80">
        <f t="shared" si="9"/>
        <v>465.25</v>
      </c>
      <c r="K17" s="80">
        <f t="shared" si="9"/>
        <v>644.19999999999993</v>
      </c>
      <c r="L17" s="80">
        <f t="shared" si="9"/>
        <v>566.11</v>
      </c>
      <c r="M17" s="80">
        <f t="shared" si="9"/>
        <v>1038.8900000000001</v>
      </c>
      <c r="N17" s="80">
        <f t="shared" si="9"/>
        <v>20974.049999999996</v>
      </c>
      <c r="O17" s="80">
        <f t="shared" si="9"/>
        <v>710.86</v>
      </c>
      <c r="P17" s="80">
        <f t="shared" si="9"/>
        <v>278.89999999999998</v>
      </c>
      <c r="Q17" s="80">
        <f t="shared" si="9"/>
        <v>20825.91</v>
      </c>
      <c r="R17" s="81">
        <f t="shared" si="2"/>
        <v>72892.039999999994</v>
      </c>
      <c r="S17" s="58">
        <f t="shared" si="4"/>
        <v>8.0374279389054291</v>
      </c>
    </row>
    <row r="18" spans="1:27" x14ac:dyDescent="0.2">
      <c r="A18" s="82" t="s">
        <v>176</v>
      </c>
      <c r="B18" s="83">
        <f t="shared" ref="B18:Q18" si="10">SUM(B67)</f>
        <v>27204.250000000004</v>
      </c>
      <c r="C18" s="83">
        <f t="shared" si="10"/>
        <v>17782.809999999998</v>
      </c>
      <c r="D18" s="83">
        <f t="shared" si="10"/>
        <v>10599.879999999996</v>
      </c>
      <c r="E18" s="83">
        <f t="shared" si="10"/>
        <v>2969.1</v>
      </c>
      <c r="F18" s="83">
        <f t="shared" si="10"/>
        <v>4018.0899999999992</v>
      </c>
      <c r="G18" s="83">
        <f t="shared" si="10"/>
        <v>1460.04</v>
      </c>
      <c r="H18" s="83">
        <f t="shared" si="10"/>
        <v>3222.8699999999972</v>
      </c>
      <c r="I18" s="83">
        <f t="shared" si="10"/>
        <v>5714.1700000000019</v>
      </c>
      <c r="J18" s="83">
        <f t="shared" si="10"/>
        <v>1109.4399999999987</v>
      </c>
      <c r="K18" s="83">
        <f t="shared" si="10"/>
        <v>6045.6399999999994</v>
      </c>
      <c r="L18" s="83">
        <f t="shared" si="10"/>
        <v>2976.2099999999996</v>
      </c>
      <c r="M18" s="83">
        <f t="shared" si="10"/>
        <v>16495.199999999997</v>
      </c>
      <c r="N18" s="83">
        <f t="shared" si="10"/>
        <v>4975.0900000000056</v>
      </c>
      <c r="O18" s="83">
        <f t="shared" si="10"/>
        <v>1957.4899999999955</v>
      </c>
      <c r="P18" s="83">
        <f t="shared" si="10"/>
        <v>919.91999999999939</v>
      </c>
      <c r="Q18" s="83">
        <f t="shared" si="10"/>
        <v>28875.810000000005</v>
      </c>
      <c r="R18" s="84">
        <f t="shared" si="2"/>
        <v>136326.01</v>
      </c>
      <c r="S18" s="59">
        <f t="shared" si="4"/>
        <v>15.031963456826029</v>
      </c>
    </row>
    <row r="19" spans="1:27" ht="15" x14ac:dyDescent="0.25">
      <c r="A19" s="85" t="s">
        <v>41</v>
      </c>
      <c r="B19" s="86">
        <f t="shared" ref="B19:R19" si="11">SUM(B10:B18)</f>
        <v>97054.77</v>
      </c>
      <c r="C19" s="86">
        <f t="shared" si="11"/>
        <v>85801.370000000024</v>
      </c>
      <c r="D19" s="86">
        <f t="shared" si="11"/>
        <v>88056.869999999966</v>
      </c>
      <c r="E19" s="86">
        <f t="shared" si="11"/>
        <v>25498.289999999994</v>
      </c>
      <c r="F19" s="86">
        <f t="shared" si="11"/>
        <v>50250.350000000064</v>
      </c>
      <c r="G19" s="86">
        <f t="shared" si="11"/>
        <v>24203.079999999991</v>
      </c>
      <c r="H19" s="86">
        <f t="shared" si="11"/>
        <v>49972.660000000178</v>
      </c>
      <c r="I19" s="86">
        <f t="shared" si="11"/>
        <v>65602.06</v>
      </c>
      <c r="J19" s="86">
        <f t="shared" si="11"/>
        <v>26165.220000000005</v>
      </c>
      <c r="K19" s="86">
        <f t="shared" si="11"/>
        <v>40019.150000000038</v>
      </c>
      <c r="L19" s="86">
        <f t="shared" si="11"/>
        <v>43578.290000000146</v>
      </c>
      <c r="M19" s="86">
        <f t="shared" si="11"/>
        <v>90877.60000000002</v>
      </c>
      <c r="N19" s="86">
        <f t="shared" si="11"/>
        <v>101685.47000000013</v>
      </c>
      <c r="O19" s="86">
        <f t="shared" si="11"/>
        <v>17176.129999999986</v>
      </c>
      <c r="P19" s="86">
        <f t="shared" si="11"/>
        <v>10909.919999999993</v>
      </c>
      <c r="Q19" s="86">
        <f t="shared" si="11"/>
        <v>90056.310000000027</v>
      </c>
      <c r="R19" s="86">
        <f t="shared" si="11"/>
        <v>906907.54000000074</v>
      </c>
      <c r="S19" s="87">
        <f t="shared" si="4"/>
        <v>100</v>
      </c>
    </row>
    <row r="20" spans="1:27" x14ac:dyDescent="0.2">
      <c r="B20" s="2"/>
      <c r="C20" s="2"/>
      <c r="D20" s="2"/>
      <c r="E20" s="2"/>
      <c r="F20" s="2"/>
      <c r="G20" s="2"/>
    </row>
    <row r="21" spans="1:27" x14ac:dyDescent="0.2">
      <c r="B21" s="2"/>
      <c r="C21" s="2"/>
      <c r="D21" s="2"/>
      <c r="E21" s="2"/>
      <c r="F21" s="2"/>
      <c r="G21" s="2"/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196" t="s">
        <v>177</v>
      </c>
      <c r="B27" s="177" t="s">
        <v>167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9"/>
      <c r="R27" s="195" t="s">
        <v>2</v>
      </c>
      <c r="S27" s="175" t="s">
        <v>3</v>
      </c>
      <c r="T27" s="132"/>
      <c r="U27" s="132"/>
      <c r="V27" s="132"/>
      <c r="W27" s="132"/>
      <c r="X27" s="132"/>
      <c r="Y27" s="132"/>
      <c r="Z27" s="132"/>
      <c r="AA27" s="132"/>
    </row>
    <row r="28" spans="1:27" ht="15" x14ac:dyDescent="0.25">
      <c r="A28" s="197"/>
      <c r="B28" s="75">
        <v>1987</v>
      </c>
      <c r="C28" s="75">
        <v>1988</v>
      </c>
      <c r="D28" s="75">
        <v>1989</v>
      </c>
      <c r="E28" s="75">
        <v>1990</v>
      </c>
      <c r="F28" s="75">
        <v>1991</v>
      </c>
      <c r="G28" s="75">
        <v>1992</v>
      </c>
      <c r="H28" s="75">
        <v>1993</v>
      </c>
      <c r="I28" s="75">
        <v>1994</v>
      </c>
      <c r="J28" s="75">
        <v>1995</v>
      </c>
      <c r="K28" s="75">
        <v>1996</v>
      </c>
      <c r="L28" s="75">
        <v>1997</v>
      </c>
      <c r="M28" s="75">
        <v>1998</v>
      </c>
      <c r="N28" s="75">
        <v>1999</v>
      </c>
      <c r="O28" s="75">
        <v>2000</v>
      </c>
      <c r="P28" s="75">
        <v>2001</v>
      </c>
      <c r="Q28" s="75">
        <v>2002</v>
      </c>
      <c r="R28" s="181"/>
      <c r="S28" s="176"/>
      <c r="T28" s="132"/>
      <c r="U28" s="132"/>
      <c r="V28" s="132"/>
      <c r="W28" s="132"/>
      <c r="X28" s="132"/>
      <c r="Y28" s="132"/>
      <c r="Z28" s="133"/>
      <c r="AA28" s="133"/>
    </row>
    <row r="29" spans="1:27" x14ac:dyDescent="0.2">
      <c r="A29" s="88" t="s">
        <v>178</v>
      </c>
      <c r="B29" s="116">
        <v>563.05999999999995</v>
      </c>
      <c r="C29" s="116">
        <v>939.69999999999982</v>
      </c>
      <c r="D29" s="116">
        <v>126.42999999999999</v>
      </c>
      <c r="E29" s="116">
        <v>235.51000000000002</v>
      </c>
      <c r="F29" s="116">
        <v>845.06</v>
      </c>
      <c r="G29" s="116">
        <v>372.83</v>
      </c>
      <c r="H29" s="116">
        <v>67.989999999999995</v>
      </c>
      <c r="I29" s="116">
        <v>342.60999999999996</v>
      </c>
      <c r="J29" s="116">
        <v>139.53</v>
      </c>
      <c r="K29" s="116">
        <v>163.13000000000002</v>
      </c>
      <c r="L29" s="116">
        <v>221.05</v>
      </c>
      <c r="M29" s="116">
        <v>471.61000000000007</v>
      </c>
      <c r="N29" s="116">
        <v>37.61</v>
      </c>
      <c r="O29" s="116">
        <v>121.32999999999998</v>
      </c>
      <c r="P29" s="116">
        <v>62.969999999999992</v>
      </c>
      <c r="Q29" s="116">
        <v>72.66</v>
      </c>
      <c r="R29" s="116">
        <f>SUM(B29:Q29)</f>
        <v>4783.08</v>
      </c>
      <c r="S29" s="128">
        <f>((R29/R$68*100))</f>
        <v>0.52740547288866912</v>
      </c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 s="89" t="s">
        <v>179</v>
      </c>
      <c r="B30" s="116">
        <v>3989.8900000000003</v>
      </c>
      <c r="C30" s="116">
        <v>4100.4500000000007</v>
      </c>
      <c r="D30" s="116">
        <v>754.94</v>
      </c>
      <c r="E30" s="116">
        <v>1047.8000000000002</v>
      </c>
      <c r="F30" s="116">
        <v>1012.0400000000002</v>
      </c>
      <c r="G30" s="116">
        <v>252.42000000000004</v>
      </c>
      <c r="H30" s="116">
        <v>776.99000000000012</v>
      </c>
      <c r="I30" s="116">
        <v>1647.3600000000001</v>
      </c>
      <c r="J30" s="116">
        <v>276.86999999999995</v>
      </c>
      <c r="K30" s="116">
        <v>4999.5700000000006</v>
      </c>
      <c r="L30" s="116">
        <v>634.36</v>
      </c>
      <c r="M30" s="116">
        <v>31900.679999999997</v>
      </c>
      <c r="N30" s="116">
        <v>2636.8500000000004</v>
      </c>
      <c r="O30" s="116">
        <v>127.66000000000001</v>
      </c>
      <c r="P30" s="116">
        <v>260.21000000000004</v>
      </c>
      <c r="Q30" s="116">
        <v>1088.9000000000001</v>
      </c>
      <c r="R30" s="116">
        <f t="shared" ref="R30:R67" si="12">SUM(B30:Q30)</f>
        <v>55506.990000000005</v>
      </c>
      <c r="S30" s="128">
        <f t="shared" ref="S30:S66" si="13">((R30/R$68*100))</f>
        <v>6.1204684658372077</v>
      </c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 s="89" t="s">
        <v>180</v>
      </c>
      <c r="B31" s="116">
        <v>199.95999999999998</v>
      </c>
      <c r="C31" s="116">
        <v>365.41</v>
      </c>
      <c r="D31" s="116">
        <v>363.84999999999997</v>
      </c>
      <c r="E31" s="116">
        <v>363.57000000000005</v>
      </c>
      <c r="F31" s="116">
        <v>112.95000000000002</v>
      </c>
      <c r="G31" s="116">
        <v>25.07</v>
      </c>
      <c r="H31" s="116">
        <v>505.5</v>
      </c>
      <c r="I31" s="116">
        <v>111.67000000000002</v>
      </c>
      <c r="J31" s="116">
        <v>410.75</v>
      </c>
      <c r="K31" s="116">
        <v>90.92</v>
      </c>
      <c r="L31" s="116">
        <v>92.56</v>
      </c>
      <c r="M31" s="116">
        <v>23.280000000000005</v>
      </c>
      <c r="N31" s="116">
        <v>22.94</v>
      </c>
      <c r="O31" s="116">
        <v>15.34</v>
      </c>
      <c r="P31" s="116">
        <v>66.009999999999991</v>
      </c>
      <c r="Q31" s="116">
        <v>0.47000000000000003</v>
      </c>
      <c r="R31" s="116">
        <f t="shared" si="12"/>
        <v>2770.2500000000005</v>
      </c>
      <c r="S31" s="128">
        <f t="shared" si="13"/>
        <v>0.30546112782346019</v>
      </c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s="89" t="s">
        <v>181</v>
      </c>
      <c r="B32" s="116">
        <v>440.97</v>
      </c>
      <c r="C32" s="116">
        <v>633.81000000000006</v>
      </c>
      <c r="D32" s="116">
        <v>249.11999999999998</v>
      </c>
      <c r="E32" s="116">
        <v>603.59999999999991</v>
      </c>
      <c r="F32" s="116">
        <v>392.2</v>
      </c>
      <c r="G32" s="116">
        <v>559.03</v>
      </c>
      <c r="H32" s="116">
        <v>29.82</v>
      </c>
      <c r="I32" s="116">
        <v>165.06000000000003</v>
      </c>
      <c r="J32" s="116">
        <v>76.06</v>
      </c>
      <c r="K32" s="116">
        <v>302.33000000000004</v>
      </c>
      <c r="L32" s="116">
        <v>36.479999999999997</v>
      </c>
      <c r="M32" s="116">
        <v>88.550000000000011</v>
      </c>
      <c r="N32" s="116">
        <v>70.37</v>
      </c>
      <c r="O32" s="116">
        <v>104.51</v>
      </c>
      <c r="P32" s="116">
        <v>177.94</v>
      </c>
      <c r="Q32" s="116">
        <v>85.59</v>
      </c>
      <c r="R32" s="116">
        <f t="shared" si="12"/>
        <v>4015.44</v>
      </c>
      <c r="S32" s="128">
        <f t="shared" si="13"/>
        <v>0.44276178363232011</v>
      </c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s="89" t="s">
        <v>182</v>
      </c>
      <c r="B33" s="116">
        <v>882.69</v>
      </c>
      <c r="C33" s="116">
        <v>1442.9699999999998</v>
      </c>
      <c r="D33" s="116">
        <v>719.2</v>
      </c>
      <c r="E33" s="116">
        <v>261.74</v>
      </c>
      <c r="F33" s="116">
        <v>31.430000000000003</v>
      </c>
      <c r="G33" s="116">
        <v>95.360000000000014</v>
      </c>
      <c r="H33" s="116">
        <v>83.079999999999984</v>
      </c>
      <c r="I33" s="116">
        <v>202.19000000000003</v>
      </c>
      <c r="J33" s="116">
        <v>128.26000000000002</v>
      </c>
      <c r="K33" s="116">
        <v>91.61999999999999</v>
      </c>
      <c r="L33" s="116">
        <v>631.74</v>
      </c>
      <c r="M33" s="116">
        <v>118.61999999999999</v>
      </c>
      <c r="N33" s="116">
        <v>450.40999999999997</v>
      </c>
      <c r="O33" s="116">
        <v>412.69</v>
      </c>
      <c r="P33" s="116">
        <v>47.230000000000004</v>
      </c>
      <c r="Q33" s="116">
        <v>81.039999999999992</v>
      </c>
      <c r="R33" s="116">
        <f t="shared" si="12"/>
        <v>5680.2699999999986</v>
      </c>
      <c r="S33" s="128">
        <f t="shared" si="13"/>
        <v>0.62633397005388158</v>
      </c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89" t="s">
        <v>183</v>
      </c>
      <c r="B34" s="116">
        <v>66.920000000000016</v>
      </c>
      <c r="C34" s="116">
        <v>96.68</v>
      </c>
      <c r="D34" s="116">
        <v>486.22</v>
      </c>
      <c r="E34" s="116">
        <v>154.94</v>
      </c>
      <c r="F34" s="116">
        <v>67.099999999999994</v>
      </c>
      <c r="G34" s="116">
        <v>24</v>
      </c>
      <c r="H34" s="116">
        <v>280.67</v>
      </c>
      <c r="I34" s="116">
        <v>7.57</v>
      </c>
      <c r="J34" s="116">
        <v>355.14000000000004</v>
      </c>
      <c r="K34" s="116">
        <v>139.61999999999998</v>
      </c>
      <c r="L34" s="116">
        <v>832.75000000000011</v>
      </c>
      <c r="M34" s="116">
        <v>703.03</v>
      </c>
      <c r="N34" s="116">
        <v>410.89</v>
      </c>
      <c r="O34" s="116">
        <v>102.7</v>
      </c>
      <c r="P34" s="116">
        <v>65.459999999999994</v>
      </c>
      <c r="Q34" s="116">
        <v>19.68</v>
      </c>
      <c r="R34" s="116">
        <f t="shared" si="12"/>
        <v>3813.37</v>
      </c>
      <c r="S34" s="128">
        <f t="shared" si="13"/>
        <v>0.42048057070955625</v>
      </c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s="89" t="s">
        <v>184</v>
      </c>
      <c r="B35" s="116">
        <v>398.03000000000003</v>
      </c>
      <c r="C35" s="116">
        <v>148.81</v>
      </c>
      <c r="D35" s="116">
        <v>196.67</v>
      </c>
      <c r="E35" s="116">
        <v>83.63</v>
      </c>
      <c r="F35" s="116">
        <v>190.76</v>
      </c>
      <c r="G35" s="116">
        <v>24.349999999999998</v>
      </c>
      <c r="H35" s="116">
        <v>690.78999999999985</v>
      </c>
      <c r="I35" s="116">
        <v>260.75</v>
      </c>
      <c r="J35" s="116">
        <v>46.44</v>
      </c>
      <c r="K35" s="116">
        <v>13.61</v>
      </c>
      <c r="L35" s="116">
        <v>213.42</v>
      </c>
      <c r="M35" s="116">
        <v>152.70999999999998</v>
      </c>
      <c r="N35" s="116">
        <v>297.72000000000003</v>
      </c>
      <c r="O35" s="116">
        <v>306.56</v>
      </c>
      <c r="P35" s="116">
        <v>40.050000000000004</v>
      </c>
      <c r="Q35" s="116">
        <v>306.05</v>
      </c>
      <c r="R35" s="116">
        <f t="shared" si="12"/>
        <v>3370.3500000000008</v>
      </c>
      <c r="S35" s="128">
        <f t="shared" si="13"/>
        <v>0.37163104851901418</v>
      </c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s="89" t="s">
        <v>185</v>
      </c>
      <c r="B36" s="116">
        <v>1282.1100000000001</v>
      </c>
      <c r="C36" s="116">
        <v>249.56</v>
      </c>
      <c r="D36" s="116">
        <v>2539.14</v>
      </c>
      <c r="E36" s="116">
        <v>14.430000000000001</v>
      </c>
      <c r="F36" s="116">
        <v>179.42000000000002</v>
      </c>
      <c r="G36" s="116">
        <v>47.709999999999994</v>
      </c>
      <c r="H36" s="116">
        <v>240.99</v>
      </c>
      <c r="I36" s="116">
        <v>69.95</v>
      </c>
      <c r="J36" s="116">
        <v>591.6099999999999</v>
      </c>
      <c r="K36" s="116">
        <v>574.03000000000009</v>
      </c>
      <c r="L36" s="116">
        <v>324.87</v>
      </c>
      <c r="M36" s="116">
        <v>59.66</v>
      </c>
      <c r="N36" s="116">
        <v>386.68000000000006</v>
      </c>
      <c r="O36" s="116">
        <v>11.229999999999999</v>
      </c>
      <c r="P36" s="116">
        <v>71</v>
      </c>
      <c r="Q36" s="116">
        <v>977.97999999999979</v>
      </c>
      <c r="R36" s="116">
        <f t="shared" si="12"/>
        <v>7620.3699999999981</v>
      </c>
      <c r="S36" s="128">
        <f t="shared" si="13"/>
        <v>0.84025875449221554</v>
      </c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 s="91" t="s">
        <v>186</v>
      </c>
      <c r="B37" s="117">
        <v>3232.6400000000003</v>
      </c>
      <c r="C37" s="117">
        <v>521.59999999999991</v>
      </c>
      <c r="D37" s="117">
        <v>1101.01</v>
      </c>
      <c r="E37" s="117">
        <v>1093.9199999999998</v>
      </c>
      <c r="F37" s="117">
        <v>969.14</v>
      </c>
      <c r="G37" s="117">
        <v>17.32</v>
      </c>
      <c r="H37" s="117">
        <v>85.439999999999984</v>
      </c>
      <c r="I37" s="117">
        <v>1324.71</v>
      </c>
      <c r="J37" s="117">
        <v>954.63</v>
      </c>
      <c r="K37" s="117">
        <v>147.30999999999997</v>
      </c>
      <c r="L37" s="117">
        <v>258.43999999999994</v>
      </c>
      <c r="M37" s="117">
        <v>854.63000000000011</v>
      </c>
      <c r="N37" s="117">
        <v>100.61000000000001</v>
      </c>
      <c r="O37" s="117">
        <v>64.63</v>
      </c>
      <c r="P37" s="117">
        <v>53.679999999999986</v>
      </c>
      <c r="Q37" s="117">
        <v>2520.17</v>
      </c>
      <c r="R37" s="117">
        <f t="shared" si="12"/>
        <v>13299.879999999997</v>
      </c>
      <c r="S37" s="129">
        <f t="shared" si="13"/>
        <v>1.4665089232800939</v>
      </c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 s="88" t="s">
        <v>187</v>
      </c>
      <c r="B38" s="118">
        <v>1442.9499999999998</v>
      </c>
      <c r="C38" s="118">
        <v>2008.8199999999997</v>
      </c>
      <c r="D38" s="118">
        <v>336.5</v>
      </c>
      <c r="E38" s="118">
        <v>14.85</v>
      </c>
      <c r="F38" s="118">
        <v>375.64</v>
      </c>
      <c r="G38" s="118">
        <v>803.8</v>
      </c>
      <c r="H38" s="118">
        <v>74.05</v>
      </c>
      <c r="I38" s="118">
        <v>302.02000000000004</v>
      </c>
      <c r="J38" s="118">
        <v>960.26</v>
      </c>
      <c r="K38" s="118">
        <v>465.07</v>
      </c>
      <c r="L38" s="118">
        <v>214.42</v>
      </c>
      <c r="M38" s="118">
        <v>16916.87</v>
      </c>
      <c r="N38" s="118">
        <v>340.7</v>
      </c>
      <c r="O38" s="118">
        <v>166.75999999999996</v>
      </c>
      <c r="P38" s="118">
        <v>627.64</v>
      </c>
      <c r="Q38" s="118">
        <v>101.50000000000001</v>
      </c>
      <c r="R38" s="118">
        <f t="shared" si="12"/>
        <v>25151.85</v>
      </c>
      <c r="S38" s="130">
        <f t="shared" si="13"/>
        <v>2.7733643056931667</v>
      </c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s="89" t="s">
        <v>188</v>
      </c>
      <c r="B39" s="116">
        <v>4193.13</v>
      </c>
      <c r="C39" s="116">
        <v>3191.36</v>
      </c>
      <c r="D39" s="116">
        <v>10769.859999999999</v>
      </c>
      <c r="E39" s="116">
        <v>781.79</v>
      </c>
      <c r="F39" s="116">
        <v>5800.51</v>
      </c>
      <c r="G39" s="116">
        <v>179.60000000000002</v>
      </c>
      <c r="H39" s="116">
        <v>1451.6599999999999</v>
      </c>
      <c r="I39" s="116">
        <v>2961.24</v>
      </c>
      <c r="J39" s="116">
        <v>654.29000000000008</v>
      </c>
      <c r="K39" s="116">
        <v>1115.8999999999999</v>
      </c>
      <c r="L39" s="116">
        <v>1512.27</v>
      </c>
      <c r="M39" s="116">
        <v>1260.33</v>
      </c>
      <c r="N39" s="116">
        <v>2148.33</v>
      </c>
      <c r="O39" s="116">
        <v>547.17999999999995</v>
      </c>
      <c r="P39" s="116">
        <v>315.45000000000005</v>
      </c>
      <c r="Q39" s="116">
        <v>3824.09</v>
      </c>
      <c r="R39" s="116">
        <f t="shared" si="12"/>
        <v>40706.990000000005</v>
      </c>
      <c r="S39" s="128">
        <f t="shared" si="13"/>
        <v>4.4885490752453077</v>
      </c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89" t="s">
        <v>189</v>
      </c>
      <c r="B40" s="116">
        <v>307.39999999999998</v>
      </c>
      <c r="C40" s="116">
        <v>273.41999999999996</v>
      </c>
      <c r="D40" s="116">
        <v>254.92</v>
      </c>
      <c r="E40" s="116">
        <v>128.57</v>
      </c>
      <c r="F40" s="116">
        <v>106.22</v>
      </c>
      <c r="G40" s="116">
        <v>50.16</v>
      </c>
      <c r="H40" s="116">
        <v>110.15</v>
      </c>
      <c r="I40" s="116">
        <v>145.77000000000001</v>
      </c>
      <c r="J40" s="116">
        <v>431.25</v>
      </c>
      <c r="K40" s="116">
        <v>312.11</v>
      </c>
      <c r="L40" s="116">
        <v>178.21</v>
      </c>
      <c r="M40" s="116">
        <v>122.14</v>
      </c>
      <c r="N40" s="116">
        <v>243.31</v>
      </c>
      <c r="O40" s="116">
        <v>450.84999999999997</v>
      </c>
      <c r="P40" s="116">
        <v>34.659999999999997</v>
      </c>
      <c r="Q40" s="116">
        <v>1333.8500000000001</v>
      </c>
      <c r="R40" s="116">
        <f t="shared" si="12"/>
        <v>4482.99</v>
      </c>
      <c r="S40" s="128">
        <f t="shared" si="13"/>
        <v>0.49431610194794456</v>
      </c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s="89" t="s">
        <v>190</v>
      </c>
      <c r="B41" s="116">
        <v>453.75</v>
      </c>
      <c r="C41" s="116">
        <v>33.049999999999997</v>
      </c>
      <c r="D41" s="116">
        <v>54.06</v>
      </c>
      <c r="E41" s="116">
        <v>2333.7399999999998</v>
      </c>
      <c r="F41" s="116">
        <v>49.66</v>
      </c>
      <c r="G41" s="116">
        <v>9.8600000000000012</v>
      </c>
      <c r="H41" s="116">
        <v>87.82</v>
      </c>
      <c r="I41" s="116">
        <v>11.76</v>
      </c>
      <c r="J41" s="116">
        <v>30.320000000000004</v>
      </c>
      <c r="K41" s="116">
        <v>22.06</v>
      </c>
      <c r="L41" s="116">
        <v>27.259999999999998</v>
      </c>
      <c r="M41" s="116">
        <v>557.68000000000006</v>
      </c>
      <c r="N41" s="116">
        <v>34.46</v>
      </c>
      <c r="O41" s="116">
        <v>7.6400000000000006</v>
      </c>
      <c r="P41" s="116">
        <v>8.94</v>
      </c>
      <c r="Q41" s="116">
        <v>58.74</v>
      </c>
      <c r="R41" s="116">
        <f t="shared" si="12"/>
        <v>3780.8</v>
      </c>
      <c r="S41" s="128">
        <f t="shared" si="13"/>
        <v>0.41688924540201716</v>
      </c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s="89" t="s">
        <v>191</v>
      </c>
      <c r="B42" s="116">
        <v>46.62</v>
      </c>
      <c r="C42" s="116">
        <v>217.86</v>
      </c>
      <c r="D42" s="116">
        <v>140.88999999999999</v>
      </c>
      <c r="E42" s="116">
        <v>7.2799999999999994</v>
      </c>
      <c r="F42" s="116">
        <v>871.2700000000001</v>
      </c>
      <c r="G42" s="116">
        <v>29.610000000000003</v>
      </c>
      <c r="H42" s="116">
        <v>9.9</v>
      </c>
      <c r="I42" s="116">
        <v>68.59</v>
      </c>
      <c r="J42" s="116">
        <v>135.1</v>
      </c>
      <c r="K42" s="116">
        <v>103.72</v>
      </c>
      <c r="L42" s="116">
        <v>24.07</v>
      </c>
      <c r="M42" s="116">
        <v>13.120000000000001</v>
      </c>
      <c r="N42" s="116">
        <v>17.63</v>
      </c>
      <c r="O42" s="116">
        <v>20.6</v>
      </c>
      <c r="P42" s="116">
        <v>19.850000000000001</v>
      </c>
      <c r="Q42" s="116">
        <v>352.03</v>
      </c>
      <c r="R42" s="116">
        <f t="shared" si="12"/>
        <v>2078.1399999999994</v>
      </c>
      <c r="S42" s="128">
        <f t="shared" si="13"/>
        <v>0.22914574070031415</v>
      </c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s="89" t="s">
        <v>192</v>
      </c>
      <c r="B43" s="116">
        <v>1376.3999999999999</v>
      </c>
      <c r="C43" s="116">
        <v>645.86</v>
      </c>
      <c r="D43" s="116">
        <v>3573.8700000000003</v>
      </c>
      <c r="E43" s="116">
        <v>464.15999999999997</v>
      </c>
      <c r="F43" s="116">
        <v>63.08</v>
      </c>
      <c r="G43" s="116">
        <v>17.229999999999997</v>
      </c>
      <c r="H43" s="116">
        <v>16.5</v>
      </c>
      <c r="I43" s="116">
        <v>124.06</v>
      </c>
      <c r="J43" s="116">
        <v>81.800000000000011</v>
      </c>
      <c r="K43" s="116">
        <v>635.71</v>
      </c>
      <c r="L43" s="116">
        <v>400.85</v>
      </c>
      <c r="M43" s="116">
        <v>21.650000000000002</v>
      </c>
      <c r="N43" s="116">
        <v>347.70000000000005</v>
      </c>
      <c r="O43" s="116">
        <v>539.79999999999995</v>
      </c>
      <c r="P43" s="116">
        <v>14.8</v>
      </c>
      <c r="Q43" s="116">
        <v>42.61</v>
      </c>
      <c r="R43" s="116">
        <f t="shared" si="12"/>
        <v>8366.08</v>
      </c>
      <c r="S43" s="128">
        <f t="shared" si="13"/>
        <v>0.92248433616507286</v>
      </c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s="89" t="s">
        <v>193</v>
      </c>
      <c r="B44" s="116">
        <v>2632.77</v>
      </c>
      <c r="C44" s="116">
        <v>1085.05</v>
      </c>
      <c r="D44" s="116">
        <v>729.3</v>
      </c>
      <c r="E44" s="116">
        <v>96.28</v>
      </c>
      <c r="F44" s="116">
        <v>167.14</v>
      </c>
      <c r="G44" s="116">
        <v>695.63</v>
      </c>
      <c r="H44" s="116">
        <v>84.06</v>
      </c>
      <c r="I44" s="116">
        <v>459.63000000000005</v>
      </c>
      <c r="J44" s="116">
        <v>37.650000000000006</v>
      </c>
      <c r="K44" s="116">
        <v>155.30000000000001</v>
      </c>
      <c r="L44" s="116">
        <v>63.129999999999995</v>
      </c>
      <c r="M44" s="116">
        <v>67.710000000000008</v>
      </c>
      <c r="N44" s="116">
        <v>116.22000000000001</v>
      </c>
      <c r="O44" s="116">
        <v>2459.5200000000004</v>
      </c>
      <c r="P44" s="116">
        <v>46.019999999999996</v>
      </c>
      <c r="Q44" s="116">
        <v>383.06999999999994</v>
      </c>
      <c r="R44" s="116">
        <f t="shared" si="12"/>
        <v>9278.4800000000014</v>
      </c>
      <c r="S44" s="128">
        <f t="shared" si="13"/>
        <v>1.02308996129859</v>
      </c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s="91" t="s">
        <v>194</v>
      </c>
      <c r="B45" s="117">
        <v>794.44999999999993</v>
      </c>
      <c r="C45" s="117">
        <v>1690.5599999999997</v>
      </c>
      <c r="D45" s="117">
        <v>206.12</v>
      </c>
      <c r="E45" s="117">
        <v>132.19999999999999</v>
      </c>
      <c r="F45" s="117">
        <v>77.569999999999993</v>
      </c>
      <c r="G45" s="117">
        <v>6282.5</v>
      </c>
      <c r="H45" s="117">
        <v>27.2</v>
      </c>
      <c r="I45" s="117">
        <v>799.31999999999994</v>
      </c>
      <c r="J45" s="117">
        <v>324.7</v>
      </c>
      <c r="K45" s="117">
        <v>11.51</v>
      </c>
      <c r="L45" s="117">
        <v>39.699999999999996</v>
      </c>
      <c r="M45" s="117">
        <v>57.39</v>
      </c>
      <c r="N45" s="117">
        <v>558.50000000000011</v>
      </c>
      <c r="O45" s="117">
        <v>98.499999999999986</v>
      </c>
      <c r="P45" s="117">
        <v>11.57</v>
      </c>
      <c r="Q45" s="117">
        <v>130.05000000000001</v>
      </c>
      <c r="R45" s="117">
        <f t="shared" si="12"/>
        <v>11241.84</v>
      </c>
      <c r="S45" s="129">
        <f t="shared" si="13"/>
        <v>1.2395795055359216</v>
      </c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s="88" t="s">
        <v>195</v>
      </c>
      <c r="B46" s="118">
        <v>63.160000000000004</v>
      </c>
      <c r="C46" s="118">
        <v>1334.77</v>
      </c>
      <c r="D46" s="118">
        <v>99.850000000000009</v>
      </c>
      <c r="E46" s="118">
        <v>85.589999999999989</v>
      </c>
      <c r="F46" s="118">
        <v>490.60999999999996</v>
      </c>
      <c r="G46" s="118">
        <v>31.1</v>
      </c>
      <c r="H46" s="118">
        <v>1424.4099999999999</v>
      </c>
      <c r="I46" s="118">
        <v>183.87000000000003</v>
      </c>
      <c r="J46" s="118">
        <v>374.54</v>
      </c>
      <c r="K46" s="118">
        <v>85.72</v>
      </c>
      <c r="L46" s="118">
        <v>61.499999999999993</v>
      </c>
      <c r="M46" s="118">
        <v>17.589999999999996</v>
      </c>
      <c r="N46" s="118">
        <v>25500.979999999996</v>
      </c>
      <c r="O46" s="118">
        <v>80.34</v>
      </c>
      <c r="P46" s="118">
        <v>332.98</v>
      </c>
      <c r="Q46" s="118">
        <v>334.21999999999997</v>
      </c>
      <c r="R46" s="118">
        <f t="shared" si="12"/>
        <v>30501.229999999996</v>
      </c>
      <c r="S46" s="130">
        <f t="shared" si="13"/>
        <v>3.3632127482367138</v>
      </c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 s="89" t="s">
        <v>196</v>
      </c>
      <c r="B47" s="116">
        <v>150.26999999999998</v>
      </c>
      <c r="C47" s="116">
        <v>131.38999999999999</v>
      </c>
      <c r="D47" s="116">
        <v>94.07</v>
      </c>
      <c r="E47" s="116">
        <v>21.85</v>
      </c>
      <c r="F47" s="116">
        <v>319.45999999999998</v>
      </c>
      <c r="G47" s="116">
        <v>99.220000000000013</v>
      </c>
      <c r="H47" s="116">
        <v>201.85999999999999</v>
      </c>
      <c r="I47" s="116">
        <v>81.38000000000001</v>
      </c>
      <c r="J47" s="116">
        <v>91.22</v>
      </c>
      <c r="K47" s="116">
        <v>28.85</v>
      </c>
      <c r="L47" s="116">
        <v>46.97</v>
      </c>
      <c r="M47" s="116">
        <v>19.71</v>
      </c>
      <c r="N47" s="116">
        <v>63.43</v>
      </c>
      <c r="O47" s="116">
        <v>9.9299999999999979</v>
      </c>
      <c r="P47" s="116">
        <v>232.56000000000003</v>
      </c>
      <c r="Q47" s="116">
        <v>19.860000000000003</v>
      </c>
      <c r="R47" s="116">
        <f t="shared" si="12"/>
        <v>1612.03</v>
      </c>
      <c r="S47" s="128">
        <f t="shared" si="13"/>
        <v>0.17775020373080136</v>
      </c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 s="89" t="s">
        <v>197</v>
      </c>
      <c r="B48" s="116">
        <v>31.6</v>
      </c>
      <c r="C48" s="116">
        <v>20.52</v>
      </c>
      <c r="D48" s="116">
        <v>8.7799999999999994</v>
      </c>
      <c r="E48" s="116">
        <v>8.4500000000000011</v>
      </c>
      <c r="F48" s="116">
        <v>2.9699999999999998</v>
      </c>
      <c r="G48" s="116">
        <v>106.94</v>
      </c>
      <c r="H48" s="116">
        <v>638.51</v>
      </c>
      <c r="I48" s="116">
        <v>2810.59</v>
      </c>
      <c r="J48" s="116">
        <v>26.94</v>
      </c>
      <c r="K48" s="116">
        <v>421.26</v>
      </c>
      <c r="L48" s="116">
        <v>431.93999999999994</v>
      </c>
      <c r="M48" s="116">
        <v>202.06</v>
      </c>
      <c r="N48" s="116">
        <v>16.46</v>
      </c>
      <c r="O48" s="116">
        <v>15.18</v>
      </c>
      <c r="P48" s="116">
        <v>61.87</v>
      </c>
      <c r="Q48" s="116">
        <v>129.65</v>
      </c>
      <c r="R48" s="116">
        <f t="shared" si="12"/>
        <v>4933.72</v>
      </c>
      <c r="S48" s="128">
        <f t="shared" si="13"/>
        <v>0.54401576592912615</v>
      </c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s="89" t="s">
        <v>198</v>
      </c>
      <c r="B49" s="116">
        <v>612.45999999999992</v>
      </c>
      <c r="C49" s="116">
        <v>92.25</v>
      </c>
      <c r="D49" s="116">
        <v>983.66</v>
      </c>
      <c r="E49" s="116">
        <v>83.05</v>
      </c>
      <c r="F49" s="116">
        <v>168.24</v>
      </c>
      <c r="G49" s="116">
        <v>37.4</v>
      </c>
      <c r="H49" s="116">
        <v>49.82</v>
      </c>
      <c r="I49" s="116">
        <v>20.77</v>
      </c>
      <c r="J49" s="116">
        <v>185.14</v>
      </c>
      <c r="K49" s="116">
        <v>922.61</v>
      </c>
      <c r="L49" s="116">
        <v>234.61</v>
      </c>
      <c r="M49" s="116">
        <v>250.46</v>
      </c>
      <c r="N49" s="116">
        <v>111.24000000000001</v>
      </c>
      <c r="O49" s="116">
        <v>56.259999999999991</v>
      </c>
      <c r="P49" s="116">
        <v>53.58</v>
      </c>
      <c r="Q49" s="116">
        <v>153.91</v>
      </c>
      <c r="R49" s="116">
        <f t="shared" si="12"/>
        <v>4015.46</v>
      </c>
      <c r="S49" s="128">
        <f t="shared" si="13"/>
        <v>0.44276398892879387</v>
      </c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s="89" t="s">
        <v>199</v>
      </c>
      <c r="B50" s="116">
        <v>18</v>
      </c>
      <c r="C50" s="116">
        <v>344.74</v>
      </c>
      <c r="D50" s="116">
        <v>207.6</v>
      </c>
      <c r="E50" s="116">
        <v>3.41</v>
      </c>
      <c r="F50" s="116">
        <v>42.5</v>
      </c>
      <c r="G50" s="116">
        <v>30.060000000000006</v>
      </c>
      <c r="H50" s="116">
        <v>32.86</v>
      </c>
      <c r="I50" s="116">
        <v>1327</v>
      </c>
      <c r="J50" s="116">
        <v>28.950000000000003</v>
      </c>
      <c r="K50" s="116">
        <v>10.18</v>
      </c>
      <c r="L50" s="116">
        <v>148.67000000000002</v>
      </c>
      <c r="M50" s="116">
        <v>10.3</v>
      </c>
      <c r="N50" s="116">
        <v>251.5</v>
      </c>
      <c r="O50" s="116">
        <v>64.36</v>
      </c>
      <c r="P50" s="116">
        <v>12.93</v>
      </c>
      <c r="Q50" s="116">
        <v>365.02</v>
      </c>
      <c r="R50" s="116">
        <f t="shared" si="12"/>
        <v>2898.0800000000004</v>
      </c>
      <c r="S50" s="128">
        <f t="shared" si="13"/>
        <v>0.31955628023557925</v>
      </c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s="91" t="s">
        <v>200</v>
      </c>
      <c r="B51" s="117">
        <v>158.93</v>
      </c>
      <c r="C51" s="117">
        <v>134.22</v>
      </c>
      <c r="D51" s="117">
        <v>5.6099999999999994</v>
      </c>
      <c r="E51" s="117">
        <v>10.229999999999999</v>
      </c>
      <c r="F51" s="117">
        <v>179.26</v>
      </c>
      <c r="G51" s="117">
        <v>23.400000000000002</v>
      </c>
      <c r="H51" s="117">
        <v>122.37</v>
      </c>
      <c r="I51" s="117">
        <v>238.4</v>
      </c>
      <c r="J51" s="117">
        <v>1336.9799999999998</v>
      </c>
      <c r="K51" s="117">
        <v>68.069999999999993</v>
      </c>
      <c r="L51" s="117">
        <v>417.09000000000003</v>
      </c>
      <c r="M51" s="117">
        <v>100.47999999999998</v>
      </c>
      <c r="N51" s="117">
        <v>118.66999999999999</v>
      </c>
      <c r="O51" s="117">
        <v>705.13000000000011</v>
      </c>
      <c r="P51" s="117">
        <v>7.3599999999999994</v>
      </c>
      <c r="Q51" s="117">
        <v>76.27000000000001</v>
      </c>
      <c r="R51" s="117">
        <f t="shared" si="12"/>
        <v>3702.4700000000003</v>
      </c>
      <c r="S51" s="129">
        <f t="shared" si="13"/>
        <v>0.40825220176248589</v>
      </c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s="88" t="s">
        <v>201</v>
      </c>
      <c r="B52" s="116">
        <v>1353.5500000000002</v>
      </c>
      <c r="C52" s="116">
        <v>1050.7600000000004</v>
      </c>
      <c r="D52" s="116">
        <v>885.41999999999985</v>
      </c>
      <c r="E52" s="116">
        <v>1696.28</v>
      </c>
      <c r="F52" s="116">
        <v>392.65999999999991</v>
      </c>
      <c r="G52" s="116">
        <v>1654.3299999999992</v>
      </c>
      <c r="H52" s="116">
        <v>4141.2199999999939</v>
      </c>
      <c r="I52" s="116">
        <v>4809.8999999999987</v>
      </c>
      <c r="J52" s="116">
        <v>582.42999999999995</v>
      </c>
      <c r="K52" s="116">
        <v>291.64000000000004</v>
      </c>
      <c r="L52" s="116">
        <v>257.20000000000005</v>
      </c>
      <c r="M52" s="116">
        <v>495.70000000000016</v>
      </c>
      <c r="N52" s="116">
        <v>357.07000000000011</v>
      </c>
      <c r="O52" s="116">
        <v>276.26000000000005</v>
      </c>
      <c r="P52" s="116">
        <v>753.46999999999832</v>
      </c>
      <c r="Q52" s="116">
        <v>2677.0300000000007</v>
      </c>
      <c r="R52" s="116">
        <f t="shared" si="12"/>
        <v>21674.919999999991</v>
      </c>
      <c r="S52" s="128">
        <f t="shared" si="13"/>
        <v>2.3899812322654164</v>
      </c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s="91" t="s">
        <v>202</v>
      </c>
      <c r="B53" s="117">
        <v>13.38</v>
      </c>
      <c r="C53" s="117">
        <v>0.65</v>
      </c>
      <c r="D53" s="117">
        <v>3.7800000000000002</v>
      </c>
      <c r="E53" s="117">
        <v>1.9600000000000002</v>
      </c>
      <c r="F53" s="117">
        <v>2.2099999999999995</v>
      </c>
      <c r="G53" s="117">
        <v>1.7600000000000002</v>
      </c>
      <c r="H53" s="117">
        <v>2.3200000000000003</v>
      </c>
      <c r="I53" s="117">
        <v>5.8699999999999992</v>
      </c>
      <c r="J53" s="117">
        <v>3.06</v>
      </c>
      <c r="K53" s="117">
        <v>2.4899999999999993</v>
      </c>
      <c r="L53" s="117">
        <v>9.68</v>
      </c>
      <c r="M53" s="117">
        <v>70.11999999999999</v>
      </c>
      <c r="N53" s="117">
        <v>0.31</v>
      </c>
      <c r="O53" s="117">
        <v>0</v>
      </c>
      <c r="P53" s="117">
        <v>11.95</v>
      </c>
      <c r="Q53" s="117">
        <v>1.29</v>
      </c>
      <c r="R53" s="117">
        <f t="shared" si="12"/>
        <v>130.82999999999998</v>
      </c>
      <c r="S53" s="129">
        <f t="shared" si="13"/>
        <v>1.4425946883185011E-2</v>
      </c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 s="88" t="s">
        <v>203</v>
      </c>
      <c r="B54" s="118">
        <v>143.00000000000003</v>
      </c>
      <c r="C54" s="118">
        <v>538.52999999999986</v>
      </c>
      <c r="D54" s="118">
        <v>656.2399999999999</v>
      </c>
      <c r="E54" s="118">
        <v>109.39000000000001</v>
      </c>
      <c r="F54" s="118">
        <v>494.16</v>
      </c>
      <c r="G54" s="118">
        <v>100.72000000000004</v>
      </c>
      <c r="H54" s="118">
        <v>188.89</v>
      </c>
      <c r="I54" s="118">
        <v>891.60999999999979</v>
      </c>
      <c r="J54" s="118">
        <v>246.18000000000004</v>
      </c>
      <c r="K54" s="118">
        <v>76.180000000000007</v>
      </c>
      <c r="L54" s="118">
        <v>442.24</v>
      </c>
      <c r="M54" s="118">
        <v>48.91</v>
      </c>
      <c r="N54" s="118">
        <v>136.22999999999999</v>
      </c>
      <c r="O54" s="118">
        <v>14.809999999999997</v>
      </c>
      <c r="P54" s="118">
        <v>28.799999999999997</v>
      </c>
      <c r="Q54" s="118">
        <v>196.31999999999996</v>
      </c>
      <c r="R54" s="118">
        <f t="shared" si="12"/>
        <v>4312.2099999999991</v>
      </c>
      <c r="S54" s="130">
        <f t="shared" si="13"/>
        <v>0.47548507535839823</v>
      </c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 s="89" t="s">
        <v>204</v>
      </c>
      <c r="B55" s="116">
        <v>704.79</v>
      </c>
      <c r="C55" s="116">
        <v>759.94999999999993</v>
      </c>
      <c r="D55" s="116">
        <v>746.31000000000017</v>
      </c>
      <c r="E55" s="116">
        <v>100.5</v>
      </c>
      <c r="F55" s="116">
        <v>259.95999999999998</v>
      </c>
      <c r="G55" s="116">
        <v>151.53999999999996</v>
      </c>
      <c r="H55" s="116">
        <v>1644.8399999999997</v>
      </c>
      <c r="I55" s="116">
        <v>870.35</v>
      </c>
      <c r="J55" s="116">
        <v>616.75</v>
      </c>
      <c r="K55" s="116">
        <v>140.96999999999997</v>
      </c>
      <c r="L55" s="116">
        <v>1910.0999999999997</v>
      </c>
      <c r="M55" s="116">
        <v>1671.3499999999985</v>
      </c>
      <c r="N55" s="116">
        <v>2079.6299999999997</v>
      </c>
      <c r="O55" s="116">
        <v>172.98</v>
      </c>
      <c r="P55" s="116">
        <v>232.18999999999997</v>
      </c>
      <c r="Q55" s="116">
        <v>181.00999999999996</v>
      </c>
      <c r="R55" s="116">
        <f t="shared" si="12"/>
        <v>12243.219999999998</v>
      </c>
      <c r="S55" s="128">
        <f t="shared" si="13"/>
        <v>1.3499964946812537</v>
      </c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s="91" t="s">
        <v>205</v>
      </c>
      <c r="B56" s="117">
        <v>18810.350000000006</v>
      </c>
      <c r="C56" s="117">
        <v>8394.83</v>
      </c>
      <c r="D56" s="117">
        <v>14920.960000000005</v>
      </c>
      <c r="E56" s="117">
        <v>6481.8099999999995</v>
      </c>
      <c r="F56" s="117">
        <v>12307.610000000004</v>
      </c>
      <c r="G56" s="117">
        <v>6160.2399999999961</v>
      </c>
      <c r="H56" s="117">
        <v>12740.860000000002</v>
      </c>
      <c r="I56" s="117">
        <v>13522.169999999998</v>
      </c>
      <c r="J56" s="117">
        <v>5960.3399999999965</v>
      </c>
      <c r="K56" s="117">
        <v>6578.380000000001</v>
      </c>
      <c r="L56" s="117">
        <v>9463.4700000000048</v>
      </c>
      <c r="M56" s="117">
        <v>3987.0499999999943</v>
      </c>
      <c r="N56" s="117">
        <v>6547.5800000000281</v>
      </c>
      <c r="O56" s="117">
        <v>3012.7499999999964</v>
      </c>
      <c r="P56" s="117">
        <v>2313.699999999998</v>
      </c>
      <c r="Q56" s="117">
        <v>10543.560000000009</v>
      </c>
      <c r="R56" s="117">
        <f t="shared" si="12"/>
        <v>141745.66000000003</v>
      </c>
      <c r="S56" s="129">
        <f t="shared" si="13"/>
        <v>15.629560208530179</v>
      </c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s="88" t="s">
        <v>206</v>
      </c>
      <c r="B57" s="118">
        <v>149.25</v>
      </c>
      <c r="C57" s="118">
        <v>84.91</v>
      </c>
      <c r="D57" s="118">
        <v>17.649999999999999</v>
      </c>
      <c r="E57" s="118">
        <v>37.049999999999997</v>
      </c>
      <c r="F57" s="118">
        <v>140.91</v>
      </c>
      <c r="G57" s="118">
        <v>36.36</v>
      </c>
      <c r="H57" s="118">
        <v>51.58</v>
      </c>
      <c r="I57" s="118">
        <v>28.04</v>
      </c>
      <c r="J57" s="118">
        <v>18.79</v>
      </c>
      <c r="K57" s="118">
        <v>0.89999999999999991</v>
      </c>
      <c r="L57" s="118">
        <v>1723.65</v>
      </c>
      <c r="M57" s="118">
        <v>9.33</v>
      </c>
      <c r="N57" s="118">
        <v>260.61</v>
      </c>
      <c r="O57" s="118">
        <v>79.819999999999993</v>
      </c>
      <c r="P57" s="118">
        <v>46.06</v>
      </c>
      <c r="Q57" s="118">
        <v>14.5</v>
      </c>
      <c r="R57" s="118">
        <f t="shared" si="12"/>
        <v>2699.4100000000003</v>
      </c>
      <c r="S57" s="130">
        <f t="shared" si="13"/>
        <v>0.29764996771335678</v>
      </c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s="89" t="s">
        <v>207</v>
      </c>
      <c r="B58" s="116">
        <v>535.4</v>
      </c>
      <c r="C58" s="116">
        <v>289.19</v>
      </c>
      <c r="D58" s="116">
        <v>108.88</v>
      </c>
      <c r="E58" s="116">
        <v>502.7</v>
      </c>
      <c r="F58" s="116">
        <v>2370.3199999999997</v>
      </c>
      <c r="G58" s="116">
        <v>146.36999999999998</v>
      </c>
      <c r="H58" s="116">
        <v>98.31</v>
      </c>
      <c r="I58" s="116">
        <v>1417.1000000000001</v>
      </c>
      <c r="J58" s="116">
        <v>85.759999999999991</v>
      </c>
      <c r="K58" s="116">
        <v>72.11</v>
      </c>
      <c r="L58" s="116">
        <v>177.54</v>
      </c>
      <c r="M58" s="116">
        <v>1011.2599999999999</v>
      </c>
      <c r="N58" s="116">
        <v>1510.0999999999997</v>
      </c>
      <c r="O58" s="116">
        <v>99.71</v>
      </c>
      <c r="P58" s="116">
        <v>72.540000000000006</v>
      </c>
      <c r="Q58" s="116">
        <v>266.23</v>
      </c>
      <c r="R58" s="116">
        <f t="shared" si="12"/>
        <v>8763.5199999999986</v>
      </c>
      <c r="S58" s="128">
        <f t="shared" si="13"/>
        <v>0.96630798769188653</v>
      </c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 s="91" t="s">
        <v>208</v>
      </c>
      <c r="B59" s="117">
        <v>4813.4600000000019</v>
      </c>
      <c r="C59" s="117">
        <v>315.58</v>
      </c>
      <c r="D59" s="117">
        <v>139.39000000000001</v>
      </c>
      <c r="E59" s="117">
        <v>231.68</v>
      </c>
      <c r="F59" s="117">
        <v>601.3599999999999</v>
      </c>
      <c r="G59" s="117">
        <v>68.929999999999993</v>
      </c>
      <c r="H59" s="117">
        <v>414.91</v>
      </c>
      <c r="I59" s="117">
        <v>1557.8</v>
      </c>
      <c r="J59" s="117">
        <v>169.79000000000002</v>
      </c>
      <c r="K59" s="117">
        <v>53.83</v>
      </c>
      <c r="L59" s="117">
        <v>910.32999999999981</v>
      </c>
      <c r="M59" s="117">
        <v>551.48</v>
      </c>
      <c r="N59" s="117">
        <v>590.42999999999995</v>
      </c>
      <c r="O59" s="117">
        <v>493.10999999999996</v>
      </c>
      <c r="P59" s="117">
        <v>110.12</v>
      </c>
      <c r="Q59" s="117">
        <v>615.64</v>
      </c>
      <c r="R59" s="117">
        <f t="shared" si="12"/>
        <v>11637.840000000004</v>
      </c>
      <c r="S59" s="129">
        <f t="shared" si="13"/>
        <v>1.2832443757166241</v>
      </c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 s="88" t="s">
        <v>209</v>
      </c>
      <c r="B60" s="118">
        <v>6434.689999999996</v>
      </c>
      <c r="C60" s="118">
        <v>27247.770000000019</v>
      </c>
      <c r="D60" s="118">
        <v>29915.719999999987</v>
      </c>
      <c r="E60" s="118">
        <v>2923.3799999999983</v>
      </c>
      <c r="F60" s="118">
        <v>6518.3700000000681</v>
      </c>
      <c r="G60" s="118">
        <v>3932.5499999999952</v>
      </c>
      <c r="H60" s="118">
        <v>14356.910000000196</v>
      </c>
      <c r="I60" s="118">
        <v>15255.749999999989</v>
      </c>
      <c r="J60" s="118">
        <v>7109.3400000000074</v>
      </c>
      <c r="K60" s="118">
        <v>14158.650000000041</v>
      </c>
      <c r="L60" s="118">
        <v>17276.810000000143</v>
      </c>
      <c r="M60" s="118">
        <v>11370.080000000047</v>
      </c>
      <c r="N60" s="118">
        <v>29494.600000000119</v>
      </c>
      <c r="O60" s="118">
        <v>3616.3399999999942</v>
      </c>
      <c r="P60" s="118">
        <v>3325.6999999999971</v>
      </c>
      <c r="Q60" s="118">
        <v>9987.6600000000235</v>
      </c>
      <c r="R60" s="118">
        <f t="shared" si="12"/>
        <v>202924.32000000059</v>
      </c>
      <c r="S60" s="130">
        <f t="shared" si="13"/>
        <v>22.375414366937608</v>
      </c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 s="89" t="s">
        <v>210</v>
      </c>
      <c r="B61" s="116">
        <v>1304.6899999999998</v>
      </c>
      <c r="C61" s="116">
        <v>517.71</v>
      </c>
      <c r="D61" s="116">
        <v>2474.9399999999996</v>
      </c>
      <c r="E61" s="116">
        <v>162.64000000000001</v>
      </c>
      <c r="F61" s="116">
        <v>605.93999999999994</v>
      </c>
      <c r="G61" s="116">
        <v>270.55</v>
      </c>
      <c r="H61" s="116">
        <v>888.53</v>
      </c>
      <c r="I61" s="116">
        <v>3347.2600000000007</v>
      </c>
      <c r="J61" s="116">
        <v>446.95</v>
      </c>
      <c r="K61" s="116">
        <v>182.91</v>
      </c>
      <c r="L61" s="116">
        <v>162.61999999999998</v>
      </c>
      <c r="M61" s="116">
        <v>42.02</v>
      </c>
      <c r="N61" s="116">
        <v>141.28</v>
      </c>
      <c r="O61" s="116">
        <v>53.149999999999991</v>
      </c>
      <c r="P61" s="116">
        <v>83.4</v>
      </c>
      <c r="Q61" s="116">
        <v>68.070000000000007</v>
      </c>
      <c r="R61" s="116">
        <f t="shared" si="12"/>
        <v>10752.660000000002</v>
      </c>
      <c r="S61" s="128">
        <f t="shared" si="13"/>
        <v>1.1856401590839121</v>
      </c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 s="89" t="s">
        <v>211</v>
      </c>
      <c r="B62" s="116">
        <v>5556.34</v>
      </c>
      <c r="C62" s="116">
        <v>289.07</v>
      </c>
      <c r="D62" s="116">
        <v>2753.5899999999992</v>
      </c>
      <c r="E62" s="116">
        <v>185.5</v>
      </c>
      <c r="F62" s="116">
        <v>877.43999999999994</v>
      </c>
      <c r="G62" s="116">
        <v>47.870000000000005</v>
      </c>
      <c r="H62" s="116">
        <v>288.59000000000003</v>
      </c>
      <c r="I62" s="116">
        <v>97.24</v>
      </c>
      <c r="J62" s="116">
        <v>3.65</v>
      </c>
      <c r="K62" s="116">
        <v>21.99</v>
      </c>
      <c r="L62" s="116">
        <v>539.21</v>
      </c>
      <c r="M62" s="116">
        <v>3.4999999999999996</v>
      </c>
      <c r="N62" s="116">
        <v>38.320000000000014</v>
      </c>
      <c r="O62" s="116">
        <v>4.3000000000000007</v>
      </c>
      <c r="P62" s="116">
        <v>29.770000000000003</v>
      </c>
      <c r="Q62" s="116">
        <v>4.41</v>
      </c>
      <c r="R62" s="116">
        <f t="shared" si="12"/>
        <v>10740.79</v>
      </c>
      <c r="S62" s="128">
        <f t="shared" si="13"/>
        <v>1.1843313156267279</v>
      </c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 s="91" t="s">
        <v>212</v>
      </c>
      <c r="B63" s="117">
        <v>5501.11</v>
      </c>
      <c r="C63" s="117">
        <v>559.25</v>
      </c>
      <c r="D63" s="117">
        <v>80.459999999999994</v>
      </c>
      <c r="E63" s="117">
        <v>780.45</v>
      </c>
      <c r="F63" s="117">
        <v>572.87</v>
      </c>
      <c r="G63" s="117">
        <v>103.65</v>
      </c>
      <c r="H63" s="117">
        <v>386.57999999999993</v>
      </c>
      <c r="I63" s="117">
        <v>1809.35</v>
      </c>
      <c r="J63" s="117">
        <v>1669.06</v>
      </c>
      <c r="K63" s="117">
        <v>869.05000000000007</v>
      </c>
      <c r="L63" s="117">
        <v>116.75999999999999</v>
      </c>
      <c r="M63" s="117">
        <v>92.45</v>
      </c>
      <c r="N63" s="117">
        <v>296.95999999999998</v>
      </c>
      <c r="O63" s="117">
        <v>195.85000000000005</v>
      </c>
      <c r="P63" s="117">
        <v>78.640000000000015</v>
      </c>
      <c r="Q63" s="117">
        <v>3341.46</v>
      </c>
      <c r="R63" s="117">
        <f t="shared" si="12"/>
        <v>16453.949999999997</v>
      </c>
      <c r="S63" s="129">
        <f t="shared" si="13"/>
        <v>1.8142918957317284</v>
      </c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 s="88" t="s">
        <v>213</v>
      </c>
      <c r="B64" s="118">
        <v>0</v>
      </c>
      <c r="C64" s="118">
        <v>0</v>
      </c>
      <c r="D64" s="118">
        <v>19.41</v>
      </c>
      <c r="E64" s="118">
        <v>3.2</v>
      </c>
      <c r="F64" s="118">
        <v>1.2</v>
      </c>
      <c r="G64" s="118">
        <v>0.01</v>
      </c>
      <c r="H64" s="118">
        <v>10.1</v>
      </c>
      <c r="I64" s="118">
        <v>0.2</v>
      </c>
      <c r="J64" s="118">
        <v>0</v>
      </c>
      <c r="K64" s="118">
        <v>4.5999999999999996</v>
      </c>
      <c r="L64" s="118">
        <v>1.92</v>
      </c>
      <c r="M64" s="118">
        <v>35.980000000000004</v>
      </c>
      <c r="N64" s="118">
        <v>93.08</v>
      </c>
      <c r="O64" s="118">
        <v>3.9899999999999998</v>
      </c>
      <c r="P64" s="118">
        <v>0</v>
      </c>
      <c r="Q64" s="118">
        <v>19764.39</v>
      </c>
      <c r="R64" s="118">
        <f t="shared" si="12"/>
        <v>19938.079999999998</v>
      </c>
      <c r="S64" s="130">
        <f t="shared" si="13"/>
        <v>2.1984688758900366</v>
      </c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s="89" t="s">
        <v>214</v>
      </c>
      <c r="B65" s="116">
        <v>1083.5</v>
      </c>
      <c r="C65" s="116">
        <v>6436.07</v>
      </c>
      <c r="D65" s="116">
        <v>528.02</v>
      </c>
      <c r="E65" s="116">
        <v>1262.3700000000001</v>
      </c>
      <c r="F65" s="116">
        <v>8300.99</v>
      </c>
      <c r="G65" s="116">
        <v>239.90000000000006</v>
      </c>
      <c r="H65" s="116">
        <v>4155.8500000000004</v>
      </c>
      <c r="I65" s="116">
        <v>428.7299999999999</v>
      </c>
      <c r="J65" s="116">
        <v>152.14000000000001</v>
      </c>
      <c r="K65" s="116">
        <v>497.90999999999991</v>
      </c>
      <c r="L65" s="116">
        <v>202.8</v>
      </c>
      <c r="M65" s="116">
        <v>502.39</v>
      </c>
      <c r="N65" s="116">
        <v>18204.559999999994</v>
      </c>
      <c r="O65" s="116">
        <v>437.12</v>
      </c>
      <c r="P65" s="116">
        <v>76.559999999999988</v>
      </c>
      <c r="Q65" s="116">
        <v>241.99</v>
      </c>
      <c r="R65" s="116">
        <f t="shared" si="12"/>
        <v>42750.899999999994</v>
      </c>
      <c r="S65" s="128">
        <f t="shared" si="13"/>
        <v>4.7139204510307584</v>
      </c>
      <c r="T65" s="4"/>
      <c r="U65" s="4"/>
      <c r="V65" s="4"/>
      <c r="W65" s="4"/>
      <c r="X65" s="4"/>
      <c r="Y65" s="4"/>
      <c r="Z65" s="4"/>
      <c r="AA65" s="4"/>
    </row>
    <row r="66" spans="1:27" x14ac:dyDescent="0.2">
      <c r="A66" s="91" t="s">
        <v>215</v>
      </c>
      <c r="B66" s="117">
        <v>108.85</v>
      </c>
      <c r="C66" s="117">
        <v>1831.43</v>
      </c>
      <c r="D66" s="117">
        <v>204.54999999999998</v>
      </c>
      <c r="E66" s="117">
        <v>19.690000000000001</v>
      </c>
      <c r="F66" s="117">
        <v>272.02999999999997</v>
      </c>
      <c r="G66" s="117">
        <v>13.659999999999998</v>
      </c>
      <c r="H66" s="117">
        <v>287.85999999999996</v>
      </c>
      <c r="I66" s="117">
        <v>2180.2500000000005</v>
      </c>
      <c r="J66" s="117">
        <v>313.10999999999996</v>
      </c>
      <c r="K66" s="117">
        <v>141.69000000000003</v>
      </c>
      <c r="L66" s="117">
        <v>361.39000000000004</v>
      </c>
      <c r="M66" s="117">
        <v>500.5200000000001</v>
      </c>
      <c r="N66" s="117">
        <v>2676.4100000000003</v>
      </c>
      <c r="O66" s="117">
        <v>269.75</v>
      </c>
      <c r="P66" s="117">
        <v>202.34</v>
      </c>
      <c r="Q66" s="117">
        <v>819.5300000000002</v>
      </c>
      <c r="R66" s="117">
        <f t="shared" si="12"/>
        <v>10203.060000000001</v>
      </c>
      <c r="S66" s="129">
        <f t="shared" si="13"/>
        <v>1.1250386119846345</v>
      </c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s="94" t="s">
        <v>216</v>
      </c>
      <c r="B67" s="119">
        <v>27204.250000000004</v>
      </c>
      <c r="C67" s="119">
        <v>17782.809999999998</v>
      </c>
      <c r="D67" s="119">
        <v>10599.879999999996</v>
      </c>
      <c r="E67" s="119">
        <v>2969.1</v>
      </c>
      <c r="F67" s="119">
        <v>4018.0899999999992</v>
      </c>
      <c r="G67" s="119">
        <v>1460.04</v>
      </c>
      <c r="H67" s="119">
        <v>3222.8699999999972</v>
      </c>
      <c r="I67" s="119">
        <v>5714.1700000000019</v>
      </c>
      <c r="J67" s="119">
        <v>1109.4399999999987</v>
      </c>
      <c r="K67" s="119">
        <v>6045.6399999999994</v>
      </c>
      <c r="L67" s="119">
        <v>2976.2099999999996</v>
      </c>
      <c r="M67" s="119">
        <v>16495.199999999997</v>
      </c>
      <c r="N67" s="119">
        <v>4975.0900000000056</v>
      </c>
      <c r="O67" s="119">
        <v>1957.4899999999955</v>
      </c>
      <c r="P67" s="119">
        <v>919.91999999999939</v>
      </c>
      <c r="Q67" s="119">
        <v>28875.810000000005</v>
      </c>
      <c r="R67" s="119">
        <f t="shared" si="12"/>
        <v>136326.01</v>
      </c>
      <c r="S67" s="131">
        <f>((R67/R$68*100))</f>
        <v>15.031963456826029</v>
      </c>
      <c r="T67" s="4"/>
      <c r="U67" s="4"/>
      <c r="V67" s="4"/>
      <c r="W67" s="4"/>
      <c r="X67" s="4"/>
      <c r="Y67" s="4"/>
      <c r="Z67" s="4"/>
      <c r="AA67" s="4"/>
    </row>
    <row r="68" spans="1:27" ht="15" x14ac:dyDescent="0.25">
      <c r="A68" s="68" t="s">
        <v>36</v>
      </c>
      <c r="B68" s="96">
        <f>SUM(B29:B67)</f>
        <v>97054.770000000019</v>
      </c>
      <c r="C68" s="96">
        <f>SUM(C29:C67)</f>
        <v>85801.370000000024</v>
      </c>
      <c r="D68" s="96">
        <f t="shared" ref="D68:R68" si="14">SUM(D29:D67)</f>
        <v>88056.87</v>
      </c>
      <c r="E68" s="96">
        <f t="shared" si="14"/>
        <v>25498.289999999994</v>
      </c>
      <c r="F68" s="96">
        <f t="shared" si="14"/>
        <v>50250.350000000064</v>
      </c>
      <c r="G68" s="96">
        <f t="shared" si="14"/>
        <v>24203.079999999991</v>
      </c>
      <c r="H68" s="96">
        <f t="shared" si="14"/>
        <v>49972.660000000178</v>
      </c>
      <c r="I68" s="96">
        <f t="shared" si="14"/>
        <v>65602.059999999983</v>
      </c>
      <c r="J68" s="96">
        <f t="shared" si="14"/>
        <v>26165.220000000005</v>
      </c>
      <c r="K68" s="96">
        <f t="shared" si="14"/>
        <v>40019.150000000052</v>
      </c>
      <c r="L68" s="96">
        <f t="shared" si="14"/>
        <v>43578.290000000154</v>
      </c>
      <c r="M68" s="96">
        <f t="shared" si="14"/>
        <v>90877.600000000049</v>
      </c>
      <c r="N68" s="96">
        <f t="shared" si="14"/>
        <v>101685.47000000016</v>
      </c>
      <c r="O68" s="96">
        <f t="shared" si="14"/>
        <v>17176.129999999986</v>
      </c>
      <c r="P68" s="96">
        <f t="shared" si="14"/>
        <v>10909.919999999993</v>
      </c>
      <c r="Q68" s="96">
        <f t="shared" si="14"/>
        <v>90056.310000000027</v>
      </c>
      <c r="R68" s="96">
        <f t="shared" si="14"/>
        <v>906907.54000000074</v>
      </c>
      <c r="S68" s="124">
        <f>SUM(S29:S67)</f>
        <v>100</v>
      </c>
      <c r="T68" s="120"/>
      <c r="U68" s="120"/>
      <c r="V68" s="120"/>
      <c r="W68" s="120"/>
      <c r="X68" s="120"/>
      <c r="Y68" s="120"/>
      <c r="Z68" s="120"/>
      <c r="AA68" s="120"/>
    </row>
  </sheetData>
  <mergeCells count="10">
    <mergeCell ref="R27:R28"/>
    <mergeCell ref="S27:S28"/>
    <mergeCell ref="A27:A28"/>
    <mergeCell ref="B27:Q27"/>
    <mergeCell ref="B8:Q8"/>
    <mergeCell ref="A5:S5"/>
    <mergeCell ref="A6:S6"/>
    <mergeCell ref="A8:A9"/>
    <mergeCell ref="R8:R9"/>
    <mergeCell ref="S8:S9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showGridLines="0" zoomScale="80" zoomScaleNormal="80" workbookViewId="0">
      <selection activeCell="A6" sqref="A6"/>
    </sheetView>
  </sheetViews>
  <sheetFormatPr baseColWidth="10" defaultRowHeight="12.75" x14ac:dyDescent="0.2"/>
  <cols>
    <col min="1" max="1" width="28.28515625" customWidth="1"/>
    <col min="2" max="2" width="8.140625" customWidth="1"/>
    <col min="3" max="3" width="7.42578125" bestFit="1" customWidth="1"/>
    <col min="4" max="4" width="7.7109375" bestFit="1" customWidth="1"/>
    <col min="5" max="5" width="7.42578125" bestFit="1" customWidth="1"/>
    <col min="6" max="6" width="9.140625" bestFit="1" customWidth="1"/>
    <col min="7" max="7" width="7.42578125" bestFit="1" customWidth="1"/>
    <col min="8" max="8" width="9.140625" bestFit="1" customWidth="1"/>
    <col min="9" max="9" width="7.42578125" bestFit="1" customWidth="1"/>
    <col min="10" max="10" width="9.140625" bestFit="1" customWidth="1"/>
    <col min="11" max="11" width="7.42578125" bestFit="1" customWidth="1"/>
    <col min="12" max="12" width="8.7109375" bestFit="1" customWidth="1"/>
    <col min="13" max="13" width="6.85546875" customWidth="1"/>
    <col min="14" max="14" width="10" bestFit="1" customWidth="1"/>
    <col min="15" max="15" width="7.5703125" customWidth="1"/>
    <col min="16" max="16" width="9.140625" bestFit="1" customWidth="1"/>
    <col min="17" max="17" width="6.85546875" customWidth="1"/>
    <col min="18" max="19" width="7.42578125" bestFit="1" customWidth="1"/>
    <col min="20" max="20" width="8.28515625" bestFit="1" customWidth="1"/>
    <col min="21" max="21" width="7.42578125" bestFit="1" customWidth="1"/>
    <col min="22" max="22" width="7.7109375" bestFit="1" customWidth="1"/>
    <col min="23" max="23" width="7.42578125" bestFit="1" customWidth="1"/>
    <col min="24" max="24" width="9.140625" bestFit="1" customWidth="1"/>
    <col min="25" max="25" width="7.42578125" bestFit="1" customWidth="1"/>
    <col min="26" max="26" width="10.42578125" bestFit="1" customWidth="1"/>
    <col min="27" max="27" width="8.7109375" customWidth="1"/>
  </cols>
  <sheetData>
    <row r="1" spans="1:37" x14ac:dyDescent="0.2">
      <c r="A1" s="24" t="s">
        <v>31</v>
      </c>
    </row>
    <row r="2" spans="1:37" x14ac:dyDescent="0.2">
      <c r="A2" s="24" t="s">
        <v>165</v>
      </c>
    </row>
    <row r="3" spans="1:37" x14ac:dyDescent="0.2">
      <c r="A3" s="24" t="s">
        <v>217</v>
      </c>
    </row>
    <row r="4" spans="1:37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18" x14ac:dyDescent="0.25">
      <c r="A5" s="170" t="s">
        <v>256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7" spans="1:37" ht="30" customHeight="1" x14ac:dyDescent="0.2">
      <c r="B7" s="198" t="s">
        <v>0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200"/>
    </row>
    <row r="8" spans="1:37" ht="30" customHeight="1" x14ac:dyDescent="0.2">
      <c r="B8" s="52" t="s">
        <v>18</v>
      </c>
      <c r="C8" s="53"/>
      <c r="D8" s="53" t="s">
        <v>19</v>
      </c>
      <c r="E8" s="53"/>
      <c r="F8" s="53" t="s">
        <v>20</v>
      </c>
      <c r="G8" s="53"/>
      <c r="H8" s="53" t="s">
        <v>21</v>
      </c>
      <c r="I8" s="53"/>
      <c r="J8" s="53" t="s">
        <v>22</v>
      </c>
      <c r="K8" s="53"/>
      <c r="L8" s="53" t="s">
        <v>23</v>
      </c>
      <c r="M8" s="53"/>
      <c r="N8" s="54" t="s">
        <v>24</v>
      </c>
      <c r="O8" s="53"/>
      <c r="P8" s="53" t="s">
        <v>25</v>
      </c>
      <c r="Q8" s="53"/>
      <c r="R8" s="53" t="s">
        <v>42</v>
      </c>
      <c r="S8" s="53"/>
      <c r="T8" s="53" t="s">
        <v>26</v>
      </c>
      <c r="U8" s="53"/>
      <c r="V8" s="53" t="s">
        <v>27</v>
      </c>
      <c r="W8" s="53"/>
      <c r="X8" s="53" t="s">
        <v>28</v>
      </c>
      <c r="Y8" s="53"/>
      <c r="Z8" s="201" t="s">
        <v>2</v>
      </c>
      <c r="AA8" s="202"/>
    </row>
    <row r="9" spans="1:37" ht="30" customHeight="1" x14ac:dyDescent="0.2">
      <c r="A9" s="50" t="s">
        <v>1</v>
      </c>
      <c r="B9" s="51" t="s">
        <v>162</v>
      </c>
      <c r="C9" s="51" t="s">
        <v>3</v>
      </c>
      <c r="D9" s="51" t="s">
        <v>162</v>
      </c>
      <c r="E9" s="51" t="s">
        <v>3</v>
      </c>
      <c r="F9" s="51" t="s">
        <v>162</v>
      </c>
      <c r="G9" s="51" t="s">
        <v>3</v>
      </c>
      <c r="H9" s="51" t="s">
        <v>162</v>
      </c>
      <c r="I9" s="51" t="s">
        <v>3</v>
      </c>
      <c r="J9" s="51" t="s">
        <v>162</v>
      </c>
      <c r="K9" s="51" t="s">
        <v>3</v>
      </c>
      <c r="L9" s="51" t="s">
        <v>162</v>
      </c>
      <c r="M9" s="51" t="s">
        <v>3</v>
      </c>
      <c r="N9" s="51" t="s">
        <v>162</v>
      </c>
      <c r="O9" s="51" t="s">
        <v>3</v>
      </c>
      <c r="P9" s="51" t="s">
        <v>162</v>
      </c>
      <c r="Q9" s="51" t="s">
        <v>3</v>
      </c>
      <c r="R9" s="51" t="s">
        <v>162</v>
      </c>
      <c r="S9" s="51" t="s">
        <v>3</v>
      </c>
      <c r="T9" s="51" t="s">
        <v>162</v>
      </c>
      <c r="U9" s="51" t="s">
        <v>3</v>
      </c>
      <c r="V9" s="51" t="s">
        <v>162</v>
      </c>
      <c r="W9" s="51" t="s">
        <v>3</v>
      </c>
      <c r="X9" s="51" t="s">
        <v>162</v>
      </c>
      <c r="Y9" s="51" t="s">
        <v>3</v>
      </c>
      <c r="Z9" s="51" t="s">
        <v>162</v>
      </c>
      <c r="AA9" s="115" t="s">
        <v>3</v>
      </c>
    </row>
    <row r="10" spans="1:37" ht="30" customHeight="1" x14ac:dyDescent="0.2">
      <c r="A10" s="76" t="s">
        <v>168</v>
      </c>
      <c r="B10" s="39">
        <f>+'Causas 1987'!B10+'Causas 1988'!B10+'Causas 1989'!B10+'Causas 1990'!B10+'Causas 1991'!B10+'Causas 1992'!B10+'Causas 1993'!B10+'Causas 1994'!B10+'Causas 1995'!B10+'Causas 1996'!B10+'Causas 1997'!B10+'Causas 1998'!B10+'Causas 1999'!B10+'Causas 2000'!B10+'Causas 2001'!B10+'Causas 2002'!B10</f>
        <v>0</v>
      </c>
      <c r="C10" s="40">
        <v>0</v>
      </c>
      <c r="D10" s="39">
        <f>+'Causas 1987'!D10+'Causas 1988'!D10+'Causas 1989'!D10+'Causas 1990'!D10+'Causas 1991'!D10+'Causas 1992'!D10+'Causas 1993'!D10+'Causas 1994'!D10+'Causas 1995'!D10+'Causas 1996'!D10+'Causas 1997'!D10+'Causas 1998'!D10+'Causas 1999'!D10+'Causas 2000'!D10+'Causas 2001'!D10+'Causas 2002'!D10</f>
        <v>912.01</v>
      </c>
      <c r="E10" s="40">
        <f t="shared" ref="E10:G18" si="0">((D10/D$19*100))</f>
        <v>8.0037174753813787</v>
      </c>
      <c r="F10" s="39">
        <f>+'Causas 1987'!F10+'Causas 1988'!F10+'Causas 1989'!F10+'Causas 1990'!F10+'Causas 1991'!F10+'Causas 1992'!F10+'Causas 1993'!F10+'Causas 1994'!F10+'Causas 1995'!F10+'Causas 1996'!F10+'Causas 1997'!F10+'Causas 1998'!F10+'Causas 1999'!F10+'Causas 2000'!F10+'Causas 2001'!F10+'Causas 2002'!F10</f>
        <v>2829.6699999999996</v>
      </c>
      <c r="G10" s="40">
        <f t="shared" si="0"/>
        <v>2.3689202273959817</v>
      </c>
      <c r="H10" s="39">
        <f>+'Causas 1987'!H10+'Causas 1988'!H10+'Causas 1989'!H10+'Causas 1990'!H10+'Causas 1991'!H10+'Causas 1992'!H10+'Causas 1993'!H10+'Causas 1994'!H10+'Causas 1995'!H10+'Causas 1996'!H10+'Causas 1997'!H10+'Causas 1998'!H10+'Causas 1999'!H10+'Causas 2000'!H10+'Causas 2001'!H10+'Causas 2002'!H10</f>
        <v>1959.27</v>
      </c>
      <c r="I10" s="40">
        <f t="shared" ref="I10:I18" si="1">((H10/H$19*100))</f>
        <v>3.1187283836166277</v>
      </c>
      <c r="J10" s="39">
        <f>+'Causas 1987'!J10+'Causas 1988'!J10+'Causas 1989'!J10+'Causas 1990'!J10+'Causas 1991'!J10+'Causas 1992'!J10+'Causas 1993'!J10+'Causas 1994'!J10+'Causas 1995'!J10+'Causas 1996'!J10+'Causas 1997'!J10+'Causas 1998'!J10+'Causas 1999'!J10+'Causas 2000'!J10+'Causas 2001'!J10+'Causas 2002'!J10</f>
        <v>3399.1299999999992</v>
      </c>
      <c r="K10" s="40">
        <f t="shared" ref="K10:K18" si="2">((J10/J$19*100))</f>
        <v>3.0466729031889699</v>
      </c>
      <c r="L10" s="39">
        <f>+'Causas 1987'!L10+'Causas 1988'!L10+'Causas 1989'!L10+'Causas 1990'!L10+'Causas 1991'!L10+'Causas 1992'!L10+'Causas 1993'!L10+'Causas 1994'!L10+'Causas 1995'!L10+'Causas 1996'!L10+'Causas 1997'!L10+'Causas 1998'!L10+'Causas 1999'!L10+'Causas 2000'!L10+'Causas 2001'!L10+'Causas 2002'!L10</f>
        <v>12435.66</v>
      </c>
      <c r="M10" s="40">
        <f t="shared" ref="M10:M18" si="3">((L10/L$19*100))</f>
        <v>14.705810704221353</v>
      </c>
      <c r="N10" s="39">
        <f>+'Causas 1987'!N10+'Causas 1988'!N10+'Causas 1989'!N10+'Causas 1990'!N10+'Causas 1991'!N10+'Causas 1992'!N10+'Causas 1993'!N10+'Causas 1994'!N10+'Causas 1995'!N10+'Causas 1996'!N10+'Causas 1997'!N10+'Causas 1998'!N10+'Causas 1999'!N10+'Causas 2000'!N10+'Causas 2001'!N10+'Causas 2002'!N10</f>
        <v>15563.480000000001</v>
      </c>
      <c r="O10" s="40">
        <f t="shared" ref="O10:O18" si="4">((N10/N$19*100))</f>
        <v>6.7414199202446579</v>
      </c>
      <c r="P10" s="39">
        <f>+'Causas 1987'!P10+'Causas 1988'!P10+'Causas 1989'!P10+'Causas 1990'!P10+'Causas 1991'!P10+'Causas 1992'!P10+'Causas 1993'!P10+'Causas 1994'!P10+'Causas 1995'!P10+'Causas 1996'!P10+'Causas 1997'!P10+'Causas 1998'!P10+'Causas 1999'!P10+'Causas 2000'!P10+'Causas 2001'!P10+'Causas 2002'!P10</f>
        <v>11527.770000000002</v>
      </c>
      <c r="Q10" s="40">
        <f t="shared" ref="Q10:Q18" si="5">((P10/P$19*100))</f>
        <v>8.8264547172706393</v>
      </c>
      <c r="R10" s="39">
        <f>+'Causas 1987'!R10+'Causas 1988'!R10+'Causas 1989'!R10+'Causas 1990'!R10+'Causas 1991'!R10+'Causas 1992'!R10+'Causas 1993'!R10+'Causas 1994'!R10+'Causas 1995'!R10+'Causas 1996'!R10+'Causas 1997'!R10+'Causas 1998'!R10+'Causas 1999'!R10+'Causas 2000'!R10+'Causas 2001'!R10+'Causas 2002'!R10</f>
        <v>6301.38</v>
      </c>
      <c r="S10" s="40">
        <f t="shared" ref="S10:S18" si="6">((R10/R$19*100))</f>
        <v>31.576985118470439</v>
      </c>
      <c r="T10" s="39">
        <f>+'Causas 1987'!T10+'Causas 1988'!T10+'Causas 1989'!T10+'Causas 1990'!T10+'Causas 1991'!T10+'Causas 1992'!T10+'Causas 1993'!T10+'Causas 1994'!T10+'Causas 1995'!T10+'Causas 1996'!T10+'Causas 1997'!T10+'Causas 1998'!T10+'Causas 1999'!T10+'Causas 2000'!T10+'Causas 2001'!T10+'Causas 2002'!T10</f>
        <v>45179.199999999997</v>
      </c>
      <c r="U10" s="40">
        <f t="shared" ref="U10:U18" si="7">((T10/T$19*100))</f>
        <v>52.894385673164976</v>
      </c>
      <c r="V10" s="39">
        <f>+'Causas 1987'!V10+'Causas 1988'!V10+'Causas 1989'!V10+'Causas 1990'!V10+'Causas 1991'!V10+'Causas 1992'!V10+'Causas 1993'!V10+'Causas 1994'!V10+'Causas 1995'!V10+'Causas 1996'!V10+'Causas 1997'!V10+'Causas 1998'!V10+'Causas 1999'!V10+'Causas 2000'!V10+'Causas 2001'!V10+'Causas 2002'!V10</f>
        <v>713.52</v>
      </c>
      <c r="W10" s="40">
        <f t="shared" ref="W10:W18" si="8">((V10/V$19*100))</f>
        <v>1.6145331516478185</v>
      </c>
      <c r="X10" s="39">
        <f>+'Causas 1987'!X10+'Causas 1988'!X10+'Causas 1989'!X10+'Causas 1990'!X10+'Causas 1991'!X10+'Causas 1992'!X10+'Causas 1993'!X10+'Causas 1994'!X10+'Causas 1995'!X10+'Causas 1996'!X10+'Causas 1997'!X10+'Causas 1998'!X10+'Causas 1999'!X10+'Causas 2000'!X10+'Causas 2001'!X10+'Causas 2002'!X10</f>
        <v>38.910000000000004</v>
      </c>
      <c r="Y10" s="40">
        <f t="shared" ref="Y10:Y18" si="9">((X10/X$19*100))</f>
        <v>0.64024510642779098</v>
      </c>
      <c r="Z10" s="39">
        <f>B10+D10+F10+H10+J10+L10+N10+P10+R10+T10+V10+X10</f>
        <v>100860.00000000001</v>
      </c>
      <c r="AA10" s="41">
        <f t="shared" ref="AA10:AA18" si="10">((Z10/Z$19*100))</f>
        <v>11.121308890947263</v>
      </c>
    </row>
    <row r="11" spans="1:37" ht="32.25" customHeight="1" x14ac:dyDescent="0.2">
      <c r="A11" s="79" t="s">
        <v>169</v>
      </c>
      <c r="B11" s="43">
        <f>+'Causas 1987'!B11+'Causas 1988'!B11+'Causas 1989'!B11+'Causas 1990'!B11+'Causas 1991'!B11+'Causas 1992'!B11+'Causas 1993'!B11+'Causas 1994'!B11+'Causas 1995'!B11+'Causas 1996'!B11+'Causas 1997'!B11+'Causas 1998'!B11+'Causas 1999'!B11+'Causas 2000'!B11+'Causas 2001'!B11+'Causas 2002'!B11</f>
        <v>0</v>
      </c>
      <c r="C11" s="44">
        <v>0</v>
      </c>
      <c r="D11" s="134">
        <f>+'Causas 1987'!D11+'Causas 1988'!D11+'Causas 1989'!D11+'Causas 1990'!D11+'Causas 1991'!D11+'Causas 1992'!D11+'Causas 1993'!D11+'Causas 1994'!D11+'Causas 1995'!D11+'Causas 1996'!D11+'Causas 1997'!D11+'Causas 1998'!D11+'Causas 1999'!D11+'Causas 2000'!D11+'Causas 2001'!D11+'Causas 2002'!D11</f>
        <v>706.77</v>
      </c>
      <c r="E11" s="44">
        <f t="shared" si="0"/>
        <v>6.202549752826501</v>
      </c>
      <c r="F11" s="43">
        <f>+'Causas 1987'!F11+'Causas 1988'!F11+'Causas 1989'!F11+'Causas 1990'!F11+'Causas 1991'!F11+'Causas 1992'!F11+'Causas 1993'!F11+'Causas 1994'!F11+'Causas 1995'!F11+'Causas 1996'!F11+'Causas 1997'!F11+'Causas 1998'!F11+'Causas 1999'!F11+'Causas 2000'!F11+'Causas 2001'!F11+'Causas 2002'!F11</f>
        <v>11702.63</v>
      </c>
      <c r="G11" s="44">
        <f t="shared" si="0"/>
        <v>9.7971130629122971</v>
      </c>
      <c r="H11" s="43">
        <f>+'Causas 1987'!H11+'Causas 1988'!H11+'Causas 1989'!H11+'Causas 1990'!H11+'Causas 1991'!H11+'Causas 1992'!H11+'Causas 1993'!H11+'Causas 1994'!H11+'Causas 1995'!H11+'Causas 1996'!H11+'Causas 1997'!H11+'Causas 1998'!H11+'Causas 1999'!H11+'Causas 2000'!H11+'Causas 2001'!H11+'Causas 2002'!H11</f>
        <v>10696.079999999998</v>
      </c>
      <c r="I11" s="44">
        <f t="shared" si="1"/>
        <v>17.025814864431212</v>
      </c>
      <c r="J11" s="43">
        <f>+'Causas 1987'!J11+'Causas 1988'!J11+'Causas 1989'!J11+'Causas 1990'!J11+'Causas 1991'!J11+'Causas 1992'!J11+'Causas 1993'!J11+'Causas 1994'!J11+'Causas 1995'!J11+'Causas 1996'!J11+'Causas 1997'!J11+'Causas 1998'!J11+'Causas 1999'!J11+'Causas 2000'!J11+'Causas 2001'!J11+'Causas 2002'!J11</f>
        <v>11528.880000000001</v>
      </c>
      <c r="K11" s="44">
        <f t="shared" si="2"/>
        <v>10.333445999451996</v>
      </c>
      <c r="L11" s="43">
        <f>+'Causas 1987'!L11+'Causas 1988'!L11+'Causas 1989'!L11+'Causas 1990'!L11+'Causas 1991'!L11+'Causas 1992'!L11+'Causas 1993'!L11+'Causas 1994'!L11+'Causas 1995'!L11+'Causas 1996'!L11+'Causas 1997'!L11+'Causas 1998'!L11+'Causas 1999'!L11+'Causas 2000'!L11+'Causas 2001'!L11+'Causas 2002'!L11</f>
        <v>15152.820000000003</v>
      </c>
      <c r="M11" s="44">
        <f t="shared" si="3"/>
        <v>17.918992844379748</v>
      </c>
      <c r="N11" s="43">
        <f>+'Causas 1987'!N11+'Causas 1988'!N11+'Causas 1989'!N11+'Causas 1990'!N11+'Causas 1991'!N11+'Causas 1992'!N11+'Causas 1993'!N11+'Causas 1994'!N11+'Causas 1995'!N11+'Causas 1996'!N11+'Causas 1997'!N11+'Causas 1998'!N11+'Causas 1999'!N11+'Causas 2000'!N11+'Causas 2001'!N11+'Causas 2002'!N11</f>
        <v>12156.01</v>
      </c>
      <c r="O11" s="44">
        <f t="shared" si="4"/>
        <v>5.2654527113918776</v>
      </c>
      <c r="P11" s="43">
        <f>+'Causas 1987'!P11+'Causas 1988'!P11+'Causas 1989'!P11+'Causas 1990'!P11+'Causas 1991'!P11+'Causas 1992'!P11+'Causas 1993'!P11+'Causas 1994'!P11+'Causas 1995'!P11+'Causas 1996'!P11+'Causas 1997'!P11+'Causas 1998'!P11+'Causas 1999'!P11+'Causas 2000'!P11+'Causas 2001'!P11+'Causas 2002'!P11</f>
        <v>13198.05</v>
      </c>
      <c r="Q11" s="44">
        <f t="shared" si="5"/>
        <v>10.105336130168602</v>
      </c>
      <c r="R11" s="43">
        <f>+'Causas 1987'!R11+'Causas 1988'!R11+'Causas 1989'!R11+'Causas 1990'!R11+'Causas 1991'!R11+'Causas 1992'!R11+'Causas 1993'!R11+'Causas 1994'!R11+'Causas 1995'!R11+'Causas 1996'!R11+'Causas 1997'!R11+'Causas 1998'!R11+'Causas 1999'!R11+'Causas 2000'!R11+'Causas 2001'!R11+'Causas 2002'!R11</f>
        <v>4213.8</v>
      </c>
      <c r="S11" s="44">
        <f t="shared" si="6"/>
        <v>21.115866666065326</v>
      </c>
      <c r="T11" s="43">
        <f>+'Causas 1987'!T11+'Causas 1988'!T11+'Causas 1989'!T11+'Causas 1990'!T11+'Causas 1991'!T11+'Causas 1992'!T11+'Causas 1993'!T11+'Causas 1994'!T11+'Causas 1995'!T11+'Causas 1996'!T11+'Causas 1997'!T11+'Causas 1998'!T11+'Causas 1999'!T11+'Causas 2000'!T11+'Causas 2001'!T11+'Causas 2002'!T11</f>
        <v>3495.0200000000004</v>
      </c>
      <c r="U11" s="44">
        <f t="shared" si="7"/>
        <v>4.0918594356567866</v>
      </c>
      <c r="V11" s="43">
        <f>+'Causas 1987'!V11+'Causas 1988'!V11+'Causas 1989'!V11+'Causas 1990'!V11+'Causas 1991'!V11+'Causas 1992'!V11+'Causas 1993'!V11+'Causas 1994'!V11+'Causas 1995'!V11+'Causas 1996'!V11+'Causas 1997'!V11+'Causas 1998'!V11+'Causas 1999'!V11+'Causas 2000'!V11+'Causas 2001'!V11+'Causas 2002'!V11</f>
        <v>21881.45</v>
      </c>
      <c r="W11" s="44">
        <f t="shared" si="8"/>
        <v>49.512734655124113</v>
      </c>
      <c r="X11" s="43">
        <f>+'Causas 1987'!X11+'Causas 1988'!X11+'Causas 1989'!X11+'Causas 1990'!X11+'Causas 1991'!X11+'Causas 1992'!X11+'Causas 1993'!X11+'Causas 1994'!X11+'Causas 1995'!X11+'Causas 1996'!X11+'Causas 1997'!X11+'Causas 1998'!X11+'Causas 1999'!X11+'Causas 2000'!X11+'Causas 2001'!X11+'Causas 2002'!X11</f>
        <v>355.76</v>
      </c>
      <c r="Y11" s="44">
        <f t="shared" si="9"/>
        <v>5.853857596061447</v>
      </c>
      <c r="Z11" s="43">
        <f t="shared" ref="Z11:Z18" si="11">B11+D11+F11+H11+J11+L11+N11+P11+R11+T11+V11+X11</f>
        <v>105087.27</v>
      </c>
      <c r="AA11" s="45">
        <f t="shared" si="10"/>
        <v>11.587428020785003</v>
      </c>
    </row>
    <row r="12" spans="1:37" ht="32.25" customHeight="1" x14ac:dyDescent="0.2">
      <c r="A12" s="79" t="s">
        <v>170</v>
      </c>
      <c r="B12" s="43">
        <f>+'Causas 1987'!B12+'Causas 1988'!B12+'Causas 1989'!B12+'Causas 1990'!B12+'Causas 1991'!B12+'Causas 1992'!B12+'Causas 1993'!B12+'Causas 1994'!B12+'Causas 1995'!B12+'Causas 1996'!B12+'Causas 1997'!B12+'Causas 1998'!B12+'Causas 1999'!B12+'Causas 2000'!B12+'Causas 2001'!B12+'Causas 2002'!B12</f>
        <v>0</v>
      </c>
      <c r="C12" s="44">
        <v>0</v>
      </c>
      <c r="D12" s="43">
        <f>+'Causas 1987'!D12+'Causas 1988'!D12+'Causas 1989'!D12+'Causas 1990'!D12+'Causas 1991'!D12+'Causas 1992'!D12+'Causas 1993'!D12+'Causas 1994'!D12+'Causas 1995'!D12+'Causas 1996'!D12+'Causas 1997'!D12+'Causas 1998'!D12+'Causas 1999'!D12+'Causas 2000'!D12+'Causas 2001'!D12+'Causas 2002'!D12</f>
        <v>116.27</v>
      </c>
      <c r="E12" s="44">
        <f t="shared" si="0"/>
        <v>1.0203750297283942</v>
      </c>
      <c r="F12" s="43">
        <f>+'Causas 1987'!F12+'Causas 1988'!F12+'Causas 1989'!F12+'Causas 1990'!F12+'Causas 1991'!F12+'Causas 1992'!F12+'Causas 1993'!F12+'Causas 1994'!F12+'Causas 1995'!F12+'Causas 1996'!F12+'Causas 1997'!F12+'Causas 1998'!F12+'Causas 1999'!F12+'Causas 2000'!F12+'Causas 2001'!F12+'Causas 2002'!F12</f>
        <v>1645.1999999999998</v>
      </c>
      <c r="G12" s="44">
        <f t="shared" si="0"/>
        <v>1.3773152198354823</v>
      </c>
      <c r="H12" s="43">
        <f>+'Causas 1987'!H12+'Causas 1988'!H12+'Causas 1989'!H12+'Causas 1990'!H12+'Causas 1991'!H12+'Causas 1992'!H12+'Causas 1993'!H12+'Causas 1994'!H12+'Causas 1995'!H12+'Causas 1996'!H12+'Causas 1997'!H12+'Causas 1998'!H12+'Causas 1999'!H12+'Causas 2000'!H12+'Causas 2001'!H12+'Causas 2002'!H12</f>
        <v>1352.49</v>
      </c>
      <c r="I12" s="44">
        <f t="shared" si="1"/>
        <v>2.1528676249611607</v>
      </c>
      <c r="J12" s="43">
        <f>+'Causas 1987'!J12+'Causas 1988'!J12+'Causas 1989'!J12+'Causas 1990'!J12+'Causas 1991'!J12+'Causas 1992'!J12+'Causas 1993'!J12+'Causas 1994'!J12+'Causas 1995'!J12+'Causas 1996'!J12+'Causas 1997'!J12+'Causas 1998'!J12+'Causas 1999'!J12+'Causas 2000'!J12+'Causas 2001'!J12+'Causas 2002'!J12</f>
        <v>33659.300000000003</v>
      </c>
      <c r="K12" s="44">
        <f t="shared" si="2"/>
        <v>30.169154239557926</v>
      </c>
      <c r="L12" s="43">
        <f>+'Causas 1987'!L12+'Causas 1988'!L12+'Causas 1989'!L12+'Causas 1990'!L12+'Causas 1991'!L12+'Causas 1992'!L12+'Causas 1993'!L12+'Causas 1994'!L12+'Causas 1995'!L12+'Causas 1996'!L12+'Causas 1997'!L12+'Causas 1998'!L12+'Causas 1999'!L12+'Causas 2000'!L12+'Causas 2001'!L12+'Causas 2002'!L12</f>
        <v>3620.48</v>
      </c>
      <c r="M12" s="44">
        <f t="shared" si="3"/>
        <v>4.281404729497214</v>
      </c>
      <c r="N12" s="43">
        <f>+'Causas 1987'!N12+'Causas 1988'!N12+'Causas 1989'!N12+'Causas 1990'!N12+'Causas 1991'!N12+'Causas 1992'!N12+'Causas 1993'!N12+'Causas 1994'!N12+'Causas 1995'!N12+'Causas 1996'!N12+'Causas 1997'!N12+'Causas 1998'!N12+'Causas 1999'!N12+'Causas 2000'!N12+'Causas 2001'!N12+'Causas 2002'!N12</f>
        <v>2918.78</v>
      </c>
      <c r="O12" s="44">
        <f t="shared" si="4"/>
        <v>1.2642880406446182</v>
      </c>
      <c r="P12" s="43">
        <f>+'Causas 1987'!P12+'Causas 1988'!P12+'Causas 1989'!P12+'Causas 1990'!P12+'Causas 1991'!P12+'Causas 1992'!P12+'Causas 1993'!P12+'Causas 1994'!P12+'Causas 1995'!P12+'Causas 1996'!P12+'Causas 1997'!P12+'Causas 1998'!P12+'Causas 1999'!P12+'Causas 2000'!P12+'Causas 2001'!P12+'Causas 2002'!P12</f>
        <v>1929.41</v>
      </c>
      <c r="Q12" s="44">
        <f t="shared" si="5"/>
        <v>1.4772891891535953</v>
      </c>
      <c r="R12" s="43">
        <f>+'Causas 1987'!R12+'Causas 1988'!R12+'Causas 1989'!R12+'Causas 1990'!R12+'Causas 1991'!R12+'Causas 1992'!R12+'Causas 1993'!R12+'Causas 1994'!R12+'Causas 1995'!R12+'Causas 1996'!R12+'Causas 1997'!R12+'Causas 1998'!R12+'Causas 1999'!R12+'Causas 2000'!R12+'Causas 2001'!R12+'Causas 2002'!R12</f>
        <v>49.370000000000005</v>
      </c>
      <c r="S12" s="44">
        <f t="shared" si="6"/>
        <v>0.24739910230757162</v>
      </c>
      <c r="T12" s="43">
        <f>+'Causas 1987'!T12+'Causas 1988'!T12+'Causas 1989'!T12+'Causas 1990'!T12+'Causas 1991'!T12+'Causas 1992'!T12+'Causas 1993'!T12+'Causas 1994'!T12+'Causas 1995'!T12+'Causas 1996'!T12+'Causas 1997'!T12+'Causas 1998'!T12+'Causas 1999'!T12+'Causas 2000'!T12+'Causas 2001'!T12+'Causas 2002'!T12</f>
        <v>431.92999999999995</v>
      </c>
      <c r="U12" s="44">
        <f t="shared" si="7"/>
        <v>0.5056900521436889</v>
      </c>
      <c r="V12" s="43">
        <f>+'Causas 1987'!V12+'Causas 1988'!V12+'Causas 1989'!V12+'Causas 1990'!V12+'Causas 1991'!V12+'Causas 1992'!V12+'Causas 1993'!V12+'Causas 1994'!V12+'Causas 1995'!V12+'Causas 1996'!V12+'Causas 1997'!V12+'Causas 1998'!V12+'Causas 1999'!V12+'Causas 2000'!V12+'Causas 2001'!V12+'Causas 2002'!V12</f>
        <v>131.32000000000002</v>
      </c>
      <c r="W12" s="44">
        <f t="shared" si="8"/>
        <v>0.29714723269759996</v>
      </c>
      <c r="X12" s="43">
        <f>+'Causas 1987'!X12+'Causas 1988'!X12+'Causas 1989'!X12+'Causas 1990'!X12+'Causas 1991'!X12+'Causas 1992'!X12+'Causas 1993'!X12+'Causas 1994'!X12+'Causas 1995'!X12+'Causas 1996'!X12+'Causas 1997'!X12+'Causas 1998'!X12+'Causas 1999'!X12+'Causas 2000'!X12+'Causas 2001'!X12+'Causas 2002'!X12</f>
        <v>1808.4399999999994</v>
      </c>
      <c r="Y12" s="44">
        <f t="shared" si="9"/>
        <v>29.756999749891389</v>
      </c>
      <c r="Z12" s="43">
        <f t="shared" si="11"/>
        <v>47662.990000000013</v>
      </c>
      <c r="AA12" s="45">
        <f t="shared" si="10"/>
        <v>5.2555506093211442</v>
      </c>
    </row>
    <row r="13" spans="1:37" ht="39" customHeight="1" x14ac:dyDescent="0.2">
      <c r="A13" s="79" t="s">
        <v>171</v>
      </c>
      <c r="B13" s="43">
        <f>+'Causas 1987'!B13+'Causas 1988'!B13+'Causas 1989'!B13+'Causas 1990'!B13+'Causas 1991'!B13+'Causas 1992'!B13+'Causas 1993'!B13+'Causas 1994'!B13+'Causas 1995'!B13+'Causas 1996'!B13+'Causas 1997'!B13+'Causas 1998'!B13+'Causas 1999'!B13+'Causas 2000'!B13+'Causas 2001'!B13+'Causas 2002'!B13</f>
        <v>0</v>
      </c>
      <c r="C13" s="44">
        <v>0</v>
      </c>
      <c r="D13" s="43">
        <f>+'Causas 1987'!D13+'Causas 1988'!D13+'Causas 1989'!D13+'Causas 1990'!D13+'Causas 1991'!D13+'Causas 1992'!D13+'Causas 1993'!D13+'Causas 1994'!D13+'Causas 1995'!D13+'Causas 1996'!D13+'Causas 1997'!D13+'Causas 1998'!D13+'Causas 1999'!D13+'Causas 2000'!D13+'Causas 2001'!D13+'Causas 2002'!D13</f>
        <v>17.09</v>
      </c>
      <c r="E13" s="44">
        <f t="shared" si="0"/>
        <v>0.14998029808255148</v>
      </c>
      <c r="F13" s="43">
        <f>+'Causas 1987'!F13+'Causas 1988'!F13+'Causas 1989'!F13+'Causas 1990'!F13+'Causas 1991'!F13+'Causas 1992'!F13+'Causas 1993'!F13+'Causas 1994'!F13+'Causas 1995'!F13+'Causas 1996'!F13+'Causas 1997'!F13+'Causas 1998'!F13+'Causas 1999'!F13+'Causas 2000'!F13+'Causas 2001'!F13+'Causas 2002'!F13</f>
        <v>8625.869999999999</v>
      </c>
      <c r="G13" s="44">
        <f t="shared" si="0"/>
        <v>7.2213360292501152</v>
      </c>
      <c r="H13" s="43">
        <f>+'Causas 1987'!H13+'Causas 1988'!H13+'Causas 1989'!H13+'Causas 1990'!H13+'Causas 1991'!H13+'Causas 1992'!H13+'Causas 1993'!H13+'Causas 1994'!H13+'Causas 1995'!H13+'Causas 1996'!H13+'Causas 1997'!H13+'Causas 1998'!H13+'Causas 1999'!H13+'Causas 2000'!H13+'Causas 2001'!H13+'Causas 2002'!H13</f>
        <v>755.2</v>
      </c>
      <c r="I13" s="44">
        <f t="shared" si="1"/>
        <v>1.202112866173257</v>
      </c>
      <c r="J13" s="43">
        <f>+'Causas 1987'!J13+'Causas 1988'!J13+'Causas 1989'!J13+'Causas 1990'!J13+'Causas 1991'!J13+'Causas 1992'!J13+'Causas 1993'!J13+'Causas 1994'!J13+'Causas 1995'!J13+'Causas 1996'!J13+'Causas 1997'!J13+'Causas 1998'!J13+'Causas 1999'!J13+'Causas 2000'!J13+'Causas 2001'!J13+'Causas 2002'!J13</f>
        <v>6981.24</v>
      </c>
      <c r="K13" s="44">
        <f t="shared" si="2"/>
        <v>6.2573525398142964</v>
      </c>
      <c r="L13" s="43">
        <f>+'Causas 1987'!L13+'Causas 1988'!L13+'Causas 1989'!L13+'Causas 1990'!L13+'Causas 1991'!L13+'Causas 1992'!L13+'Causas 1993'!L13+'Causas 1994'!L13+'Causas 1995'!L13+'Causas 1996'!L13+'Causas 1997'!L13+'Causas 1998'!L13+'Causas 1999'!L13+'Causas 2000'!L13+'Causas 2001'!L13+'Causas 2002'!L13</f>
        <v>1957.98</v>
      </c>
      <c r="M13" s="44">
        <f t="shared" si="3"/>
        <v>2.3154125508940679</v>
      </c>
      <c r="N13" s="43">
        <f>+'Causas 1987'!N13+'Causas 1988'!N13+'Causas 1989'!N13+'Causas 1990'!N13+'Causas 1991'!N13+'Causas 1992'!N13+'Causas 1993'!N13+'Causas 1994'!N13+'Causas 1995'!N13+'Causas 1996'!N13+'Causas 1997'!N13+'Causas 1998'!N13+'Causas 1999'!N13+'Causas 2000'!N13+'Causas 2001'!N13+'Causas 2002'!N13</f>
        <v>2598.87</v>
      </c>
      <c r="O13" s="44">
        <f t="shared" si="4"/>
        <v>1.1257169982629998</v>
      </c>
      <c r="P13" s="43">
        <f>+'Causas 1987'!P13+'Causas 1988'!P13+'Causas 1989'!P13+'Causas 1990'!P13+'Causas 1991'!P13+'Causas 1992'!P13+'Causas 1993'!P13+'Causas 1994'!P13+'Causas 1995'!P13+'Causas 1996'!P13+'Causas 1997'!P13+'Causas 1998'!P13+'Causas 1999'!P13+'Causas 2000'!P13+'Causas 2001'!P13+'Causas 2002'!P13</f>
        <v>509.09999999999997</v>
      </c>
      <c r="Q13" s="44">
        <f t="shared" si="5"/>
        <v>0.3898020255923289</v>
      </c>
      <c r="R13" s="43">
        <f>+'Causas 1987'!R13+'Causas 1988'!R13+'Causas 1989'!R13+'Causas 1990'!R13+'Causas 1991'!R13+'Causas 1992'!R13+'Causas 1993'!R13+'Causas 1994'!R13+'Causas 1995'!R13+'Causas 1996'!R13+'Causas 1997'!R13+'Causas 1998'!R13+'Causas 1999'!R13+'Causas 2000'!R13+'Causas 2001'!R13+'Causas 2002'!R13</f>
        <v>41.949999999999996</v>
      </c>
      <c r="S13" s="44">
        <f t="shared" si="6"/>
        <v>0.21021657568974333</v>
      </c>
      <c r="T13" s="43">
        <f>+'Causas 1987'!T13+'Causas 1988'!T13+'Causas 1989'!T13+'Causas 1990'!T13+'Causas 1991'!T13+'Causas 1992'!T13+'Causas 1993'!T13+'Causas 1994'!T13+'Causas 1995'!T13+'Causas 1996'!T13+'Causas 1997'!T13+'Causas 1998'!T13+'Causas 1999'!T13+'Causas 2000'!T13+'Causas 2001'!T13+'Causas 2002'!T13</f>
        <v>291.63000000000005</v>
      </c>
      <c r="U13" s="44">
        <f t="shared" si="7"/>
        <v>0.34143122706610801</v>
      </c>
      <c r="V13" s="43">
        <f>+'Causas 1987'!V13+'Causas 1988'!V13+'Causas 1989'!V13+'Causas 1990'!V13+'Causas 1991'!V13+'Causas 1992'!V13+'Causas 1993'!V13+'Causas 1994'!V13+'Causas 1995'!V13+'Causas 1996'!V13+'Causas 1997'!V13+'Causas 1998'!V13+'Causas 1999'!V13+'Causas 2000'!V13+'Causas 2001'!V13+'Causas 2002'!V13</f>
        <v>25.69</v>
      </c>
      <c r="W13" s="44">
        <f t="shared" si="8"/>
        <v>5.8130615351822595E-2</v>
      </c>
      <c r="X13" s="43">
        <f>+'Causas 1987'!X13+'Causas 1988'!X13+'Causas 1989'!X13+'Causas 1990'!X13+'Causas 1991'!X13+'Causas 1992'!X13+'Causas 1993'!X13+'Causas 1994'!X13+'Causas 1995'!X13+'Causas 1996'!X13+'Causas 1997'!X13+'Causas 1998'!X13+'Causas 1999'!X13+'Causas 2000'!X13+'Causas 2001'!X13+'Causas 2002'!X13</f>
        <v>1.1300000000000001</v>
      </c>
      <c r="Y13" s="44">
        <f t="shared" si="9"/>
        <v>1.8593599852567561E-2</v>
      </c>
      <c r="Z13" s="43">
        <f t="shared" si="11"/>
        <v>21805.75</v>
      </c>
      <c r="AA13" s="45">
        <f t="shared" si="10"/>
        <v>2.4044069140270996</v>
      </c>
    </row>
    <row r="14" spans="1:37" ht="35.25" customHeight="1" x14ac:dyDescent="0.2">
      <c r="A14" s="79" t="s">
        <v>172</v>
      </c>
      <c r="B14" s="43">
        <f>+'Causas 1987'!B14+'Causas 1988'!B14+'Causas 1989'!B14+'Causas 1990'!B14+'Causas 1991'!B14+'Causas 1992'!B14+'Causas 1993'!B14+'Causas 1994'!B14+'Causas 1995'!B14+'Causas 1996'!B14+'Causas 1997'!B14+'Causas 1998'!B14+'Causas 1999'!B14+'Causas 2000'!B14+'Causas 2001'!B14+'Causas 2002'!B14</f>
        <v>0</v>
      </c>
      <c r="C14" s="44">
        <v>0</v>
      </c>
      <c r="D14" s="43">
        <f>+'Causas 1987'!D14+'Causas 1988'!D14+'Causas 1989'!D14+'Causas 1990'!D14+'Causas 1991'!D14+'Causas 1992'!D14+'Causas 1993'!D14+'Causas 1994'!D14+'Causas 1995'!D14+'Causas 1996'!D14+'Causas 1997'!D14+'Causas 1998'!D14+'Causas 1999'!D14+'Causas 2000'!D14+'Causas 2001'!D14+'Causas 2002'!D14</f>
        <v>430.9</v>
      </c>
      <c r="E14" s="44">
        <f t="shared" si="0"/>
        <v>3.7815395227484743</v>
      </c>
      <c r="F14" s="43">
        <f>+'Causas 1987'!F14+'Causas 1988'!F14+'Causas 1989'!F14+'Causas 1990'!F14+'Causas 1991'!F14+'Causas 1992'!F14+'Causas 1993'!F14+'Causas 1994'!F14+'Causas 1995'!F14+'Causas 1996'!F14+'Causas 1997'!F14+'Causas 1998'!F14+'Causas 1999'!F14+'Causas 2000'!F14+'Causas 2001'!F14+'Causas 2002'!F14</f>
        <v>28503.25</v>
      </c>
      <c r="G14" s="44">
        <f t="shared" si="0"/>
        <v>23.8621201311547</v>
      </c>
      <c r="H14" s="43">
        <f>+'Causas 1987'!H14+'Causas 1988'!H14+'Causas 1989'!H14+'Causas 1990'!H14+'Causas 1991'!H14+'Causas 1992'!H14+'Causas 1993'!H14+'Causas 1994'!H14+'Causas 1995'!H14+'Causas 1996'!H14+'Causas 1997'!H14+'Causas 1998'!H14+'Causas 1999'!H14+'Causas 2000'!H14+'Causas 2001'!H14+'Causas 2002'!H14</f>
        <v>30455.86</v>
      </c>
      <c r="I14" s="44">
        <f t="shared" si="1"/>
        <v>48.479053437991858</v>
      </c>
      <c r="J14" s="43">
        <f>+'Causas 1987'!J14+'Causas 1988'!J14+'Causas 1989'!J14+'Causas 1990'!J14+'Causas 1991'!J14+'Causas 1992'!J14+'Causas 1993'!J14+'Causas 1994'!J14+'Causas 1995'!J14+'Causas 1996'!J14+'Causas 1997'!J14+'Causas 1998'!J14+'Causas 1999'!J14+'Causas 2000'!J14+'Causas 2001'!J14+'Causas 2002'!J14</f>
        <v>20585.060000000001</v>
      </c>
      <c r="K14" s="44">
        <f t="shared" si="2"/>
        <v>18.450587212763018</v>
      </c>
      <c r="L14" s="43">
        <f>+'Causas 1987'!L14+'Causas 1988'!L14+'Causas 1989'!L14+'Causas 1990'!L14+'Causas 1991'!L14+'Causas 1992'!L14+'Causas 1993'!L14+'Causas 1994'!L14+'Causas 1995'!L14+'Causas 1996'!L14+'Causas 1997'!L14+'Causas 1998'!L14+'Causas 1999'!L14+'Causas 2000'!L14+'Causas 2001'!L14+'Causas 2002'!L14</f>
        <v>20299.370000000003</v>
      </c>
      <c r="M14" s="44">
        <f t="shared" si="3"/>
        <v>24.005054225907578</v>
      </c>
      <c r="N14" s="43">
        <f>+'Causas 1987'!N14+'Causas 1988'!N14+'Causas 1989'!N14+'Causas 1990'!N14+'Causas 1991'!N14+'Causas 1992'!N14+'Causas 1993'!N14+'Causas 1994'!N14+'Causas 1995'!N14+'Causas 1996'!N14+'Causas 1997'!N14+'Causas 1998'!N14+'Causas 1999'!N14+'Causas 2000'!N14+'Causas 2001'!N14+'Causas 2002'!N14</f>
        <v>35013.29</v>
      </c>
      <c r="O14" s="44">
        <f t="shared" si="4"/>
        <v>15.166228290800197</v>
      </c>
      <c r="P14" s="43">
        <f>+'Causas 1987'!P14+'Causas 1988'!P14+'Causas 1989'!P14+'Causas 1990'!P14+'Causas 1991'!P14+'Causas 1992'!P14+'Causas 1993'!P14+'Causas 1994'!P14+'Causas 1995'!P14+'Causas 1996'!P14+'Causas 1997'!P14+'Causas 1998'!P14+'Causas 1999'!P14+'Causas 2000'!P14+'Causas 2001'!P14+'Causas 2002'!P14</f>
        <v>17196.12</v>
      </c>
      <c r="Q14" s="44">
        <f t="shared" si="5"/>
        <v>13.16653389968328</v>
      </c>
      <c r="R14" s="43">
        <f>+'Causas 1987'!R14+'Causas 1988'!R14+'Causas 1989'!R14+'Causas 1990'!R14+'Causas 1991'!R14+'Causas 1992'!R14+'Causas 1993'!R14+'Causas 1994'!R14+'Causas 1995'!R14+'Causas 1996'!R14+'Causas 1997'!R14+'Causas 1998'!R14+'Causas 1999'!R14+'Causas 2000'!R14+'Causas 2001'!R14+'Causas 2002'!R14</f>
        <v>1410.75</v>
      </c>
      <c r="S14" s="44">
        <f t="shared" si="6"/>
        <v>7.0694406234637768</v>
      </c>
      <c r="T14" s="43">
        <f>+'Causas 1987'!T14+'Causas 1988'!T14+'Causas 1989'!T14+'Causas 1990'!T14+'Causas 1991'!T14+'Causas 1992'!T14+'Causas 1993'!T14+'Causas 1994'!T14+'Causas 1995'!T14+'Causas 1996'!T14+'Causas 1997'!T14+'Causas 1998'!T14+'Causas 1999'!T14+'Causas 2000'!T14+'Causas 2001'!T14+'Causas 2002'!T14</f>
        <v>1528.6500000000003</v>
      </c>
      <c r="U14" s="44">
        <f t="shared" si="7"/>
        <v>1.7896953168556253</v>
      </c>
      <c r="V14" s="43">
        <f>+'Causas 1987'!V14+'Causas 1988'!V14+'Causas 1989'!V14+'Causas 1990'!V14+'Causas 1991'!V14+'Causas 1992'!V14+'Causas 1993'!V14+'Causas 1994'!V14+'Causas 1995'!V14+'Causas 1996'!V14+'Causas 1997'!V14+'Causas 1998'!V14+'Causas 1999'!V14+'Causas 2000'!V14+'Causas 2001'!V14+'Causas 2002'!V14</f>
        <v>2403.65</v>
      </c>
      <c r="W14" s="44">
        <f t="shared" si="8"/>
        <v>5.4389121677854559</v>
      </c>
      <c r="X14" s="43">
        <f>+'Causas 1987'!X14+'Causas 1988'!X14+'Causas 1989'!X14+'Causas 1990'!X14+'Causas 1991'!X14+'Causas 1992'!X14+'Causas 1993'!X14+'Causas 1994'!X14+'Causas 1995'!X14+'Causas 1996'!X14+'Causas 1997'!X14+'Causas 1998'!X14+'Causas 1999'!X14+'Causas 2000'!X14+'Causas 2001'!X14+'Causas 2002'!X14</f>
        <v>474.19</v>
      </c>
      <c r="Y14" s="44">
        <f t="shared" si="9"/>
        <v>7.80256558768939</v>
      </c>
      <c r="Z14" s="43">
        <f t="shared" si="11"/>
        <v>158301.09</v>
      </c>
      <c r="AA14" s="45">
        <f t="shared" si="10"/>
        <v>17.455039853892949</v>
      </c>
    </row>
    <row r="15" spans="1:37" ht="33.75" customHeight="1" x14ac:dyDescent="0.2">
      <c r="A15" s="79" t="s">
        <v>173</v>
      </c>
      <c r="B15" s="43">
        <f>+'Causas 1987'!B15+'Causas 1988'!B15+'Causas 1989'!B15+'Causas 1990'!B15+'Causas 1991'!B15+'Causas 1992'!B15+'Causas 1993'!B15+'Causas 1994'!B15+'Causas 1995'!B15+'Causas 1996'!B15+'Causas 1997'!B15+'Causas 1998'!B15+'Causas 1999'!B15+'Causas 2000'!B15+'Causas 2001'!B15+'Causas 2002'!B15</f>
        <v>0</v>
      </c>
      <c r="C15" s="44">
        <v>0</v>
      </c>
      <c r="D15" s="43">
        <f>+'Causas 1987'!D15+'Causas 1988'!D15+'Causas 1989'!D15+'Causas 1990'!D15+'Causas 1991'!D15+'Causas 1992'!D15+'Causas 1993'!D15+'Causas 1994'!D15+'Causas 1995'!D15+'Causas 1996'!D15+'Causas 1997'!D15+'Causas 1998'!D15+'Causas 1999'!D15+'Causas 2000'!D15+'Causas 2001'!D15+'Causas 2002'!D15</f>
        <v>358.85</v>
      </c>
      <c r="E15" s="44">
        <f t="shared" si="0"/>
        <v>3.149235223342516</v>
      </c>
      <c r="F15" s="43">
        <f>+'Causas 1987'!F15+'Causas 1988'!F15+'Causas 1989'!F15+'Causas 1990'!F15+'Causas 1991'!F15+'Causas 1992'!F15+'Causas 1993'!F15+'Causas 1994'!F15+'Causas 1995'!F15+'Causas 1996'!F15+'Causas 1997'!F15+'Causas 1998'!F15+'Causas 1999'!F15+'Causas 2000'!F15+'Causas 2001'!F15+'Causas 2002'!F15</f>
        <v>7898.4299999999994</v>
      </c>
      <c r="G15" s="44">
        <f t="shared" si="0"/>
        <v>6.6123436979122099</v>
      </c>
      <c r="H15" s="43">
        <f>+'Causas 1987'!H15+'Causas 1988'!H15+'Causas 1989'!H15+'Causas 1990'!H15+'Causas 1991'!H15+'Causas 1992'!H15+'Causas 1993'!H15+'Causas 1994'!H15+'Causas 1995'!H15+'Causas 1996'!H15+'Causas 1997'!H15+'Causas 1998'!H15+'Causas 1999'!H15+'Causas 2000'!H15+'Causas 2001'!H15+'Causas 2002'!H15</f>
        <v>1570.7799999999997</v>
      </c>
      <c r="I15" s="44">
        <f t="shared" si="1"/>
        <v>2.5003374575312876</v>
      </c>
      <c r="J15" s="43">
        <f>+'Causas 1987'!J15+'Causas 1988'!J15+'Causas 1989'!J15+'Causas 1990'!J15+'Causas 1991'!J15+'Causas 1992'!J15+'Causas 1993'!J15+'Causas 1994'!J15+'Causas 1995'!J15+'Causas 1996'!J15+'Causas 1997'!J15+'Causas 1998'!J15+'Causas 1999'!J15+'Causas 2000'!J15+'Causas 2001'!J15+'Causas 2002'!J15</f>
        <v>5324.1299999999992</v>
      </c>
      <c r="K15" s="44">
        <f t="shared" si="2"/>
        <v>4.7720689129440457</v>
      </c>
      <c r="L15" s="43">
        <f>+'Causas 1987'!L15+'Causas 1988'!L15+'Causas 1989'!L15+'Causas 1990'!L15+'Causas 1991'!L15+'Causas 1992'!L15+'Causas 1993'!L15+'Causas 1994'!L15+'Causas 1995'!L15+'Causas 1996'!L15+'Causas 1997'!L15+'Causas 1998'!L15+'Causas 1999'!L15+'Causas 2000'!L15+'Causas 2001'!L15+'Causas 2002'!L15</f>
        <v>3766.02</v>
      </c>
      <c r="M15" s="44">
        <f t="shared" si="3"/>
        <v>4.4535133019326443</v>
      </c>
      <c r="N15" s="43">
        <f>+'Causas 1987'!N15+'Causas 1988'!N15+'Causas 1989'!N15+'Causas 1990'!N15+'Causas 1991'!N15+'Causas 1992'!N15+'Causas 1993'!N15+'Causas 1994'!N15+'Causas 1995'!N15+'Causas 1996'!N15+'Causas 1997'!N15+'Causas 1998'!N15+'Causas 1999'!N15+'Causas 2000'!N15+'Causas 2001'!N15+'Causas 2002'!N15</f>
        <v>1834.8500000000001</v>
      </c>
      <c r="O15" s="44">
        <f t="shared" si="4"/>
        <v>0.79477689698325238</v>
      </c>
      <c r="P15" s="43">
        <f>+'Causas 1987'!P15+'Causas 1988'!P15+'Causas 1989'!P15+'Causas 1990'!P15+'Causas 1991'!P15+'Causas 1992'!P15+'Causas 1993'!P15+'Causas 1994'!P15+'Causas 1995'!P15+'Causas 1996'!P15+'Causas 1997'!P15+'Causas 1998'!P15+'Causas 1999'!P15+'Causas 2000'!P15+'Causas 2001'!P15+'Causas 2002'!P15</f>
        <v>1149.4799999999998</v>
      </c>
      <c r="Q15" s="44">
        <f t="shared" si="5"/>
        <v>0.8801210614375764</v>
      </c>
      <c r="R15" s="43">
        <f>+'Causas 1987'!R15+'Causas 1988'!R15+'Causas 1989'!R15+'Causas 1990'!R15+'Causas 1991'!R15+'Causas 1992'!R15+'Causas 1993'!R15+'Causas 1994'!R15+'Causas 1995'!R15+'Causas 1996'!R15+'Causas 1997'!R15+'Causas 1998'!R15+'Causas 1999'!R15+'Causas 2000'!R15+'Causas 2001'!R15+'Causas 2002'!R15</f>
        <v>480.46000000000004</v>
      </c>
      <c r="S15" s="44">
        <f t="shared" si="6"/>
        <v>2.4076437653371654</v>
      </c>
      <c r="T15" s="43">
        <f>+'Causas 1987'!T15+'Causas 1988'!T15+'Causas 1989'!T15+'Causas 1990'!T15+'Causas 1991'!T15+'Causas 1992'!T15+'Causas 1993'!T15+'Causas 1994'!T15+'Causas 1995'!T15+'Causas 1996'!T15+'Causas 1997'!T15+'Causas 1998'!T15+'Causas 1999'!T15+'Causas 2000'!T15+'Causas 2001'!T15+'Causas 2002'!T15</f>
        <v>142.84</v>
      </c>
      <c r="U15" s="44">
        <f t="shared" si="7"/>
        <v>0.16723257714954859</v>
      </c>
      <c r="V15" s="43">
        <f>+'Causas 1987'!V15+'Causas 1988'!V15+'Causas 1989'!V15+'Causas 1990'!V15+'Causas 1991'!V15+'Causas 1992'!V15+'Causas 1993'!V15+'Causas 1994'!V15+'Causas 1995'!V15+'Causas 1996'!V15+'Causas 1997'!V15+'Causas 1998'!V15+'Causas 1999'!V15+'Causas 2000'!V15+'Causas 2001'!V15+'Causas 2002'!V15</f>
        <v>117.62</v>
      </c>
      <c r="W15" s="44">
        <f t="shared" si="8"/>
        <v>0.26614725487276658</v>
      </c>
      <c r="X15" s="43">
        <f>+'Causas 1987'!X15+'Causas 1988'!X15+'Causas 1989'!X15+'Causas 1990'!X15+'Causas 1991'!X15+'Causas 1992'!X15+'Causas 1993'!X15+'Causas 1994'!X15+'Causas 1995'!X15+'Causas 1996'!X15+'Causas 1997'!X15+'Causas 1998'!X15+'Causas 1999'!X15+'Causas 2000'!X15+'Causas 2001'!X15+'Causas 2002'!X15</f>
        <v>457.31000000000006</v>
      </c>
      <c r="Y15" s="44">
        <f t="shared" si="9"/>
        <v>7.5248134058209484</v>
      </c>
      <c r="Z15" s="43">
        <f t="shared" si="11"/>
        <v>23100.769999999993</v>
      </c>
      <c r="AA15" s="45">
        <f t="shared" si="10"/>
        <v>2.5472020502550832</v>
      </c>
    </row>
    <row r="16" spans="1:37" ht="30.75" customHeight="1" x14ac:dyDescent="0.2">
      <c r="A16" s="79" t="s">
        <v>174</v>
      </c>
      <c r="B16" s="43">
        <f>+'Causas 1987'!B16+'Causas 1988'!B16+'Causas 1989'!B16+'Causas 1990'!B16+'Causas 1991'!B16+'Causas 1992'!B16+'Causas 1993'!B16+'Causas 1994'!B16+'Causas 1995'!B16+'Causas 1996'!B16+'Causas 1997'!B16+'Causas 1998'!B16+'Causas 1999'!B16+'Causas 2000'!B16+'Causas 2001'!B16+'Causas 2002'!B16</f>
        <v>0</v>
      </c>
      <c r="C16" s="44">
        <v>0</v>
      </c>
      <c r="D16" s="43">
        <f>+'Causas 1987'!D16+'Causas 1988'!D16+'Causas 1989'!D16+'Causas 1990'!D16+'Causas 1991'!D16+'Causas 1992'!D16+'Causas 1993'!D16+'Causas 1994'!D16+'Causas 1995'!D16+'Causas 1996'!D16+'Causas 1997'!D16+'Causas 1998'!D16+'Causas 1999'!D16+'Causas 2000'!D16+'Causas 2001'!D16+'Causas 2002'!D16</f>
        <v>2737.99</v>
      </c>
      <c r="E16" s="44">
        <f t="shared" si="0"/>
        <v>24.028353209306324</v>
      </c>
      <c r="F16" s="43">
        <f>+'Causas 1987'!F16+'Causas 1988'!F16+'Causas 1989'!F16+'Causas 1990'!F16+'Causas 1991'!F16+'Causas 1992'!F16+'Causas 1993'!F16+'Causas 1994'!F16+'Causas 1995'!F16+'Causas 1996'!F16+'Causas 1997'!F16+'Causas 1998'!F16+'Causas 1999'!F16+'Causas 2000'!F16+'Causas 2001'!F16+'Causas 2002'!F16</f>
        <v>44241.979999999996</v>
      </c>
      <c r="G16" s="44">
        <f t="shared" si="0"/>
        <v>37.038142724080359</v>
      </c>
      <c r="H16" s="43">
        <f>+'Causas 1987'!H16+'Causas 1988'!H16+'Causas 1989'!H16+'Causas 1990'!H16+'Causas 1991'!H16+'Causas 1992'!H16+'Causas 1993'!H16+'Causas 1994'!H16+'Causas 1995'!H16+'Causas 1996'!H16+'Causas 1997'!H16+'Causas 1998'!H16+'Causas 1999'!H16+'Causas 2000'!H16+'Causas 2001'!H16+'Causas 2002'!H16</f>
        <v>10895.49</v>
      </c>
      <c r="I16" s="44">
        <f t="shared" si="1"/>
        <v>17.343231875347005</v>
      </c>
      <c r="J16" s="43">
        <f>+'Causas 1987'!J16+'Causas 1988'!J16+'Causas 1989'!J16+'Causas 1990'!J16+'Causas 1991'!J16+'Causas 1992'!J16+'Causas 1993'!J16+'Causas 1994'!J16+'Causas 1995'!J16+'Causas 1996'!J16+'Causas 1997'!J16+'Causas 1998'!J16+'Causas 1999'!J16+'Causas 2000'!J16+'Causas 2001'!J16+'Causas 2002'!J16</f>
        <v>28680.310000000005</v>
      </c>
      <c r="K16" s="44">
        <f t="shared" si="2"/>
        <v>25.706437627292772</v>
      </c>
      <c r="L16" s="43">
        <f>+'Causas 1987'!L16+'Causas 1988'!L16+'Causas 1989'!L16+'Causas 1990'!L16+'Causas 1991'!L16+'Causas 1992'!L16+'Causas 1993'!L16+'Causas 1994'!L16+'Causas 1995'!L16+'Causas 1996'!L16+'Causas 1997'!L16+'Causas 1998'!L16+'Causas 1999'!L16+'Causas 2000'!L16+'Causas 2001'!L16+'Causas 2002'!L16</f>
        <v>17600.88</v>
      </c>
      <c r="M16" s="44">
        <f t="shared" si="3"/>
        <v>20.81395032573386</v>
      </c>
      <c r="N16" s="43">
        <f>+'Causas 1987'!N16+'Causas 1988'!N16+'Causas 1989'!N16+'Causas 1990'!N16+'Causas 1991'!N16+'Causas 1992'!N16+'Causas 1993'!N16+'Causas 1994'!N16+'Causas 1995'!N16+'Causas 1996'!N16+'Causas 1997'!N16+'Causas 1998'!N16+'Causas 1999'!N16+'Causas 2000'!N16+'Causas 2001'!N16+'Causas 2002'!N16</f>
        <v>83550.820000000007</v>
      </c>
      <c r="O16" s="44">
        <f t="shared" si="4"/>
        <v>36.190566782029194</v>
      </c>
      <c r="P16" s="43">
        <f>+'Causas 1987'!P16+'Causas 1988'!P16+'Causas 1989'!P16+'Causas 1990'!P16+'Causas 1991'!P16+'Causas 1992'!P16+'Causas 1993'!P16+'Causas 1994'!P16+'Causas 1995'!P16+'Causas 1996'!P16+'Causas 1997'!P16+'Causas 1998'!P16+'Causas 1999'!P16+'Causas 2000'!P16+'Causas 2001'!P16+'Causas 2002'!P16</f>
        <v>24305.700000000044</v>
      </c>
      <c r="Q16" s="44">
        <f t="shared" si="5"/>
        <v>18.610118038576871</v>
      </c>
      <c r="R16" s="43">
        <f>+'Causas 1987'!R16+'Causas 1988'!R16+'Causas 1989'!R16+'Causas 1990'!R16+'Causas 1991'!R16+'Causas 1992'!R16+'Causas 1993'!R16+'Causas 1994'!R16+'Causas 1995'!R16+'Causas 1996'!R16+'Causas 1997'!R16+'Causas 1998'!R16+'Causas 1999'!R16+'Causas 2000'!R16+'Causas 2001'!R16+'Causas 2002'!R16</f>
        <v>2384.7200000000007</v>
      </c>
      <c r="S16" s="44">
        <f t="shared" si="6"/>
        <v>11.95012329866138</v>
      </c>
      <c r="T16" s="43">
        <f>+'Causas 1987'!T16+'Causas 1988'!T16+'Causas 1989'!T16+'Causas 1990'!T16+'Causas 1991'!T16+'Causas 1992'!T16+'Causas 1993'!T16+'Causas 1994'!T16+'Causas 1995'!T16+'Causas 1996'!T16+'Causas 1997'!T16+'Causas 1998'!T16+'Causas 1999'!T16+'Causas 2000'!T16+'Causas 2001'!T16+'Causas 2002'!T16</f>
        <v>26026.510000000006</v>
      </c>
      <c r="U16" s="44">
        <f t="shared" si="7"/>
        <v>30.471018912829035</v>
      </c>
      <c r="V16" s="43">
        <f>+'Causas 1987'!V16+'Causas 1988'!V16+'Causas 1989'!V16+'Causas 1990'!V16+'Causas 1991'!V16+'Causas 1992'!V16+'Causas 1993'!V16+'Causas 1994'!V16+'Causas 1995'!V16+'Causas 1996'!V16+'Causas 1997'!V16+'Causas 1998'!V16+'Causas 1999'!V16+'Causas 2000'!V16+'Causas 2001'!V16+'Causas 2002'!V16</f>
        <v>440.03999999999996</v>
      </c>
      <c r="W16" s="44">
        <f t="shared" si="8"/>
        <v>0.99571023664523206</v>
      </c>
      <c r="X16" s="43">
        <f>+'Causas 1987'!X16+'Causas 1988'!X16+'Causas 1989'!X16+'Causas 1990'!X16+'Causas 1991'!X16+'Causas 1992'!X16+'Causas 1993'!X16+'Causas 1994'!X16+'Causas 1995'!X16+'Causas 1996'!X16+'Causas 1997'!X16+'Causas 1998'!X16+'Causas 1999'!X16+'Causas 2000'!X16+'Causas 2001'!X16+'Causas 2002'!X16</f>
        <v>7.28</v>
      </c>
      <c r="Y16" s="44">
        <f t="shared" si="9"/>
        <v>0.11978885568733792</v>
      </c>
      <c r="Z16" s="43">
        <f t="shared" si="11"/>
        <v>240871.72000000006</v>
      </c>
      <c r="AA16" s="45">
        <f t="shared" si="10"/>
        <v>26.559674808782074</v>
      </c>
    </row>
    <row r="17" spans="1:27" ht="30" customHeight="1" x14ac:dyDescent="0.2">
      <c r="A17" s="79" t="s">
        <v>175</v>
      </c>
      <c r="B17" s="43">
        <f>+'Causas 1987'!B17+'Causas 1988'!B17+'Causas 1989'!B17+'Causas 1990'!B17+'Causas 1991'!B17+'Causas 1992'!B17+'Causas 1993'!B17+'Causas 1994'!B17+'Causas 1995'!B17+'Causas 1996'!B17+'Causas 1997'!B17+'Causas 1998'!B17+'Causas 1999'!B17+'Causas 2000'!B17+'Causas 2001'!B17+'Causas 2002'!B17</f>
        <v>0</v>
      </c>
      <c r="C17" s="44">
        <v>0</v>
      </c>
      <c r="D17" s="43">
        <f>+'Causas 1987'!D17+'Causas 1988'!D17+'Causas 1989'!D17+'Causas 1990'!D17+'Causas 1991'!D17+'Causas 1992'!D17+'Causas 1993'!D17+'Causas 1994'!D17+'Causas 1995'!D17+'Causas 1996'!D17+'Causas 1997'!D17+'Causas 1998'!D17+'Causas 1999'!D17+'Causas 2000'!D17+'Causas 2001'!D17+'Causas 2002'!D17</f>
        <v>0.65</v>
      </c>
      <c r="E17" s="44">
        <f t="shared" si="0"/>
        <v>5.7043413548073995E-3</v>
      </c>
      <c r="F17" s="43">
        <f>+'Causas 1987'!F17+'Causas 1988'!F17+'Causas 1989'!F17+'Causas 1990'!F17+'Causas 1991'!F17+'Causas 1992'!F17+'Causas 1993'!F17+'Causas 1994'!F17+'Causas 1995'!F17+'Causas 1996'!F17+'Causas 1997'!F17+'Causas 1998'!F17+'Causas 1999'!F17+'Causas 2000'!F17+'Causas 2001'!F17+'Causas 2002'!F17</f>
        <v>3271.2299999999996</v>
      </c>
      <c r="G17" s="44">
        <f t="shared" si="0"/>
        <v>2.7385818542319624</v>
      </c>
      <c r="H17" s="43">
        <f>+'Causas 1987'!H17+'Causas 1988'!H17+'Causas 1989'!H17+'Causas 1990'!H17+'Causas 1991'!H17+'Causas 1992'!H17+'Causas 1993'!H17+'Causas 1994'!H17+'Causas 1995'!H17+'Causas 1996'!H17+'Causas 1997'!H17+'Causas 1998'!H17+'Causas 1999'!H17+'Causas 2000'!H17+'Causas 2001'!H17+'Causas 2002'!H17</f>
        <v>206.10999999999999</v>
      </c>
      <c r="I17" s="44">
        <f t="shared" si="1"/>
        <v>0.32808194232914456</v>
      </c>
      <c r="J17" s="43">
        <f>+'Causas 1987'!J17+'Causas 1988'!J17+'Causas 1989'!J17+'Causas 1990'!J17+'Causas 1991'!J17+'Causas 1992'!J17+'Causas 1993'!J17+'Causas 1994'!J17+'Causas 1995'!J17+'Causas 1996'!J17+'Causas 1997'!J17+'Causas 1998'!J17+'Causas 1999'!J17+'Causas 2000'!J17+'Causas 2001'!J17+'Causas 2002'!J17</f>
        <v>1406.4799999999998</v>
      </c>
      <c r="K17" s="44">
        <f t="shared" si="2"/>
        <v>1.2606415479482169</v>
      </c>
      <c r="L17" s="43">
        <f>+'Causas 1987'!L17+'Causas 1988'!L17+'Causas 1989'!L17+'Causas 1990'!L17+'Causas 1991'!L17+'Causas 1992'!L17+'Causas 1993'!L17+'Causas 1994'!L17+'Causas 1995'!L17+'Causas 1996'!L17+'Causas 1997'!L17+'Causas 1998'!L17+'Causas 1999'!L17+'Causas 2000'!L17+'Causas 2001'!L17+'Causas 2002'!L17</f>
        <v>8303.84</v>
      </c>
      <c r="M17" s="44">
        <f t="shared" si="3"/>
        <v>9.8197199954116989</v>
      </c>
      <c r="N17" s="43">
        <f>+'Causas 1987'!N17+'Causas 1988'!N17+'Causas 1989'!N17+'Causas 1990'!N17+'Causas 1991'!N17+'Causas 1992'!N17+'Causas 1993'!N17+'Causas 1994'!N17+'Causas 1995'!N17+'Causas 1996'!N17+'Causas 1997'!N17+'Causas 1998'!N17+'Causas 1999'!N17+'Causas 2000'!N17+'Causas 2001'!N17+'Causas 2002'!N17</f>
        <v>27776.859999999997</v>
      </c>
      <c r="O17" s="44">
        <f t="shared" si="4"/>
        <v>12.031722810441302</v>
      </c>
      <c r="P17" s="43">
        <f>+'Causas 1987'!P17+'Causas 1988'!P17+'Causas 1989'!P17+'Causas 1990'!P17+'Causas 1991'!P17+'Causas 1992'!P17+'Causas 1993'!P17+'Causas 1994'!P17+'Causas 1995'!P17+'Causas 1996'!P17+'Causas 1997'!P17+'Causas 1998'!P17+'Causas 1999'!P17+'Causas 2000'!P17+'Causas 2001'!P17+'Causas 2002'!P17</f>
        <v>30692.79</v>
      </c>
      <c r="Q17" s="44">
        <f t="shared" si="5"/>
        <v>23.500514070084417</v>
      </c>
      <c r="R17" s="43">
        <f>+'Causas 1987'!R17+'Causas 1988'!R17+'Causas 1989'!R17+'Causas 1990'!R17+'Causas 1991'!R17+'Causas 1992'!R17+'Causas 1993'!R17+'Causas 1994'!R17+'Causas 1995'!R17+'Causas 1996'!R17+'Causas 1997'!R17+'Causas 1998'!R17+'Causas 1999'!R17+'Causas 2000'!R17+'Causas 2001'!R17+'Causas 2002'!R17</f>
        <v>502.26</v>
      </c>
      <c r="S17" s="44">
        <f t="shared" si="6"/>
        <v>2.5168862289852321</v>
      </c>
      <c r="T17" s="43">
        <f>+'Causas 1987'!T17+'Causas 1988'!T17+'Causas 1989'!T17+'Causas 1990'!T17+'Causas 1991'!T17+'Causas 1992'!T17+'Causas 1993'!T17+'Causas 1994'!T17+'Causas 1995'!T17+'Causas 1996'!T17+'Causas 1997'!T17+'Causas 1998'!T17+'Causas 1999'!T17+'Causas 2000'!T17+'Causas 2001'!T17+'Causas 2002'!T17</f>
        <v>82.81</v>
      </c>
      <c r="U17" s="44">
        <f t="shared" si="7"/>
        <v>9.6951342157337722E-2</v>
      </c>
      <c r="V17" s="43">
        <f>+'Causas 1987'!V17+'Causas 1988'!V17+'Causas 1989'!V17+'Causas 1990'!V17+'Causas 1991'!V17+'Causas 1992'!V17+'Causas 1993'!V17+'Causas 1994'!V17+'Causas 1995'!V17+'Causas 1996'!V17+'Causas 1997'!V17+'Causas 1998'!V17+'Causas 1999'!V17+'Causas 2000'!V17+'Causas 2001'!V17+'Causas 2002'!V17</f>
        <v>46.17</v>
      </c>
      <c r="W17" s="44">
        <f t="shared" si="8"/>
        <v>0.10447218804179249</v>
      </c>
      <c r="X17" s="43">
        <f>+'Causas 1987'!X17+'Causas 1988'!X17+'Causas 1989'!X17+'Causas 1990'!X17+'Causas 1991'!X17+'Causas 1992'!X17+'Causas 1993'!X17+'Causas 1994'!X17+'Causas 1995'!X17+'Causas 1996'!X17+'Causas 1997'!X17+'Causas 1998'!X17+'Causas 1999'!X17+'Causas 2000'!X17+'Causas 2001'!X17+'Causas 2002'!X17</f>
        <v>602.83999999999992</v>
      </c>
      <c r="Y17" s="44">
        <f t="shared" si="9"/>
        <v>9.9194387036476339</v>
      </c>
      <c r="Z17" s="43">
        <f t="shared" si="11"/>
        <v>72892.039999999979</v>
      </c>
      <c r="AA17" s="45">
        <f t="shared" si="10"/>
        <v>8.0374270526599574</v>
      </c>
    </row>
    <row r="18" spans="1:27" ht="30" customHeight="1" x14ac:dyDescent="0.2">
      <c r="A18" s="82" t="s">
        <v>176</v>
      </c>
      <c r="B18" s="47">
        <f>+'Causas 1987'!B18+'Causas 1988'!B18+'Causas 1989'!B18+'Causas 1990'!B18+'Causas 1991'!B18+'Causas 1992'!B18+'Causas 1993'!B18+'Causas 1994'!B18+'Causas 1995'!B18+'Causas 1996'!B18+'Causas 1997'!B18+'Causas 1998'!B18+'Causas 1999'!B18+'Causas 2000'!B18+'Causas 2001'!B18+'Causas 2002'!B18</f>
        <v>0</v>
      </c>
      <c r="C18" s="48">
        <v>0</v>
      </c>
      <c r="D18" s="47">
        <f>+'Causas 1987'!D18+'Causas 1988'!D18+'Causas 1989'!D18+'Causas 1990'!D18+'Causas 1991'!D18+'Causas 1992'!D18+'Causas 1993'!D18+'Causas 1994'!D18+'Causas 1995'!D18+'Causas 1996'!D18+'Causas 1997'!D18+'Causas 1998'!D18+'Causas 1999'!D18+'Causas 2000'!D18+'Causas 2001'!D18+'Causas 2002'!D18</f>
        <v>6114.3000000000011</v>
      </c>
      <c r="E18" s="48">
        <f t="shared" si="0"/>
        <v>53.658545147229063</v>
      </c>
      <c r="F18" s="47">
        <f>+'Causas 1987'!F18+'Causas 1988'!F18+'Causas 1989'!F18+'Causas 1990'!F18+'Causas 1991'!F18+'Causas 1992'!F18+'Causas 1993'!F18+'Causas 1994'!F18+'Causas 1995'!F18+'Causas 1996'!F18+'Causas 1997'!F18+'Causas 1998'!F18+'Causas 1999'!F18+'Causas 2000'!F18+'Causas 2001'!F18+'Causas 2002'!F18</f>
        <v>10731.519999999999</v>
      </c>
      <c r="G18" s="48">
        <f t="shared" si="0"/>
        <v>8.9841270532268869</v>
      </c>
      <c r="H18" s="47">
        <f>+'Causas 1987'!H18+'Causas 1988'!H18+'Causas 1989'!H18+'Causas 1990'!H18+'Causas 1991'!H18+'Causas 1992'!H18+'Causas 1993'!H18+'Causas 1994'!H18+'Causas 1995'!H18+'Causas 1996'!H18+'Causas 1997'!H18+'Causas 1998'!H18+'Causas 1999'!H18+'Causas 2000'!H18+'Causas 2001'!H18+'Causas 2002'!H18</f>
        <v>4931.4399999999996</v>
      </c>
      <c r="I18" s="48">
        <f t="shared" si="1"/>
        <v>7.8497715476184409</v>
      </c>
      <c r="J18" s="47">
        <f>+'Causas 1987'!J18+'Causas 1988'!J18+'Causas 1989'!J18+'Causas 1990'!J18+'Causas 1991'!J18+'Causas 1992'!J18+'Causas 1993'!J18+'Causas 1994'!J18+'Causas 1995'!J18+'Causas 1996'!J18+'Causas 1997'!J18+'Causas 1998'!J18+'Causas 1999'!J18+'Causas 2000'!J18+'Causas 2001'!J18+'Causas 2002'!J18</f>
        <v>4.0600000000000005</v>
      </c>
      <c r="K18" s="48">
        <f t="shared" si="2"/>
        <v>3.6390170387561593E-3</v>
      </c>
      <c r="L18" s="47">
        <f>+'Causas 1987'!L18+'Causas 1988'!L18+'Causas 1989'!L18+'Causas 1990'!L18+'Causas 1991'!L18+'Causas 1992'!L18+'Causas 1993'!L18+'Causas 1994'!L18+'Causas 1995'!L18+'Causas 1996'!L18+'Causas 1997'!L18+'Causas 1998'!L18+'Causas 1999'!L18+'Causas 2000'!L18+'Causas 2001'!L18+'Causas 2002'!L18</f>
        <v>1425.85</v>
      </c>
      <c r="M18" s="48">
        <f t="shared" si="3"/>
        <v>1.6861413220218322</v>
      </c>
      <c r="N18" s="47">
        <f>+'Causas 1987'!N18+'Causas 1988'!N18+'Causas 1989'!N18+'Causas 1990'!N18+'Causas 1991'!N18+'Causas 1992'!N18+'Causas 1993'!N18+'Causas 1994'!N18+'Causas 1995'!N18+'Causas 1996'!N18+'Causas 1997'!N18+'Causas 1998'!N18+'Causas 1999'!N18+'Causas 2000'!N18+'Causas 2001'!N18+'Causas 2002'!N18</f>
        <v>49450.570000000007</v>
      </c>
      <c r="O18" s="48">
        <f t="shared" si="4"/>
        <v>21.419827549201905</v>
      </c>
      <c r="P18" s="47">
        <f>+'Causas 1987'!P18+'Causas 1988'!P18+'Causas 1989'!P18+'Causas 1990'!P18+'Causas 1991'!P18+'Causas 1992'!P18+'Causas 1993'!P18+'Causas 1994'!P18+'Causas 1995'!P18+'Causas 1996'!P18+'Causas 1997'!P18+'Causas 1998'!P18+'Causas 1999'!P18+'Causas 2000'!P18+'Causas 2001'!P18+'Causas 2002'!P18</f>
        <v>30096.340000000029</v>
      </c>
      <c r="Q18" s="48">
        <f t="shared" si="5"/>
        <v>23.043830868032693</v>
      </c>
      <c r="R18" s="47">
        <f>+'Causas 1987'!R18+'Causas 1988'!R18+'Causas 1989'!R18+'Causas 1990'!R18+'Causas 1991'!R18+'Causas 1992'!R18+'Causas 1993'!R18+'Causas 1994'!R18+'Causas 1995'!R18+'Causas 1996'!R18+'Causas 1997'!R18+'Causas 1998'!R18+'Causas 1999'!R18+'Causas 2000'!R18+'Causas 2001'!R18+'Causas 2002'!R18</f>
        <v>4570.92</v>
      </c>
      <c r="S18" s="48">
        <f t="shared" si="6"/>
        <v>22.905438621019346</v>
      </c>
      <c r="T18" s="47">
        <f>+'Causas 1987'!T18+'Causas 1988'!T18+'Causas 1989'!T18+'Causas 1990'!T18+'Causas 1991'!T18+'Causas 1992'!T18+'Causas 1993'!T18+'Causas 1994'!T18+'Causas 1995'!T18+'Causas 1996'!T18+'Causas 1997'!T18+'Causas 1998'!T18+'Causas 1999'!T18+'Causas 2000'!T18+'Causas 2001'!T18+'Causas 2002'!T18</f>
        <v>8235.3899999999976</v>
      </c>
      <c r="U18" s="48">
        <f t="shared" si="7"/>
        <v>9.6417354629769019</v>
      </c>
      <c r="V18" s="47">
        <f>+'Causas 1987'!V18+'Causas 1988'!V18+'Causas 1989'!V18+'Causas 1990'!V18+'Causas 1991'!V18+'Causas 1992'!V18+'Causas 1993'!V18+'Causas 1994'!V18+'Causas 1995'!V18+'Causas 1996'!V18+'Causas 1997'!V18+'Causas 1998'!V18+'Causas 1999'!V18+'Causas 2000'!V18+'Causas 2001'!V18+'Causas 2002'!V18</f>
        <v>18434.12</v>
      </c>
      <c r="W18" s="48">
        <f t="shared" si="8"/>
        <v>41.712212497833391</v>
      </c>
      <c r="X18" s="47">
        <f>+'Causas 1987'!X18+'Causas 1988'!X18+'Causas 1989'!X18+'Causas 1990'!X18+'Causas 1991'!X18+'Causas 1992'!X18+'Causas 1993'!X18+'Causas 1994'!X18+'Causas 1995'!X18+'Causas 1996'!X18+'Causas 1997'!X18+'Causas 1998'!X18+'Causas 1999'!X18+'Causas 2000'!X18+'Causas 2001'!X18+'Causas 2002'!X18</f>
        <v>2331.5000000000005</v>
      </c>
      <c r="Y18" s="48">
        <f t="shared" si="9"/>
        <v>38.363697394921481</v>
      </c>
      <c r="Z18" s="47">
        <f t="shared" si="11"/>
        <v>136326.01000000004</v>
      </c>
      <c r="AA18" s="49">
        <f t="shared" si="10"/>
        <v>15.031961799329425</v>
      </c>
    </row>
    <row r="19" spans="1:27" ht="30" customHeight="1" x14ac:dyDescent="0.25">
      <c r="A19" s="85" t="s">
        <v>41</v>
      </c>
      <c r="B19" s="135">
        <f>SUM(B10:B18)</f>
        <v>0</v>
      </c>
      <c r="C19" s="85">
        <v>0</v>
      </c>
      <c r="D19" s="135">
        <f t="shared" ref="D19:AA19" si="12">SUM(D10:D18)</f>
        <v>11394.83</v>
      </c>
      <c r="E19" s="136">
        <f t="shared" si="12"/>
        <v>100</v>
      </c>
      <c r="F19" s="135">
        <f t="shared" si="12"/>
        <v>119449.78</v>
      </c>
      <c r="G19" s="85">
        <f t="shared" si="12"/>
        <v>100</v>
      </c>
      <c r="H19" s="135">
        <f t="shared" si="12"/>
        <v>62822.720000000001</v>
      </c>
      <c r="I19" s="85">
        <f t="shared" si="12"/>
        <v>100</v>
      </c>
      <c r="J19" s="135">
        <f t="shared" si="12"/>
        <v>111568.59000000001</v>
      </c>
      <c r="K19" s="85">
        <f t="shared" si="12"/>
        <v>100</v>
      </c>
      <c r="L19" s="135">
        <f t="shared" si="12"/>
        <v>84562.900000000009</v>
      </c>
      <c r="M19" s="85">
        <f t="shared" si="12"/>
        <v>99.999999999999986</v>
      </c>
      <c r="N19" s="135">
        <f t="shared" si="12"/>
        <v>230863.53</v>
      </c>
      <c r="O19" s="85">
        <f t="shared" si="12"/>
        <v>100</v>
      </c>
      <c r="P19" s="135">
        <f t="shared" si="12"/>
        <v>130604.76000000007</v>
      </c>
      <c r="Q19" s="85">
        <f t="shared" si="12"/>
        <v>100</v>
      </c>
      <c r="R19" s="135">
        <f t="shared" si="12"/>
        <v>19955.610000000004</v>
      </c>
      <c r="S19" s="85">
        <f t="shared" si="12"/>
        <v>99.999999999999957</v>
      </c>
      <c r="T19" s="135">
        <f t="shared" si="12"/>
        <v>85413.98</v>
      </c>
      <c r="U19" s="85">
        <f t="shared" si="12"/>
        <v>100.00000000000001</v>
      </c>
      <c r="V19" s="135">
        <f t="shared" si="12"/>
        <v>44193.58</v>
      </c>
      <c r="W19" s="85">
        <f t="shared" si="12"/>
        <v>99.999999999999986</v>
      </c>
      <c r="X19" s="135">
        <f t="shared" si="12"/>
        <v>6077.3600000000006</v>
      </c>
      <c r="Y19" s="85">
        <f t="shared" si="12"/>
        <v>100</v>
      </c>
      <c r="Z19" s="135">
        <f t="shared" si="12"/>
        <v>906907.64000000013</v>
      </c>
      <c r="AA19" s="85">
        <f t="shared" si="12"/>
        <v>100</v>
      </c>
    </row>
  </sheetData>
  <mergeCells count="4">
    <mergeCell ref="A4:Z4"/>
    <mergeCell ref="A5:Z5"/>
    <mergeCell ref="B7:AA7"/>
    <mergeCell ref="Z8:AA8"/>
  </mergeCells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42578125" customWidth="1"/>
    <col min="4" max="4" width="8.28515625" customWidth="1"/>
    <col min="5" max="5" width="6.42578125" customWidth="1"/>
    <col min="6" max="6" width="7.42578125" customWidth="1"/>
    <col min="7" max="7" width="6.42578125" customWidth="1"/>
    <col min="8" max="8" width="5.85546875" customWidth="1"/>
    <col min="9" max="9" width="6.42578125" customWidth="1"/>
    <col min="10" max="10" width="7.28515625" customWidth="1"/>
    <col min="11" max="11" width="6.42578125" customWidth="1"/>
    <col min="12" max="12" width="5.85546875" customWidth="1"/>
    <col min="13" max="13" width="6.42578125" customWidth="1"/>
    <col min="14" max="14" width="8.7109375" bestFit="1" customWidth="1"/>
    <col min="15" max="15" width="6.42578125" customWidth="1"/>
    <col min="16" max="16" width="8.7109375" bestFit="1" customWidth="1"/>
    <col min="17" max="17" width="6.42578125" customWidth="1"/>
    <col min="18" max="18" width="7.7109375" bestFit="1" customWidth="1"/>
    <col min="19" max="19" width="6.42578125" customWidth="1"/>
    <col min="20" max="20" width="8.7109375" bestFit="1" customWidth="1"/>
    <col min="21" max="21" width="6.42578125" customWidth="1"/>
    <col min="22" max="22" width="5.85546875" customWidth="1"/>
    <col min="23" max="23" width="6.42578125" customWidth="1"/>
    <col min="24" max="24" width="5.85546875" customWidth="1"/>
    <col min="25" max="25" width="6.42578125" customWidth="1"/>
    <col min="26" max="26" width="8.7109375" bestFit="1" customWidth="1"/>
    <col min="27" max="27" width="6.4257812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218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v>41.5</v>
      </c>
      <c r="G10" s="108">
        <f t="shared" ref="G10:G19" si="1">((F10/F$19*100))</f>
        <v>0.79698413521459999</v>
      </c>
      <c r="H10" s="125">
        <f>SUM(H30:H38)</f>
        <v>0</v>
      </c>
      <c r="I10" s="108">
        <f t="shared" ref="I10:I19" si="2">((H10/H$19*100))</f>
        <v>0</v>
      </c>
      <c r="J10" s="21">
        <v>74.95</v>
      </c>
      <c r="K10" s="108">
        <f t="shared" ref="K10:K19" si="3">((J10/J$19*100))</f>
        <v>2.1345856995574186</v>
      </c>
      <c r="L10" s="21">
        <v>1223.6500000000001</v>
      </c>
      <c r="M10" s="108">
        <f t="shared" ref="M10:M19" si="4">((L10/L$19*100))</f>
        <v>41.964457186754096</v>
      </c>
      <c r="N10" s="77">
        <v>2676.34</v>
      </c>
      <c r="O10" s="108">
        <f t="shared" ref="O10:O19" si="5">((N10/N$19*100))</f>
        <v>8.0564142252902542</v>
      </c>
      <c r="P10" s="125">
        <f>SUM(P30:P38)</f>
        <v>101.66</v>
      </c>
      <c r="Q10" s="108">
        <f t="shared" ref="Q10:S19" si="6">((P10/P$19*100))</f>
        <v>0.30002449540932397</v>
      </c>
      <c r="R10" s="125">
        <f>SUM(R30:R38)</f>
        <v>101.51</v>
      </c>
      <c r="S10" s="108">
        <f t="shared" si="6"/>
        <v>3.972807539371928</v>
      </c>
      <c r="T10" s="125">
        <f>SUM(T30:T38)</f>
        <v>931.91000000000008</v>
      </c>
      <c r="U10" s="108">
        <f t="shared" ref="U10:U19" si="7">((T10/T$19*100))</f>
        <v>22.244474149042826</v>
      </c>
      <c r="V10" s="125">
        <f>SUM(V30:V38)</f>
        <v>0</v>
      </c>
      <c r="W10" s="108">
        <f t="shared" ref="W10:W19" si="8">((V10/V$19*100))</f>
        <v>0</v>
      </c>
      <c r="X10" s="125">
        <f>SUM(X30:X38)</f>
        <v>1.02</v>
      </c>
      <c r="Y10" s="108">
        <f t="shared" ref="Y10:Y19" si="9">((X10/X$19*100))</f>
        <v>0.72263549415515427</v>
      </c>
      <c r="Z10" s="77">
        <f>SUM(B10+D10+F10+H10+J10+L10+N10+P10+T10+V10+X10+R10)</f>
        <v>5152.5400000000009</v>
      </c>
      <c r="AA10" s="108">
        <f t="shared" ref="AA10:AA19" si="10">((Z10/Z$19*100))</f>
        <v>5.7214583614869836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275</v>
      </c>
      <c r="E11" s="109">
        <f t="shared" si="0"/>
        <v>11.83269006527342</v>
      </c>
      <c r="F11" s="22">
        <v>1276.74</v>
      </c>
      <c r="G11" s="109">
        <f t="shared" si="1"/>
        <v>24.519072886599719</v>
      </c>
      <c r="H11" s="126">
        <f>SUM(H39:H46)</f>
        <v>476.22</v>
      </c>
      <c r="I11" s="109">
        <f t="shared" si="2"/>
        <v>27.137516810649405</v>
      </c>
      <c r="J11" s="22">
        <v>261.81</v>
      </c>
      <c r="K11" s="109">
        <f t="shared" si="3"/>
        <v>7.4563826818029062</v>
      </c>
      <c r="L11" s="22">
        <v>85.66</v>
      </c>
      <c r="M11" s="109">
        <f t="shared" si="4"/>
        <v>2.9376663282943287</v>
      </c>
      <c r="N11" s="80">
        <v>1061.83</v>
      </c>
      <c r="O11" s="109">
        <f t="shared" si="5"/>
        <v>3.196358578073021</v>
      </c>
      <c r="P11" s="22">
        <f>SUM(P39:P46)</f>
        <v>606.27</v>
      </c>
      <c r="Q11" s="109">
        <f t="shared" si="6"/>
        <v>1.7892568446961525</v>
      </c>
      <c r="R11" s="22">
        <f>SUM(R39:R46)</f>
        <v>1969.0600000000002</v>
      </c>
      <c r="S11" s="109">
        <f t="shared" si="6"/>
        <v>77.063308181220464</v>
      </c>
      <c r="T11" s="22">
        <f>SUM(T39:T46)</f>
        <v>84.97</v>
      </c>
      <c r="U11" s="109">
        <f t="shared" si="7"/>
        <v>2.0282140640664537</v>
      </c>
      <c r="V11" s="22">
        <f>SUM(V39:V46)</f>
        <v>123.83</v>
      </c>
      <c r="W11" s="109">
        <f t="shared" si="8"/>
        <v>35.012865100234684</v>
      </c>
      <c r="X11" s="22">
        <f>SUM(X39:X46)</f>
        <v>4.6499999999999995</v>
      </c>
      <c r="Y11" s="109">
        <f t="shared" si="9"/>
        <v>3.2943676939426147</v>
      </c>
      <c r="Z11" s="80">
        <f t="shared" ref="Z11:Z18" si="11">SUM(B11+D11+F11+H11+J11+L11+N11+P11+T11+V11+X11+R11)</f>
        <v>6226.04</v>
      </c>
      <c r="AA11" s="109">
        <f t="shared" si="10"/>
        <v>6.9134890009495145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16</v>
      </c>
      <c r="E12" s="109">
        <f t="shared" si="0"/>
        <v>0.68844742197954445</v>
      </c>
      <c r="F12" s="22">
        <v>4.83</v>
      </c>
      <c r="G12" s="109">
        <f t="shared" si="1"/>
        <v>9.2757430676783562E-2</v>
      </c>
      <c r="H12" s="126">
        <f>SUM(H47:H52)</f>
        <v>36.200000000000003</v>
      </c>
      <c r="I12" s="109">
        <f t="shared" si="2"/>
        <v>2.0628661302454927</v>
      </c>
      <c r="J12" s="22">
        <v>178.6</v>
      </c>
      <c r="K12" s="109">
        <f t="shared" si="3"/>
        <v>5.0865511132882579</v>
      </c>
      <c r="L12" s="22">
        <v>64.75</v>
      </c>
      <c r="M12" s="109">
        <f t="shared" si="4"/>
        <v>2.2205684655271751</v>
      </c>
      <c r="N12" s="80">
        <v>244.56</v>
      </c>
      <c r="O12" s="109">
        <f t="shared" si="5"/>
        <v>0.73618324388417922</v>
      </c>
      <c r="P12" s="22">
        <f>SUM(P47:P52)</f>
        <v>489.27999999999992</v>
      </c>
      <c r="Q12" s="109">
        <f t="shared" si="6"/>
        <v>1.4439896233904586</v>
      </c>
      <c r="R12" s="22">
        <f>SUM(R47:R52)</f>
        <v>1.02</v>
      </c>
      <c r="S12" s="109">
        <f t="shared" si="6"/>
        <v>3.9919847208741664E-2</v>
      </c>
      <c r="T12" s="22">
        <f>SUM(T47:T52)</f>
        <v>2.5299999999999998</v>
      </c>
      <c r="U12" s="109">
        <f t="shared" si="7"/>
        <v>6.0390509380818254E-2</v>
      </c>
      <c r="V12" s="22">
        <f>SUM(V47:V52)</f>
        <v>0.02</v>
      </c>
      <c r="W12" s="109">
        <f t="shared" si="8"/>
        <v>5.6549891141459557E-3</v>
      </c>
      <c r="X12" s="22">
        <f>SUM(X47:X52)</f>
        <v>41.139999999999993</v>
      </c>
      <c r="Y12" s="109">
        <f t="shared" si="9"/>
        <v>29.146298264257879</v>
      </c>
      <c r="Z12" s="80">
        <f t="shared" si="11"/>
        <v>1078.93</v>
      </c>
      <c r="AA12" s="109">
        <f t="shared" si="10"/>
        <v>1.198060193605319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</v>
      </c>
      <c r="E13" s="109">
        <f t="shared" si="0"/>
        <v>0</v>
      </c>
      <c r="F13" s="22">
        <v>363.66</v>
      </c>
      <c r="G13" s="109">
        <f t="shared" si="1"/>
        <v>6.9838855569190716</v>
      </c>
      <c r="H13" s="126">
        <f>SUM(H53:H54)</f>
        <v>16.36</v>
      </c>
      <c r="I13" s="109">
        <f t="shared" si="2"/>
        <v>0.93227872626564234</v>
      </c>
      <c r="J13" s="22">
        <v>29.4</v>
      </c>
      <c r="K13" s="109">
        <f t="shared" si="3"/>
        <v>0.8373158047630167</v>
      </c>
      <c r="L13" s="22">
        <v>12.65</v>
      </c>
      <c r="M13" s="109">
        <f t="shared" si="4"/>
        <v>0.43382534500260633</v>
      </c>
      <c r="N13" s="80">
        <v>2106.1799999999998</v>
      </c>
      <c r="O13" s="109">
        <f t="shared" si="5"/>
        <v>6.3400982360319782</v>
      </c>
      <c r="P13" s="22">
        <f>SUM(P53:P54)</f>
        <v>113.94000000000001</v>
      </c>
      <c r="Q13" s="109">
        <f t="shared" si="6"/>
        <v>0.33626589619258684</v>
      </c>
      <c r="R13" s="22">
        <f>SUM(R53:R54)</f>
        <v>2.9000000000000004</v>
      </c>
      <c r="S13" s="109">
        <f t="shared" si="6"/>
        <v>0.1134976048091675</v>
      </c>
      <c r="T13" s="22">
        <f>SUM(T53:T54)</f>
        <v>30.200000000000003</v>
      </c>
      <c r="U13" s="109">
        <f t="shared" si="7"/>
        <v>0.7208669499212299</v>
      </c>
      <c r="V13" s="22">
        <f>SUM(V53:V54)</f>
        <v>3</v>
      </c>
      <c r="W13" s="109">
        <f t="shared" si="8"/>
        <v>0.84824836712189333</v>
      </c>
      <c r="X13" s="22">
        <f>SUM(X53:X54)</f>
        <v>0.03</v>
      </c>
      <c r="Y13" s="109">
        <f t="shared" si="9"/>
        <v>2.1253985122210418E-2</v>
      </c>
      <c r="Z13" s="80">
        <f t="shared" si="11"/>
        <v>2678.32</v>
      </c>
      <c r="AA13" s="109">
        <f t="shared" si="10"/>
        <v>2.9740470445135441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0.04</v>
      </c>
      <c r="E14" s="109">
        <f t="shared" si="0"/>
        <v>1.721118554948861E-3</v>
      </c>
      <c r="F14" s="22">
        <v>2263.6799999999998</v>
      </c>
      <c r="G14" s="109">
        <f t="shared" si="1"/>
        <v>43.472699932592427</v>
      </c>
      <c r="H14" s="126">
        <f>SUM(H55:H57)</f>
        <v>636.97</v>
      </c>
      <c r="I14" s="109">
        <f t="shared" si="2"/>
        <v>36.29789610448816</v>
      </c>
      <c r="J14" s="22">
        <v>676.08</v>
      </c>
      <c r="K14" s="109">
        <f t="shared" si="3"/>
        <v>19.254845894019741</v>
      </c>
      <c r="L14" s="22">
        <v>527.22</v>
      </c>
      <c r="M14" s="109">
        <f t="shared" si="4"/>
        <v>18.080742955910999</v>
      </c>
      <c r="N14" s="80">
        <v>3104.97</v>
      </c>
      <c r="O14" s="109">
        <f t="shared" si="5"/>
        <v>9.3466915552954699</v>
      </c>
      <c r="P14" s="22">
        <f>SUM(P55:P57)</f>
        <v>2935.6800000000053</v>
      </c>
      <c r="Q14" s="109">
        <f t="shared" si="6"/>
        <v>8.6639377403427691</v>
      </c>
      <c r="R14" s="22">
        <f>SUM(R55:R57)</f>
        <v>227.42999999999998</v>
      </c>
      <c r="S14" s="109">
        <f t="shared" si="6"/>
        <v>8.9009518143961923</v>
      </c>
      <c r="T14" s="22">
        <f>SUM(T55:T57)</f>
        <v>493.42</v>
      </c>
      <c r="U14" s="109">
        <f t="shared" si="7"/>
        <v>11.77782021291832</v>
      </c>
      <c r="V14" s="22">
        <f>SUM(V55:V57)</f>
        <v>3.2</v>
      </c>
      <c r="W14" s="109">
        <f t="shared" si="8"/>
        <v>0.90479825826335292</v>
      </c>
      <c r="X14" s="22">
        <f>SUM(X55:X57)</f>
        <v>52.199999999999989</v>
      </c>
      <c r="Y14" s="109">
        <f t="shared" si="9"/>
        <v>36.981934112646123</v>
      </c>
      <c r="Z14" s="80">
        <f t="shared" si="11"/>
        <v>10920.890000000007</v>
      </c>
      <c r="AA14" s="109">
        <f t="shared" si="10"/>
        <v>12.12672146269211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0</v>
      </c>
      <c r="E15" s="109">
        <f t="shared" si="0"/>
        <v>0</v>
      </c>
      <c r="F15" s="22">
        <v>273.39</v>
      </c>
      <c r="G15" s="109">
        <f t="shared" si="1"/>
        <v>5.2503010295498669</v>
      </c>
      <c r="H15" s="126">
        <f>SUM(H58:H60)</f>
        <v>71.3</v>
      </c>
      <c r="I15" s="109">
        <f t="shared" si="2"/>
        <v>4.0630484830525857</v>
      </c>
      <c r="J15" s="22">
        <v>416.58</v>
      </c>
      <c r="K15" s="109">
        <f t="shared" si="3"/>
        <v>11.864252311162501</v>
      </c>
      <c r="L15" s="22">
        <v>15.2</v>
      </c>
      <c r="M15" s="109">
        <f t="shared" si="4"/>
        <v>0.52127630387664958</v>
      </c>
      <c r="N15" s="80">
        <v>18.54</v>
      </c>
      <c r="O15" s="109">
        <f t="shared" si="5"/>
        <v>5.5809769960797694E-2</v>
      </c>
      <c r="P15" s="22">
        <f>SUM(P58:P60)</f>
        <v>10.84</v>
      </c>
      <c r="Q15" s="109">
        <f t="shared" si="6"/>
        <v>3.1991594828222232E-2</v>
      </c>
      <c r="R15" s="22">
        <f>SUM(R58:R60)</f>
        <v>11.120000000000001</v>
      </c>
      <c r="S15" s="109">
        <f t="shared" si="6"/>
        <v>0.43520460878549744</v>
      </c>
      <c r="T15" s="22">
        <f>SUM(T58:T60)</f>
        <v>0.8</v>
      </c>
      <c r="U15" s="109">
        <f t="shared" si="7"/>
        <v>1.9095813242946489E-2</v>
      </c>
      <c r="V15" s="22">
        <f>SUM(V58:V60)</f>
        <v>60.02</v>
      </c>
      <c r="W15" s="109">
        <f t="shared" si="8"/>
        <v>16.970622331552015</v>
      </c>
      <c r="X15" s="22">
        <f>SUM(X58:X60)</f>
        <v>18.580000000000002</v>
      </c>
      <c r="Y15" s="109">
        <f t="shared" si="9"/>
        <v>13.163301452355652</v>
      </c>
      <c r="Z15" s="80">
        <f t="shared" si="11"/>
        <v>896.37</v>
      </c>
      <c r="AA15" s="109">
        <f t="shared" si="10"/>
        <v>0.99534280791339547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2033.01</v>
      </c>
      <c r="E16" s="109">
        <f t="shared" si="0"/>
        <v>87.476280834914604</v>
      </c>
      <c r="F16" s="22">
        <v>922.85</v>
      </c>
      <c r="G16" s="109">
        <f t="shared" si="1"/>
        <v>17.722814679103461</v>
      </c>
      <c r="H16" s="126">
        <f>SUM(H61:H64)</f>
        <v>437.64000000000021</v>
      </c>
      <c r="I16" s="109">
        <f t="shared" si="2"/>
        <v>24.939025780128112</v>
      </c>
      <c r="J16" s="22">
        <v>1866.65</v>
      </c>
      <c r="K16" s="109">
        <f t="shared" si="3"/>
        <v>53.162433570098145</v>
      </c>
      <c r="L16" s="22">
        <v>499.22</v>
      </c>
      <c r="M16" s="109">
        <f t="shared" si="4"/>
        <v>17.120497132980329</v>
      </c>
      <c r="N16" s="80">
        <v>3774.39</v>
      </c>
      <c r="O16" s="109">
        <f t="shared" si="5"/>
        <v>11.361803540579029</v>
      </c>
      <c r="P16" s="22">
        <f>SUM(P61:P64)</f>
        <v>3036.4199999999987</v>
      </c>
      <c r="Q16" s="109">
        <f t="shared" si="6"/>
        <v>8.9612470819474641</v>
      </c>
      <c r="R16" s="22">
        <f>SUM(R61:R64)</f>
        <v>12.120000000000001</v>
      </c>
      <c r="S16" s="109">
        <f t="shared" si="6"/>
        <v>0.47434171389210689</v>
      </c>
      <c r="T16" s="22">
        <f>SUM(T61:T64)</f>
        <v>819.1500000000002</v>
      </c>
      <c r="U16" s="109">
        <f t="shared" si="7"/>
        <v>19.552919272449522</v>
      </c>
      <c r="V16" s="22">
        <f>SUM(V61:V64)</f>
        <v>0.01</v>
      </c>
      <c r="W16" s="109">
        <f t="shared" si="8"/>
        <v>2.8274945570729779E-3</v>
      </c>
      <c r="X16" s="22">
        <f>SUM(X61:X64)</f>
        <v>0.14000000000000001</v>
      </c>
      <c r="Y16" s="109">
        <f t="shared" si="9"/>
        <v>9.9185263903648638E-2</v>
      </c>
      <c r="Z16" s="80">
        <f t="shared" si="11"/>
        <v>13401.599999999999</v>
      </c>
      <c r="AA16" s="109">
        <f t="shared" si="10"/>
        <v>14.881339373843566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13.74</v>
      </c>
      <c r="G17" s="109">
        <f t="shared" si="1"/>
        <v>0.26386896428550854</v>
      </c>
      <c r="H17" s="126">
        <f>SUM(H65:H67)</f>
        <v>80.149999999999991</v>
      </c>
      <c r="I17" s="109">
        <f t="shared" si="2"/>
        <v>4.5673679651706127</v>
      </c>
      <c r="J17" s="22">
        <v>7.15</v>
      </c>
      <c r="K17" s="109">
        <f t="shared" si="3"/>
        <v>0.20363292530801258</v>
      </c>
      <c r="L17" s="22">
        <v>85.95</v>
      </c>
      <c r="M17" s="109">
        <f t="shared" si="4"/>
        <v>2.9476117314603969</v>
      </c>
      <c r="N17" s="80">
        <v>548.87</v>
      </c>
      <c r="O17" s="109">
        <f t="shared" si="5"/>
        <v>1.652228071110196</v>
      </c>
      <c r="P17" s="22">
        <f>SUM(P65:P67)</f>
        <v>19955.560000000001</v>
      </c>
      <c r="Q17" s="109">
        <f t="shared" si="6"/>
        <v>58.893928975117937</v>
      </c>
      <c r="R17" s="22">
        <f>SUM(R65:R67)</f>
        <v>113.44999999999999</v>
      </c>
      <c r="S17" s="109">
        <f t="shared" si="6"/>
        <v>4.4401045743448453</v>
      </c>
      <c r="T17" s="22">
        <f>SUM(T65:T67)</f>
        <v>0.54</v>
      </c>
      <c r="U17" s="109">
        <f t="shared" si="7"/>
        <v>1.2889673938988879E-2</v>
      </c>
      <c r="V17" s="22">
        <f>SUM(V65:V67)</f>
        <v>20.5</v>
      </c>
      <c r="W17" s="109">
        <f t="shared" si="8"/>
        <v>5.7963638419996046</v>
      </c>
      <c r="X17" s="22">
        <f>SUM(X65:X67)</f>
        <v>0</v>
      </c>
      <c r="Y17" s="109">
        <f t="shared" si="9"/>
        <v>0</v>
      </c>
      <c r="Z17" s="80">
        <f t="shared" si="11"/>
        <v>20825.910000000003</v>
      </c>
      <c r="AA17" s="109">
        <f t="shared" si="10"/>
        <v>23.125405509724402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0.02</v>
      </c>
      <c r="E18" s="110">
        <f t="shared" si="0"/>
        <v>8.6055927747443048E-4</v>
      </c>
      <c r="F18" s="23">
        <v>46.74</v>
      </c>
      <c r="G18" s="110">
        <f t="shared" si="1"/>
        <v>0.89761538505856386</v>
      </c>
      <c r="H18" s="127">
        <f>SUM(H68)</f>
        <v>0</v>
      </c>
      <c r="I18" s="110">
        <f t="shared" si="2"/>
        <v>0</v>
      </c>
      <c r="J18" s="23">
        <v>0</v>
      </c>
      <c r="K18" s="110">
        <f t="shared" si="3"/>
        <v>0</v>
      </c>
      <c r="L18" s="23">
        <v>401.62</v>
      </c>
      <c r="M18" s="110">
        <f t="shared" si="4"/>
        <v>13.773354550193421</v>
      </c>
      <c r="N18" s="83">
        <v>19684.310000000001</v>
      </c>
      <c r="O18" s="110">
        <f t="shared" si="5"/>
        <v>59.254412779775066</v>
      </c>
      <c r="P18" s="23">
        <f>SUM(P68)</f>
        <v>6634.2500000000146</v>
      </c>
      <c r="Q18" s="110">
        <f t="shared" si="6"/>
        <v>19.579357748075076</v>
      </c>
      <c r="R18" s="23">
        <f>SUM(R68)</f>
        <v>116.51</v>
      </c>
      <c r="S18" s="110">
        <f t="shared" si="6"/>
        <v>4.5598641159710702</v>
      </c>
      <c r="T18" s="23">
        <f>SUM(T68)</f>
        <v>1825.8799999999994</v>
      </c>
      <c r="U18" s="110">
        <f t="shared" si="7"/>
        <v>43.583329355038899</v>
      </c>
      <c r="V18" s="23">
        <f>SUM(V68)</f>
        <v>143.09</v>
      </c>
      <c r="W18" s="110">
        <f t="shared" si="8"/>
        <v>40.45861961715724</v>
      </c>
      <c r="X18" s="23">
        <f>SUM(X68)</f>
        <v>23.39</v>
      </c>
      <c r="Y18" s="110">
        <f t="shared" si="9"/>
        <v>16.571023733616723</v>
      </c>
      <c r="Z18" s="83">
        <f t="shared" si="11"/>
        <v>28875.810000000016</v>
      </c>
      <c r="AA18" s="110">
        <f t="shared" si="10"/>
        <v>32.064136245271172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2324.0700000000002</v>
      </c>
      <c r="E19" s="113">
        <f t="shared" si="0"/>
        <v>100</v>
      </c>
      <c r="F19" s="112">
        <f>SUM(F10:F18)</f>
        <v>5207.13</v>
      </c>
      <c r="G19" s="113">
        <f t="shared" si="1"/>
        <v>100</v>
      </c>
      <c r="H19" s="112">
        <f>SUM(H10:H18)</f>
        <v>1754.8400000000001</v>
      </c>
      <c r="I19" s="113">
        <f t="shared" si="2"/>
        <v>100</v>
      </c>
      <c r="J19" s="112">
        <f>SUM(J10:J18)</f>
        <v>3511.2200000000003</v>
      </c>
      <c r="K19" s="113">
        <f t="shared" si="3"/>
        <v>100</v>
      </c>
      <c r="L19" s="112">
        <f>SUM(L10:L18)</f>
        <v>2915.92</v>
      </c>
      <c r="M19" s="113">
        <f t="shared" si="4"/>
        <v>100</v>
      </c>
      <c r="N19" s="96">
        <f>SUM(N10:N18)</f>
        <v>33219.990000000005</v>
      </c>
      <c r="O19" s="113">
        <f t="shared" si="5"/>
        <v>100</v>
      </c>
      <c r="P19" s="96">
        <f>SUM(P10:P18)</f>
        <v>33883.900000000023</v>
      </c>
      <c r="Q19" s="113">
        <f t="shared" si="6"/>
        <v>100</v>
      </c>
      <c r="R19" s="96">
        <f>SUM(R10:R18)</f>
        <v>2555.12</v>
      </c>
      <c r="S19" s="113">
        <f t="shared" si="6"/>
        <v>100</v>
      </c>
      <c r="T19" s="112">
        <f>SUM(T10:T18)</f>
        <v>4189.3999999999996</v>
      </c>
      <c r="U19" s="113">
        <f t="shared" si="7"/>
        <v>100</v>
      </c>
      <c r="V19" s="112">
        <f>SUM(V10:V18)</f>
        <v>353.66999999999996</v>
      </c>
      <c r="W19" s="113">
        <f t="shared" si="8"/>
        <v>100</v>
      </c>
      <c r="X19" s="112">
        <f>SUM(X10:X18)</f>
        <v>141.14999999999998</v>
      </c>
      <c r="Y19" s="113">
        <f t="shared" si="9"/>
        <v>100</v>
      </c>
      <c r="Z19" s="96">
        <f>SUM(Z10:Z18)</f>
        <v>90056.410000000018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>
        <v>0.5</v>
      </c>
      <c r="G30" s="116">
        <f>((F30/F$69*100))</f>
        <v>9.6022184965614578E-3</v>
      </c>
      <c r="H30" s="116"/>
      <c r="I30" s="116">
        <f>((H30/H$69*100))</f>
        <v>0</v>
      </c>
      <c r="J30" s="116">
        <v>2.5</v>
      </c>
      <c r="K30" s="116">
        <f>((J30/J$69*100))</f>
        <v>7.1200323534270138E-2</v>
      </c>
      <c r="L30" s="116">
        <v>0.3</v>
      </c>
      <c r="M30" s="116">
        <f>((L30/L$69*100))</f>
        <v>1.0288700948618229E-2</v>
      </c>
      <c r="N30" s="116">
        <v>62.309999999999995</v>
      </c>
      <c r="O30" s="116">
        <f>((N30/N$69*100))</f>
        <v>0.18756778674526978</v>
      </c>
      <c r="P30" s="116">
        <v>0.05</v>
      </c>
      <c r="Q30" s="116">
        <f>((P30/P$69*100))</f>
        <v>1.4756270677224279E-4</v>
      </c>
      <c r="R30" s="116"/>
      <c r="S30" s="116">
        <f>((R30/R$69*100))</f>
        <v>0</v>
      </c>
      <c r="T30" s="116">
        <v>6</v>
      </c>
      <c r="U30" s="116">
        <f>((T30/T$69*100))</f>
        <v>0.14321859932209866</v>
      </c>
      <c r="V30" s="116"/>
      <c r="W30" s="116">
        <f>((V30/V$69*100))</f>
        <v>0</v>
      </c>
      <c r="X30" s="116">
        <v>1</v>
      </c>
      <c r="Y30" s="116">
        <f>((X30/X$69*100))</f>
        <v>0.70846617074034723</v>
      </c>
      <c r="Z30" s="116">
        <f>B30+D30+F30+H30+J30+L30+N30+P30+R30+T30+V30+X30</f>
        <v>72.66</v>
      </c>
      <c r="AA30" s="116">
        <f>((Z30/Z$69*100))</f>
        <v>8.0682852761788673E-2</v>
      </c>
    </row>
    <row r="31" spans="1:27" x14ac:dyDescent="0.2">
      <c r="A31" s="89" t="s">
        <v>179</v>
      </c>
      <c r="B31" s="116"/>
      <c r="C31" s="116"/>
      <c r="D31" s="116"/>
      <c r="E31" s="116">
        <f t="shared" ref="E31:E67" si="12">((D31/D$69*100))</f>
        <v>0</v>
      </c>
      <c r="F31" s="116">
        <v>0.5</v>
      </c>
      <c r="G31" s="116">
        <f t="shared" ref="G31:G67" si="13">((F31/F$69*100))</f>
        <v>9.6022184965614578E-3</v>
      </c>
      <c r="H31" s="116"/>
      <c r="I31" s="116">
        <f t="shared" ref="I31:I67" si="14">((H31/H$69*100))</f>
        <v>0</v>
      </c>
      <c r="J31" s="116">
        <v>4</v>
      </c>
      <c r="K31" s="116">
        <f t="shared" ref="K31:K67" si="15">((J31/J$69*100))</f>
        <v>0.11392051765483222</v>
      </c>
      <c r="L31" s="116">
        <v>23.2</v>
      </c>
      <c r="M31" s="116">
        <f t="shared" ref="M31:M67" si="16">((L31/L$69*100))</f>
        <v>0.79565954002647632</v>
      </c>
      <c r="N31" s="116">
        <v>76.170000000000016</v>
      </c>
      <c r="O31" s="116">
        <f t="shared" ref="O31:O67" si="17">((N31/N$69*100))</f>
        <v>0.22928965360916712</v>
      </c>
      <c r="P31" s="116">
        <v>4.5600000000000005</v>
      </c>
      <c r="Q31" s="116">
        <f t="shared" ref="Q31:Q67" si="18">((P31/P$69*100))</f>
        <v>1.345771885762854E-2</v>
      </c>
      <c r="R31" s="116">
        <v>56.54</v>
      </c>
      <c r="S31" s="116">
        <f t="shared" ref="S31:S67" si="19">((R31/R$69*100))</f>
        <v>2.212811922727699</v>
      </c>
      <c r="T31" s="116">
        <v>923.91000000000008</v>
      </c>
      <c r="U31" s="116">
        <f t="shared" ref="U31:U67" si="20">((T31/T$69*100))</f>
        <v>22.053516016613361</v>
      </c>
      <c r="V31" s="116"/>
      <c r="W31" s="116">
        <f t="shared" ref="W31:W67" si="21">((V31/V$69*100))</f>
        <v>0</v>
      </c>
      <c r="X31" s="116">
        <v>0.02</v>
      </c>
      <c r="Y31" s="116">
        <f t="shared" ref="Y31:Y67" si="22">((X31/X$69*100))</f>
        <v>1.4169323414806945E-2</v>
      </c>
      <c r="Z31" s="116">
        <f t="shared" ref="Z31:Z67" si="23">B31+D31+F31+H31+J31+L31+N31+P31+R31+T31+V31+X31</f>
        <v>1088.9000000000001</v>
      </c>
      <c r="AA31" s="116">
        <f t="shared" ref="AA31:AA67" si="24">((Z31/Z$69*100))</f>
        <v>1.2091323750662222</v>
      </c>
    </row>
    <row r="32" spans="1:27" x14ac:dyDescent="0.2">
      <c r="A32" s="89" t="s">
        <v>180</v>
      </c>
      <c r="B32" s="116"/>
      <c r="C32" s="116"/>
      <c r="D32" s="116"/>
      <c r="E32" s="116">
        <f t="shared" si="12"/>
        <v>0</v>
      </c>
      <c r="F32" s="116"/>
      <c r="G32" s="116">
        <f t="shared" si="13"/>
        <v>0</v>
      </c>
      <c r="H32" s="116"/>
      <c r="I32" s="116">
        <f t="shared" si="14"/>
        <v>0</v>
      </c>
      <c r="J32" s="116"/>
      <c r="K32" s="116">
        <f t="shared" si="15"/>
        <v>0</v>
      </c>
      <c r="L32" s="116"/>
      <c r="M32" s="116">
        <f t="shared" si="16"/>
        <v>0</v>
      </c>
      <c r="N32" s="116">
        <v>0.3</v>
      </c>
      <c r="O32" s="116">
        <f t="shared" si="17"/>
        <v>9.0307071133976786E-4</v>
      </c>
      <c r="P32" s="116">
        <v>0.1</v>
      </c>
      <c r="Q32" s="116">
        <f t="shared" si="18"/>
        <v>2.9512541354448558E-4</v>
      </c>
      <c r="R32" s="116">
        <v>7.0000000000000007E-2</v>
      </c>
      <c r="S32" s="116">
        <f t="shared" si="19"/>
        <v>2.7395973574626626E-3</v>
      </c>
      <c r="T32" s="116"/>
      <c r="U32" s="116">
        <f t="shared" si="20"/>
        <v>0</v>
      </c>
      <c r="V32" s="116"/>
      <c r="W32" s="116">
        <f t="shared" si="21"/>
        <v>0</v>
      </c>
      <c r="X32" s="116"/>
      <c r="Y32" s="116">
        <f t="shared" si="22"/>
        <v>0</v>
      </c>
      <c r="Z32" s="116">
        <f t="shared" si="23"/>
        <v>0.47000000000000003</v>
      </c>
      <c r="AA32" s="116">
        <f t="shared" si="24"/>
        <v>5.2189568948583385E-4</v>
      </c>
    </row>
    <row r="33" spans="1:27" x14ac:dyDescent="0.2">
      <c r="A33" s="89" t="s">
        <v>181</v>
      </c>
      <c r="B33" s="116"/>
      <c r="C33" s="116"/>
      <c r="D33" s="116"/>
      <c r="E33" s="116">
        <f t="shared" si="12"/>
        <v>0</v>
      </c>
      <c r="F33" s="116"/>
      <c r="G33" s="116">
        <f t="shared" si="13"/>
        <v>0</v>
      </c>
      <c r="H33" s="116"/>
      <c r="I33" s="116">
        <f t="shared" si="14"/>
        <v>0</v>
      </c>
      <c r="J33" s="116"/>
      <c r="K33" s="116">
        <f t="shared" si="15"/>
        <v>0</v>
      </c>
      <c r="L33" s="116">
        <v>0.5</v>
      </c>
      <c r="M33" s="116">
        <f t="shared" si="16"/>
        <v>1.7147834914363714E-2</v>
      </c>
      <c r="N33" s="116">
        <v>12.5</v>
      </c>
      <c r="O33" s="116">
        <f t="shared" si="17"/>
        <v>3.762794630582366E-2</v>
      </c>
      <c r="P33" s="116">
        <v>69.59</v>
      </c>
      <c r="Q33" s="116">
        <f t="shared" si="18"/>
        <v>0.20537777528560749</v>
      </c>
      <c r="R33" s="116">
        <v>3</v>
      </c>
      <c r="S33" s="116">
        <f t="shared" si="19"/>
        <v>0.11741131531982837</v>
      </c>
      <c r="T33" s="116"/>
      <c r="U33" s="116">
        <f t="shared" si="20"/>
        <v>0</v>
      </c>
      <c r="V33" s="116"/>
      <c r="W33" s="116">
        <f t="shared" si="21"/>
        <v>0</v>
      </c>
      <c r="X33" s="116"/>
      <c r="Y33" s="116">
        <f t="shared" si="22"/>
        <v>0</v>
      </c>
      <c r="Z33" s="116">
        <f t="shared" si="23"/>
        <v>85.59</v>
      </c>
      <c r="AA33" s="116">
        <f t="shared" si="24"/>
        <v>9.5040536304452167E-2</v>
      </c>
    </row>
    <row r="34" spans="1:27" x14ac:dyDescent="0.2">
      <c r="A34" s="89" t="s">
        <v>182</v>
      </c>
      <c r="B34" s="116"/>
      <c r="C34" s="116"/>
      <c r="D34" s="116"/>
      <c r="E34" s="116">
        <f t="shared" si="12"/>
        <v>0</v>
      </c>
      <c r="F34" s="116">
        <v>39.5</v>
      </c>
      <c r="G34" s="116">
        <f t="shared" si="13"/>
        <v>0.75857526122835517</v>
      </c>
      <c r="H34" s="116"/>
      <c r="I34" s="116">
        <f t="shared" si="14"/>
        <v>0</v>
      </c>
      <c r="J34" s="116"/>
      <c r="K34" s="116">
        <f t="shared" si="15"/>
        <v>0</v>
      </c>
      <c r="L34" s="116"/>
      <c r="M34" s="116">
        <f t="shared" si="16"/>
        <v>0</v>
      </c>
      <c r="N34" s="116">
        <v>1.04</v>
      </c>
      <c r="O34" s="116">
        <f t="shared" si="17"/>
        <v>3.1306451326445286E-3</v>
      </c>
      <c r="P34" s="116"/>
      <c r="Q34" s="116">
        <f t="shared" si="18"/>
        <v>0</v>
      </c>
      <c r="R34" s="116">
        <v>40.5</v>
      </c>
      <c r="S34" s="116">
        <f t="shared" si="19"/>
        <v>1.5850527568176831</v>
      </c>
      <c r="T34" s="116"/>
      <c r="U34" s="116">
        <f t="shared" si="20"/>
        <v>0</v>
      </c>
      <c r="V34" s="116"/>
      <c r="W34" s="116">
        <f t="shared" si="21"/>
        <v>0</v>
      </c>
      <c r="X34" s="116"/>
      <c r="Y34" s="116">
        <f t="shared" si="22"/>
        <v>0</v>
      </c>
      <c r="Z34" s="116">
        <f t="shared" si="23"/>
        <v>81.039999999999992</v>
      </c>
      <c r="AA34" s="116">
        <f t="shared" si="24"/>
        <v>8.9988141863685034E-2</v>
      </c>
    </row>
    <row r="35" spans="1:27" x14ac:dyDescent="0.2">
      <c r="A35" s="89" t="s">
        <v>183</v>
      </c>
      <c r="B35" s="116"/>
      <c r="C35" s="116"/>
      <c r="D35" s="116"/>
      <c r="E35" s="116">
        <f t="shared" si="12"/>
        <v>0</v>
      </c>
      <c r="F35" s="116">
        <v>1</v>
      </c>
      <c r="G35" s="116">
        <f t="shared" si="13"/>
        <v>1.9204436993122916E-2</v>
      </c>
      <c r="H35" s="116"/>
      <c r="I35" s="116">
        <f t="shared" si="14"/>
        <v>0</v>
      </c>
      <c r="J35" s="116">
        <v>0.30000000000000004</v>
      </c>
      <c r="K35" s="116">
        <f t="shared" si="15"/>
        <v>8.5440388241124175E-3</v>
      </c>
      <c r="L35" s="116">
        <v>0.4</v>
      </c>
      <c r="M35" s="116">
        <f t="shared" si="16"/>
        <v>1.3718267931490974E-2</v>
      </c>
      <c r="N35" s="116">
        <v>1.03</v>
      </c>
      <c r="O35" s="116">
        <f t="shared" si="17"/>
        <v>3.1005427755998699E-3</v>
      </c>
      <c r="P35" s="116">
        <v>16.95</v>
      </c>
      <c r="Q35" s="116">
        <f t="shared" si="18"/>
        <v>5.0023757595790294E-2</v>
      </c>
      <c r="R35" s="116"/>
      <c r="S35" s="116">
        <f t="shared" si="19"/>
        <v>0</v>
      </c>
      <c r="T35" s="116"/>
      <c r="U35" s="116">
        <f t="shared" si="20"/>
        <v>0</v>
      </c>
      <c r="V35" s="116"/>
      <c r="W35" s="116">
        <f t="shared" si="21"/>
        <v>0</v>
      </c>
      <c r="X35" s="116"/>
      <c r="Y35" s="116">
        <f t="shared" si="22"/>
        <v>0</v>
      </c>
      <c r="Z35" s="116">
        <f t="shared" si="23"/>
        <v>19.68</v>
      </c>
      <c r="AA35" s="116">
        <f t="shared" si="24"/>
        <v>2.1852993976768528E-2</v>
      </c>
    </row>
    <row r="36" spans="1:27" x14ac:dyDescent="0.2">
      <c r="A36" s="89" t="s">
        <v>184</v>
      </c>
      <c r="B36" s="116"/>
      <c r="C36" s="116"/>
      <c r="D36" s="116"/>
      <c r="E36" s="116">
        <f t="shared" si="12"/>
        <v>0</v>
      </c>
      <c r="F36" s="116"/>
      <c r="G36" s="116">
        <f t="shared" si="13"/>
        <v>0</v>
      </c>
      <c r="H36" s="116"/>
      <c r="I36" s="116">
        <f t="shared" si="14"/>
        <v>0</v>
      </c>
      <c r="J36" s="116">
        <v>14</v>
      </c>
      <c r="K36" s="116">
        <f t="shared" si="15"/>
        <v>0.39872181179191274</v>
      </c>
      <c r="L36" s="116">
        <v>288.61</v>
      </c>
      <c r="M36" s="116">
        <f t="shared" si="16"/>
        <v>9.8980732692690232</v>
      </c>
      <c r="N36" s="116">
        <v>3.3699999999999992</v>
      </c>
      <c r="O36" s="116">
        <f t="shared" si="17"/>
        <v>1.0144494324050056E-2</v>
      </c>
      <c r="P36" s="116">
        <v>7.0000000000000007E-2</v>
      </c>
      <c r="Q36" s="116">
        <f t="shared" si="18"/>
        <v>2.0658778948113988E-4</v>
      </c>
      <c r="R36" s="116"/>
      <c r="S36" s="116">
        <f t="shared" si="19"/>
        <v>0</v>
      </c>
      <c r="T36" s="116"/>
      <c r="U36" s="116">
        <f t="shared" si="20"/>
        <v>0</v>
      </c>
      <c r="V36" s="116"/>
      <c r="W36" s="116">
        <f t="shared" si="21"/>
        <v>0</v>
      </c>
      <c r="X36" s="116"/>
      <c r="Y36" s="116">
        <f t="shared" si="22"/>
        <v>0</v>
      </c>
      <c r="Z36" s="116">
        <f t="shared" si="23"/>
        <v>306.05</v>
      </c>
      <c r="AA36" s="116">
        <f t="shared" si="24"/>
        <v>0.33984292716412645</v>
      </c>
    </row>
    <row r="37" spans="1:27" x14ac:dyDescent="0.2">
      <c r="A37" s="89" t="s">
        <v>185</v>
      </c>
      <c r="B37" s="116"/>
      <c r="C37" s="116"/>
      <c r="D37" s="116"/>
      <c r="E37" s="116">
        <f t="shared" si="12"/>
        <v>0</v>
      </c>
      <c r="F37" s="116"/>
      <c r="G37" s="116">
        <f t="shared" si="13"/>
        <v>0</v>
      </c>
      <c r="H37" s="116"/>
      <c r="I37" s="116">
        <f t="shared" si="14"/>
        <v>0</v>
      </c>
      <c r="J37" s="116">
        <v>53.7</v>
      </c>
      <c r="K37" s="116">
        <f t="shared" si="15"/>
        <v>1.5293829495161226</v>
      </c>
      <c r="L37" s="116">
        <v>904.53999999999985</v>
      </c>
      <c r="M37" s="116">
        <f t="shared" si="16"/>
        <v>31.021805186877106</v>
      </c>
      <c r="N37" s="116">
        <v>7.4300000000000006</v>
      </c>
      <c r="O37" s="116">
        <f t="shared" si="17"/>
        <v>2.2366051284181586E-2</v>
      </c>
      <c r="P37" s="116">
        <v>10.309999999999999</v>
      </c>
      <c r="Q37" s="116">
        <f t="shared" si="18"/>
        <v>3.0427430136436454E-2</v>
      </c>
      <c r="R37" s="116"/>
      <c r="S37" s="116">
        <f t="shared" si="19"/>
        <v>0</v>
      </c>
      <c r="T37" s="116">
        <v>2</v>
      </c>
      <c r="U37" s="116">
        <f t="shared" si="20"/>
        <v>4.7739533107366214E-2</v>
      </c>
      <c r="V37" s="116"/>
      <c r="W37" s="116">
        <f t="shared" si="21"/>
        <v>0</v>
      </c>
      <c r="X37" s="116"/>
      <c r="Y37" s="116">
        <f t="shared" si="22"/>
        <v>0</v>
      </c>
      <c r="Z37" s="116">
        <f t="shared" si="23"/>
        <v>977.97999999999979</v>
      </c>
      <c r="AA37" s="116">
        <f t="shared" si="24"/>
        <v>1.0859649923475652</v>
      </c>
    </row>
    <row r="38" spans="1:27" x14ac:dyDescent="0.2">
      <c r="A38" s="91" t="s">
        <v>186</v>
      </c>
      <c r="B38" s="117"/>
      <c r="C38" s="117"/>
      <c r="D38" s="117"/>
      <c r="E38" s="117">
        <f t="shared" si="12"/>
        <v>0</v>
      </c>
      <c r="F38" s="117"/>
      <c r="G38" s="117">
        <f t="shared" si="13"/>
        <v>0</v>
      </c>
      <c r="H38" s="117"/>
      <c r="I38" s="117">
        <f t="shared" si="14"/>
        <v>0</v>
      </c>
      <c r="J38" s="117">
        <v>0.45</v>
      </c>
      <c r="K38" s="117">
        <f t="shared" si="15"/>
        <v>1.2816058236168625E-2</v>
      </c>
      <c r="L38" s="117">
        <v>6.1</v>
      </c>
      <c r="M38" s="117">
        <f t="shared" si="16"/>
        <v>0.20920358595523733</v>
      </c>
      <c r="N38" s="117">
        <v>2512.1899999999996</v>
      </c>
      <c r="O38" s="117">
        <f t="shared" si="17"/>
        <v>7.56228403440217</v>
      </c>
      <c r="P38" s="117">
        <v>0.03</v>
      </c>
      <c r="Q38" s="117">
        <f t="shared" si="18"/>
        <v>8.853762406334566E-5</v>
      </c>
      <c r="R38" s="117">
        <v>1.4</v>
      </c>
      <c r="S38" s="117">
        <f t="shared" si="19"/>
        <v>5.4791947149253242E-2</v>
      </c>
      <c r="T38" s="117"/>
      <c r="U38" s="117">
        <f t="shared" si="20"/>
        <v>0</v>
      </c>
      <c r="V38" s="117"/>
      <c r="W38" s="117">
        <f t="shared" si="21"/>
        <v>0</v>
      </c>
      <c r="X38" s="117"/>
      <c r="Y38" s="117">
        <f t="shared" si="22"/>
        <v>0</v>
      </c>
      <c r="Z38" s="117">
        <f t="shared" si="23"/>
        <v>2520.17</v>
      </c>
      <c r="AA38" s="117">
        <f t="shared" si="24"/>
        <v>2.7984379995138591</v>
      </c>
    </row>
    <row r="39" spans="1:27" x14ac:dyDescent="0.2">
      <c r="A39" s="88" t="s">
        <v>187</v>
      </c>
      <c r="B39" s="118"/>
      <c r="C39" s="118"/>
      <c r="D39" s="118"/>
      <c r="E39" s="118">
        <f t="shared" si="12"/>
        <v>0</v>
      </c>
      <c r="F39" s="118">
        <v>7.6</v>
      </c>
      <c r="G39" s="118">
        <f t="shared" si="13"/>
        <v>0.14595372114773414</v>
      </c>
      <c r="H39" s="118">
        <v>3</v>
      </c>
      <c r="I39" s="118">
        <f t="shared" si="14"/>
        <v>0.17095575665017895</v>
      </c>
      <c r="J39" s="118">
        <v>19.05</v>
      </c>
      <c r="K39" s="118">
        <f t="shared" si="15"/>
        <v>0.54254646533113848</v>
      </c>
      <c r="L39" s="118">
        <v>11.6</v>
      </c>
      <c r="M39" s="118">
        <f t="shared" si="16"/>
        <v>0.39782977001323816</v>
      </c>
      <c r="N39" s="118">
        <v>8.6300000000000008</v>
      </c>
      <c r="O39" s="118">
        <f t="shared" si="17"/>
        <v>2.5978334129540658E-2</v>
      </c>
      <c r="P39" s="118">
        <v>45.95</v>
      </c>
      <c r="Q39" s="118">
        <f t="shared" si="18"/>
        <v>0.13561012752369112</v>
      </c>
      <c r="R39" s="118">
        <v>2.2199999999999998</v>
      </c>
      <c r="S39" s="118">
        <f t="shared" si="19"/>
        <v>8.6884373336672996E-2</v>
      </c>
      <c r="T39" s="118">
        <v>0</v>
      </c>
      <c r="U39" s="118">
        <f t="shared" si="20"/>
        <v>0</v>
      </c>
      <c r="V39" s="118">
        <v>3.45</v>
      </c>
      <c r="W39" s="118">
        <f t="shared" si="21"/>
        <v>0.9754856221901772</v>
      </c>
      <c r="X39" s="118">
        <v>0</v>
      </c>
      <c r="Y39" s="118">
        <f t="shared" si="22"/>
        <v>0</v>
      </c>
      <c r="Z39" s="118">
        <f t="shared" si="23"/>
        <v>101.50000000000001</v>
      </c>
      <c r="AA39" s="118">
        <f t="shared" si="24"/>
        <v>0.11270726060172795</v>
      </c>
    </row>
    <row r="40" spans="1:27" x14ac:dyDescent="0.2">
      <c r="A40" s="89" t="s">
        <v>188</v>
      </c>
      <c r="B40" s="116"/>
      <c r="C40" s="116"/>
      <c r="D40" s="116"/>
      <c r="E40" s="116">
        <f t="shared" si="12"/>
        <v>0</v>
      </c>
      <c r="F40" s="116">
        <v>2.92</v>
      </c>
      <c r="G40" s="116">
        <f t="shared" si="13"/>
        <v>5.6076956019918904E-2</v>
      </c>
      <c r="H40" s="116">
        <v>422.1</v>
      </c>
      <c r="I40" s="116">
        <f t="shared" si="14"/>
        <v>24.05347496068018</v>
      </c>
      <c r="J40" s="116">
        <v>184.44999999999996</v>
      </c>
      <c r="K40" s="116">
        <f t="shared" si="15"/>
        <v>5.2531598703584494</v>
      </c>
      <c r="L40" s="116">
        <v>44.04</v>
      </c>
      <c r="M40" s="116">
        <f t="shared" si="16"/>
        <v>1.5103812992571559</v>
      </c>
      <c r="N40" s="116">
        <v>1020.9000000000001</v>
      </c>
      <c r="O40" s="116">
        <f t="shared" si="17"/>
        <v>3.0731496306892305</v>
      </c>
      <c r="P40" s="116">
        <v>25.959999999999997</v>
      </c>
      <c r="Q40" s="116">
        <f t="shared" si="18"/>
        <v>7.661455735614843E-2</v>
      </c>
      <c r="R40" s="116">
        <v>1931.8100000000002</v>
      </c>
      <c r="S40" s="116">
        <f t="shared" si="19"/>
        <v>75.605451015999236</v>
      </c>
      <c r="T40" s="116">
        <v>73.17</v>
      </c>
      <c r="U40" s="116">
        <f t="shared" si="20"/>
        <v>1.746550818732993</v>
      </c>
      <c r="V40" s="116">
        <v>118.74</v>
      </c>
      <c r="W40" s="116">
        <f t="shared" si="21"/>
        <v>33.573670370684532</v>
      </c>
      <c r="X40" s="116">
        <v>0</v>
      </c>
      <c r="Y40" s="116">
        <f t="shared" si="22"/>
        <v>0</v>
      </c>
      <c r="Z40" s="116">
        <f t="shared" si="23"/>
        <v>3824.09</v>
      </c>
      <c r="AA40" s="116">
        <f t="shared" si="24"/>
        <v>4.246332100438047</v>
      </c>
    </row>
    <row r="41" spans="1:27" x14ac:dyDescent="0.2">
      <c r="A41" s="89" t="s">
        <v>189</v>
      </c>
      <c r="B41" s="116"/>
      <c r="C41" s="116"/>
      <c r="D41" s="116"/>
      <c r="E41" s="116">
        <f t="shared" si="12"/>
        <v>0</v>
      </c>
      <c r="F41" s="116">
        <v>1252.9000000000001</v>
      </c>
      <c r="G41" s="116">
        <f t="shared" si="13"/>
        <v>24.061239108683701</v>
      </c>
      <c r="H41" s="116"/>
      <c r="I41" s="116">
        <f t="shared" si="14"/>
        <v>0</v>
      </c>
      <c r="J41" s="116"/>
      <c r="K41" s="116">
        <f t="shared" si="15"/>
        <v>0</v>
      </c>
      <c r="L41" s="116"/>
      <c r="M41" s="116">
        <f t="shared" si="16"/>
        <v>0</v>
      </c>
      <c r="N41" s="116">
        <v>9.0500000000000007</v>
      </c>
      <c r="O41" s="116">
        <f t="shared" si="17"/>
        <v>2.7242633125416336E-2</v>
      </c>
      <c r="P41" s="116">
        <v>71.900000000000006</v>
      </c>
      <c r="Q41" s="116">
        <f t="shared" si="18"/>
        <v>0.21219517233848512</v>
      </c>
      <c r="R41" s="116"/>
      <c r="S41" s="116">
        <f t="shared" si="19"/>
        <v>0</v>
      </c>
      <c r="T41" s="116"/>
      <c r="U41" s="116">
        <f t="shared" si="20"/>
        <v>0</v>
      </c>
      <c r="V41" s="116"/>
      <c r="W41" s="116">
        <f t="shared" si="21"/>
        <v>0</v>
      </c>
      <c r="X41" s="116"/>
      <c r="Y41" s="116">
        <f t="shared" si="22"/>
        <v>0</v>
      </c>
      <c r="Z41" s="116">
        <f t="shared" si="23"/>
        <v>1333.8500000000001</v>
      </c>
      <c r="AA41" s="116">
        <f t="shared" si="24"/>
        <v>1.4811288625971903</v>
      </c>
    </row>
    <row r="42" spans="1:27" x14ac:dyDescent="0.2">
      <c r="A42" s="89" t="s">
        <v>190</v>
      </c>
      <c r="B42" s="116"/>
      <c r="C42" s="116"/>
      <c r="D42" s="116">
        <v>40</v>
      </c>
      <c r="E42" s="116">
        <f t="shared" si="12"/>
        <v>1.7211185549488612</v>
      </c>
      <c r="F42" s="116"/>
      <c r="G42" s="116">
        <f t="shared" si="13"/>
        <v>0</v>
      </c>
      <c r="H42" s="116">
        <v>13.5</v>
      </c>
      <c r="I42" s="116">
        <f t="shared" si="14"/>
        <v>0.76930090492580527</v>
      </c>
      <c r="J42" s="116">
        <v>0.5</v>
      </c>
      <c r="K42" s="116">
        <f t="shared" si="15"/>
        <v>1.4240064706854027E-2</v>
      </c>
      <c r="L42" s="116">
        <v>4</v>
      </c>
      <c r="M42" s="116">
        <f t="shared" si="16"/>
        <v>0.13718267931490971</v>
      </c>
      <c r="N42" s="116">
        <v>0.57000000000000006</v>
      </c>
      <c r="O42" s="116">
        <f t="shared" si="17"/>
        <v>1.715834351545559E-3</v>
      </c>
      <c r="P42" s="116">
        <v>0.17000000000000004</v>
      </c>
      <c r="Q42" s="116">
        <f t="shared" si="18"/>
        <v>5.0171320302562549E-4</v>
      </c>
      <c r="R42" s="116"/>
      <c r="S42" s="116">
        <f t="shared" si="19"/>
        <v>0</v>
      </c>
      <c r="T42" s="116"/>
      <c r="U42" s="116">
        <f t="shared" si="20"/>
        <v>0</v>
      </c>
      <c r="V42" s="116"/>
      <c r="W42" s="116">
        <f t="shared" si="21"/>
        <v>0</v>
      </c>
      <c r="X42" s="116"/>
      <c r="Y42" s="116">
        <f t="shared" si="22"/>
        <v>0</v>
      </c>
      <c r="Z42" s="116">
        <f t="shared" si="23"/>
        <v>58.74</v>
      </c>
      <c r="AA42" s="116">
        <f t="shared" si="24"/>
        <v>6.5225857022123135E-2</v>
      </c>
    </row>
    <row r="43" spans="1:27" x14ac:dyDescent="0.2">
      <c r="A43" s="89" t="s">
        <v>191</v>
      </c>
      <c r="B43" s="116"/>
      <c r="C43" s="116"/>
      <c r="D43" s="116"/>
      <c r="E43" s="116">
        <f t="shared" si="12"/>
        <v>0</v>
      </c>
      <c r="F43" s="116"/>
      <c r="G43" s="116">
        <f t="shared" si="13"/>
        <v>0</v>
      </c>
      <c r="H43" s="116">
        <v>0.32</v>
      </c>
      <c r="I43" s="116">
        <f t="shared" si="14"/>
        <v>1.8235280709352424E-2</v>
      </c>
      <c r="J43" s="116"/>
      <c r="K43" s="116">
        <f t="shared" si="15"/>
        <v>0</v>
      </c>
      <c r="L43" s="116">
        <v>2.12</v>
      </c>
      <c r="M43" s="116">
        <f t="shared" si="16"/>
        <v>7.2706820036902153E-2</v>
      </c>
      <c r="N43" s="116"/>
      <c r="O43" s="116">
        <f t="shared" si="17"/>
        <v>0</v>
      </c>
      <c r="P43" s="116">
        <v>349.59</v>
      </c>
      <c r="Q43" s="116">
        <f t="shared" si="18"/>
        <v>1.0317289332101669</v>
      </c>
      <c r="R43" s="116"/>
      <c r="S43" s="116">
        <f t="shared" si="19"/>
        <v>0</v>
      </c>
      <c r="T43" s="116"/>
      <c r="U43" s="116">
        <f t="shared" si="20"/>
        <v>0</v>
      </c>
      <c r="V43" s="116"/>
      <c r="W43" s="116">
        <f t="shared" si="21"/>
        <v>0</v>
      </c>
      <c r="X43" s="116"/>
      <c r="Y43" s="116">
        <f t="shared" si="22"/>
        <v>0</v>
      </c>
      <c r="Z43" s="116">
        <f t="shared" si="23"/>
        <v>352.03</v>
      </c>
      <c r="AA43" s="116">
        <f t="shared" si="24"/>
        <v>0.39089987142488947</v>
      </c>
    </row>
    <row r="44" spans="1:27" x14ac:dyDescent="0.2">
      <c r="A44" s="89" t="s">
        <v>192</v>
      </c>
      <c r="B44" s="116"/>
      <c r="C44" s="116"/>
      <c r="D44" s="116"/>
      <c r="E44" s="116">
        <f t="shared" si="12"/>
        <v>0</v>
      </c>
      <c r="F44" s="116"/>
      <c r="G44" s="116">
        <f t="shared" si="13"/>
        <v>0</v>
      </c>
      <c r="H44" s="116">
        <v>37.299999999999997</v>
      </c>
      <c r="I44" s="116">
        <f t="shared" si="14"/>
        <v>2.1255499076838915</v>
      </c>
      <c r="J44" s="116">
        <v>1.8100000000000003</v>
      </c>
      <c r="K44" s="116">
        <f t="shared" si="15"/>
        <v>5.1549034238811589E-2</v>
      </c>
      <c r="L44" s="116">
        <v>3.5</v>
      </c>
      <c r="M44" s="116">
        <f t="shared" si="16"/>
        <v>0.120034844400546</v>
      </c>
      <c r="N44" s="116"/>
      <c r="O44" s="116">
        <f t="shared" si="17"/>
        <v>0</v>
      </c>
      <c r="P44" s="116"/>
      <c r="Q44" s="116">
        <f t="shared" si="18"/>
        <v>0</v>
      </c>
      <c r="R44" s="116"/>
      <c r="S44" s="116">
        <f t="shared" si="19"/>
        <v>0</v>
      </c>
      <c r="T44" s="116"/>
      <c r="U44" s="116">
        <f t="shared" si="20"/>
        <v>0</v>
      </c>
      <c r="V44" s="116"/>
      <c r="W44" s="116">
        <f t="shared" si="21"/>
        <v>0</v>
      </c>
      <c r="X44" s="116"/>
      <c r="Y44" s="116">
        <f t="shared" si="22"/>
        <v>0</v>
      </c>
      <c r="Z44" s="116">
        <f t="shared" si="23"/>
        <v>42.61</v>
      </c>
      <c r="AA44" s="116">
        <f t="shared" si="24"/>
        <v>4.7314841125513568E-2</v>
      </c>
    </row>
    <row r="45" spans="1:27" x14ac:dyDescent="0.2">
      <c r="A45" s="89" t="s">
        <v>193</v>
      </c>
      <c r="B45" s="116"/>
      <c r="C45" s="116"/>
      <c r="D45" s="116">
        <v>235</v>
      </c>
      <c r="E45" s="116">
        <f t="shared" si="12"/>
        <v>10.111571510324559</v>
      </c>
      <c r="F45" s="116">
        <v>13.32</v>
      </c>
      <c r="G45" s="116">
        <f t="shared" si="13"/>
        <v>0.25580310074839724</v>
      </c>
      <c r="H45" s="116">
        <v>0</v>
      </c>
      <c r="I45" s="116">
        <f t="shared" si="14"/>
        <v>0</v>
      </c>
      <c r="J45" s="116">
        <v>3.7</v>
      </c>
      <c r="K45" s="116">
        <f t="shared" si="15"/>
        <v>0.10537647883071979</v>
      </c>
      <c r="L45" s="116">
        <v>20.299999999999997</v>
      </c>
      <c r="M45" s="116">
        <f t="shared" si="16"/>
        <v>0.69620209752316675</v>
      </c>
      <c r="N45" s="116">
        <v>5.129999999999999</v>
      </c>
      <c r="O45" s="116">
        <f t="shared" si="17"/>
        <v>1.5442509163910028E-2</v>
      </c>
      <c r="P45" s="116">
        <v>61.7</v>
      </c>
      <c r="Q45" s="116">
        <f t="shared" si="18"/>
        <v>0.18209238015694759</v>
      </c>
      <c r="R45" s="116">
        <v>35.03</v>
      </c>
      <c r="S45" s="116">
        <f t="shared" si="19"/>
        <v>1.3709727918845294</v>
      </c>
      <c r="T45" s="116">
        <v>3.7</v>
      </c>
      <c r="U45" s="116">
        <f t="shared" si="20"/>
        <v>8.8318136248627499E-2</v>
      </c>
      <c r="V45" s="116">
        <v>1.34</v>
      </c>
      <c r="W45" s="116">
        <f t="shared" si="21"/>
        <v>0.37888427064777902</v>
      </c>
      <c r="X45" s="116">
        <v>3.8499999999999996</v>
      </c>
      <c r="Y45" s="116">
        <f t="shared" si="22"/>
        <v>2.727594757350337</v>
      </c>
      <c r="Z45" s="116">
        <f t="shared" si="23"/>
        <v>383.06999999999994</v>
      </c>
      <c r="AA45" s="116">
        <f t="shared" si="24"/>
        <v>0.42536719525816657</v>
      </c>
    </row>
    <row r="46" spans="1:27" x14ac:dyDescent="0.2">
      <c r="A46" s="91" t="s">
        <v>194</v>
      </c>
      <c r="B46" s="117"/>
      <c r="C46" s="117"/>
      <c r="D46" s="117"/>
      <c r="E46" s="117">
        <f t="shared" si="12"/>
        <v>0</v>
      </c>
      <c r="F46" s="117"/>
      <c r="G46" s="117">
        <f t="shared" si="13"/>
        <v>0</v>
      </c>
      <c r="H46" s="117"/>
      <c r="I46" s="117">
        <f t="shared" si="14"/>
        <v>0</v>
      </c>
      <c r="J46" s="117">
        <v>52.3</v>
      </c>
      <c r="K46" s="117">
        <f t="shared" si="15"/>
        <v>1.4895107683369313</v>
      </c>
      <c r="L46" s="117"/>
      <c r="M46" s="117">
        <f t="shared" si="16"/>
        <v>0</v>
      </c>
      <c r="N46" s="117">
        <v>17.55</v>
      </c>
      <c r="O46" s="117">
        <f t="shared" si="17"/>
        <v>5.2829636613376418E-2</v>
      </c>
      <c r="P46" s="117">
        <v>51</v>
      </c>
      <c r="Q46" s="117">
        <f t="shared" si="18"/>
        <v>0.15051396090768762</v>
      </c>
      <c r="R46" s="117"/>
      <c r="S46" s="117">
        <f t="shared" si="19"/>
        <v>0</v>
      </c>
      <c r="T46" s="117">
        <v>8.1</v>
      </c>
      <c r="U46" s="117">
        <f t="shared" si="20"/>
        <v>0.19334510908483316</v>
      </c>
      <c r="V46" s="117">
        <v>0.3</v>
      </c>
      <c r="W46" s="117">
        <f t="shared" si="21"/>
        <v>8.4824836712189322E-2</v>
      </c>
      <c r="X46" s="117">
        <v>0.8</v>
      </c>
      <c r="Y46" s="117">
        <f t="shared" si="22"/>
        <v>0.56677293659227779</v>
      </c>
      <c r="Z46" s="117">
        <f t="shared" si="23"/>
        <v>130.05000000000001</v>
      </c>
      <c r="AA46" s="117">
        <f t="shared" si="24"/>
        <v>0.14440964769709083</v>
      </c>
    </row>
    <row r="47" spans="1:27" x14ac:dyDescent="0.2">
      <c r="A47" s="88" t="s">
        <v>195</v>
      </c>
      <c r="B47" s="118"/>
      <c r="C47" s="118"/>
      <c r="D47" s="118"/>
      <c r="E47" s="118">
        <f t="shared" si="12"/>
        <v>0</v>
      </c>
      <c r="F47" s="118">
        <v>4</v>
      </c>
      <c r="G47" s="118">
        <f t="shared" si="13"/>
        <v>7.6817747972491662E-2</v>
      </c>
      <c r="H47" s="118">
        <v>9</v>
      </c>
      <c r="I47" s="118">
        <f t="shared" si="14"/>
        <v>0.51286726995053689</v>
      </c>
      <c r="J47" s="118"/>
      <c r="K47" s="118">
        <f t="shared" si="15"/>
        <v>0</v>
      </c>
      <c r="L47" s="118">
        <v>19.099999999999998</v>
      </c>
      <c r="M47" s="118">
        <f t="shared" si="16"/>
        <v>0.65504729372869386</v>
      </c>
      <c r="N47" s="118">
        <v>213.01</v>
      </c>
      <c r="O47" s="118">
        <f t="shared" si="17"/>
        <v>0.64121030740827989</v>
      </c>
      <c r="P47" s="118">
        <v>51.61</v>
      </c>
      <c r="Q47" s="118">
        <f t="shared" si="18"/>
        <v>0.15231422593030897</v>
      </c>
      <c r="R47" s="118">
        <v>0</v>
      </c>
      <c r="S47" s="118">
        <f t="shared" si="19"/>
        <v>0</v>
      </c>
      <c r="T47" s="118">
        <v>0</v>
      </c>
      <c r="U47" s="118">
        <f t="shared" si="20"/>
        <v>0</v>
      </c>
      <c r="V47" s="118">
        <v>0</v>
      </c>
      <c r="W47" s="118">
        <f t="shared" si="21"/>
        <v>0</v>
      </c>
      <c r="X47" s="118">
        <v>37.499999999999993</v>
      </c>
      <c r="Y47" s="118">
        <f t="shared" si="22"/>
        <v>26.567481402763015</v>
      </c>
      <c r="Z47" s="118">
        <f t="shared" si="23"/>
        <v>334.21999999999997</v>
      </c>
      <c r="AA47" s="118">
        <f t="shared" si="24"/>
        <v>0.37112335604245816</v>
      </c>
    </row>
    <row r="48" spans="1:27" x14ac:dyDescent="0.2">
      <c r="A48" s="89" t="s">
        <v>196</v>
      </c>
      <c r="B48" s="116"/>
      <c r="C48" s="116"/>
      <c r="D48" s="116"/>
      <c r="E48" s="116">
        <f t="shared" si="12"/>
        <v>0</v>
      </c>
      <c r="F48" s="116">
        <v>0.01</v>
      </c>
      <c r="G48" s="116">
        <f t="shared" si="13"/>
        <v>1.9204436993122914E-4</v>
      </c>
      <c r="H48" s="116"/>
      <c r="I48" s="116">
        <f t="shared" si="14"/>
        <v>0</v>
      </c>
      <c r="J48" s="116"/>
      <c r="K48" s="116">
        <f t="shared" si="15"/>
        <v>0</v>
      </c>
      <c r="L48" s="116">
        <v>3</v>
      </c>
      <c r="M48" s="116">
        <f t="shared" si="16"/>
        <v>0.10288700948618229</v>
      </c>
      <c r="N48" s="116">
        <v>14.65</v>
      </c>
      <c r="O48" s="116">
        <f t="shared" si="17"/>
        <v>4.409995307042533E-2</v>
      </c>
      <c r="P48" s="116">
        <v>0.01</v>
      </c>
      <c r="Q48" s="116">
        <f t="shared" si="18"/>
        <v>2.9512541354448555E-5</v>
      </c>
      <c r="R48" s="116">
        <v>0.02</v>
      </c>
      <c r="S48" s="116">
        <f t="shared" si="19"/>
        <v>7.8274210213218922E-4</v>
      </c>
      <c r="T48" s="116">
        <v>0.03</v>
      </c>
      <c r="U48" s="116">
        <f t="shared" si="20"/>
        <v>7.1609299661049323E-4</v>
      </c>
      <c r="V48" s="116"/>
      <c r="W48" s="116">
        <f t="shared" si="21"/>
        <v>0</v>
      </c>
      <c r="X48" s="116">
        <v>2.1399999999999997</v>
      </c>
      <c r="Y48" s="116">
        <f t="shared" si="22"/>
        <v>1.516117605384343</v>
      </c>
      <c r="Z48" s="116">
        <f t="shared" si="23"/>
        <v>19.860000000000003</v>
      </c>
      <c r="AA48" s="116">
        <f t="shared" si="24"/>
        <v>2.2052868921678001E-2</v>
      </c>
    </row>
    <row r="49" spans="1:27" x14ac:dyDescent="0.2">
      <c r="A49" s="89" t="s">
        <v>197</v>
      </c>
      <c r="B49" s="116"/>
      <c r="C49" s="116"/>
      <c r="D49" s="116">
        <v>1</v>
      </c>
      <c r="E49" s="116">
        <f t="shared" si="12"/>
        <v>4.3027963873721528E-2</v>
      </c>
      <c r="F49" s="116"/>
      <c r="G49" s="116">
        <f t="shared" si="13"/>
        <v>0</v>
      </c>
      <c r="H49" s="116">
        <v>2</v>
      </c>
      <c r="I49" s="116">
        <f t="shared" si="14"/>
        <v>0.11397050443345262</v>
      </c>
      <c r="J49" s="116"/>
      <c r="K49" s="116">
        <f t="shared" si="15"/>
        <v>0</v>
      </c>
      <c r="L49" s="116">
        <v>0.6</v>
      </c>
      <c r="M49" s="116">
        <f t="shared" si="16"/>
        <v>2.0577401897236457E-2</v>
      </c>
      <c r="N49" s="116">
        <v>1.54</v>
      </c>
      <c r="O49" s="116">
        <f t="shared" si="17"/>
        <v>4.6357629848774746E-3</v>
      </c>
      <c r="P49" s="116">
        <v>122.01</v>
      </c>
      <c r="Q49" s="116">
        <f t="shared" si="18"/>
        <v>0.36008251706562677</v>
      </c>
      <c r="R49" s="116">
        <v>0</v>
      </c>
      <c r="S49" s="116">
        <f t="shared" si="19"/>
        <v>0</v>
      </c>
      <c r="T49" s="116">
        <v>2.5</v>
      </c>
      <c r="U49" s="116">
        <f t="shared" si="20"/>
        <v>5.9674416384207771E-2</v>
      </c>
      <c r="V49" s="116">
        <v>0</v>
      </c>
      <c r="W49" s="116">
        <f t="shared" si="21"/>
        <v>0</v>
      </c>
      <c r="X49" s="116">
        <v>0</v>
      </c>
      <c r="Y49" s="116">
        <f t="shared" si="22"/>
        <v>0</v>
      </c>
      <c r="Z49" s="116">
        <f t="shared" si="23"/>
        <v>129.65</v>
      </c>
      <c r="AA49" s="116">
        <f t="shared" si="24"/>
        <v>0.14396548115284755</v>
      </c>
    </row>
    <row r="50" spans="1:27" x14ac:dyDescent="0.2">
      <c r="A50" s="89" t="s">
        <v>198</v>
      </c>
      <c r="B50" s="116"/>
      <c r="C50" s="116"/>
      <c r="D50" s="116">
        <v>15</v>
      </c>
      <c r="E50" s="116">
        <f t="shared" si="12"/>
        <v>0.64541945810582291</v>
      </c>
      <c r="F50" s="116"/>
      <c r="G50" s="116">
        <f t="shared" si="13"/>
        <v>0</v>
      </c>
      <c r="H50" s="116">
        <v>0</v>
      </c>
      <c r="I50" s="116">
        <f t="shared" si="14"/>
        <v>0</v>
      </c>
      <c r="J50" s="116">
        <v>1.2</v>
      </c>
      <c r="K50" s="116">
        <f t="shared" si="15"/>
        <v>3.4176155296449663E-2</v>
      </c>
      <c r="L50" s="116">
        <v>26.05</v>
      </c>
      <c r="M50" s="116">
        <f t="shared" si="16"/>
        <v>0.89340219903834961</v>
      </c>
      <c r="N50" s="116">
        <v>4.3499999999999996</v>
      </c>
      <c r="O50" s="116">
        <f t="shared" si="17"/>
        <v>1.3094525314426633E-2</v>
      </c>
      <c r="P50" s="116">
        <v>106.3</v>
      </c>
      <c r="Q50" s="116">
        <f t="shared" si="18"/>
        <v>0.31371831459778815</v>
      </c>
      <c r="R50" s="116">
        <v>1</v>
      </c>
      <c r="S50" s="116">
        <f t="shared" si="19"/>
        <v>3.9137105106609463E-2</v>
      </c>
      <c r="T50" s="116">
        <v>0</v>
      </c>
      <c r="U50" s="116">
        <f t="shared" si="20"/>
        <v>0</v>
      </c>
      <c r="V50" s="116">
        <v>0.01</v>
      </c>
      <c r="W50" s="116">
        <f t="shared" si="21"/>
        <v>2.8274945570729774E-3</v>
      </c>
      <c r="X50" s="116">
        <v>0</v>
      </c>
      <c r="Y50" s="116">
        <f t="shared" si="22"/>
        <v>0</v>
      </c>
      <c r="Z50" s="116">
        <f t="shared" si="23"/>
        <v>153.91</v>
      </c>
      <c r="AA50" s="116">
        <f t="shared" si="24"/>
        <v>0.17090418206120142</v>
      </c>
    </row>
    <row r="51" spans="1:27" x14ac:dyDescent="0.2">
      <c r="A51" s="89" t="s">
        <v>199</v>
      </c>
      <c r="B51" s="116"/>
      <c r="C51" s="116"/>
      <c r="D51" s="116"/>
      <c r="E51" s="116">
        <f t="shared" si="12"/>
        <v>0</v>
      </c>
      <c r="F51" s="116"/>
      <c r="G51" s="116">
        <f t="shared" si="13"/>
        <v>0</v>
      </c>
      <c r="H51" s="116">
        <v>25.2</v>
      </c>
      <c r="I51" s="116">
        <f t="shared" si="14"/>
        <v>1.436028355861503</v>
      </c>
      <c r="J51" s="116">
        <v>122.8</v>
      </c>
      <c r="K51" s="116">
        <f t="shared" si="15"/>
        <v>3.4973598920033488</v>
      </c>
      <c r="L51" s="116"/>
      <c r="M51" s="116">
        <f t="shared" si="16"/>
        <v>0</v>
      </c>
      <c r="N51" s="116">
        <v>6.51</v>
      </c>
      <c r="O51" s="116">
        <f t="shared" si="17"/>
        <v>1.9596634436072964E-2</v>
      </c>
      <c r="P51" s="116">
        <v>209.00999999999996</v>
      </c>
      <c r="Q51" s="116">
        <f t="shared" si="18"/>
        <v>0.61684162684932908</v>
      </c>
      <c r="R51" s="116"/>
      <c r="S51" s="116">
        <f t="shared" si="19"/>
        <v>0</v>
      </c>
      <c r="T51" s="116"/>
      <c r="U51" s="116">
        <f t="shared" si="20"/>
        <v>0</v>
      </c>
      <c r="V51" s="116"/>
      <c r="W51" s="116">
        <f t="shared" si="21"/>
        <v>0</v>
      </c>
      <c r="X51" s="116">
        <v>1.5</v>
      </c>
      <c r="Y51" s="116">
        <f t="shared" si="22"/>
        <v>1.0626992561105209</v>
      </c>
      <c r="Z51" s="116">
        <f t="shared" si="23"/>
        <v>365.02</v>
      </c>
      <c r="AA51" s="116">
        <f t="shared" si="24"/>
        <v>0.40532417994918946</v>
      </c>
    </row>
    <row r="52" spans="1:27" x14ac:dyDescent="0.2">
      <c r="A52" s="91" t="s">
        <v>200</v>
      </c>
      <c r="B52" s="117"/>
      <c r="C52" s="117"/>
      <c r="D52" s="117"/>
      <c r="E52" s="117">
        <f t="shared" si="12"/>
        <v>0</v>
      </c>
      <c r="F52" s="117">
        <v>0.82000000000000006</v>
      </c>
      <c r="G52" s="117">
        <f t="shared" si="13"/>
        <v>1.574763833436079E-2</v>
      </c>
      <c r="H52" s="117"/>
      <c r="I52" s="117">
        <f t="shared" si="14"/>
        <v>0</v>
      </c>
      <c r="J52" s="117">
        <v>54.6</v>
      </c>
      <c r="K52" s="117">
        <f t="shared" si="15"/>
        <v>1.5550150659884596</v>
      </c>
      <c r="L52" s="117">
        <v>16</v>
      </c>
      <c r="M52" s="117">
        <f t="shared" si="16"/>
        <v>0.54873071725963884</v>
      </c>
      <c r="N52" s="117">
        <v>4.5</v>
      </c>
      <c r="O52" s="117">
        <f t="shared" si="17"/>
        <v>1.3546060670096519E-2</v>
      </c>
      <c r="P52" s="117">
        <v>0.33999999999999997</v>
      </c>
      <c r="Q52" s="117">
        <f t="shared" si="18"/>
        <v>1.0034264060512508E-3</v>
      </c>
      <c r="R52" s="117"/>
      <c r="S52" s="117">
        <f t="shared" si="19"/>
        <v>0</v>
      </c>
      <c r="T52" s="117"/>
      <c r="U52" s="117">
        <f t="shared" si="20"/>
        <v>0</v>
      </c>
      <c r="V52" s="117">
        <v>0.01</v>
      </c>
      <c r="W52" s="117">
        <f t="shared" si="21"/>
        <v>2.8274945570729774E-3</v>
      </c>
      <c r="X52" s="117"/>
      <c r="Y52" s="117">
        <f t="shared" si="22"/>
        <v>0</v>
      </c>
      <c r="Z52" s="117">
        <f t="shared" si="23"/>
        <v>76.27000000000001</v>
      </c>
      <c r="AA52" s="117">
        <f t="shared" si="24"/>
        <v>8.4691455823584144E-2</v>
      </c>
    </row>
    <row r="53" spans="1:27" x14ac:dyDescent="0.2">
      <c r="A53" s="88" t="s">
        <v>201</v>
      </c>
      <c r="B53" s="116"/>
      <c r="C53" s="116"/>
      <c r="D53" s="116"/>
      <c r="E53" s="116">
        <f t="shared" si="12"/>
        <v>0</v>
      </c>
      <c r="F53" s="116">
        <v>363.6599999999994</v>
      </c>
      <c r="G53" s="116">
        <f t="shared" si="13"/>
        <v>6.9838855569190672</v>
      </c>
      <c r="H53" s="116">
        <v>16.36</v>
      </c>
      <c r="I53" s="116">
        <f t="shared" si="14"/>
        <v>0.93227872626564257</v>
      </c>
      <c r="J53" s="116">
        <v>29.4</v>
      </c>
      <c r="K53" s="116">
        <f t="shared" si="15"/>
        <v>0.8373158047630167</v>
      </c>
      <c r="L53" s="116">
        <v>12.65</v>
      </c>
      <c r="M53" s="116">
        <f t="shared" si="16"/>
        <v>0.43384022333340194</v>
      </c>
      <c r="N53" s="116">
        <v>2105.5100000000011</v>
      </c>
      <c r="O53" s="116">
        <f t="shared" si="17"/>
        <v>6.3380813781099858</v>
      </c>
      <c r="P53" s="116">
        <v>113.32000000000001</v>
      </c>
      <c r="Q53" s="116">
        <f t="shared" si="18"/>
        <v>0.33443611862861106</v>
      </c>
      <c r="R53" s="116">
        <v>2.9000000000000004</v>
      </c>
      <c r="S53" s="116">
        <f t="shared" si="19"/>
        <v>0.11349760480916746</v>
      </c>
      <c r="T53" s="116">
        <v>30.200000000000003</v>
      </c>
      <c r="U53" s="116">
        <f t="shared" si="20"/>
        <v>0.7208669499212299</v>
      </c>
      <c r="V53" s="116">
        <v>3</v>
      </c>
      <c r="W53" s="116">
        <f t="shared" si="21"/>
        <v>0.84824836712189322</v>
      </c>
      <c r="X53" s="116">
        <v>0.03</v>
      </c>
      <c r="Y53" s="116">
        <f t="shared" si="22"/>
        <v>2.1253985122210418E-2</v>
      </c>
      <c r="Z53" s="116">
        <f t="shared" si="23"/>
        <v>2677.0300000000007</v>
      </c>
      <c r="AA53" s="116">
        <f t="shared" si="24"/>
        <v>2.9726179098388554</v>
      </c>
    </row>
    <row r="54" spans="1:27" x14ac:dyDescent="0.2">
      <c r="A54" s="91" t="s">
        <v>202</v>
      </c>
      <c r="B54" s="117"/>
      <c r="C54" s="117"/>
      <c r="D54" s="117"/>
      <c r="E54" s="117">
        <f t="shared" si="12"/>
        <v>0</v>
      </c>
      <c r="F54" s="117"/>
      <c r="G54" s="117">
        <f t="shared" si="13"/>
        <v>0</v>
      </c>
      <c r="H54" s="117"/>
      <c r="I54" s="117">
        <f t="shared" si="14"/>
        <v>0</v>
      </c>
      <c r="J54" s="117"/>
      <c r="K54" s="117">
        <f t="shared" si="15"/>
        <v>0</v>
      </c>
      <c r="L54" s="117"/>
      <c r="M54" s="117">
        <f t="shared" si="16"/>
        <v>0</v>
      </c>
      <c r="N54" s="117">
        <v>0.67</v>
      </c>
      <c r="O54" s="117">
        <f t="shared" si="17"/>
        <v>2.0168579219921484E-3</v>
      </c>
      <c r="P54" s="117">
        <v>0.62000000000000011</v>
      </c>
      <c r="Q54" s="117">
        <f t="shared" si="18"/>
        <v>1.8297775639758104E-3</v>
      </c>
      <c r="R54" s="117"/>
      <c r="S54" s="117">
        <f t="shared" si="19"/>
        <v>0</v>
      </c>
      <c r="T54" s="117"/>
      <c r="U54" s="117">
        <f t="shared" si="20"/>
        <v>0</v>
      </c>
      <c r="V54" s="117"/>
      <c r="W54" s="117">
        <f t="shared" si="21"/>
        <v>0</v>
      </c>
      <c r="X54" s="117"/>
      <c r="Y54" s="117">
        <f t="shared" si="22"/>
        <v>0</v>
      </c>
      <c r="Z54" s="117">
        <f t="shared" si="23"/>
        <v>1.29</v>
      </c>
      <c r="AA54" s="117">
        <f t="shared" si="24"/>
        <v>1.4324371051845225E-3</v>
      </c>
    </row>
    <row r="55" spans="1:27" x14ac:dyDescent="0.2">
      <c r="A55" s="88" t="s">
        <v>203</v>
      </c>
      <c r="B55" s="118"/>
      <c r="C55" s="118"/>
      <c r="D55" s="118"/>
      <c r="E55" s="118">
        <f t="shared" si="12"/>
        <v>0</v>
      </c>
      <c r="F55" s="118"/>
      <c r="G55" s="118">
        <f t="shared" si="13"/>
        <v>0</v>
      </c>
      <c r="H55" s="118">
        <v>1.5</v>
      </c>
      <c r="I55" s="118">
        <f t="shared" si="14"/>
        <v>8.5477878325089476E-2</v>
      </c>
      <c r="J55" s="118">
        <v>2.1</v>
      </c>
      <c r="K55" s="118">
        <f t="shared" si="15"/>
        <v>5.9808271768786919E-2</v>
      </c>
      <c r="L55" s="118">
        <v>20.2</v>
      </c>
      <c r="M55" s="118">
        <f t="shared" si="16"/>
        <v>0.69277253054029397</v>
      </c>
      <c r="N55" s="118">
        <v>8.92</v>
      </c>
      <c r="O55" s="118">
        <f t="shared" si="17"/>
        <v>2.6851302483835767E-2</v>
      </c>
      <c r="P55" s="118">
        <v>163.59999999999997</v>
      </c>
      <c r="Q55" s="118">
        <f t="shared" si="18"/>
        <v>0.48282517655877821</v>
      </c>
      <c r="R55" s="118"/>
      <c r="S55" s="118">
        <f t="shared" si="19"/>
        <v>0</v>
      </c>
      <c r="T55" s="118"/>
      <c r="U55" s="118">
        <f t="shared" si="20"/>
        <v>0</v>
      </c>
      <c r="V55" s="118"/>
      <c r="W55" s="118">
        <f t="shared" si="21"/>
        <v>0</v>
      </c>
      <c r="X55" s="118"/>
      <c r="Y55" s="118">
        <f t="shared" si="22"/>
        <v>0</v>
      </c>
      <c r="Z55" s="118">
        <f t="shared" si="23"/>
        <v>196.31999999999996</v>
      </c>
      <c r="AA55" s="118">
        <f t="shared" si="24"/>
        <v>0.21799693991459332</v>
      </c>
    </row>
    <row r="56" spans="1:27" x14ac:dyDescent="0.2">
      <c r="A56" s="89" t="s">
        <v>204</v>
      </c>
      <c r="B56" s="116"/>
      <c r="C56" s="116"/>
      <c r="D56" s="116"/>
      <c r="E56" s="116">
        <f t="shared" si="12"/>
        <v>0</v>
      </c>
      <c r="F56" s="116">
        <v>1.1300000000000001</v>
      </c>
      <c r="G56" s="116">
        <f t="shared" si="13"/>
        <v>2.1701013802228896E-2</v>
      </c>
      <c r="H56" s="116">
        <v>50.8</v>
      </c>
      <c r="I56" s="116">
        <f t="shared" si="14"/>
        <v>2.8948508126096968</v>
      </c>
      <c r="J56" s="116">
        <v>122.07999999999996</v>
      </c>
      <c r="K56" s="116">
        <f t="shared" si="15"/>
        <v>3.4768541988254777</v>
      </c>
      <c r="L56" s="116">
        <v>0.7</v>
      </c>
      <c r="M56" s="116">
        <f t="shared" si="16"/>
        <v>2.4006968880109197E-2</v>
      </c>
      <c r="N56" s="116">
        <v>1.3</v>
      </c>
      <c r="O56" s="116">
        <f t="shared" si="17"/>
        <v>3.9133064158056608E-3</v>
      </c>
      <c r="P56" s="116">
        <v>4</v>
      </c>
      <c r="Q56" s="116">
        <f t="shared" si="18"/>
        <v>1.180501654177942E-2</v>
      </c>
      <c r="R56" s="116"/>
      <c r="S56" s="116">
        <f t="shared" si="19"/>
        <v>0</v>
      </c>
      <c r="T56" s="116"/>
      <c r="U56" s="116">
        <f t="shared" si="20"/>
        <v>0</v>
      </c>
      <c r="V56" s="116"/>
      <c r="W56" s="116">
        <f t="shared" si="21"/>
        <v>0</v>
      </c>
      <c r="X56" s="116">
        <v>1</v>
      </c>
      <c r="Y56" s="116">
        <f t="shared" si="22"/>
        <v>0.70846617074034723</v>
      </c>
      <c r="Z56" s="116">
        <f t="shared" si="23"/>
        <v>181.00999999999996</v>
      </c>
      <c r="AA56" s="116">
        <f t="shared" si="24"/>
        <v>0.20099646543368246</v>
      </c>
    </row>
    <row r="57" spans="1:27" x14ac:dyDescent="0.2">
      <c r="A57" s="91" t="s">
        <v>205</v>
      </c>
      <c r="B57" s="117"/>
      <c r="C57" s="117"/>
      <c r="D57" s="117">
        <v>0.04</v>
      </c>
      <c r="E57" s="117">
        <f t="shared" si="12"/>
        <v>1.721118554948861E-3</v>
      </c>
      <c r="F57" s="117">
        <v>2262.5499999999943</v>
      </c>
      <c r="G57" s="117">
        <f t="shared" si="13"/>
        <v>43.450998918790141</v>
      </c>
      <c r="H57" s="117">
        <v>584.67000000000007</v>
      </c>
      <c r="I57" s="117">
        <f t="shared" si="14"/>
        <v>33.317567413553377</v>
      </c>
      <c r="J57" s="117">
        <v>551.9000000000002</v>
      </c>
      <c r="K57" s="117">
        <f t="shared" si="15"/>
        <v>15.718183423425479</v>
      </c>
      <c r="L57" s="117">
        <v>506.31999999999994</v>
      </c>
      <c r="M57" s="117">
        <f t="shared" si="16"/>
        <v>17.364583547681271</v>
      </c>
      <c r="N57" s="117">
        <v>3094.7500000000073</v>
      </c>
      <c r="O57" s="117">
        <f t="shared" si="17"/>
        <v>9.3159269463958445</v>
      </c>
      <c r="P57" s="117">
        <v>2768.0800000000054</v>
      </c>
      <c r="Q57" s="117">
        <f t="shared" si="18"/>
        <v>8.1693075472422105</v>
      </c>
      <c r="R57" s="117">
        <v>227.42999999999998</v>
      </c>
      <c r="S57" s="117">
        <f t="shared" si="19"/>
        <v>8.9009518143961888</v>
      </c>
      <c r="T57" s="117">
        <v>493.42</v>
      </c>
      <c r="U57" s="117">
        <f t="shared" si="20"/>
        <v>11.77782021291832</v>
      </c>
      <c r="V57" s="117">
        <v>3.2</v>
      </c>
      <c r="W57" s="117">
        <f t="shared" si="21"/>
        <v>0.90479825826335281</v>
      </c>
      <c r="X57" s="117">
        <v>51.199999999999989</v>
      </c>
      <c r="Y57" s="117">
        <f t="shared" si="22"/>
        <v>36.273467941905771</v>
      </c>
      <c r="Z57" s="117">
        <f t="shared" si="23"/>
        <v>10543.560000000009</v>
      </c>
      <c r="AA57" s="117">
        <f t="shared" si="24"/>
        <v>11.707741523053748</v>
      </c>
    </row>
    <row r="58" spans="1:27" x14ac:dyDescent="0.2">
      <c r="A58" s="88" t="s">
        <v>206</v>
      </c>
      <c r="B58" s="118"/>
      <c r="C58" s="118"/>
      <c r="D58" s="118"/>
      <c r="E58" s="118">
        <f t="shared" si="12"/>
        <v>0</v>
      </c>
      <c r="F58" s="118">
        <v>2.5</v>
      </c>
      <c r="G58" s="118">
        <f t="shared" si="13"/>
        <v>4.8011092482807285E-2</v>
      </c>
      <c r="H58" s="118">
        <v>6</v>
      </c>
      <c r="I58" s="118">
        <f t="shared" si="14"/>
        <v>0.34191151330035791</v>
      </c>
      <c r="J58" s="118">
        <v>5</v>
      </c>
      <c r="K58" s="118">
        <f t="shared" si="15"/>
        <v>0.14240064706854028</v>
      </c>
      <c r="L58" s="118"/>
      <c r="M58" s="118">
        <f t="shared" si="16"/>
        <v>0</v>
      </c>
      <c r="N58" s="118"/>
      <c r="O58" s="118">
        <f t="shared" si="17"/>
        <v>0</v>
      </c>
      <c r="P58" s="118"/>
      <c r="Q58" s="118">
        <f t="shared" si="18"/>
        <v>0</v>
      </c>
      <c r="R58" s="118">
        <v>1</v>
      </c>
      <c r="S58" s="118">
        <f t="shared" si="19"/>
        <v>3.9137105106609463E-2</v>
      </c>
      <c r="T58" s="118"/>
      <c r="U58" s="118">
        <f t="shared" si="20"/>
        <v>0</v>
      </c>
      <c r="V58" s="118"/>
      <c r="W58" s="118">
        <f t="shared" si="21"/>
        <v>0</v>
      </c>
      <c r="X58" s="118"/>
      <c r="Y58" s="118">
        <f t="shared" si="22"/>
        <v>0</v>
      </c>
      <c r="Z58" s="118">
        <f t="shared" si="23"/>
        <v>14.5</v>
      </c>
      <c r="AA58" s="118">
        <f t="shared" si="24"/>
        <v>1.6101037228818275E-2</v>
      </c>
    </row>
    <row r="59" spans="1:27" x14ac:dyDescent="0.2">
      <c r="A59" s="89" t="s">
        <v>207</v>
      </c>
      <c r="B59" s="116"/>
      <c r="C59" s="116"/>
      <c r="D59" s="116"/>
      <c r="E59" s="116">
        <f t="shared" si="12"/>
        <v>0</v>
      </c>
      <c r="F59" s="116">
        <v>94.37</v>
      </c>
      <c r="G59" s="116">
        <f t="shared" si="13"/>
        <v>1.8123227190410096</v>
      </c>
      <c r="H59" s="116">
        <v>61.8</v>
      </c>
      <c r="I59" s="116">
        <f t="shared" si="14"/>
        <v>3.5216885869936863</v>
      </c>
      <c r="J59" s="116">
        <v>45.030000000000008</v>
      </c>
      <c r="K59" s="116">
        <f t="shared" si="15"/>
        <v>1.282460227499274</v>
      </c>
      <c r="L59" s="116">
        <v>15.180000000000001</v>
      </c>
      <c r="M59" s="116">
        <f t="shared" si="16"/>
        <v>0.52060826800008242</v>
      </c>
      <c r="N59" s="116">
        <v>15.089999999999995</v>
      </c>
      <c r="O59" s="116">
        <f t="shared" si="17"/>
        <v>4.542445678039031E-2</v>
      </c>
      <c r="P59" s="116">
        <v>7.01</v>
      </c>
      <c r="Q59" s="116">
        <f t="shared" si="18"/>
        <v>2.0688291489468436E-2</v>
      </c>
      <c r="R59" s="116">
        <v>9.41</v>
      </c>
      <c r="S59" s="116">
        <f t="shared" si="19"/>
        <v>0.36828015905319506</v>
      </c>
      <c r="T59" s="116">
        <v>0</v>
      </c>
      <c r="U59" s="116">
        <f t="shared" si="20"/>
        <v>0</v>
      </c>
      <c r="V59" s="116">
        <v>0.02</v>
      </c>
      <c r="W59" s="116">
        <f t="shared" si="21"/>
        <v>5.6549891141459549E-3</v>
      </c>
      <c r="X59" s="116">
        <v>18.32</v>
      </c>
      <c r="Y59" s="116">
        <f t="shared" si="22"/>
        <v>12.979100247963164</v>
      </c>
      <c r="Z59" s="116">
        <f t="shared" si="23"/>
        <v>266.23</v>
      </c>
      <c r="AA59" s="116">
        <f t="shared" si="24"/>
        <v>0.29562614768470963</v>
      </c>
    </row>
    <row r="60" spans="1:27" x14ac:dyDescent="0.2">
      <c r="A60" s="91" t="s">
        <v>208</v>
      </c>
      <c r="B60" s="117"/>
      <c r="C60" s="117"/>
      <c r="D60" s="117"/>
      <c r="E60" s="117">
        <f t="shared" si="12"/>
        <v>0</v>
      </c>
      <c r="F60" s="117">
        <v>176.51999999999995</v>
      </c>
      <c r="G60" s="117">
        <f t="shared" si="13"/>
        <v>3.3899672180260563</v>
      </c>
      <c r="H60" s="117">
        <v>3.5</v>
      </c>
      <c r="I60" s="117">
        <f t="shared" si="14"/>
        <v>0.19944838275854207</v>
      </c>
      <c r="J60" s="117">
        <v>366.55</v>
      </c>
      <c r="K60" s="117">
        <f t="shared" si="15"/>
        <v>10.439391436594688</v>
      </c>
      <c r="L60" s="117">
        <v>0.02</v>
      </c>
      <c r="M60" s="117">
        <f t="shared" si="16"/>
        <v>6.8591339657454861E-4</v>
      </c>
      <c r="N60" s="117">
        <v>3.45</v>
      </c>
      <c r="O60" s="117">
        <f t="shared" si="17"/>
        <v>1.0385313180407332E-2</v>
      </c>
      <c r="P60" s="117">
        <v>3.83</v>
      </c>
      <c r="Q60" s="117">
        <f t="shared" si="18"/>
        <v>1.1303303338753797E-2</v>
      </c>
      <c r="R60" s="117">
        <v>0.71</v>
      </c>
      <c r="S60" s="117">
        <f t="shared" si="19"/>
        <v>2.7787344625692718E-2</v>
      </c>
      <c r="T60" s="117">
        <v>0.8</v>
      </c>
      <c r="U60" s="117">
        <f t="shared" si="20"/>
        <v>1.9095813242946489E-2</v>
      </c>
      <c r="V60" s="117">
        <v>60</v>
      </c>
      <c r="W60" s="117">
        <f t="shared" si="21"/>
        <v>16.964967342437866</v>
      </c>
      <c r="X60" s="117">
        <v>0.26</v>
      </c>
      <c r="Y60" s="117">
        <f t="shared" si="22"/>
        <v>0.1842012043924903</v>
      </c>
      <c r="Z60" s="117">
        <f t="shared" si="23"/>
        <v>615.64</v>
      </c>
      <c r="AA60" s="117">
        <f t="shared" si="24"/>
        <v>0.68361672824480568</v>
      </c>
    </row>
    <row r="61" spans="1:27" x14ac:dyDescent="0.2">
      <c r="A61" s="88" t="s">
        <v>209</v>
      </c>
      <c r="B61" s="118"/>
      <c r="C61" s="118"/>
      <c r="D61" s="118"/>
      <c r="E61" s="118">
        <f t="shared" si="12"/>
        <v>0</v>
      </c>
      <c r="F61" s="118">
        <v>869.94999999999959</v>
      </c>
      <c r="G61" s="118">
        <f t="shared" si="13"/>
        <v>16.70689996216727</v>
      </c>
      <c r="H61" s="118">
        <v>423.8400000000002</v>
      </c>
      <c r="I61" s="118">
        <f t="shared" si="14"/>
        <v>24.152629299537292</v>
      </c>
      <c r="J61" s="118">
        <v>1375.54</v>
      </c>
      <c r="K61" s="118">
        <f t="shared" si="15"/>
        <v>39.175557213731977</v>
      </c>
      <c r="L61" s="118">
        <v>473.4</v>
      </c>
      <c r="M61" s="118">
        <f t="shared" si="16"/>
        <v>16.235570096919563</v>
      </c>
      <c r="N61" s="118">
        <v>3406.5800000000254</v>
      </c>
      <c r="O61" s="118">
        <f t="shared" si="17"/>
        <v>10.254608746119498</v>
      </c>
      <c r="P61" s="118">
        <v>2661.1399999999985</v>
      </c>
      <c r="Q61" s="118">
        <f t="shared" si="18"/>
        <v>7.8537004299977173</v>
      </c>
      <c r="R61" s="118">
        <v>12.010000000000002</v>
      </c>
      <c r="S61" s="118">
        <f t="shared" si="19"/>
        <v>0.47003663233037968</v>
      </c>
      <c r="T61" s="118">
        <v>765.20000000000016</v>
      </c>
      <c r="U61" s="118">
        <f t="shared" si="20"/>
        <v>18.265145366878318</v>
      </c>
      <c r="V61" s="118"/>
      <c r="W61" s="118">
        <f t="shared" si="21"/>
        <v>0</v>
      </c>
      <c r="X61" s="118"/>
      <c r="Y61" s="118">
        <f t="shared" si="22"/>
        <v>0</v>
      </c>
      <c r="Z61" s="118">
        <f t="shared" si="23"/>
        <v>9987.6600000000235</v>
      </c>
      <c r="AA61" s="118">
        <f t="shared" si="24"/>
        <v>11.090461068191692</v>
      </c>
    </row>
    <row r="62" spans="1:27" x14ac:dyDescent="0.2">
      <c r="A62" s="89" t="s">
        <v>210</v>
      </c>
      <c r="B62" s="116"/>
      <c r="C62" s="116"/>
      <c r="D62" s="116"/>
      <c r="E62" s="116">
        <f t="shared" si="12"/>
        <v>0</v>
      </c>
      <c r="F62" s="116">
        <v>52.51</v>
      </c>
      <c r="G62" s="116">
        <f t="shared" si="13"/>
        <v>1.0084249865088843</v>
      </c>
      <c r="H62" s="116">
        <v>13.799999999999999</v>
      </c>
      <c r="I62" s="116">
        <f t="shared" si="14"/>
        <v>0.78639648059082301</v>
      </c>
      <c r="J62" s="116">
        <v>0.05</v>
      </c>
      <c r="K62" s="116">
        <f t="shared" si="15"/>
        <v>1.4240064706854028E-3</v>
      </c>
      <c r="L62" s="116"/>
      <c r="M62" s="116">
        <f t="shared" si="16"/>
        <v>0</v>
      </c>
      <c r="N62" s="116">
        <v>0.98</v>
      </c>
      <c r="O62" s="116">
        <f t="shared" si="17"/>
        <v>2.9500309903765752E-3</v>
      </c>
      <c r="P62" s="116">
        <v>0.73</v>
      </c>
      <c r="Q62" s="116">
        <f t="shared" si="18"/>
        <v>2.1544155188747442E-3</v>
      </c>
      <c r="R62" s="116"/>
      <c r="S62" s="116">
        <f t="shared" si="19"/>
        <v>0</v>
      </c>
      <c r="T62" s="116"/>
      <c r="U62" s="116">
        <f t="shared" si="20"/>
        <v>0</v>
      </c>
      <c r="V62" s="116"/>
      <c r="W62" s="116">
        <f t="shared" si="21"/>
        <v>0</v>
      </c>
      <c r="X62" s="116"/>
      <c r="Y62" s="116">
        <f t="shared" si="22"/>
        <v>0</v>
      </c>
      <c r="Z62" s="116">
        <f t="shared" si="23"/>
        <v>68.070000000000007</v>
      </c>
      <c r="AA62" s="116">
        <f t="shared" si="24"/>
        <v>7.5586041666597242E-2</v>
      </c>
    </row>
    <row r="63" spans="1:27" x14ac:dyDescent="0.2">
      <c r="A63" s="89" t="s">
        <v>211</v>
      </c>
      <c r="B63" s="116"/>
      <c r="C63" s="116"/>
      <c r="D63" s="116"/>
      <c r="E63" s="116">
        <f t="shared" si="12"/>
        <v>0</v>
      </c>
      <c r="F63" s="116"/>
      <c r="G63" s="116">
        <f t="shared" si="13"/>
        <v>0</v>
      </c>
      <c r="H63" s="116"/>
      <c r="I63" s="116">
        <f t="shared" si="14"/>
        <v>0</v>
      </c>
      <c r="J63" s="116"/>
      <c r="K63" s="116">
        <f t="shared" si="15"/>
        <v>0</v>
      </c>
      <c r="L63" s="116"/>
      <c r="M63" s="116">
        <f t="shared" si="16"/>
        <v>0</v>
      </c>
      <c r="N63" s="116">
        <v>1.35</v>
      </c>
      <c r="O63" s="116">
        <f t="shared" si="17"/>
        <v>4.0638182010289559E-3</v>
      </c>
      <c r="P63" s="116">
        <v>0.05</v>
      </c>
      <c r="Q63" s="116">
        <f t="shared" si="18"/>
        <v>1.4756270677224279E-4</v>
      </c>
      <c r="R63" s="116">
        <v>0.01</v>
      </c>
      <c r="S63" s="116">
        <f t="shared" si="19"/>
        <v>3.9137105106609461E-4</v>
      </c>
      <c r="T63" s="116">
        <v>3</v>
      </c>
      <c r="U63" s="116">
        <f t="shared" si="20"/>
        <v>7.1609299661049328E-2</v>
      </c>
      <c r="V63" s="116"/>
      <c r="W63" s="116">
        <f t="shared" si="21"/>
        <v>0</v>
      </c>
      <c r="X63" s="116"/>
      <c r="Y63" s="116">
        <f t="shared" si="22"/>
        <v>0</v>
      </c>
      <c r="Z63" s="116">
        <f t="shared" si="23"/>
        <v>4.41</v>
      </c>
      <c r="AA63" s="116">
        <f t="shared" si="24"/>
        <v>4.8969361502819719E-3</v>
      </c>
    </row>
    <row r="64" spans="1:27" x14ac:dyDescent="0.2">
      <c r="A64" s="91" t="s">
        <v>212</v>
      </c>
      <c r="B64" s="117"/>
      <c r="C64" s="117"/>
      <c r="D64" s="117">
        <v>2033.01</v>
      </c>
      <c r="E64" s="117">
        <f t="shared" si="12"/>
        <v>87.476280834914604</v>
      </c>
      <c r="F64" s="117">
        <v>0.38999999999999996</v>
      </c>
      <c r="G64" s="117">
        <f t="shared" si="13"/>
        <v>7.4897304273179362E-3</v>
      </c>
      <c r="H64" s="117">
        <v>0</v>
      </c>
      <c r="I64" s="117">
        <f t="shared" si="14"/>
        <v>0</v>
      </c>
      <c r="J64" s="117">
        <v>491.06</v>
      </c>
      <c r="K64" s="117">
        <f t="shared" si="15"/>
        <v>13.985452349895478</v>
      </c>
      <c r="L64" s="117">
        <v>25.82</v>
      </c>
      <c r="M64" s="117">
        <f t="shared" si="16"/>
        <v>0.8855141949777422</v>
      </c>
      <c r="N64" s="117">
        <v>365.4799999999999</v>
      </c>
      <c r="O64" s="117">
        <f t="shared" si="17"/>
        <v>1.1001809452681941</v>
      </c>
      <c r="P64" s="117">
        <v>374.50000000000006</v>
      </c>
      <c r="Q64" s="117">
        <f t="shared" si="18"/>
        <v>1.1052446737240984</v>
      </c>
      <c r="R64" s="117">
        <v>0.1</v>
      </c>
      <c r="S64" s="117">
        <f t="shared" si="19"/>
        <v>3.9137105106609466E-3</v>
      </c>
      <c r="T64" s="117">
        <v>50.95</v>
      </c>
      <c r="U64" s="117">
        <f t="shared" si="20"/>
        <v>1.2161646059101543</v>
      </c>
      <c r="V64" s="117">
        <v>0.01</v>
      </c>
      <c r="W64" s="117">
        <f t="shared" si="21"/>
        <v>2.8274945570729774E-3</v>
      </c>
      <c r="X64" s="117">
        <v>0.14000000000000001</v>
      </c>
      <c r="Y64" s="117">
        <f t="shared" si="22"/>
        <v>9.9185263903648638E-2</v>
      </c>
      <c r="Z64" s="117">
        <f t="shared" si="23"/>
        <v>3341.46</v>
      </c>
      <c r="AA64" s="117">
        <f t="shared" si="24"/>
        <v>3.7104118523177321</v>
      </c>
    </row>
    <row r="65" spans="1:27" x14ac:dyDescent="0.2">
      <c r="A65" s="88" t="s">
        <v>213</v>
      </c>
      <c r="B65" s="118"/>
      <c r="C65" s="118"/>
      <c r="D65" s="118"/>
      <c r="E65" s="118">
        <f t="shared" si="12"/>
        <v>0</v>
      </c>
      <c r="F65" s="118"/>
      <c r="G65" s="118">
        <f t="shared" si="13"/>
        <v>0</v>
      </c>
      <c r="H65" s="118"/>
      <c r="I65" s="118">
        <f t="shared" si="14"/>
        <v>0</v>
      </c>
      <c r="J65" s="118"/>
      <c r="K65" s="118">
        <f t="shared" si="15"/>
        <v>0</v>
      </c>
      <c r="L65" s="118"/>
      <c r="M65" s="118">
        <f t="shared" si="16"/>
        <v>0</v>
      </c>
      <c r="N65" s="118">
        <v>0.52</v>
      </c>
      <c r="O65" s="118">
        <f t="shared" si="17"/>
        <v>1.5653225663222643E-3</v>
      </c>
      <c r="P65" s="118">
        <v>19763.43</v>
      </c>
      <c r="Q65" s="118">
        <f t="shared" si="18"/>
        <v>58.326904518074919</v>
      </c>
      <c r="R65" s="118"/>
      <c r="S65" s="118">
        <f t="shared" si="19"/>
        <v>0</v>
      </c>
      <c r="T65" s="118">
        <v>0.44</v>
      </c>
      <c r="U65" s="118">
        <f t="shared" si="20"/>
        <v>1.0502697283620566E-2</v>
      </c>
      <c r="V65" s="118"/>
      <c r="W65" s="118">
        <f t="shared" si="21"/>
        <v>0</v>
      </c>
      <c r="X65" s="118"/>
      <c r="Y65" s="118">
        <f t="shared" si="22"/>
        <v>0</v>
      </c>
      <c r="Z65" s="118">
        <f t="shared" si="23"/>
        <v>19764.39</v>
      </c>
      <c r="AA65" s="118">
        <f t="shared" si="24"/>
        <v>21.946702013440252</v>
      </c>
    </row>
    <row r="66" spans="1:27" x14ac:dyDescent="0.2">
      <c r="A66" s="89" t="s">
        <v>214</v>
      </c>
      <c r="B66" s="116"/>
      <c r="C66" s="116"/>
      <c r="D66" s="116"/>
      <c r="E66" s="116">
        <f t="shared" si="12"/>
        <v>0</v>
      </c>
      <c r="F66" s="116">
        <v>12.52</v>
      </c>
      <c r="G66" s="116">
        <f t="shared" si="13"/>
        <v>0.24043955115389889</v>
      </c>
      <c r="H66" s="116">
        <v>6.8</v>
      </c>
      <c r="I66" s="116">
        <f t="shared" si="14"/>
        <v>0.38749971507373893</v>
      </c>
      <c r="J66" s="116">
        <v>7.15</v>
      </c>
      <c r="K66" s="116">
        <f t="shared" si="15"/>
        <v>0.20363292530801258</v>
      </c>
      <c r="L66" s="116">
        <v>10.589999999999998</v>
      </c>
      <c r="M66" s="116">
        <f t="shared" si="16"/>
        <v>0.36319114348622339</v>
      </c>
      <c r="N66" s="116">
        <v>14.429999999999998</v>
      </c>
      <c r="O66" s="116">
        <f t="shared" si="17"/>
        <v>4.3437701215442832E-2</v>
      </c>
      <c r="P66" s="116">
        <v>135.88999999999999</v>
      </c>
      <c r="Q66" s="116">
        <f t="shared" si="18"/>
        <v>0.40104592446560133</v>
      </c>
      <c r="R66" s="116">
        <v>54.61</v>
      </c>
      <c r="S66" s="116">
        <f t="shared" si="19"/>
        <v>2.1372773098719424</v>
      </c>
      <c r="T66" s="116"/>
      <c r="U66" s="116">
        <f t="shared" si="20"/>
        <v>0</v>
      </c>
      <c r="V66" s="116"/>
      <c r="W66" s="116">
        <f t="shared" si="21"/>
        <v>0</v>
      </c>
      <c r="X66" s="116"/>
      <c r="Y66" s="116">
        <f t="shared" si="22"/>
        <v>0</v>
      </c>
      <c r="Z66" s="116">
        <f t="shared" si="23"/>
        <v>241.99</v>
      </c>
      <c r="AA66" s="116">
        <f t="shared" si="24"/>
        <v>0.26870965510356792</v>
      </c>
    </row>
    <row r="67" spans="1:27" x14ac:dyDescent="0.2">
      <c r="A67" s="91" t="s">
        <v>215</v>
      </c>
      <c r="B67" s="117"/>
      <c r="C67" s="117"/>
      <c r="D67" s="117"/>
      <c r="E67" s="117">
        <f t="shared" si="12"/>
        <v>0</v>
      </c>
      <c r="F67" s="117">
        <v>1.2200000000000002</v>
      </c>
      <c r="G67" s="117">
        <f t="shared" si="13"/>
        <v>2.3429413131609959E-2</v>
      </c>
      <c r="H67" s="117">
        <v>73.349999999999994</v>
      </c>
      <c r="I67" s="117">
        <f t="shared" si="14"/>
        <v>4.1798682500968747</v>
      </c>
      <c r="J67" s="117"/>
      <c r="K67" s="117">
        <f t="shared" si="15"/>
        <v>0</v>
      </c>
      <c r="L67" s="117">
        <v>75.36</v>
      </c>
      <c r="M67" s="117">
        <f t="shared" si="16"/>
        <v>2.5845216782928988</v>
      </c>
      <c r="N67" s="117">
        <v>533.92000000000007</v>
      </c>
      <c r="O67" s="117">
        <f t="shared" si="17"/>
        <v>1.6072250473284297</v>
      </c>
      <c r="P67" s="117">
        <v>56.239999999999995</v>
      </c>
      <c r="Q67" s="117">
        <f t="shared" si="18"/>
        <v>0.16597853257741865</v>
      </c>
      <c r="R67" s="117">
        <v>58.839999999999996</v>
      </c>
      <c r="S67" s="117">
        <f t="shared" si="19"/>
        <v>2.3028272644729006</v>
      </c>
      <c r="T67" s="117">
        <v>0.1</v>
      </c>
      <c r="U67" s="117">
        <f t="shared" si="20"/>
        <v>2.3869766553683111E-3</v>
      </c>
      <c r="V67" s="117">
        <v>20.5</v>
      </c>
      <c r="W67" s="117">
        <f t="shared" si="21"/>
        <v>5.7963638419996037</v>
      </c>
      <c r="X67" s="117">
        <v>0</v>
      </c>
      <c r="Y67" s="117">
        <f t="shared" si="22"/>
        <v>0</v>
      </c>
      <c r="Z67" s="117">
        <f t="shared" si="23"/>
        <v>819.5300000000002</v>
      </c>
      <c r="AA67" s="117">
        <f t="shared" si="24"/>
        <v>0.91001952000920316</v>
      </c>
    </row>
    <row r="68" spans="1:27" x14ac:dyDescent="0.2">
      <c r="A68" s="94" t="s">
        <v>216</v>
      </c>
      <c r="B68" s="119"/>
      <c r="C68" s="119"/>
      <c r="D68" s="119">
        <v>0.02</v>
      </c>
      <c r="E68" s="119">
        <f>((D68/D$69*100))</f>
        <v>8.6055927747443048E-4</v>
      </c>
      <c r="F68" s="119">
        <v>46.74</v>
      </c>
      <c r="G68" s="119">
        <f>((F68/F$69*100))</f>
        <v>0.89761538505856509</v>
      </c>
      <c r="H68" s="119">
        <v>0</v>
      </c>
      <c r="I68" s="119">
        <f>((H68/H$69*100))</f>
        <v>0</v>
      </c>
      <c r="J68" s="119"/>
      <c r="K68" s="119">
        <f>((J68/J$69*100))</f>
        <v>0</v>
      </c>
      <c r="L68" s="119">
        <v>401.62</v>
      </c>
      <c r="M68" s="119">
        <f>((L68/L$69*100))</f>
        <v>13.77382691661351</v>
      </c>
      <c r="N68" s="119">
        <v>19684.30999999999</v>
      </c>
      <c r="O68" s="119">
        <f>((N68/N$69*100))</f>
        <v>59.254412779774988</v>
      </c>
      <c r="P68" s="119">
        <v>6634.2500000000146</v>
      </c>
      <c r="Q68" s="119">
        <f>((P68/P$69*100))</f>
        <v>19.579357748075076</v>
      </c>
      <c r="R68" s="119">
        <v>116.51</v>
      </c>
      <c r="S68" s="119">
        <f>((R68/R$69*100))</f>
        <v>4.5598641159710684</v>
      </c>
      <c r="T68" s="119">
        <v>1825.8799999999994</v>
      </c>
      <c r="U68" s="119">
        <f>((T68/T$69*100))</f>
        <v>43.583329355038899</v>
      </c>
      <c r="V68" s="119">
        <v>143.09</v>
      </c>
      <c r="W68" s="119">
        <f>((V68/V$69*100))</f>
        <v>40.45861961715724</v>
      </c>
      <c r="X68" s="119">
        <v>23.39</v>
      </c>
      <c r="Y68" s="119">
        <f>((X68/X$69*100))</f>
        <v>16.571023733616723</v>
      </c>
      <c r="Z68" s="119">
        <f>B68+D68+F68+H68+J68+L68+N68+P68+R68+T68+V68+X68</f>
        <v>28875.810000000005</v>
      </c>
      <c r="AA68" s="119">
        <f>((Z68/Z$69*100))</f>
        <v>32.064171849812631</v>
      </c>
    </row>
    <row r="69" spans="1:27" ht="15" x14ac:dyDescent="0.25">
      <c r="A69" s="68" t="s">
        <v>36</v>
      </c>
      <c r="B69" s="96">
        <f>SUM(B30:B68)</f>
        <v>0</v>
      </c>
      <c r="C69" s="96">
        <f t="shared" ref="C69:AA69" si="25">SUM(C29:C68)</f>
        <v>0</v>
      </c>
      <c r="D69" s="96">
        <f>SUM(D30:D68)</f>
        <v>2324.0700000000002</v>
      </c>
      <c r="E69" s="96">
        <f t="shared" si="25"/>
        <v>99.999999999999986</v>
      </c>
      <c r="F69" s="96">
        <f>SUM(F30:F68)</f>
        <v>5207.1299999999937</v>
      </c>
      <c r="G69" s="96">
        <f t="shared" si="25"/>
        <v>100</v>
      </c>
      <c r="H69" s="96">
        <f>SUM(H30:H68)</f>
        <v>1754.84</v>
      </c>
      <c r="I69" s="96">
        <f t="shared" si="25"/>
        <v>100.00000000000004</v>
      </c>
      <c r="J69" s="96">
        <f>SUM(J30:J68)</f>
        <v>3511.2200000000003</v>
      </c>
      <c r="K69" s="96">
        <f t="shared" si="25"/>
        <v>100</v>
      </c>
      <c r="L69" s="96">
        <f>SUM(L30:L68)</f>
        <v>2915.8199999999997</v>
      </c>
      <c r="M69" s="96">
        <f t="shared" si="25"/>
        <v>100.00000000000001</v>
      </c>
      <c r="N69" s="96">
        <f>SUM(N30:N68)</f>
        <v>33219.990000000027</v>
      </c>
      <c r="O69" s="96">
        <f t="shared" si="25"/>
        <v>99.999999999999972</v>
      </c>
      <c r="P69" s="96">
        <f>SUM(P30:P68)</f>
        <v>33883.900000000023</v>
      </c>
      <c r="Q69" s="96">
        <f t="shared" si="25"/>
        <v>100</v>
      </c>
      <c r="R69" s="96">
        <f>SUM(R30:R68)</f>
        <v>2555.1200000000008</v>
      </c>
      <c r="S69" s="96">
        <f t="shared" si="25"/>
        <v>99.999999999999972</v>
      </c>
      <c r="T69" s="96">
        <f>SUM(T30:T68)</f>
        <v>4189.3999999999996</v>
      </c>
      <c r="U69" s="96">
        <f t="shared" si="25"/>
        <v>100</v>
      </c>
      <c r="V69" s="96">
        <f>SUM(V30:V68)</f>
        <v>353.67</v>
      </c>
      <c r="W69" s="96">
        <f t="shared" si="25"/>
        <v>100</v>
      </c>
      <c r="X69" s="96">
        <f>SUM(X30:X68)</f>
        <v>141.14999999999998</v>
      </c>
      <c r="Y69" s="96">
        <f t="shared" si="25"/>
        <v>100</v>
      </c>
      <c r="Z69" s="96">
        <f t="shared" si="25"/>
        <v>90056.310000000027</v>
      </c>
      <c r="AA69" s="96">
        <f t="shared" si="25"/>
        <v>100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42578125" customWidth="1"/>
    <col min="4" max="4" width="5.85546875" customWidth="1"/>
    <col min="5" max="5" width="6.42578125" customWidth="1"/>
    <col min="6" max="6" width="6.28515625" customWidth="1"/>
    <col min="7" max="7" width="6.42578125" customWidth="1"/>
    <col min="8" max="8" width="5.85546875" customWidth="1"/>
    <col min="9" max="9" width="6.42578125" customWidth="1"/>
    <col min="10" max="10" width="5.85546875" customWidth="1"/>
    <col min="11" max="11" width="6.42578125" customWidth="1"/>
    <col min="12" max="12" width="5.85546875" customWidth="1"/>
    <col min="13" max="15" width="6.42578125" customWidth="1"/>
    <col min="16" max="16" width="7.5703125" customWidth="1"/>
    <col min="17" max="17" width="6.42578125" customWidth="1"/>
    <col min="18" max="18" width="5.85546875" bestFit="1" customWidth="1"/>
    <col min="19" max="19" width="6.42578125" customWidth="1"/>
    <col min="20" max="20" width="5.85546875" customWidth="1"/>
    <col min="21" max="21" width="6.42578125" customWidth="1"/>
    <col min="22" max="22" width="5.85546875" customWidth="1"/>
    <col min="23" max="23" width="6.42578125" customWidth="1"/>
    <col min="24" max="24" width="5.85546875" customWidth="1"/>
    <col min="25" max="25" width="6.42578125" customWidth="1"/>
    <col min="26" max="26" width="7.5703125" customWidth="1"/>
    <col min="27" max="27" width="6.4257812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219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6.75</v>
      </c>
      <c r="E10" s="108">
        <f t="shared" ref="E10:E19" si="0">((D10/D$19*100))</f>
        <v>7.9702444208289052</v>
      </c>
      <c r="F10" s="21">
        <v>3.68</v>
      </c>
      <c r="G10" s="108">
        <f t="shared" ref="G10:G19" si="1">((F10/F$19*100))</f>
        <v>0.16479776448249922</v>
      </c>
      <c r="H10" s="125">
        <f>SUM(H30:H38)</f>
        <v>172.5</v>
      </c>
      <c r="I10" s="108">
        <f t="shared" ref="I10:I19" si="2">((H10/H$19*100))</f>
        <v>9.8015261970646534</v>
      </c>
      <c r="J10" s="21">
        <v>29.25</v>
      </c>
      <c r="K10" s="108">
        <f t="shared" ref="K10:K19" si="3">((J10/J$19*100))</f>
        <v>4.5043657699000565</v>
      </c>
      <c r="L10" s="21">
        <v>107.9</v>
      </c>
      <c r="M10" s="108">
        <f t="shared" ref="M10:M19" si="4">((L10/L$19*100))</f>
        <v>12.410572565618457</v>
      </c>
      <c r="N10" s="77">
        <v>410.93</v>
      </c>
      <c r="O10" s="108">
        <f t="shared" ref="O10:O19" si="5">((N10/N$19*100))</f>
        <v>23.358913142337425</v>
      </c>
      <c r="P10" s="21">
        <f>SUM(P30:P38)</f>
        <v>85.759999999999991</v>
      </c>
      <c r="Q10" s="108">
        <f t="shared" ref="Q10:S19" si="6">((P10/P$19*100))</f>
        <v>2.5877077845467755</v>
      </c>
      <c r="R10" s="21">
        <f>SUM(R30:R38)</f>
        <v>6.1300000000000008</v>
      </c>
      <c r="S10" s="108">
        <f t="shared" si="6"/>
        <v>43.817012151536815</v>
      </c>
      <c r="T10" s="21">
        <f>SUM(T30:T38)</f>
        <v>21.35</v>
      </c>
      <c r="U10" s="108">
        <f t="shared" ref="U10:U19" si="7">((T10/T$19*100))</f>
        <v>19.449758586134642</v>
      </c>
      <c r="V10" s="21">
        <f>SUM(V30:V38)</f>
        <v>0</v>
      </c>
      <c r="W10" s="108">
        <f t="shared" ref="W10:W19" si="8">((V10/V$19*100))</f>
        <v>0</v>
      </c>
      <c r="X10" s="21">
        <f>SUM(X30:X38)</f>
        <v>0.3</v>
      </c>
      <c r="Y10" s="108">
        <f t="shared" ref="Y10:Y19" si="9">((X10/X$19*100))</f>
        <v>1.1160714285714284</v>
      </c>
      <c r="Z10" s="77">
        <f>SUM(B10+D10+F10+H10+J10+L10+N10+P10+T10+V10+X10+R10)</f>
        <v>844.55</v>
      </c>
      <c r="AA10" s="108">
        <f t="shared" ref="AA10:AA19" si="10">((Z10/Z$19*100))</f>
        <v>7.7411200082127083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0</v>
      </c>
      <c r="E11" s="109">
        <f t="shared" si="0"/>
        <v>0</v>
      </c>
      <c r="F11" s="22">
        <v>19.399999999999999</v>
      </c>
      <c r="G11" s="109">
        <f t="shared" si="1"/>
        <v>0.86877082363056635</v>
      </c>
      <c r="H11" s="22">
        <f>SUM(H39:H46)</f>
        <v>44.2</v>
      </c>
      <c r="I11" s="109">
        <f t="shared" si="2"/>
        <v>2.5114635241174361</v>
      </c>
      <c r="J11" s="22">
        <v>56.97</v>
      </c>
      <c r="K11" s="109">
        <f t="shared" si="3"/>
        <v>8.7731185610668803</v>
      </c>
      <c r="L11" s="22">
        <v>91.45</v>
      </c>
      <c r="M11" s="109">
        <f t="shared" si="4"/>
        <v>10.51850659060063</v>
      </c>
      <c r="N11" s="80">
        <v>204.81</v>
      </c>
      <c r="O11" s="109">
        <f t="shared" si="5"/>
        <v>11.642223738062755</v>
      </c>
      <c r="P11" s="22">
        <f>SUM(P39:P46)</f>
        <v>635.57000000000005</v>
      </c>
      <c r="Q11" s="109">
        <f t="shared" si="6"/>
        <v>19.177582050191166</v>
      </c>
      <c r="R11" s="22">
        <f>SUM(R39:R46)</f>
        <v>0.05</v>
      </c>
      <c r="S11" s="109">
        <f t="shared" si="6"/>
        <v>0.35739814152966409</v>
      </c>
      <c r="T11" s="22">
        <f>SUM(T39:T46)</f>
        <v>8.4599999999999991</v>
      </c>
      <c r="U11" s="109">
        <f t="shared" si="7"/>
        <v>7.7070237769882466</v>
      </c>
      <c r="V11" s="22">
        <f>SUM(V39:V46)</f>
        <v>13</v>
      </c>
      <c r="W11" s="109">
        <f t="shared" si="8"/>
        <v>14.52513966480447</v>
      </c>
      <c r="X11" s="22">
        <f>SUM(X39:X46)</f>
        <v>5.0199999999999996</v>
      </c>
      <c r="Y11" s="109">
        <f t="shared" si="9"/>
        <v>18.675595238095237</v>
      </c>
      <c r="Z11" s="80">
        <f t="shared" ref="Z11:Z18" si="11">SUM(B11+D11+F11+H11+J11+L11+N11+P11+T11+V11+X11+R11)</f>
        <v>1078.93</v>
      </c>
      <c r="AA11" s="109">
        <f t="shared" si="10"/>
        <v>9.8894400692214059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14.8</v>
      </c>
      <c r="E12" s="109">
        <f t="shared" si="0"/>
        <v>17.475498878261895</v>
      </c>
      <c r="F12" s="22">
        <v>253.83</v>
      </c>
      <c r="G12" s="109">
        <f t="shared" si="1"/>
        <v>11.367015369182818</v>
      </c>
      <c r="H12" s="22">
        <f>SUM(H47:H52)</f>
        <v>308.56</v>
      </c>
      <c r="I12" s="109">
        <f t="shared" si="2"/>
        <v>17.532515497775478</v>
      </c>
      <c r="J12" s="22">
        <v>17</v>
      </c>
      <c r="K12" s="109">
        <f t="shared" si="3"/>
        <v>2.6179219859248195</v>
      </c>
      <c r="L12" s="22">
        <v>37.520000000000003</v>
      </c>
      <c r="M12" s="109">
        <f t="shared" si="4"/>
        <v>4.3155206919555562</v>
      </c>
      <c r="N12" s="80">
        <v>10.92</v>
      </c>
      <c r="O12" s="109">
        <f t="shared" si="5"/>
        <v>0.6207366984993179</v>
      </c>
      <c r="P12" s="22">
        <f>SUM(P47:P52)</f>
        <v>38.120000000000005</v>
      </c>
      <c r="Q12" s="109">
        <f t="shared" si="6"/>
        <v>1.1502264546049803</v>
      </c>
      <c r="R12" s="22">
        <f>SUM(R47:R52)</f>
        <v>0</v>
      </c>
      <c r="S12" s="109">
        <f t="shared" si="6"/>
        <v>0</v>
      </c>
      <c r="T12" s="22">
        <f>SUM(T47:T52)</f>
        <v>0</v>
      </c>
      <c r="U12" s="109">
        <f t="shared" si="7"/>
        <v>0</v>
      </c>
      <c r="V12" s="22">
        <f>SUM(V47:V52)</f>
        <v>0</v>
      </c>
      <c r="W12" s="109">
        <f t="shared" si="8"/>
        <v>0</v>
      </c>
      <c r="X12" s="22">
        <f>SUM(X47:X52)</f>
        <v>20.53</v>
      </c>
      <c r="Y12" s="109">
        <f t="shared" si="9"/>
        <v>76.376488095238088</v>
      </c>
      <c r="Z12" s="80">
        <f t="shared" si="11"/>
        <v>701.28</v>
      </c>
      <c r="AA12" s="109">
        <f t="shared" si="10"/>
        <v>6.4279114787276157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1.1000000000000001</v>
      </c>
      <c r="E13" s="109">
        <f t="shared" si="0"/>
        <v>1.2988546463573032</v>
      </c>
      <c r="F13" s="22">
        <v>695.51</v>
      </c>
      <c r="G13" s="109">
        <f t="shared" si="1"/>
        <v>31.146329667180169</v>
      </c>
      <c r="H13" s="22">
        <f>SUM(H53:H54)</f>
        <v>27.73</v>
      </c>
      <c r="I13" s="109">
        <f t="shared" si="2"/>
        <v>1.5756308489542195</v>
      </c>
      <c r="J13" s="22">
        <v>4.5</v>
      </c>
      <c r="K13" s="109">
        <f t="shared" si="3"/>
        <v>0.69297934921539339</v>
      </c>
      <c r="L13" s="22">
        <v>1.25</v>
      </c>
      <c r="M13" s="109">
        <f t="shared" si="4"/>
        <v>0.14377401025971334</v>
      </c>
      <c r="N13" s="80">
        <v>7.48</v>
      </c>
      <c r="O13" s="109">
        <f t="shared" si="5"/>
        <v>0.42519326966803095</v>
      </c>
      <c r="P13" s="22">
        <f>SUM(P53:P54)</f>
        <v>26.200000000000003</v>
      </c>
      <c r="Q13" s="109">
        <f t="shared" si="6"/>
        <v>0.7905543838051019</v>
      </c>
      <c r="R13" s="22">
        <f>SUM(R53:R54)</f>
        <v>1.05</v>
      </c>
      <c r="S13" s="109">
        <f t="shared" si="6"/>
        <v>7.5053609721229462</v>
      </c>
      <c r="T13" s="22">
        <f>SUM(T53:T54)</f>
        <v>0.1</v>
      </c>
      <c r="U13" s="109">
        <f t="shared" si="7"/>
        <v>9.109957183201238E-2</v>
      </c>
      <c r="V13" s="22">
        <f>SUM(V53:V54)</f>
        <v>0</v>
      </c>
      <c r="W13" s="109">
        <f t="shared" si="8"/>
        <v>0</v>
      </c>
      <c r="X13" s="22">
        <f>SUM(X53:X54)</f>
        <v>0.5</v>
      </c>
      <c r="Y13" s="109">
        <f t="shared" si="9"/>
        <v>1.8601190476190477</v>
      </c>
      <c r="Z13" s="80">
        <f t="shared" si="11"/>
        <v>765.42000000000007</v>
      </c>
      <c r="AA13" s="109">
        <f t="shared" si="10"/>
        <v>7.0158167979233594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7.11</v>
      </c>
      <c r="E14" s="109">
        <f t="shared" si="0"/>
        <v>8.3953241232731131</v>
      </c>
      <c r="F14" s="22">
        <v>689.27</v>
      </c>
      <c r="G14" s="109">
        <f t="shared" si="1"/>
        <v>30.866889979579408</v>
      </c>
      <c r="H14" s="22">
        <f>SUM(H55:H57)</f>
        <v>564.27</v>
      </c>
      <c r="I14" s="109">
        <f t="shared" si="2"/>
        <v>32.062070650537237</v>
      </c>
      <c r="J14" s="22">
        <v>366.8</v>
      </c>
      <c r="K14" s="109">
        <f t="shared" si="3"/>
        <v>56.485516731601408</v>
      </c>
      <c r="L14" s="22">
        <v>215.54</v>
      </c>
      <c r="M14" s="109">
        <f t="shared" si="4"/>
        <v>24.791240137102893</v>
      </c>
      <c r="N14" s="80">
        <v>310.08</v>
      </c>
      <c r="O14" s="109">
        <f t="shared" si="5"/>
        <v>17.62619372442019</v>
      </c>
      <c r="P14" s="22">
        <f>SUM(P55:P57)</f>
        <v>395.1699999999999</v>
      </c>
      <c r="Q14" s="109">
        <f t="shared" si="6"/>
        <v>11.923792971307709</v>
      </c>
      <c r="R14" s="22">
        <f>SUM(R55:R57)</f>
        <v>2.0499999999999998</v>
      </c>
      <c r="S14" s="109">
        <f t="shared" si="6"/>
        <v>14.653323802716226</v>
      </c>
      <c r="T14" s="22">
        <f>SUM(T55:T57)</f>
        <v>24.38</v>
      </c>
      <c r="U14" s="109">
        <f t="shared" si="7"/>
        <v>22.210075612644616</v>
      </c>
      <c r="V14" s="22">
        <f>SUM(V55:V57)</f>
        <v>0</v>
      </c>
      <c r="W14" s="109">
        <f t="shared" si="8"/>
        <v>0</v>
      </c>
      <c r="X14" s="22">
        <f>SUM(X55:X57)</f>
        <v>0.02</v>
      </c>
      <c r="Y14" s="109">
        <f t="shared" si="9"/>
        <v>7.4404761904761904E-2</v>
      </c>
      <c r="Z14" s="80">
        <f t="shared" si="11"/>
        <v>2574.6900000000005</v>
      </c>
      <c r="AA14" s="109">
        <f t="shared" si="10"/>
        <v>23.599531435610899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15.66</v>
      </c>
      <c r="E15" s="109">
        <f t="shared" si="0"/>
        <v>18.490967056323061</v>
      </c>
      <c r="F15" s="22">
        <v>77.5</v>
      </c>
      <c r="G15" s="109">
        <f t="shared" si="1"/>
        <v>3.4706050944004585</v>
      </c>
      <c r="H15" s="22">
        <f>SUM(H58:H60)</f>
        <v>45.28</v>
      </c>
      <c r="I15" s="109">
        <f t="shared" si="2"/>
        <v>2.5728296011773191</v>
      </c>
      <c r="J15" s="22">
        <v>30.4</v>
      </c>
      <c r="K15" s="109">
        <f t="shared" si="3"/>
        <v>4.6814604924773242</v>
      </c>
      <c r="L15" s="22">
        <v>35.130000000000003</v>
      </c>
      <c r="M15" s="109">
        <f t="shared" si="4"/>
        <v>4.0406247843389842</v>
      </c>
      <c r="N15" s="80">
        <v>19.3</v>
      </c>
      <c r="O15" s="109">
        <f t="shared" si="5"/>
        <v>1.0970895861755343</v>
      </c>
      <c r="P15" s="22">
        <f>SUM(P58:P60)</f>
        <v>4.7499999999999982</v>
      </c>
      <c r="Q15" s="109">
        <f t="shared" si="6"/>
        <v>0.14332569935397832</v>
      </c>
      <c r="R15" s="22">
        <f>SUM(R58:R60)</f>
        <v>0.7</v>
      </c>
      <c r="S15" s="109">
        <f t="shared" si="6"/>
        <v>5.003573981415296</v>
      </c>
      <c r="T15" s="22">
        <f>SUM(T58:T60)</f>
        <v>0</v>
      </c>
      <c r="U15" s="109">
        <f t="shared" si="7"/>
        <v>0</v>
      </c>
      <c r="V15" s="22">
        <f>SUM(V58:V60)</f>
        <v>0</v>
      </c>
      <c r="W15" s="109">
        <f t="shared" si="8"/>
        <v>0</v>
      </c>
      <c r="X15" s="22">
        <f>SUM(X58:X60)</f>
        <v>0</v>
      </c>
      <c r="Y15" s="109">
        <f t="shared" si="9"/>
        <v>0</v>
      </c>
      <c r="Z15" s="80">
        <f t="shared" si="11"/>
        <v>228.72</v>
      </c>
      <c r="AA15" s="109">
        <f t="shared" si="10"/>
        <v>2.0964406705090415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21.77</v>
      </c>
      <c r="E16" s="109">
        <f t="shared" si="0"/>
        <v>25.705514228362265</v>
      </c>
      <c r="F16" s="22">
        <v>466.46</v>
      </c>
      <c r="G16" s="109">
        <f t="shared" si="1"/>
        <v>20.889012288181132</v>
      </c>
      <c r="H16" s="22">
        <f>SUM(H61:H64)</f>
        <v>593.6800000000004</v>
      </c>
      <c r="I16" s="109">
        <f t="shared" si="2"/>
        <v>33.733159841584623</v>
      </c>
      <c r="J16" s="22">
        <v>135.75</v>
      </c>
      <c r="K16" s="109">
        <f t="shared" si="3"/>
        <v>20.904877034664366</v>
      </c>
      <c r="L16" s="22">
        <v>206.23</v>
      </c>
      <c r="M16" s="109">
        <f t="shared" si="4"/>
        <v>23.720411308688547</v>
      </c>
      <c r="N16" s="80">
        <v>579.97</v>
      </c>
      <c r="O16" s="109">
        <f t="shared" si="5"/>
        <v>32.96782628467485</v>
      </c>
      <c r="P16" s="22">
        <f>SUM(P61:P64)</f>
        <v>1494.5699999999988</v>
      </c>
      <c r="Q16" s="109">
        <f t="shared" si="6"/>
        <v>45.096903259679003</v>
      </c>
      <c r="R16" s="22">
        <f>SUM(R61:R64)</f>
        <v>0</v>
      </c>
      <c r="S16" s="109">
        <f t="shared" si="6"/>
        <v>0</v>
      </c>
      <c r="T16" s="22">
        <f>SUM(T61:T64)</f>
        <v>19.079999999999998</v>
      </c>
      <c r="U16" s="109">
        <f t="shared" si="7"/>
        <v>17.38179830554796</v>
      </c>
      <c r="V16" s="22">
        <f>SUM(V61:V64)</f>
        <v>0</v>
      </c>
      <c r="W16" s="109">
        <f t="shared" si="8"/>
        <v>0</v>
      </c>
      <c r="X16" s="22">
        <f>SUM(X61:X64)</f>
        <v>0</v>
      </c>
      <c r="Y16" s="109">
        <f t="shared" si="9"/>
        <v>0</v>
      </c>
      <c r="Z16" s="80">
        <f t="shared" si="11"/>
        <v>3517.5099999999993</v>
      </c>
      <c r="AA16" s="109">
        <f t="shared" si="10"/>
        <v>32.241391320926269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12.92</v>
      </c>
      <c r="G17" s="109">
        <f t="shared" si="1"/>
        <v>0.57858345573747005</v>
      </c>
      <c r="H17" s="22">
        <f>SUM(H65:H67)</f>
        <v>3.71</v>
      </c>
      <c r="I17" s="109">
        <f t="shared" si="2"/>
        <v>0.21080383878904271</v>
      </c>
      <c r="J17" s="22">
        <v>8.6999999999999993</v>
      </c>
      <c r="K17" s="109">
        <f t="shared" si="3"/>
        <v>1.3397600751497605</v>
      </c>
      <c r="L17" s="22">
        <v>108.7</v>
      </c>
      <c r="M17" s="109">
        <f t="shared" si="4"/>
        <v>12.502587932184674</v>
      </c>
      <c r="N17" s="80">
        <v>44.69</v>
      </c>
      <c r="O17" s="109">
        <f t="shared" si="5"/>
        <v>2.5403592542064573</v>
      </c>
      <c r="P17" s="22">
        <f>SUM(P65:P67)</f>
        <v>78.47999999999999</v>
      </c>
      <c r="Q17" s="109">
        <f t="shared" si="6"/>
        <v>2.3680422916421517</v>
      </c>
      <c r="R17" s="22">
        <f>SUM(R65:R67)</f>
        <v>0</v>
      </c>
      <c r="S17" s="109">
        <f t="shared" si="6"/>
        <v>0</v>
      </c>
      <c r="T17" s="22">
        <f>SUM(T65:T67)</f>
        <v>21.7</v>
      </c>
      <c r="U17" s="109">
        <f t="shared" si="7"/>
        <v>19.768607087546684</v>
      </c>
      <c r="V17" s="22">
        <f>SUM(V65:V67)</f>
        <v>0</v>
      </c>
      <c r="W17" s="109">
        <f t="shared" si="8"/>
        <v>0</v>
      </c>
      <c r="X17" s="22">
        <f>SUM(X65:X67)</f>
        <v>0</v>
      </c>
      <c r="Y17" s="109">
        <f t="shared" si="9"/>
        <v>0</v>
      </c>
      <c r="Z17" s="80">
        <f t="shared" si="11"/>
        <v>278.89999999999998</v>
      </c>
      <c r="AA17" s="109">
        <f t="shared" si="10"/>
        <v>2.5563890477657032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17.5</v>
      </c>
      <c r="E18" s="110">
        <f t="shared" si="0"/>
        <v>20.663596646593462</v>
      </c>
      <c r="F18" s="23">
        <v>14.47</v>
      </c>
      <c r="G18" s="110">
        <f t="shared" si="1"/>
        <v>0.64799555762547922</v>
      </c>
      <c r="H18" s="23">
        <f>SUM(H68)</f>
        <v>0</v>
      </c>
      <c r="I18" s="110">
        <f t="shared" si="2"/>
        <v>0</v>
      </c>
      <c r="J18" s="23">
        <v>0</v>
      </c>
      <c r="K18" s="110">
        <f t="shared" si="3"/>
        <v>0</v>
      </c>
      <c r="L18" s="23">
        <v>65.7</v>
      </c>
      <c r="M18" s="110">
        <f t="shared" si="4"/>
        <v>7.5567619792505338</v>
      </c>
      <c r="N18" s="83">
        <v>171.02</v>
      </c>
      <c r="O18" s="110">
        <f t="shared" si="5"/>
        <v>9.7214643019554341</v>
      </c>
      <c r="P18" s="23">
        <f>SUM(P68)</f>
        <v>555.50999999999942</v>
      </c>
      <c r="Q18" s="110">
        <f t="shared" si="6"/>
        <v>16.761865104869145</v>
      </c>
      <c r="R18" s="23">
        <f>SUM(R68)</f>
        <v>4.01</v>
      </c>
      <c r="S18" s="110">
        <f t="shared" si="6"/>
        <v>28.663330950679054</v>
      </c>
      <c r="T18" s="23">
        <f>SUM(T68)</f>
        <v>14.7</v>
      </c>
      <c r="U18" s="110">
        <f t="shared" si="7"/>
        <v>13.39163705930582</v>
      </c>
      <c r="V18" s="23">
        <f>SUM(V68)</f>
        <v>76.5</v>
      </c>
      <c r="W18" s="110">
        <f t="shared" si="8"/>
        <v>85.47486033519553</v>
      </c>
      <c r="X18" s="23">
        <f>SUM(X68)</f>
        <v>0.51</v>
      </c>
      <c r="Y18" s="110">
        <f t="shared" si="9"/>
        <v>1.8973214285714284</v>
      </c>
      <c r="Z18" s="83">
        <f t="shared" si="11"/>
        <v>919.91999999999939</v>
      </c>
      <c r="AA18" s="110">
        <f t="shared" si="10"/>
        <v>8.4319591711029904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84.69</v>
      </c>
      <c r="E19" s="113">
        <f t="shared" si="0"/>
        <v>100</v>
      </c>
      <c r="F19" s="112">
        <f>SUM(F10:F18)</f>
        <v>2233.04</v>
      </c>
      <c r="G19" s="113">
        <f t="shared" si="1"/>
        <v>100</v>
      </c>
      <c r="H19" s="112">
        <f>SUM(H10:H18)</f>
        <v>1759.9300000000003</v>
      </c>
      <c r="I19" s="113">
        <f t="shared" si="2"/>
        <v>100</v>
      </c>
      <c r="J19" s="112">
        <f>SUM(J10:J18)</f>
        <v>649.37</v>
      </c>
      <c r="K19" s="113">
        <f t="shared" si="3"/>
        <v>100</v>
      </c>
      <c r="L19" s="112">
        <f>SUM(L10:L18)</f>
        <v>869.42000000000007</v>
      </c>
      <c r="M19" s="113">
        <f t="shared" si="4"/>
        <v>100</v>
      </c>
      <c r="N19" s="96">
        <f>SUM(N10:N18)</f>
        <v>1759.2</v>
      </c>
      <c r="O19" s="113">
        <f t="shared" si="5"/>
        <v>100</v>
      </c>
      <c r="P19" s="96">
        <f>SUM(P10:P18)</f>
        <v>3314.1299999999978</v>
      </c>
      <c r="Q19" s="113">
        <f t="shared" si="6"/>
        <v>100</v>
      </c>
      <c r="R19" s="96">
        <f>SUM(R10:R18)</f>
        <v>13.99</v>
      </c>
      <c r="S19" s="113">
        <f t="shared" si="6"/>
        <v>100</v>
      </c>
      <c r="T19" s="112">
        <f>SUM(T10:T18)</f>
        <v>109.77000000000001</v>
      </c>
      <c r="U19" s="113">
        <f t="shared" si="7"/>
        <v>100</v>
      </c>
      <c r="V19" s="112">
        <f>SUM(V10:V18)</f>
        <v>89.5</v>
      </c>
      <c r="W19" s="113">
        <f t="shared" si="8"/>
        <v>100</v>
      </c>
      <c r="X19" s="112">
        <f>SUM(X10:X18)</f>
        <v>26.880000000000003</v>
      </c>
      <c r="Y19" s="113">
        <f t="shared" si="9"/>
        <v>100</v>
      </c>
      <c r="Z19" s="96">
        <f>SUM(Z10:Z18)</f>
        <v>10909.92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>((F30/F$69*100))</f>
        <v>0</v>
      </c>
      <c r="H30" s="116"/>
      <c r="I30" s="116">
        <f>((H30/H$69*100))</f>
        <v>0</v>
      </c>
      <c r="J30" s="116">
        <v>10</v>
      </c>
      <c r="K30" s="116">
        <f>((J30/J$69*100))</f>
        <v>1.5399541093675404</v>
      </c>
      <c r="L30" s="116">
        <v>0.9</v>
      </c>
      <c r="M30" s="116">
        <f>((L30/L$69*100))</f>
        <v>0.10351728738699363</v>
      </c>
      <c r="N30" s="116">
        <v>44.91</v>
      </c>
      <c r="O30" s="116">
        <f>((N30/N$69*100))</f>
        <v>2.5528649386084612</v>
      </c>
      <c r="P30" s="116">
        <v>0.41</v>
      </c>
      <c r="Q30" s="116">
        <f>((P30/P$69*100))</f>
        <v>1.2371270891606549E-2</v>
      </c>
      <c r="R30" s="116">
        <v>2.5</v>
      </c>
      <c r="S30" s="116">
        <f>((R30/R$69*100))</f>
        <v>17.869907076483202</v>
      </c>
      <c r="T30" s="116">
        <v>4.25</v>
      </c>
      <c r="U30" s="116">
        <f>((T30/T$69*100))</f>
        <v>3.8717318028605265</v>
      </c>
      <c r="V30" s="116"/>
      <c r="W30" s="116">
        <f>((V30/V$69*100))</f>
        <v>0</v>
      </c>
      <c r="X30" s="116"/>
      <c r="Y30" s="116">
        <f>((X30/X$69*100))</f>
        <v>0</v>
      </c>
      <c r="Z30" s="116">
        <f>B30+D30+F30+H30+J30+L30+N30+P30+R30+T30+V30+X30</f>
        <v>62.969999999999992</v>
      </c>
      <c r="AA30" s="116">
        <f>((Z30/Z$69*100))</f>
        <v>0.57718113423379847</v>
      </c>
    </row>
    <row r="31" spans="1:27" x14ac:dyDescent="0.2">
      <c r="A31" s="89" t="s">
        <v>179</v>
      </c>
      <c r="B31" s="116"/>
      <c r="C31" s="116"/>
      <c r="D31" s="116"/>
      <c r="E31" s="116">
        <f t="shared" ref="E31:E67" si="12">((D31/D$69*100))</f>
        <v>0</v>
      </c>
      <c r="F31" s="116">
        <v>1.75</v>
      </c>
      <c r="G31" s="116">
        <f t="shared" ref="G31:G67" si="13">((F31/F$69*100))</f>
        <v>7.8368502131623399E-2</v>
      </c>
      <c r="H31" s="116"/>
      <c r="I31" s="116">
        <f t="shared" ref="I31:I67" si="14">((H31/H$69*100))</f>
        <v>0</v>
      </c>
      <c r="J31" s="116">
        <v>5.75</v>
      </c>
      <c r="K31" s="116">
        <f t="shared" ref="K31:K67" si="15">((J31/J$69*100))</f>
        <v>0.88547361288633564</v>
      </c>
      <c r="L31" s="116">
        <v>22.560000000000002</v>
      </c>
      <c r="M31" s="116">
        <f t="shared" ref="M31:M67" si="16">((L31/L$69*100))</f>
        <v>2.5948333371673074</v>
      </c>
      <c r="N31" s="116">
        <v>197.19000000000003</v>
      </c>
      <c r="O31" s="116">
        <f t="shared" ref="O31:O67" si="17">((N31/N$69*100))</f>
        <v>11.209072305593466</v>
      </c>
      <c r="P31" s="116">
        <v>18.03</v>
      </c>
      <c r="Q31" s="116">
        <f t="shared" ref="Q31:Q67" si="18">((P31/P$69*100))</f>
        <v>0.54403418091625888</v>
      </c>
      <c r="R31" s="116">
        <v>3.6300000000000003</v>
      </c>
      <c r="S31" s="116">
        <f t="shared" ref="S31:S67" si="19">((R31/R$69*100))</f>
        <v>25.94710507505361</v>
      </c>
      <c r="T31" s="116">
        <v>11</v>
      </c>
      <c r="U31" s="116">
        <f t="shared" ref="U31:U67" si="20">((T31/T$69*100))</f>
        <v>10.020952901521362</v>
      </c>
      <c r="V31" s="116"/>
      <c r="W31" s="116">
        <f t="shared" ref="W31:W67" si="21">((V31/V$69*100))</f>
        <v>0</v>
      </c>
      <c r="X31" s="116">
        <v>0.3</v>
      </c>
      <c r="Y31" s="116">
        <f t="shared" ref="Y31:Y67" si="22">((X31/X$69*100))</f>
        <v>1.1160714285714284</v>
      </c>
      <c r="Z31" s="116">
        <f t="shared" ref="Z31:Z68" si="23">B31+D31+F31+H31+J31+L31+N31+P31+R31+T31+V31+X31</f>
        <v>260.21000000000004</v>
      </c>
      <c r="AA31" s="116">
        <f t="shared" ref="AA31:AA67" si="24">((Z31/Z$69*100))</f>
        <v>2.3850770674762067</v>
      </c>
    </row>
    <row r="32" spans="1:27" x14ac:dyDescent="0.2">
      <c r="A32" s="89" t="s">
        <v>180</v>
      </c>
      <c r="B32" s="116"/>
      <c r="C32" s="116"/>
      <c r="D32" s="116"/>
      <c r="E32" s="116">
        <f t="shared" si="12"/>
        <v>0</v>
      </c>
      <c r="F32" s="116"/>
      <c r="G32" s="116">
        <f t="shared" si="13"/>
        <v>0</v>
      </c>
      <c r="H32" s="116"/>
      <c r="I32" s="116">
        <f t="shared" si="14"/>
        <v>0</v>
      </c>
      <c r="J32" s="116">
        <v>2.1</v>
      </c>
      <c r="K32" s="116">
        <f t="shared" si="15"/>
        <v>0.32339036296718349</v>
      </c>
      <c r="L32" s="116">
        <v>3.51</v>
      </c>
      <c r="M32" s="116">
        <f t="shared" si="16"/>
        <v>0.40371742080927514</v>
      </c>
      <c r="N32" s="116">
        <v>59.4</v>
      </c>
      <c r="O32" s="116">
        <f t="shared" si="17"/>
        <v>3.3765347885402495</v>
      </c>
      <c r="P32" s="116">
        <v>1</v>
      </c>
      <c r="Q32" s="116">
        <f t="shared" si="18"/>
        <v>3.0173831442942809E-2</v>
      </c>
      <c r="R32" s="116"/>
      <c r="S32" s="116">
        <f t="shared" si="19"/>
        <v>0</v>
      </c>
      <c r="T32" s="116"/>
      <c r="U32" s="116">
        <f t="shared" si="20"/>
        <v>0</v>
      </c>
      <c r="V32" s="116"/>
      <c r="W32" s="116">
        <f t="shared" si="21"/>
        <v>0</v>
      </c>
      <c r="X32" s="116"/>
      <c r="Y32" s="116">
        <f t="shared" si="22"/>
        <v>0</v>
      </c>
      <c r="Z32" s="116">
        <f t="shared" si="23"/>
        <v>66.009999999999991</v>
      </c>
      <c r="AA32" s="116">
        <f t="shared" si="24"/>
        <v>0.60504568319474417</v>
      </c>
    </row>
    <row r="33" spans="1:27" x14ac:dyDescent="0.2">
      <c r="A33" s="89" t="s">
        <v>181</v>
      </c>
      <c r="B33" s="116"/>
      <c r="C33" s="116"/>
      <c r="D33" s="116"/>
      <c r="E33" s="116">
        <f t="shared" si="12"/>
        <v>0</v>
      </c>
      <c r="F33" s="116">
        <v>1.5</v>
      </c>
      <c r="G33" s="116">
        <f t="shared" si="13"/>
        <v>6.7173001827105783E-2</v>
      </c>
      <c r="H33" s="116">
        <v>151</v>
      </c>
      <c r="I33" s="116">
        <f t="shared" si="14"/>
        <v>8.5798867000392054</v>
      </c>
      <c r="J33" s="116">
        <v>10</v>
      </c>
      <c r="K33" s="116">
        <f t="shared" si="15"/>
        <v>1.5399541093675404</v>
      </c>
      <c r="L33" s="116">
        <v>9.3000000000000007</v>
      </c>
      <c r="M33" s="116">
        <f t="shared" si="16"/>
        <v>1.0696786363322675</v>
      </c>
      <c r="N33" s="116"/>
      <c r="O33" s="116">
        <f t="shared" si="17"/>
        <v>0</v>
      </c>
      <c r="P33" s="116">
        <v>6.1399999999999988</v>
      </c>
      <c r="Q33" s="116">
        <f t="shared" si="18"/>
        <v>0.18526732505966881</v>
      </c>
      <c r="R33" s="116"/>
      <c r="S33" s="116">
        <f t="shared" si="19"/>
        <v>0</v>
      </c>
      <c r="T33" s="116"/>
      <c r="U33" s="116">
        <f t="shared" si="20"/>
        <v>0</v>
      </c>
      <c r="V33" s="116"/>
      <c r="W33" s="116">
        <f t="shared" si="21"/>
        <v>0</v>
      </c>
      <c r="X33" s="116"/>
      <c r="Y33" s="116">
        <f t="shared" si="22"/>
        <v>0</v>
      </c>
      <c r="Z33" s="116">
        <f t="shared" si="23"/>
        <v>177.94</v>
      </c>
      <c r="AA33" s="116">
        <f t="shared" si="24"/>
        <v>1.6309927112206148</v>
      </c>
    </row>
    <row r="34" spans="1:27" x14ac:dyDescent="0.2">
      <c r="A34" s="89" t="s">
        <v>182</v>
      </c>
      <c r="B34" s="116"/>
      <c r="C34" s="116"/>
      <c r="D34" s="116"/>
      <c r="E34" s="116">
        <f t="shared" si="12"/>
        <v>0</v>
      </c>
      <c r="F34" s="116">
        <v>0.12</v>
      </c>
      <c r="G34" s="116">
        <f t="shared" si="13"/>
        <v>5.3738401461684614E-3</v>
      </c>
      <c r="H34" s="116"/>
      <c r="I34" s="116">
        <f t="shared" si="14"/>
        <v>0</v>
      </c>
      <c r="J34" s="116"/>
      <c r="K34" s="116">
        <f t="shared" si="15"/>
        <v>0</v>
      </c>
      <c r="L34" s="116">
        <v>30.21</v>
      </c>
      <c r="M34" s="116">
        <f t="shared" si="16"/>
        <v>3.474730279956753</v>
      </c>
      <c r="N34" s="116">
        <v>9.3000000000000007</v>
      </c>
      <c r="O34" s="116">
        <f t="shared" si="17"/>
        <v>0.52864938608458456</v>
      </c>
      <c r="P34" s="116">
        <v>2.2999999999999998</v>
      </c>
      <c r="Q34" s="116">
        <f t="shared" si="18"/>
        <v>6.9399812318768461E-2</v>
      </c>
      <c r="R34" s="116"/>
      <c r="S34" s="116">
        <f t="shared" si="19"/>
        <v>0</v>
      </c>
      <c r="T34" s="116">
        <v>5.3000000000000007</v>
      </c>
      <c r="U34" s="116">
        <f t="shared" si="20"/>
        <v>4.8282773070966565</v>
      </c>
      <c r="V34" s="116"/>
      <c r="W34" s="116">
        <f t="shared" si="21"/>
        <v>0</v>
      </c>
      <c r="X34" s="116"/>
      <c r="Y34" s="116">
        <f t="shared" si="22"/>
        <v>0</v>
      </c>
      <c r="Z34" s="116">
        <f t="shared" si="23"/>
        <v>47.230000000000004</v>
      </c>
      <c r="AA34" s="116">
        <f t="shared" si="24"/>
        <v>0.43290876560048136</v>
      </c>
    </row>
    <row r="35" spans="1:27" x14ac:dyDescent="0.2">
      <c r="A35" s="89" t="s">
        <v>183</v>
      </c>
      <c r="B35" s="116"/>
      <c r="C35" s="116"/>
      <c r="D35" s="116"/>
      <c r="E35" s="116">
        <f t="shared" si="12"/>
        <v>0</v>
      </c>
      <c r="F35" s="116">
        <v>0.31</v>
      </c>
      <c r="G35" s="116">
        <f t="shared" si="13"/>
        <v>1.3882420377601859E-2</v>
      </c>
      <c r="H35" s="116">
        <v>1.5</v>
      </c>
      <c r="I35" s="116">
        <f t="shared" si="14"/>
        <v>8.5230662583170927E-2</v>
      </c>
      <c r="J35" s="116"/>
      <c r="K35" s="116">
        <f t="shared" si="15"/>
        <v>0</v>
      </c>
      <c r="L35" s="116"/>
      <c r="M35" s="116">
        <f t="shared" si="16"/>
        <v>0</v>
      </c>
      <c r="N35" s="116">
        <v>60.529999999999994</v>
      </c>
      <c r="O35" s="116">
        <f t="shared" si="17"/>
        <v>3.4407685311505265</v>
      </c>
      <c r="P35" s="116">
        <v>3.1199999999999992</v>
      </c>
      <c r="Q35" s="116">
        <f t="shared" si="18"/>
        <v>9.4142354101981532E-2</v>
      </c>
      <c r="R35" s="116"/>
      <c r="S35" s="116">
        <f t="shared" si="19"/>
        <v>0</v>
      </c>
      <c r="T35" s="116"/>
      <c r="U35" s="116">
        <f t="shared" si="20"/>
        <v>0</v>
      </c>
      <c r="V35" s="116"/>
      <c r="W35" s="116">
        <f t="shared" si="21"/>
        <v>0</v>
      </c>
      <c r="X35" s="116"/>
      <c r="Y35" s="116">
        <f t="shared" si="22"/>
        <v>0</v>
      </c>
      <c r="Z35" s="116">
        <f t="shared" si="23"/>
        <v>65.459999999999994</v>
      </c>
      <c r="AA35" s="116">
        <f t="shared" si="24"/>
        <v>0.6000043996656258</v>
      </c>
    </row>
    <row r="36" spans="1:27" x14ac:dyDescent="0.2">
      <c r="A36" s="89" t="s">
        <v>184</v>
      </c>
      <c r="B36" s="116"/>
      <c r="C36" s="116"/>
      <c r="D36" s="116"/>
      <c r="E36" s="116">
        <f t="shared" si="12"/>
        <v>0</v>
      </c>
      <c r="F36" s="116"/>
      <c r="G36" s="116">
        <f t="shared" si="13"/>
        <v>0</v>
      </c>
      <c r="H36" s="116">
        <v>20</v>
      </c>
      <c r="I36" s="116">
        <f t="shared" si="14"/>
        <v>1.1364088344422789</v>
      </c>
      <c r="J36" s="116"/>
      <c r="K36" s="116">
        <f t="shared" si="15"/>
        <v>0</v>
      </c>
      <c r="L36" s="116">
        <v>19.920000000000002</v>
      </c>
      <c r="M36" s="116">
        <f t="shared" si="16"/>
        <v>2.2911826274987925</v>
      </c>
      <c r="N36" s="116">
        <v>0.1</v>
      </c>
      <c r="O36" s="116">
        <f t="shared" si="17"/>
        <v>5.684402000909511E-3</v>
      </c>
      <c r="P36" s="116">
        <v>0.03</v>
      </c>
      <c r="Q36" s="116">
        <f t="shared" si="18"/>
        <v>9.0521494328828418E-4</v>
      </c>
      <c r="R36" s="116"/>
      <c r="S36" s="116">
        <f t="shared" si="19"/>
        <v>0</v>
      </c>
      <c r="T36" s="116"/>
      <c r="U36" s="116">
        <f t="shared" si="20"/>
        <v>0</v>
      </c>
      <c r="V36" s="116"/>
      <c r="W36" s="116">
        <f t="shared" si="21"/>
        <v>0</v>
      </c>
      <c r="X36" s="116"/>
      <c r="Y36" s="116">
        <f t="shared" si="22"/>
        <v>0</v>
      </c>
      <c r="Z36" s="116">
        <f t="shared" si="23"/>
        <v>40.050000000000004</v>
      </c>
      <c r="AA36" s="116">
        <f t="shared" si="24"/>
        <v>0.36709710062035317</v>
      </c>
    </row>
    <row r="37" spans="1:27" x14ac:dyDescent="0.2">
      <c r="A37" s="89" t="s">
        <v>185</v>
      </c>
      <c r="B37" s="116"/>
      <c r="C37" s="116"/>
      <c r="D37" s="116">
        <v>6.5</v>
      </c>
      <c r="E37" s="116">
        <f t="shared" si="12"/>
        <v>7.6750501830204279</v>
      </c>
      <c r="F37" s="116"/>
      <c r="G37" s="116">
        <f t="shared" si="13"/>
        <v>0</v>
      </c>
      <c r="H37" s="116"/>
      <c r="I37" s="116">
        <f t="shared" si="14"/>
        <v>0</v>
      </c>
      <c r="J37" s="116">
        <v>1</v>
      </c>
      <c r="K37" s="116">
        <f t="shared" si="15"/>
        <v>0.15399541093675403</v>
      </c>
      <c r="L37" s="116">
        <v>19.459999999999997</v>
      </c>
      <c r="M37" s="116">
        <f t="shared" si="16"/>
        <v>2.2382737917232176</v>
      </c>
      <c r="N37" s="116">
        <v>39.5</v>
      </c>
      <c r="O37" s="116">
        <f t="shared" si="17"/>
        <v>2.2453387903592565</v>
      </c>
      <c r="P37" s="116">
        <v>4.54</v>
      </c>
      <c r="Q37" s="116">
        <f t="shared" si="18"/>
        <v>0.13698919475096036</v>
      </c>
      <c r="R37" s="116"/>
      <c r="S37" s="116">
        <f t="shared" si="19"/>
        <v>0</v>
      </c>
      <c r="T37" s="116"/>
      <c r="U37" s="116">
        <f t="shared" si="20"/>
        <v>0</v>
      </c>
      <c r="V37" s="116"/>
      <c r="W37" s="116">
        <f t="shared" si="21"/>
        <v>0</v>
      </c>
      <c r="X37" s="116"/>
      <c r="Y37" s="116">
        <f t="shared" si="22"/>
        <v>0</v>
      </c>
      <c r="Z37" s="116">
        <f t="shared" si="23"/>
        <v>71</v>
      </c>
      <c r="AA37" s="116">
        <f t="shared" si="24"/>
        <v>0.6507838737589281</v>
      </c>
    </row>
    <row r="38" spans="1:27" x14ac:dyDescent="0.2">
      <c r="A38" s="91" t="s">
        <v>186</v>
      </c>
      <c r="B38" s="117"/>
      <c r="C38" s="117"/>
      <c r="D38" s="117">
        <v>0.25</v>
      </c>
      <c r="E38" s="117">
        <f t="shared" si="12"/>
        <v>0.29519423780847798</v>
      </c>
      <c r="F38" s="117"/>
      <c r="G38" s="117">
        <f t="shared" si="13"/>
        <v>0</v>
      </c>
      <c r="H38" s="117"/>
      <c r="I38" s="117">
        <f t="shared" si="14"/>
        <v>0</v>
      </c>
      <c r="J38" s="117">
        <v>0.4</v>
      </c>
      <c r="K38" s="117">
        <f t="shared" si="15"/>
        <v>6.1598164374701614E-2</v>
      </c>
      <c r="L38" s="117">
        <v>2.04</v>
      </c>
      <c r="M38" s="117">
        <f t="shared" si="16"/>
        <v>0.23463918474385223</v>
      </c>
      <c r="N38" s="117"/>
      <c r="O38" s="117">
        <f t="shared" si="17"/>
        <v>0</v>
      </c>
      <c r="P38" s="117">
        <v>50.189999999999991</v>
      </c>
      <c r="Q38" s="117">
        <f t="shared" si="18"/>
        <v>1.5144246001212993</v>
      </c>
      <c r="R38" s="117"/>
      <c r="S38" s="117">
        <f t="shared" si="19"/>
        <v>0</v>
      </c>
      <c r="T38" s="117">
        <v>0.8</v>
      </c>
      <c r="U38" s="117">
        <f t="shared" si="20"/>
        <v>0.72879657465609904</v>
      </c>
      <c r="V38" s="117"/>
      <c r="W38" s="117">
        <f t="shared" si="21"/>
        <v>0</v>
      </c>
      <c r="X38" s="117"/>
      <c r="Y38" s="117">
        <f t="shared" si="22"/>
        <v>0</v>
      </c>
      <c r="Z38" s="117">
        <f t="shared" si="23"/>
        <v>53.679999999999986</v>
      </c>
      <c r="AA38" s="117">
        <f t="shared" si="24"/>
        <v>0.49202927244196126</v>
      </c>
    </row>
    <row r="39" spans="1:27" x14ac:dyDescent="0.2">
      <c r="A39" s="88" t="s">
        <v>187</v>
      </c>
      <c r="B39" s="118"/>
      <c r="C39" s="118"/>
      <c r="D39" s="118"/>
      <c r="E39" s="118">
        <f t="shared" si="12"/>
        <v>0</v>
      </c>
      <c r="F39" s="118"/>
      <c r="G39" s="118">
        <f t="shared" si="13"/>
        <v>0</v>
      </c>
      <c r="H39" s="118">
        <v>0.1</v>
      </c>
      <c r="I39" s="118">
        <f t="shared" si="14"/>
        <v>5.6820441722113943E-3</v>
      </c>
      <c r="J39" s="118">
        <v>6.5</v>
      </c>
      <c r="K39" s="118">
        <f t="shared" si="15"/>
        <v>1.0009701710889012</v>
      </c>
      <c r="L39" s="118"/>
      <c r="M39" s="118">
        <f t="shared" si="16"/>
        <v>0</v>
      </c>
      <c r="N39" s="118">
        <v>75.23</v>
      </c>
      <c r="O39" s="118">
        <f t="shared" si="17"/>
        <v>4.2763756252842251</v>
      </c>
      <c r="P39" s="118">
        <v>538.80999999999995</v>
      </c>
      <c r="Q39" s="118">
        <f t="shared" si="18"/>
        <v>16.257962119772014</v>
      </c>
      <c r="R39" s="118">
        <v>0</v>
      </c>
      <c r="S39" s="118">
        <f t="shared" si="19"/>
        <v>0</v>
      </c>
      <c r="T39" s="118">
        <v>2.5</v>
      </c>
      <c r="U39" s="118">
        <f t="shared" si="20"/>
        <v>2.2774892958003097</v>
      </c>
      <c r="V39" s="118">
        <v>4.5</v>
      </c>
      <c r="W39" s="118">
        <f t="shared" si="21"/>
        <v>5.027932960893855</v>
      </c>
      <c r="X39" s="118">
        <v>0</v>
      </c>
      <c r="Y39" s="118">
        <f t="shared" si="22"/>
        <v>0</v>
      </c>
      <c r="Z39" s="118">
        <f t="shared" si="23"/>
        <v>627.64</v>
      </c>
      <c r="AA39" s="118">
        <f t="shared" si="24"/>
        <v>5.7529294440289247</v>
      </c>
    </row>
    <row r="40" spans="1:27" x14ac:dyDescent="0.2">
      <c r="A40" s="89" t="s">
        <v>188</v>
      </c>
      <c r="B40" s="116"/>
      <c r="C40" s="116"/>
      <c r="D40" s="116"/>
      <c r="E40" s="116">
        <f t="shared" si="12"/>
        <v>0</v>
      </c>
      <c r="F40" s="116">
        <v>3.4000000000000004</v>
      </c>
      <c r="G40" s="116">
        <f t="shared" si="13"/>
        <v>0.15225880414143977</v>
      </c>
      <c r="H40" s="116">
        <v>10.100000000000001</v>
      </c>
      <c r="I40" s="116">
        <f t="shared" si="14"/>
        <v>0.57388646139335098</v>
      </c>
      <c r="J40" s="116">
        <v>28.049999999999997</v>
      </c>
      <c r="K40" s="116">
        <f t="shared" si="15"/>
        <v>4.3195712767759495</v>
      </c>
      <c r="L40" s="116">
        <v>75.91</v>
      </c>
      <c r="M40" s="116">
        <f t="shared" si="16"/>
        <v>8.7311080950518729</v>
      </c>
      <c r="N40" s="116">
        <v>93.13000000000001</v>
      </c>
      <c r="O40" s="116">
        <f t="shared" si="17"/>
        <v>5.2938835834470277</v>
      </c>
      <c r="P40" s="116">
        <v>95.810000000000016</v>
      </c>
      <c r="Q40" s="116">
        <f t="shared" si="18"/>
        <v>2.890954790548351</v>
      </c>
      <c r="R40" s="116">
        <v>0</v>
      </c>
      <c r="S40" s="116">
        <f t="shared" si="19"/>
        <v>0</v>
      </c>
      <c r="T40" s="116">
        <v>0.55000000000000004</v>
      </c>
      <c r="U40" s="116">
        <f t="shared" si="20"/>
        <v>0.50104764507606814</v>
      </c>
      <c r="V40" s="116">
        <v>8.5</v>
      </c>
      <c r="W40" s="116">
        <f t="shared" si="21"/>
        <v>9.4972067039106136</v>
      </c>
      <c r="X40" s="116">
        <v>0</v>
      </c>
      <c r="Y40" s="116">
        <f t="shared" si="22"/>
        <v>0</v>
      </c>
      <c r="Z40" s="116">
        <f t="shared" si="23"/>
        <v>315.45000000000005</v>
      </c>
      <c r="AA40" s="116">
        <f t="shared" si="24"/>
        <v>2.8914052532007588</v>
      </c>
    </row>
    <row r="41" spans="1:27" x14ac:dyDescent="0.2">
      <c r="A41" s="89" t="s">
        <v>189</v>
      </c>
      <c r="B41" s="116"/>
      <c r="C41" s="116"/>
      <c r="D41" s="116"/>
      <c r="E41" s="116">
        <f t="shared" si="12"/>
        <v>0</v>
      </c>
      <c r="F41" s="116"/>
      <c r="G41" s="116">
        <f t="shared" si="13"/>
        <v>0</v>
      </c>
      <c r="H41" s="116"/>
      <c r="I41" s="116">
        <f t="shared" si="14"/>
        <v>0</v>
      </c>
      <c r="J41" s="116">
        <v>5</v>
      </c>
      <c r="K41" s="116">
        <f t="shared" si="15"/>
        <v>0.7699770546837702</v>
      </c>
      <c r="L41" s="116">
        <v>9.31</v>
      </c>
      <c r="M41" s="116">
        <f t="shared" si="16"/>
        <v>1.0708288284143452</v>
      </c>
      <c r="N41" s="116">
        <v>14.949999999999998</v>
      </c>
      <c r="O41" s="116">
        <f t="shared" si="17"/>
        <v>0.84981809913597173</v>
      </c>
      <c r="P41" s="116"/>
      <c r="Q41" s="116">
        <f t="shared" si="18"/>
        <v>0</v>
      </c>
      <c r="R41" s="116"/>
      <c r="S41" s="116">
        <f t="shared" si="19"/>
        <v>0</v>
      </c>
      <c r="T41" s="116">
        <v>5.4</v>
      </c>
      <c r="U41" s="116">
        <f t="shared" si="20"/>
        <v>4.9193768789286692</v>
      </c>
      <c r="V41" s="116"/>
      <c r="W41" s="116">
        <f t="shared" si="21"/>
        <v>0</v>
      </c>
      <c r="X41" s="116"/>
      <c r="Y41" s="116">
        <f t="shared" si="22"/>
        <v>0</v>
      </c>
      <c r="Z41" s="116">
        <f t="shared" si="23"/>
        <v>34.659999999999997</v>
      </c>
      <c r="AA41" s="116">
        <f t="shared" si="24"/>
        <v>0.31769252203499221</v>
      </c>
    </row>
    <row r="42" spans="1:27" x14ac:dyDescent="0.2">
      <c r="A42" s="89" t="s">
        <v>190</v>
      </c>
      <c r="B42" s="116"/>
      <c r="C42" s="116"/>
      <c r="D42" s="116"/>
      <c r="E42" s="116">
        <f t="shared" si="12"/>
        <v>0</v>
      </c>
      <c r="F42" s="116">
        <v>1</v>
      </c>
      <c r="G42" s="116">
        <f t="shared" si="13"/>
        <v>4.4782001218070515E-2</v>
      </c>
      <c r="H42" s="116">
        <v>7.5</v>
      </c>
      <c r="I42" s="116">
        <f t="shared" si="14"/>
        <v>0.42615331291585462</v>
      </c>
      <c r="J42" s="116"/>
      <c r="K42" s="116">
        <f t="shared" si="15"/>
        <v>0</v>
      </c>
      <c r="L42" s="116">
        <v>0.01</v>
      </c>
      <c r="M42" s="116">
        <f t="shared" si="16"/>
        <v>1.150192082077707E-3</v>
      </c>
      <c r="N42" s="116">
        <v>0.43</v>
      </c>
      <c r="O42" s="116">
        <f t="shared" si="17"/>
        <v>2.4442928603910896E-2</v>
      </c>
      <c r="P42" s="116"/>
      <c r="Q42" s="116">
        <f t="shared" si="18"/>
        <v>0</v>
      </c>
      <c r="R42" s="116"/>
      <c r="S42" s="116">
        <f t="shared" si="19"/>
        <v>0</v>
      </c>
      <c r="T42" s="116"/>
      <c r="U42" s="116">
        <f t="shared" si="20"/>
        <v>0</v>
      </c>
      <c r="V42" s="116"/>
      <c r="W42" s="116">
        <f t="shared" si="21"/>
        <v>0</v>
      </c>
      <c r="X42" s="116"/>
      <c r="Y42" s="116">
        <f t="shared" si="22"/>
        <v>0</v>
      </c>
      <c r="Z42" s="116">
        <f t="shared" si="23"/>
        <v>8.94</v>
      </c>
      <c r="AA42" s="116">
        <f t="shared" si="24"/>
        <v>8.1943772273307278E-2</v>
      </c>
    </row>
    <row r="43" spans="1:27" x14ac:dyDescent="0.2">
      <c r="A43" s="89" t="s">
        <v>191</v>
      </c>
      <c r="B43" s="116"/>
      <c r="C43" s="116"/>
      <c r="D43" s="116"/>
      <c r="E43" s="116">
        <f t="shared" si="12"/>
        <v>0</v>
      </c>
      <c r="F43" s="116"/>
      <c r="G43" s="116">
        <f t="shared" si="13"/>
        <v>0</v>
      </c>
      <c r="H43" s="116">
        <v>18.5</v>
      </c>
      <c r="I43" s="116">
        <f t="shared" si="14"/>
        <v>1.051178171859108</v>
      </c>
      <c r="J43" s="116"/>
      <c r="K43" s="116">
        <f t="shared" si="15"/>
        <v>0</v>
      </c>
      <c r="L43" s="116">
        <v>1.1000000000000001</v>
      </c>
      <c r="M43" s="116">
        <f t="shared" si="16"/>
        <v>0.12652112902854779</v>
      </c>
      <c r="N43" s="116">
        <v>0.16</v>
      </c>
      <c r="O43" s="116">
        <f t="shared" si="17"/>
        <v>9.0950432014552177E-3</v>
      </c>
      <c r="P43" s="116">
        <v>0.09</v>
      </c>
      <c r="Q43" s="116">
        <f t="shared" si="18"/>
        <v>2.7156448298648527E-3</v>
      </c>
      <c r="R43" s="116"/>
      <c r="S43" s="116">
        <f t="shared" si="19"/>
        <v>0</v>
      </c>
      <c r="T43" s="116"/>
      <c r="U43" s="116">
        <f t="shared" si="20"/>
        <v>0</v>
      </c>
      <c r="V43" s="116"/>
      <c r="W43" s="116">
        <f t="shared" si="21"/>
        <v>0</v>
      </c>
      <c r="X43" s="116"/>
      <c r="Y43" s="116">
        <f t="shared" si="22"/>
        <v>0</v>
      </c>
      <c r="Z43" s="116">
        <f t="shared" si="23"/>
        <v>19.850000000000001</v>
      </c>
      <c r="AA43" s="116">
        <f t="shared" si="24"/>
        <v>0.1819445055509116</v>
      </c>
    </row>
    <row r="44" spans="1:27" x14ac:dyDescent="0.2">
      <c r="A44" s="89" t="s">
        <v>192</v>
      </c>
      <c r="B44" s="116"/>
      <c r="C44" s="116"/>
      <c r="D44" s="116"/>
      <c r="E44" s="116">
        <f t="shared" si="12"/>
        <v>0</v>
      </c>
      <c r="F44" s="116"/>
      <c r="G44" s="116">
        <f t="shared" si="13"/>
        <v>0</v>
      </c>
      <c r="H44" s="116">
        <v>8</v>
      </c>
      <c r="I44" s="116">
        <f t="shared" si="14"/>
        <v>0.45456353377691155</v>
      </c>
      <c r="J44" s="116">
        <v>6.3000000000000007</v>
      </c>
      <c r="K44" s="116">
        <f t="shared" si="15"/>
        <v>0.97017108890155046</v>
      </c>
      <c r="L44" s="116">
        <v>0.5</v>
      </c>
      <c r="M44" s="116">
        <f t="shared" si="16"/>
        <v>5.7509604103885351E-2</v>
      </c>
      <c r="N44" s="116"/>
      <c r="O44" s="116">
        <f t="shared" si="17"/>
        <v>0</v>
      </c>
      <c r="P44" s="116"/>
      <c r="Q44" s="116">
        <f t="shared" si="18"/>
        <v>0</v>
      </c>
      <c r="R44" s="116"/>
      <c r="S44" s="116">
        <f t="shared" si="19"/>
        <v>0</v>
      </c>
      <c r="T44" s="116"/>
      <c r="U44" s="116">
        <f t="shared" si="20"/>
        <v>0</v>
      </c>
      <c r="V44" s="116"/>
      <c r="W44" s="116">
        <f t="shared" si="21"/>
        <v>0</v>
      </c>
      <c r="X44" s="116"/>
      <c r="Y44" s="116">
        <f t="shared" si="22"/>
        <v>0</v>
      </c>
      <c r="Z44" s="116">
        <f t="shared" si="23"/>
        <v>14.8</v>
      </c>
      <c r="AA44" s="116">
        <f t="shared" si="24"/>
        <v>0.13565635678355123</v>
      </c>
    </row>
    <row r="45" spans="1:27" x14ac:dyDescent="0.2">
      <c r="A45" s="89" t="s">
        <v>193</v>
      </c>
      <c r="B45" s="116"/>
      <c r="C45" s="116"/>
      <c r="D45" s="116"/>
      <c r="E45" s="116">
        <f t="shared" si="12"/>
        <v>0</v>
      </c>
      <c r="F45" s="116">
        <v>15</v>
      </c>
      <c r="G45" s="116">
        <f t="shared" si="13"/>
        <v>0.67173001827105772</v>
      </c>
      <c r="H45" s="116">
        <v>0</v>
      </c>
      <c r="I45" s="116">
        <f t="shared" si="14"/>
        <v>0</v>
      </c>
      <c r="J45" s="116">
        <v>10.719999999999999</v>
      </c>
      <c r="K45" s="116">
        <f t="shared" si="15"/>
        <v>1.6508308052420029</v>
      </c>
      <c r="L45" s="116">
        <v>2.52</v>
      </c>
      <c r="M45" s="116">
        <f t="shared" si="16"/>
        <v>0.28984840468358219</v>
      </c>
      <c r="N45" s="116">
        <v>14.91</v>
      </c>
      <c r="O45" s="116">
        <f t="shared" si="17"/>
        <v>0.84754433833560805</v>
      </c>
      <c r="P45" s="116">
        <v>0.86</v>
      </c>
      <c r="Q45" s="116">
        <f t="shared" si="18"/>
        <v>2.5949495040930814E-2</v>
      </c>
      <c r="R45" s="116">
        <v>0</v>
      </c>
      <c r="S45" s="116">
        <f t="shared" si="19"/>
        <v>0</v>
      </c>
      <c r="T45" s="116">
        <v>0.01</v>
      </c>
      <c r="U45" s="116">
        <f t="shared" si="20"/>
        <v>9.1099571832012373E-3</v>
      </c>
      <c r="V45" s="116">
        <v>0</v>
      </c>
      <c r="W45" s="116">
        <f t="shared" si="21"/>
        <v>0</v>
      </c>
      <c r="X45" s="116">
        <v>2</v>
      </c>
      <c r="Y45" s="116">
        <f t="shared" si="22"/>
        <v>7.4404761904761907</v>
      </c>
      <c r="Z45" s="116">
        <f t="shared" si="23"/>
        <v>46.019999999999996</v>
      </c>
      <c r="AA45" s="116">
        <f t="shared" si="24"/>
        <v>0.42181794183642068</v>
      </c>
    </row>
    <row r="46" spans="1:27" x14ac:dyDescent="0.2">
      <c r="A46" s="91" t="s">
        <v>194</v>
      </c>
      <c r="B46" s="117"/>
      <c r="C46" s="117"/>
      <c r="D46" s="117"/>
      <c r="E46" s="117">
        <f t="shared" si="12"/>
        <v>0</v>
      </c>
      <c r="F46" s="117"/>
      <c r="G46" s="117">
        <f t="shared" si="13"/>
        <v>0</v>
      </c>
      <c r="H46" s="117"/>
      <c r="I46" s="117">
        <f t="shared" si="14"/>
        <v>0</v>
      </c>
      <c r="J46" s="117">
        <v>0.4</v>
      </c>
      <c r="K46" s="117">
        <f t="shared" si="15"/>
        <v>6.1598164374701614E-2</v>
      </c>
      <c r="L46" s="117">
        <v>2.1</v>
      </c>
      <c r="M46" s="117">
        <f t="shared" si="16"/>
        <v>0.24154033723631849</v>
      </c>
      <c r="N46" s="117">
        <v>6</v>
      </c>
      <c r="O46" s="117">
        <f t="shared" si="17"/>
        <v>0.34106412005457065</v>
      </c>
      <c r="P46" s="117"/>
      <c r="Q46" s="117">
        <f t="shared" si="18"/>
        <v>0</v>
      </c>
      <c r="R46" s="117">
        <v>0.05</v>
      </c>
      <c r="S46" s="117">
        <f t="shared" si="19"/>
        <v>0.35739814152966409</v>
      </c>
      <c r="T46" s="117"/>
      <c r="U46" s="117">
        <f t="shared" si="20"/>
        <v>0</v>
      </c>
      <c r="V46" s="117"/>
      <c r="W46" s="117">
        <f t="shared" si="21"/>
        <v>0</v>
      </c>
      <c r="X46" s="117">
        <v>3.02</v>
      </c>
      <c r="Y46" s="117">
        <f t="shared" si="22"/>
        <v>11.235119047619047</v>
      </c>
      <c r="Z46" s="117">
        <f t="shared" si="23"/>
        <v>11.57</v>
      </c>
      <c r="AA46" s="117">
        <f t="shared" si="24"/>
        <v>0.10605027351254645</v>
      </c>
    </row>
    <row r="47" spans="1:27" x14ac:dyDescent="0.2">
      <c r="A47" s="88" t="s">
        <v>195</v>
      </c>
      <c r="B47" s="118"/>
      <c r="C47" s="118"/>
      <c r="D47" s="118"/>
      <c r="E47" s="118">
        <f t="shared" si="12"/>
        <v>0</v>
      </c>
      <c r="F47" s="118">
        <v>2.5</v>
      </c>
      <c r="G47" s="118">
        <f t="shared" si="13"/>
        <v>0.11195500304517628</v>
      </c>
      <c r="H47" s="118">
        <v>302.20999999999998</v>
      </c>
      <c r="I47" s="118">
        <f t="shared" si="14"/>
        <v>17.171705692840053</v>
      </c>
      <c r="J47" s="118">
        <v>0.6</v>
      </c>
      <c r="K47" s="118">
        <f t="shared" si="15"/>
        <v>9.2397246562052407E-2</v>
      </c>
      <c r="L47" s="118">
        <v>2.5</v>
      </c>
      <c r="M47" s="118">
        <f t="shared" si="16"/>
        <v>0.28754802051942674</v>
      </c>
      <c r="N47" s="118">
        <v>3.8399999999999994</v>
      </c>
      <c r="O47" s="118">
        <f t="shared" si="17"/>
        <v>0.2182810368349252</v>
      </c>
      <c r="P47" s="118">
        <v>0.8</v>
      </c>
      <c r="Q47" s="118">
        <f t="shared" si="18"/>
        <v>2.4139065154354249E-2</v>
      </c>
      <c r="R47" s="118">
        <v>0</v>
      </c>
      <c r="S47" s="118">
        <f t="shared" si="19"/>
        <v>0</v>
      </c>
      <c r="T47" s="118">
        <v>0</v>
      </c>
      <c r="U47" s="118">
        <f t="shared" si="20"/>
        <v>0</v>
      </c>
      <c r="V47" s="118">
        <v>0</v>
      </c>
      <c r="W47" s="118">
        <f t="shared" si="21"/>
        <v>0</v>
      </c>
      <c r="X47" s="118">
        <v>20.53</v>
      </c>
      <c r="Y47" s="118">
        <f t="shared" si="22"/>
        <v>76.376488095238088</v>
      </c>
      <c r="Z47" s="118">
        <f t="shared" si="23"/>
        <v>332.98</v>
      </c>
      <c r="AA47" s="118">
        <f t="shared" si="24"/>
        <v>3.0520847082288434</v>
      </c>
    </row>
    <row r="48" spans="1:27" x14ac:dyDescent="0.2">
      <c r="A48" s="89" t="s">
        <v>196</v>
      </c>
      <c r="B48" s="116"/>
      <c r="C48" s="116"/>
      <c r="D48" s="116"/>
      <c r="E48" s="116">
        <f t="shared" si="12"/>
        <v>0</v>
      </c>
      <c r="F48" s="116">
        <v>212.65</v>
      </c>
      <c r="G48" s="116">
        <f t="shared" si="13"/>
        <v>9.5228925590226954</v>
      </c>
      <c r="H48" s="116">
        <v>3.8</v>
      </c>
      <c r="I48" s="116">
        <f t="shared" si="14"/>
        <v>0.21591767854403301</v>
      </c>
      <c r="J48" s="116"/>
      <c r="K48" s="116">
        <f t="shared" si="15"/>
        <v>0</v>
      </c>
      <c r="L48" s="116">
        <v>15.06</v>
      </c>
      <c r="M48" s="116">
        <f t="shared" si="16"/>
        <v>1.7321892756090269</v>
      </c>
      <c r="N48" s="116">
        <v>1.0500000000000003</v>
      </c>
      <c r="O48" s="116">
        <f t="shared" si="17"/>
        <v>5.9686221009549879E-2</v>
      </c>
      <c r="P48" s="116"/>
      <c r="Q48" s="116">
        <f t="shared" si="18"/>
        <v>0</v>
      </c>
      <c r="R48" s="116"/>
      <c r="S48" s="116">
        <f t="shared" si="19"/>
        <v>0</v>
      </c>
      <c r="T48" s="116"/>
      <c r="U48" s="116">
        <f t="shared" si="20"/>
        <v>0</v>
      </c>
      <c r="V48" s="116"/>
      <c r="W48" s="116">
        <f t="shared" si="21"/>
        <v>0</v>
      </c>
      <c r="X48" s="116"/>
      <c r="Y48" s="116">
        <f t="shared" si="22"/>
        <v>0</v>
      </c>
      <c r="Z48" s="116">
        <f t="shared" si="23"/>
        <v>232.56000000000003</v>
      </c>
      <c r="AA48" s="116">
        <f t="shared" si="24"/>
        <v>2.1316379955123428</v>
      </c>
    </row>
    <row r="49" spans="1:27" x14ac:dyDescent="0.2">
      <c r="A49" s="89" t="s">
        <v>197</v>
      </c>
      <c r="B49" s="116"/>
      <c r="C49" s="116"/>
      <c r="D49" s="116">
        <v>12</v>
      </c>
      <c r="E49" s="116">
        <f t="shared" si="12"/>
        <v>14.169323414806945</v>
      </c>
      <c r="F49" s="116">
        <v>35</v>
      </c>
      <c r="G49" s="116">
        <f t="shared" si="13"/>
        <v>1.5673700426324679</v>
      </c>
      <c r="H49" s="116">
        <v>2.5499999999999998</v>
      </c>
      <c r="I49" s="116">
        <f t="shared" si="14"/>
        <v>0.14489212639139054</v>
      </c>
      <c r="J49" s="116">
        <v>10.5</v>
      </c>
      <c r="K49" s="116">
        <f t="shared" si="15"/>
        <v>1.6169518148359172</v>
      </c>
      <c r="L49" s="116"/>
      <c r="M49" s="116">
        <f t="shared" si="16"/>
        <v>0</v>
      </c>
      <c r="N49" s="116">
        <v>1.78</v>
      </c>
      <c r="O49" s="116">
        <f t="shared" si="17"/>
        <v>0.10118235561618931</v>
      </c>
      <c r="P49" s="116">
        <v>0.04</v>
      </c>
      <c r="Q49" s="116">
        <f t="shared" si="18"/>
        <v>1.2069532577177124E-3</v>
      </c>
      <c r="R49" s="116">
        <v>0</v>
      </c>
      <c r="S49" s="116">
        <f t="shared" si="19"/>
        <v>0</v>
      </c>
      <c r="T49" s="116">
        <v>0</v>
      </c>
      <c r="U49" s="116">
        <f t="shared" si="20"/>
        <v>0</v>
      </c>
      <c r="V49" s="116">
        <v>0</v>
      </c>
      <c r="W49" s="116">
        <f t="shared" si="21"/>
        <v>0</v>
      </c>
      <c r="X49" s="116">
        <v>0</v>
      </c>
      <c r="Y49" s="116">
        <f t="shared" si="22"/>
        <v>0</v>
      </c>
      <c r="Z49" s="116">
        <f t="shared" si="23"/>
        <v>61.87</v>
      </c>
      <c r="AA49" s="116">
        <f t="shared" si="24"/>
        <v>0.56709856717556162</v>
      </c>
    </row>
    <row r="50" spans="1:27" x14ac:dyDescent="0.2">
      <c r="A50" s="89" t="s">
        <v>198</v>
      </c>
      <c r="B50" s="116"/>
      <c r="C50" s="116"/>
      <c r="D50" s="116"/>
      <c r="E50" s="116">
        <f t="shared" si="12"/>
        <v>0</v>
      </c>
      <c r="F50" s="116"/>
      <c r="G50" s="116">
        <f t="shared" si="13"/>
        <v>0</v>
      </c>
      <c r="H50" s="116">
        <v>0</v>
      </c>
      <c r="I50" s="116">
        <f t="shared" si="14"/>
        <v>0</v>
      </c>
      <c r="J50" s="116">
        <v>3.5999999999999996</v>
      </c>
      <c r="K50" s="116">
        <f t="shared" si="15"/>
        <v>0.55438347937231447</v>
      </c>
      <c r="L50" s="116">
        <v>10.210000000000001</v>
      </c>
      <c r="M50" s="116">
        <f t="shared" si="16"/>
        <v>1.1743461158013389</v>
      </c>
      <c r="N50" s="116">
        <v>3.62</v>
      </c>
      <c r="O50" s="116">
        <f t="shared" si="17"/>
        <v>0.2057753524329243</v>
      </c>
      <c r="P50" s="116">
        <v>36.15</v>
      </c>
      <c r="Q50" s="116">
        <f t="shared" si="18"/>
        <v>1.0907840066623824</v>
      </c>
      <c r="R50" s="116">
        <v>0</v>
      </c>
      <c r="S50" s="116">
        <f t="shared" si="19"/>
        <v>0</v>
      </c>
      <c r="T50" s="116">
        <v>0</v>
      </c>
      <c r="U50" s="116">
        <f t="shared" si="20"/>
        <v>0</v>
      </c>
      <c r="V50" s="116">
        <v>0</v>
      </c>
      <c r="W50" s="116">
        <f t="shared" si="21"/>
        <v>0</v>
      </c>
      <c r="X50" s="116">
        <v>0</v>
      </c>
      <c r="Y50" s="116">
        <f t="shared" si="22"/>
        <v>0</v>
      </c>
      <c r="Z50" s="116">
        <f t="shared" si="23"/>
        <v>53.58</v>
      </c>
      <c r="AA50" s="116">
        <f t="shared" si="24"/>
        <v>0.49111267543666715</v>
      </c>
    </row>
    <row r="51" spans="1:27" x14ac:dyDescent="0.2">
      <c r="A51" s="89" t="s">
        <v>199</v>
      </c>
      <c r="B51" s="116"/>
      <c r="C51" s="116"/>
      <c r="D51" s="116">
        <v>2.8</v>
      </c>
      <c r="E51" s="116">
        <f t="shared" si="12"/>
        <v>3.3061754634549532</v>
      </c>
      <c r="F51" s="116">
        <v>0.62</v>
      </c>
      <c r="G51" s="116">
        <f t="shared" si="13"/>
        <v>2.7764840755203718E-2</v>
      </c>
      <c r="H51" s="116"/>
      <c r="I51" s="116">
        <f t="shared" si="14"/>
        <v>0</v>
      </c>
      <c r="J51" s="116">
        <v>2</v>
      </c>
      <c r="K51" s="116">
        <f t="shared" si="15"/>
        <v>0.30799082187350807</v>
      </c>
      <c r="L51" s="116">
        <v>5.75</v>
      </c>
      <c r="M51" s="116">
        <f t="shared" si="16"/>
        <v>0.66136044719468157</v>
      </c>
      <c r="N51" s="116">
        <v>0.62999999999999989</v>
      </c>
      <c r="O51" s="116">
        <f t="shared" si="17"/>
        <v>3.5811732605729917E-2</v>
      </c>
      <c r="P51" s="116">
        <v>1.1299999999999999</v>
      </c>
      <c r="Q51" s="116">
        <f t="shared" si="18"/>
        <v>3.4096429530525371E-2</v>
      </c>
      <c r="R51" s="116"/>
      <c r="S51" s="116">
        <f t="shared" si="19"/>
        <v>0</v>
      </c>
      <c r="T51" s="116"/>
      <c r="U51" s="116">
        <f t="shared" si="20"/>
        <v>0</v>
      </c>
      <c r="V51" s="116"/>
      <c r="W51" s="116">
        <f t="shared" si="21"/>
        <v>0</v>
      </c>
      <c r="X51" s="116"/>
      <c r="Y51" s="116">
        <f t="shared" si="22"/>
        <v>0</v>
      </c>
      <c r="Z51" s="116">
        <f t="shared" si="23"/>
        <v>12.93</v>
      </c>
      <c r="AA51" s="116">
        <f t="shared" si="24"/>
        <v>0.11851599278454845</v>
      </c>
    </row>
    <row r="52" spans="1:27" x14ac:dyDescent="0.2">
      <c r="A52" s="91" t="s">
        <v>200</v>
      </c>
      <c r="B52" s="117"/>
      <c r="C52" s="117"/>
      <c r="D52" s="117"/>
      <c r="E52" s="117">
        <f t="shared" si="12"/>
        <v>0</v>
      </c>
      <c r="F52" s="117">
        <v>3.0599999999999996</v>
      </c>
      <c r="G52" s="117">
        <f t="shared" si="13"/>
        <v>0.13703292372729575</v>
      </c>
      <c r="H52" s="117"/>
      <c r="I52" s="117">
        <f t="shared" si="14"/>
        <v>0</v>
      </c>
      <c r="J52" s="117">
        <v>0.3</v>
      </c>
      <c r="K52" s="117">
        <f t="shared" si="15"/>
        <v>4.6198623281026203E-2</v>
      </c>
      <c r="L52" s="117">
        <v>4</v>
      </c>
      <c r="M52" s="117">
        <f t="shared" si="16"/>
        <v>0.4600768328310828</v>
      </c>
      <c r="N52" s="117"/>
      <c r="O52" s="117">
        <f t="shared" si="17"/>
        <v>0</v>
      </c>
      <c r="P52" s="117"/>
      <c r="Q52" s="117">
        <f t="shared" si="18"/>
        <v>0</v>
      </c>
      <c r="R52" s="117"/>
      <c r="S52" s="117">
        <f t="shared" si="19"/>
        <v>0</v>
      </c>
      <c r="T52" s="117"/>
      <c r="U52" s="117">
        <f t="shared" si="20"/>
        <v>0</v>
      </c>
      <c r="V52" s="117"/>
      <c r="W52" s="117">
        <f t="shared" si="21"/>
        <v>0</v>
      </c>
      <c r="X52" s="117"/>
      <c r="Y52" s="117">
        <f t="shared" si="22"/>
        <v>0</v>
      </c>
      <c r="Z52" s="117">
        <f t="shared" si="23"/>
        <v>7.3599999999999994</v>
      </c>
      <c r="AA52" s="117">
        <f t="shared" si="24"/>
        <v>6.7461539589657893E-2</v>
      </c>
    </row>
    <row r="53" spans="1:27" x14ac:dyDescent="0.2">
      <c r="A53" s="88" t="s">
        <v>201</v>
      </c>
      <c r="B53" s="116"/>
      <c r="C53" s="116"/>
      <c r="D53" s="116">
        <v>1.1000000000000001</v>
      </c>
      <c r="E53" s="116">
        <f t="shared" si="12"/>
        <v>1.2988546463573032</v>
      </c>
      <c r="F53" s="116">
        <v>695.50999999999829</v>
      </c>
      <c r="G53" s="116">
        <f t="shared" si="13"/>
        <v>31.146329667180151</v>
      </c>
      <c r="H53" s="116">
        <v>24.42</v>
      </c>
      <c r="I53" s="116">
        <f t="shared" si="14"/>
        <v>1.3875551868540226</v>
      </c>
      <c r="J53" s="116">
        <v>4.5</v>
      </c>
      <c r="K53" s="116">
        <f t="shared" si="15"/>
        <v>0.69297934921539317</v>
      </c>
      <c r="L53" s="116">
        <v>1.25</v>
      </c>
      <c r="M53" s="116">
        <f t="shared" si="16"/>
        <v>0.14377401025971337</v>
      </c>
      <c r="N53" s="116">
        <v>7.4799999999999978</v>
      </c>
      <c r="O53" s="116">
        <f t="shared" si="17"/>
        <v>0.42519326966803134</v>
      </c>
      <c r="P53" s="116">
        <v>17.560000000000002</v>
      </c>
      <c r="Q53" s="116">
        <f t="shared" si="18"/>
        <v>0.52985248013807573</v>
      </c>
      <c r="R53" s="116">
        <v>1.05</v>
      </c>
      <c r="S53" s="116">
        <f t="shared" si="19"/>
        <v>7.5053609721229462</v>
      </c>
      <c r="T53" s="116">
        <v>0.1</v>
      </c>
      <c r="U53" s="116">
        <f t="shared" si="20"/>
        <v>9.109957183201238E-2</v>
      </c>
      <c r="V53" s="116">
        <v>0</v>
      </c>
      <c r="W53" s="116">
        <f t="shared" si="21"/>
        <v>0</v>
      </c>
      <c r="X53" s="116">
        <v>0.5</v>
      </c>
      <c r="Y53" s="116">
        <f t="shared" si="22"/>
        <v>1.8601190476190477</v>
      </c>
      <c r="Z53" s="116">
        <f t="shared" si="23"/>
        <v>753.46999999999832</v>
      </c>
      <c r="AA53" s="116">
        <f t="shared" si="24"/>
        <v>6.9062834557906818</v>
      </c>
    </row>
    <row r="54" spans="1:27" x14ac:dyDescent="0.2">
      <c r="A54" s="91" t="s">
        <v>202</v>
      </c>
      <c r="B54" s="117"/>
      <c r="C54" s="117"/>
      <c r="D54" s="117"/>
      <c r="E54" s="117">
        <f t="shared" si="12"/>
        <v>0</v>
      </c>
      <c r="F54" s="117"/>
      <c r="G54" s="117">
        <f t="shared" si="13"/>
        <v>0</v>
      </c>
      <c r="H54" s="117">
        <v>3.3099999999999996</v>
      </c>
      <c r="I54" s="117">
        <f t="shared" si="14"/>
        <v>0.18807566210019713</v>
      </c>
      <c r="J54" s="117"/>
      <c r="K54" s="117">
        <f t="shared" si="15"/>
        <v>0</v>
      </c>
      <c r="L54" s="117"/>
      <c r="M54" s="117">
        <f t="shared" si="16"/>
        <v>0</v>
      </c>
      <c r="N54" s="117"/>
      <c r="O54" s="117">
        <f t="shared" si="17"/>
        <v>0</v>
      </c>
      <c r="P54" s="117">
        <v>8.64</v>
      </c>
      <c r="Q54" s="117">
        <f t="shared" si="18"/>
        <v>0.26070190366702589</v>
      </c>
      <c r="R54" s="117"/>
      <c r="S54" s="117">
        <f t="shared" si="19"/>
        <v>0</v>
      </c>
      <c r="T54" s="117"/>
      <c r="U54" s="117">
        <f t="shared" si="20"/>
        <v>0</v>
      </c>
      <c r="V54" s="117"/>
      <c r="W54" s="117">
        <f t="shared" si="21"/>
        <v>0</v>
      </c>
      <c r="X54" s="117"/>
      <c r="Y54" s="117">
        <f t="shared" si="22"/>
        <v>0</v>
      </c>
      <c r="Z54" s="117">
        <f t="shared" si="23"/>
        <v>11.95</v>
      </c>
      <c r="AA54" s="117">
        <f t="shared" si="24"/>
        <v>0.10953334213266465</v>
      </c>
    </row>
    <row r="55" spans="1:27" x14ac:dyDescent="0.2">
      <c r="A55" s="88" t="s">
        <v>203</v>
      </c>
      <c r="B55" s="118"/>
      <c r="C55" s="118"/>
      <c r="D55" s="118"/>
      <c r="E55" s="118">
        <f t="shared" si="12"/>
        <v>0</v>
      </c>
      <c r="F55" s="118"/>
      <c r="G55" s="118">
        <f t="shared" si="13"/>
        <v>0</v>
      </c>
      <c r="H55" s="118">
        <v>12</v>
      </c>
      <c r="I55" s="118">
        <f t="shared" si="14"/>
        <v>0.68184530066536742</v>
      </c>
      <c r="J55" s="118">
        <v>6.3499999999999988</v>
      </c>
      <c r="K55" s="118">
        <f t="shared" si="15"/>
        <v>0.97787085944838792</v>
      </c>
      <c r="L55" s="118">
        <v>4.5</v>
      </c>
      <c r="M55" s="118">
        <f t="shared" si="16"/>
        <v>0.5175864369349682</v>
      </c>
      <c r="N55" s="118">
        <v>4.6099999999999985</v>
      </c>
      <c r="O55" s="118">
        <f t="shared" si="17"/>
        <v>0.26205093224192838</v>
      </c>
      <c r="P55" s="118">
        <v>1.34</v>
      </c>
      <c r="Q55" s="118">
        <f t="shared" si="18"/>
        <v>4.0432934133543368E-2</v>
      </c>
      <c r="R55" s="118"/>
      <c r="S55" s="118">
        <f t="shared" si="19"/>
        <v>0</v>
      </c>
      <c r="T55" s="118"/>
      <c r="U55" s="118">
        <f t="shared" si="20"/>
        <v>0</v>
      </c>
      <c r="V55" s="118"/>
      <c r="W55" s="118">
        <f t="shared" si="21"/>
        <v>0</v>
      </c>
      <c r="X55" s="118"/>
      <c r="Y55" s="118">
        <f t="shared" si="22"/>
        <v>0</v>
      </c>
      <c r="Z55" s="118">
        <f t="shared" si="23"/>
        <v>28.799999999999997</v>
      </c>
      <c r="AA55" s="118">
        <f t="shared" si="24"/>
        <v>0.2639799375247483</v>
      </c>
    </row>
    <row r="56" spans="1:27" x14ac:dyDescent="0.2">
      <c r="A56" s="89" t="s">
        <v>204</v>
      </c>
      <c r="B56" s="116"/>
      <c r="C56" s="116"/>
      <c r="D56" s="116">
        <v>3.25</v>
      </c>
      <c r="E56" s="116">
        <f t="shared" si="12"/>
        <v>3.8375250915102139</v>
      </c>
      <c r="F56" s="116">
        <v>1.03</v>
      </c>
      <c r="G56" s="116">
        <f t="shared" si="13"/>
        <v>4.6125461254612629E-2</v>
      </c>
      <c r="H56" s="116">
        <v>99.82</v>
      </c>
      <c r="I56" s="116">
        <f t="shared" si="14"/>
        <v>5.6718164927014136</v>
      </c>
      <c r="J56" s="116">
        <v>82.949999999999974</v>
      </c>
      <c r="K56" s="116">
        <f t="shared" si="15"/>
        <v>12.773919337203743</v>
      </c>
      <c r="L56" s="116">
        <v>5.41</v>
      </c>
      <c r="M56" s="116">
        <f t="shared" si="16"/>
        <v>0.62225391640403949</v>
      </c>
      <c r="N56" s="116">
        <v>34.96</v>
      </c>
      <c r="O56" s="116">
        <f t="shared" si="17"/>
        <v>1.9872669395179647</v>
      </c>
      <c r="P56" s="116">
        <v>1.52</v>
      </c>
      <c r="Q56" s="116">
        <f t="shared" si="18"/>
        <v>4.5864223793273068E-2</v>
      </c>
      <c r="R56" s="116"/>
      <c r="S56" s="116">
        <f t="shared" si="19"/>
        <v>0</v>
      </c>
      <c r="T56" s="116">
        <v>3.25</v>
      </c>
      <c r="U56" s="116">
        <f t="shared" si="20"/>
        <v>2.9607360845404025</v>
      </c>
      <c r="V56" s="116"/>
      <c r="W56" s="116">
        <f t="shared" si="21"/>
        <v>0</v>
      </c>
      <c r="X56" s="116"/>
      <c r="Y56" s="116">
        <f t="shared" si="22"/>
        <v>0</v>
      </c>
      <c r="Z56" s="116">
        <f t="shared" si="23"/>
        <v>232.18999999999997</v>
      </c>
      <c r="AA56" s="116">
        <f t="shared" si="24"/>
        <v>2.1282465865927533</v>
      </c>
    </row>
    <row r="57" spans="1:27" x14ac:dyDescent="0.2">
      <c r="A57" s="91" t="s">
        <v>205</v>
      </c>
      <c r="B57" s="117"/>
      <c r="C57" s="117"/>
      <c r="D57" s="117">
        <v>3.8600000000000003</v>
      </c>
      <c r="E57" s="117">
        <f t="shared" si="12"/>
        <v>4.5577990317629009</v>
      </c>
      <c r="F57" s="117">
        <v>688.23999999999842</v>
      </c>
      <c r="G57" s="117">
        <f t="shared" si="13"/>
        <v>30.820764518324783</v>
      </c>
      <c r="H57" s="117">
        <v>452.45</v>
      </c>
      <c r="I57" s="117">
        <f t="shared" si="14"/>
        <v>25.708408857170458</v>
      </c>
      <c r="J57" s="117">
        <v>277.50000000000011</v>
      </c>
      <c r="K57" s="117">
        <f t="shared" si="15"/>
        <v>42.733726534949263</v>
      </c>
      <c r="L57" s="117">
        <v>205.62999999999994</v>
      </c>
      <c r="M57" s="117">
        <f t="shared" si="16"/>
        <v>23.651399783763882</v>
      </c>
      <c r="N57" s="117">
        <v>270.50999999999982</v>
      </c>
      <c r="O57" s="117">
        <f t="shared" si="17"/>
        <v>15.376875852660307</v>
      </c>
      <c r="P57" s="117">
        <v>392.30999999999989</v>
      </c>
      <c r="Q57" s="117">
        <f t="shared" si="18"/>
        <v>11.83749581338089</v>
      </c>
      <c r="R57" s="117">
        <v>2.0499999999999998</v>
      </c>
      <c r="S57" s="117">
        <f t="shared" si="19"/>
        <v>14.653323802716226</v>
      </c>
      <c r="T57" s="117">
        <v>21.13</v>
      </c>
      <c r="U57" s="117">
        <f t="shared" si="20"/>
        <v>19.249339528104215</v>
      </c>
      <c r="V57" s="117">
        <v>0</v>
      </c>
      <c r="W57" s="117">
        <f t="shared" si="21"/>
        <v>0</v>
      </c>
      <c r="X57" s="117">
        <v>0.02</v>
      </c>
      <c r="Y57" s="117">
        <f t="shared" si="22"/>
        <v>7.4404761904761904E-2</v>
      </c>
      <c r="Z57" s="117">
        <f t="shared" si="23"/>
        <v>2313.699999999998</v>
      </c>
      <c r="AA57" s="117">
        <f t="shared" si="24"/>
        <v>21.207304911493388</v>
      </c>
    </row>
    <row r="58" spans="1:27" x14ac:dyDescent="0.2">
      <c r="A58" s="88" t="s">
        <v>206</v>
      </c>
      <c r="B58" s="118"/>
      <c r="C58" s="118"/>
      <c r="D58" s="118"/>
      <c r="E58" s="118">
        <f t="shared" si="12"/>
        <v>0</v>
      </c>
      <c r="F58" s="118"/>
      <c r="G58" s="118">
        <f t="shared" si="13"/>
        <v>0</v>
      </c>
      <c r="H58" s="118">
        <v>9.2099999999999991</v>
      </c>
      <c r="I58" s="118">
        <f t="shared" si="14"/>
        <v>0.52331626826066935</v>
      </c>
      <c r="J58" s="118">
        <v>15.4</v>
      </c>
      <c r="K58" s="118">
        <f t="shared" si="15"/>
        <v>2.3715293284260119</v>
      </c>
      <c r="L58" s="118">
        <v>19.05</v>
      </c>
      <c r="M58" s="118">
        <f t="shared" si="16"/>
        <v>2.191115916358032</v>
      </c>
      <c r="N58" s="118">
        <v>1.7</v>
      </c>
      <c r="O58" s="118">
        <f t="shared" si="17"/>
        <v>9.663483401546169E-2</v>
      </c>
      <c r="P58" s="118"/>
      <c r="Q58" s="118">
        <f t="shared" si="18"/>
        <v>0</v>
      </c>
      <c r="R58" s="118">
        <v>0.7</v>
      </c>
      <c r="S58" s="118">
        <f t="shared" si="19"/>
        <v>5.003573981415296</v>
      </c>
      <c r="T58" s="118"/>
      <c r="U58" s="118">
        <f t="shared" si="20"/>
        <v>0</v>
      </c>
      <c r="V58" s="118"/>
      <c r="W58" s="118">
        <f t="shared" si="21"/>
        <v>0</v>
      </c>
      <c r="X58" s="118"/>
      <c r="Y58" s="118">
        <f t="shared" si="22"/>
        <v>0</v>
      </c>
      <c r="Z58" s="118">
        <f t="shared" si="23"/>
        <v>46.06</v>
      </c>
      <c r="AA58" s="118">
        <f t="shared" si="24"/>
        <v>0.42218458063853848</v>
      </c>
    </row>
    <row r="59" spans="1:27" x14ac:dyDescent="0.2">
      <c r="A59" s="89" t="s">
        <v>207</v>
      </c>
      <c r="B59" s="116"/>
      <c r="C59" s="116"/>
      <c r="D59" s="116">
        <v>0.05</v>
      </c>
      <c r="E59" s="116">
        <f t="shared" si="12"/>
        <v>5.9038847561695605E-2</v>
      </c>
      <c r="F59" s="116">
        <v>19.560000000000002</v>
      </c>
      <c r="G59" s="116">
        <f t="shared" si="13"/>
        <v>0.87593594382545936</v>
      </c>
      <c r="H59" s="116">
        <v>14.870000000000001</v>
      </c>
      <c r="I59" s="116">
        <f t="shared" si="14"/>
        <v>0.84491996840783434</v>
      </c>
      <c r="J59" s="116">
        <v>4.0999999999999996</v>
      </c>
      <c r="K59" s="116">
        <f t="shared" si="15"/>
        <v>0.6313811848406915</v>
      </c>
      <c r="L59" s="116">
        <v>16.080000000000002</v>
      </c>
      <c r="M59" s="116">
        <f t="shared" si="16"/>
        <v>1.849508867980953</v>
      </c>
      <c r="N59" s="116">
        <v>14.149999999999999</v>
      </c>
      <c r="O59" s="116">
        <f t="shared" si="17"/>
        <v>0.80434288312869573</v>
      </c>
      <c r="P59" s="116">
        <v>3.7299999999999986</v>
      </c>
      <c r="Q59" s="116">
        <f t="shared" si="18"/>
        <v>0.11254839128217664</v>
      </c>
      <c r="R59" s="116">
        <v>0</v>
      </c>
      <c r="S59" s="116">
        <f t="shared" si="19"/>
        <v>0</v>
      </c>
      <c r="T59" s="116">
        <v>0</v>
      </c>
      <c r="U59" s="116">
        <f t="shared" si="20"/>
        <v>0</v>
      </c>
      <c r="V59" s="116">
        <v>0</v>
      </c>
      <c r="W59" s="116">
        <f t="shared" si="21"/>
        <v>0</v>
      </c>
      <c r="X59" s="116">
        <v>0</v>
      </c>
      <c r="Y59" s="116">
        <f t="shared" si="22"/>
        <v>0</v>
      </c>
      <c r="Z59" s="116">
        <f t="shared" si="23"/>
        <v>72.540000000000006</v>
      </c>
      <c r="AA59" s="116">
        <f t="shared" si="24"/>
        <v>0.66489946764045982</v>
      </c>
    </row>
    <row r="60" spans="1:27" x14ac:dyDescent="0.2">
      <c r="A60" s="91" t="s">
        <v>208</v>
      </c>
      <c r="B60" s="117"/>
      <c r="C60" s="117"/>
      <c r="D60" s="117">
        <v>15.61</v>
      </c>
      <c r="E60" s="117">
        <f t="shared" si="12"/>
        <v>18.431928208761363</v>
      </c>
      <c r="F60" s="117">
        <v>57.94</v>
      </c>
      <c r="G60" s="117">
        <f t="shared" si="13"/>
        <v>2.5946691505750059</v>
      </c>
      <c r="H60" s="117">
        <v>21.2</v>
      </c>
      <c r="I60" s="117">
        <f t="shared" si="14"/>
        <v>1.2045933645088156</v>
      </c>
      <c r="J60" s="117">
        <v>10.900000000000002</v>
      </c>
      <c r="K60" s="117">
        <f t="shared" si="15"/>
        <v>1.6785499792106191</v>
      </c>
      <c r="L60" s="117"/>
      <c r="M60" s="117">
        <f t="shared" si="16"/>
        <v>0</v>
      </c>
      <c r="N60" s="117">
        <v>3.45</v>
      </c>
      <c r="O60" s="117">
        <f t="shared" si="17"/>
        <v>0.19611186903137814</v>
      </c>
      <c r="P60" s="117">
        <v>1.02</v>
      </c>
      <c r="Q60" s="117">
        <f t="shared" si="18"/>
        <v>3.0777308071801665E-2</v>
      </c>
      <c r="R60" s="117"/>
      <c r="S60" s="117">
        <f t="shared" si="19"/>
        <v>0</v>
      </c>
      <c r="T60" s="117"/>
      <c r="U60" s="117">
        <f t="shared" si="20"/>
        <v>0</v>
      </c>
      <c r="V60" s="117"/>
      <c r="W60" s="117">
        <f t="shared" si="21"/>
        <v>0</v>
      </c>
      <c r="X60" s="117"/>
      <c r="Y60" s="117">
        <f t="shared" si="22"/>
        <v>0</v>
      </c>
      <c r="Z60" s="117">
        <f t="shared" si="23"/>
        <v>110.12</v>
      </c>
      <c r="AA60" s="117">
        <f t="shared" si="24"/>
        <v>1.0093566222300445</v>
      </c>
    </row>
    <row r="61" spans="1:27" x14ac:dyDescent="0.2">
      <c r="A61" s="88" t="s">
        <v>209</v>
      </c>
      <c r="B61" s="118"/>
      <c r="C61" s="118"/>
      <c r="D61" s="118">
        <v>14.92</v>
      </c>
      <c r="E61" s="118">
        <f t="shared" si="12"/>
        <v>17.617192112409967</v>
      </c>
      <c r="F61" s="118">
        <v>430.23999999999961</v>
      </c>
      <c r="G61" s="118">
        <f t="shared" si="13"/>
        <v>19.267008204062641</v>
      </c>
      <c r="H61" s="118">
        <v>581.88000000000045</v>
      </c>
      <c r="I61" s="118">
        <f t="shared" si="14"/>
        <v>33.062678629263687</v>
      </c>
      <c r="J61" s="118">
        <v>27.099999999999998</v>
      </c>
      <c r="K61" s="118">
        <f t="shared" si="15"/>
        <v>4.1732756363860339</v>
      </c>
      <c r="L61" s="118">
        <v>206.21999999999994</v>
      </c>
      <c r="M61" s="118">
        <f t="shared" si="16"/>
        <v>23.719261116606468</v>
      </c>
      <c r="N61" s="118">
        <v>567.40999999999826</v>
      </c>
      <c r="O61" s="118">
        <f t="shared" si="17"/>
        <v>32.253865393360556</v>
      </c>
      <c r="P61" s="118">
        <v>1479.0999999999988</v>
      </c>
      <c r="Q61" s="118">
        <f t="shared" si="18"/>
        <v>44.630114087256672</v>
      </c>
      <c r="R61" s="118"/>
      <c r="S61" s="118">
        <f t="shared" si="19"/>
        <v>0</v>
      </c>
      <c r="T61" s="118">
        <v>18.829999999999998</v>
      </c>
      <c r="U61" s="118">
        <f t="shared" si="20"/>
        <v>17.154049375967929</v>
      </c>
      <c r="V61" s="118"/>
      <c r="W61" s="118">
        <f t="shared" si="21"/>
        <v>0</v>
      </c>
      <c r="X61" s="118"/>
      <c r="Y61" s="118">
        <f t="shared" si="22"/>
        <v>0</v>
      </c>
      <c r="Z61" s="118">
        <f t="shared" si="23"/>
        <v>3325.6999999999971</v>
      </c>
      <c r="AA61" s="118">
        <f t="shared" si="24"/>
        <v>30.483266605071339</v>
      </c>
    </row>
    <row r="62" spans="1:27" x14ac:dyDescent="0.2">
      <c r="A62" s="89" t="s">
        <v>210</v>
      </c>
      <c r="B62" s="116"/>
      <c r="C62" s="116"/>
      <c r="D62" s="116"/>
      <c r="E62" s="116">
        <f t="shared" si="12"/>
        <v>0</v>
      </c>
      <c r="F62" s="116">
        <v>25.200000000000003</v>
      </c>
      <c r="G62" s="116">
        <f t="shared" si="13"/>
        <v>1.1285064306953771</v>
      </c>
      <c r="H62" s="116">
        <v>11.8</v>
      </c>
      <c r="I62" s="116">
        <f t="shared" si="14"/>
        <v>0.6704812123209446</v>
      </c>
      <c r="J62" s="116">
        <v>28.7</v>
      </c>
      <c r="K62" s="116">
        <f t="shared" si="15"/>
        <v>4.4196682938848406</v>
      </c>
      <c r="L62" s="116"/>
      <c r="M62" s="116">
        <f t="shared" si="16"/>
        <v>0</v>
      </c>
      <c r="N62" s="116">
        <v>5.9899999999999993</v>
      </c>
      <c r="O62" s="116">
        <f t="shared" si="17"/>
        <v>0.34049567985447965</v>
      </c>
      <c r="P62" s="116">
        <v>11.710000000000003</v>
      </c>
      <c r="Q62" s="116">
        <f t="shared" si="18"/>
        <v>0.35333556619686041</v>
      </c>
      <c r="R62" s="116"/>
      <c r="S62" s="116">
        <f t="shared" si="19"/>
        <v>0</v>
      </c>
      <c r="T62" s="116"/>
      <c r="U62" s="116">
        <f t="shared" si="20"/>
        <v>0</v>
      </c>
      <c r="V62" s="116"/>
      <c r="W62" s="116">
        <f t="shared" si="21"/>
        <v>0</v>
      </c>
      <c r="X62" s="116"/>
      <c r="Y62" s="116">
        <f t="shared" si="22"/>
        <v>0</v>
      </c>
      <c r="Z62" s="116">
        <f t="shared" si="23"/>
        <v>83.4</v>
      </c>
      <c r="AA62" s="116">
        <f t="shared" si="24"/>
        <v>0.76444190241541699</v>
      </c>
    </row>
    <row r="63" spans="1:27" x14ac:dyDescent="0.2">
      <c r="A63" s="89" t="s">
        <v>211</v>
      </c>
      <c r="B63" s="116"/>
      <c r="C63" s="116"/>
      <c r="D63" s="116"/>
      <c r="E63" s="116">
        <f t="shared" si="12"/>
        <v>0</v>
      </c>
      <c r="F63" s="116">
        <v>3</v>
      </c>
      <c r="G63" s="116">
        <f t="shared" si="13"/>
        <v>0.13434600365421157</v>
      </c>
      <c r="H63" s="116"/>
      <c r="I63" s="116">
        <f t="shared" si="14"/>
        <v>0</v>
      </c>
      <c r="J63" s="116">
        <v>23</v>
      </c>
      <c r="K63" s="116">
        <f t="shared" si="15"/>
        <v>3.5418944515453425</v>
      </c>
      <c r="L63" s="116">
        <v>0.01</v>
      </c>
      <c r="M63" s="116">
        <f t="shared" si="16"/>
        <v>1.150192082077707E-3</v>
      </c>
      <c r="N63" s="116"/>
      <c r="O63" s="116">
        <f t="shared" si="17"/>
        <v>0</v>
      </c>
      <c r="P63" s="116">
        <v>3.76</v>
      </c>
      <c r="Q63" s="116">
        <f t="shared" si="18"/>
        <v>0.11345360622546496</v>
      </c>
      <c r="R63" s="116"/>
      <c r="S63" s="116">
        <f t="shared" si="19"/>
        <v>0</v>
      </c>
      <c r="T63" s="116"/>
      <c r="U63" s="116">
        <f t="shared" si="20"/>
        <v>0</v>
      </c>
      <c r="V63" s="116"/>
      <c r="W63" s="116">
        <f t="shared" si="21"/>
        <v>0</v>
      </c>
      <c r="X63" s="116"/>
      <c r="Y63" s="116">
        <f t="shared" si="22"/>
        <v>0</v>
      </c>
      <c r="Z63" s="116">
        <f t="shared" si="23"/>
        <v>29.770000000000003</v>
      </c>
      <c r="AA63" s="116">
        <f t="shared" si="24"/>
        <v>0.27287092847610273</v>
      </c>
    </row>
    <row r="64" spans="1:27" x14ac:dyDescent="0.2">
      <c r="A64" s="91" t="s">
        <v>212</v>
      </c>
      <c r="B64" s="117"/>
      <c r="C64" s="117"/>
      <c r="D64" s="117">
        <v>6.85</v>
      </c>
      <c r="E64" s="117">
        <f t="shared" si="12"/>
        <v>8.0883221159522964</v>
      </c>
      <c r="F64" s="117">
        <v>8.02</v>
      </c>
      <c r="G64" s="117">
        <f t="shared" si="13"/>
        <v>0.3591516497689255</v>
      </c>
      <c r="H64" s="117">
        <v>0</v>
      </c>
      <c r="I64" s="117">
        <f t="shared" si="14"/>
        <v>0</v>
      </c>
      <c r="J64" s="117">
        <v>56.95</v>
      </c>
      <c r="K64" s="117">
        <f t="shared" si="15"/>
        <v>8.7700386528481431</v>
      </c>
      <c r="L64" s="117"/>
      <c r="M64" s="117">
        <f t="shared" si="16"/>
        <v>0</v>
      </c>
      <c r="N64" s="117">
        <v>6.57</v>
      </c>
      <c r="O64" s="117">
        <f t="shared" si="17"/>
        <v>0.37346521145975486</v>
      </c>
      <c r="P64" s="117">
        <v>0</v>
      </c>
      <c r="Q64" s="117">
        <f t="shared" si="18"/>
        <v>0</v>
      </c>
      <c r="R64" s="117">
        <v>0</v>
      </c>
      <c r="S64" s="117">
        <f t="shared" si="19"/>
        <v>0</v>
      </c>
      <c r="T64" s="117">
        <v>0.25</v>
      </c>
      <c r="U64" s="117">
        <f t="shared" si="20"/>
        <v>0.22774892958003093</v>
      </c>
      <c r="V64" s="117">
        <v>0</v>
      </c>
      <c r="W64" s="117">
        <f t="shared" si="21"/>
        <v>0</v>
      </c>
      <c r="X64" s="117">
        <v>0</v>
      </c>
      <c r="Y64" s="117">
        <f t="shared" si="22"/>
        <v>0</v>
      </c>
      <c r="Z64" s="117">
        <f t="shared" si="23"/>
        <v>78.640000000000015</v>
      </c>
      <c r="AA64" s="117">
        <f t="shared" si="24"/>
        <v>0.72081188496341009</v>
      </c>
    </row>
    <row r="65" spans="1:27" x14ac:dyDescent="0.2">
      <c r="A65" s="88" t="s">
        <v>213</v>
      </c>
      <c r="B65" s="118"/>
      <c r="C65" s="118"/>
      <c r="D65" s="118"/>
      <c r="E65" s="118">
        <f t="shared" si="12"/>
        <v>0</v>
      </c>
      <c r="F65" s="118"/>
      <c r="G65" s="118">
        <f t="shared" si="13"/>
        <v>0</v>
      </c>
      <c r="H65" s="118"/>
      <c r="I65" s="118">
        <f t="shared" si="14"/>
        <v>0</v>
      </c>
      <c r="J65" s="118"/>
      <c r="K65" s="118">
        <f t="shared" si="15"/>
        <v>0</v>
      </c>
      <c r="L65" s="118"/>
      <c r="M65" s="118">
        <f t="shared" si="16"/>
        <v>0</v>
      </c>
      <c r="N65" s="118"/>
      <c r="O65" s="118">
        <f t="shared" si="17"/>
        <v>0</v>
      </c>
      <c r="P65" s="118"/>
      <c r="Q65" s="118">
        <f t="shared" si="18"/>
        <v>0</v>
      </c>
      <c r="R65" s="118"/>
      <c r="S65" s="118">
        <f t="shared" si="19"/>
        <v>0</v>
      </c>
      <c r="T65" s="118"/>
      <c r="U65" s="118">
        <f t="shared" si="20"/>
        <v>0</v>
      </c>
      <c r="V65" s="118"/>
      <c r="W65" s="118">
        <f t="shared" si="21"/>
        <v>0</v>
      </c>
      <c r="X65" s="118"/>
      <c r="Y65" s="118">
        <f t="shared" si="22"/>
        <v>0</v>
      </c>
      <c r="Z65" s="118">
        <f t="shared" si="23"/>
        <v>0</v>
      </c>
      <c r="AA65" s="118">
        <f t="shared" si="24"/>
        <v>0</v>
      </c>
    </row>
    <row r="66" spans="1:27" x14ac:dyDescent="0.2">
      <c r="A66" s="89" t="s">
        <v>214</v>
      </c>
      <c r="B66" s="116"/>
      <c r="C66" s="116"/>
      <c r="D66" s="116"/>
      <c r="E66" s="116">
        <f t="shared" si="12"/>
        <v>0</v>
      </c>
      <c r="F66" s="116">
        <v>0.41</v>
      </c>
      <c r="G66" s="116">
        <f t="shared" si="13"/>
        <v>1.8360620499408911E-2</v>
      </c>
      <c r="H66" s="116">
        <v>3.71</v>
      </c>
      <c r="I66" s="116">
        <f t="shared" si="14"/>
        <v>0.21080383878904271</v>
      </c>
      <c r="J66" s="116"/>
      <c r="K66" s="116">
        <f t="shared" si="15"/>
        <v>0</v>
      </c>
      <c r="L66" s="116">
        <v>18.350000000000001</v>
      </c>
      <c r="M66" s="116">
        <f t="shared" si="16"/>
        <v>2.1106024706125925</v>
      </c>
      <c r="N66" s="116">
        <v>22.22</v>
      </c>
      <c r="O66" s="116">
        <f t="shared" si="17"/>
        <v>1.2630741246020931</v>
      </c>
      <c r="P66" s="116">
        <v>10.169999999999995</v>
      </c>
      <c r="Q66" s="116">
        <f t="shared" si="18"/>
        <v>0.30686786577472819</v>
      </c>
      <c r="R66" s="116"/>
      <c r="S66" s="116">
        <f t="shared" si="19"/>
        <v>0</v>
      </c>
      <c r="T66" s="116">
        <v>21.7</v>
      </c>
      <c r="U66" s="116">
        <f t="shared" si="20"/>
        <v>19.768607087546684</v>
      </c>
      <c r="V66" s="116"/>
      <c r="W66" s="116">
        <f t="shared" si="21"/>
        <v>0</v>
      </c>
      <c r="X66" s="116"/>
      <c r="Y66" s="116">
        <f t="shared" si="22"/>
        <v>0</v>
      </c>
      <c r="Z66" s="116">
        <f t="shared" si="23"/>
        <v>76.559999999999988</v>
      </c>
      <c r="AA66" s="116">
        <f t="shared" si="24"/>
        <v>0.70174666725328916</v>
      </c>
    </row>
    <row r="67" spans="1:27" x14ac:dyDescent="0.2">
      <c r="A67" s="91" t="s">
        <v>215</v>
      </c>
      <c r="B67" s="117"/>
      <c r="C67" s="117"/>
      <c r="D67" s="117"/>
      <c r="E67" s="117">
        <f t="shared" si="12"/>
        <v>0</v>
      </c>
      <c r="F67" s="117">
        <v>12.51</v>
      </c>
      <c r="G67" s="117">
        <f t="shared" si="13"/>
        <v>0.56022283523806216</v>
      </c>
      <c r="H67" s="117">
        <v>0</v>
      </c>
      <c r="I67" s="117">
        <f t="shared" si="14"/>
        <v>0</v>
      </c>
      <c r="J67" s="117">
        <v>8.6999999999999993</v>
      </c>
      <c r="K67" s="117">
        <f t="shared" si="15"/>
        <v>1.33976007514976</v>
      </c>
      <c r="L67" s="117">
        <v>90.35</v>
      </c>
      <c r="M67" s="117">
        <f t="shared" si="16"/>
        <v>10.391985461572082</v>
      </c>
      <c r="N67" s="117">
        <v>22.47</v>
      </c>
      <c r="O67" s="117">
        <f t="shared" si="17"/>
        <v>1.277285129604367</v>
      </c>
      <c r="P67" s="117">
        <v>68.31</v>
      </c>
      <c r="Q67" s="117">
        <f t="shared" si="18"/>
        <v>2.0611744258674234</v>
      </c>
      <c r="R67" s="117">
        <v>0</v>
      </c>
      <c r="S67" s="117">
        <f t="shared" si="19"/>
        <v>0</v>
      </c>
      <c r="T67" s="117">
        <v>0</v>
      </c>
      <c r="U67" s="117">
        <f t="shared" si="20"/>
        <v>0</v>
      </c>
      <c r="V67" s="117">
        <v>0</v>
      </c>
      <c r="W67" s="117">
        <f t="shared" si="21"/>
        <v>0</v>
      </c>
      <c r="X67" s="117">
        <v>0</v>
      </c>
      <c r="Y67" s="117">
        <f t="shared" si="22"/>
        <v>0</v>
      </c>
      <c r="Z67" s="117">
        <f t="shared" si="23"/>
        <v>202.34</v>
      </c>
      <c r="AA67" s="117">
        <f t="shared" si="24"/>
        <v>1.8546423805124157</v>
      </c>
    </row>
    <row r="68" spans="1:27" x14ac:dyDescent="0.2">
      <c r="A68" s="94" t="s">
        <v>216</v>
      </c>
      <c r="B68" s="119"/>
      <c r="C68" s="119"/>
      <c r="D68" s="119">
        <v>17.5</v>
      </c>
      <c r="E68" s="119">
        <f>((D68/D$69*100))</f>
        <v>20.663596646593462</v>
      </c>
      <c r="F68" s="119">
        <v>14.469999999999999</v>
      </c>
      <c r="G68" s="119">
        <f>((F68/F$69*100))</f>
        <v>0.64799555762548033</v>
      </c>
      <c r="H68" s="119">
        <v>0</v>
      </c>
      <c r="I68" s="119">
        <f>((H68/H$69*100))</f>
        <v>0</v>
      </c>
      <c r="J68" s="119"/>
      <c r="K68" s="119">
        <f>((J68/J$69*100))</f>
        <v>0</v>
      </c>
      <c r="L68" s="119">
        <v>65.7</v>
      </c>
      <c r="M68" s="119">
        <f>((L68/L$69*100))</f>
        <v>7.5567619792505356</v>
      </c>
      <c r="N68" s="119">
        <v>171.01999999999998</v>
      </c>
      <c r="O68" s="119">
        <f>((N68/N$69*100))</f>
        <v>9.7214643019554448</v>
      </c>
      <c r="P68" s="119">
        <v>555.50999999999942</v>
      </c>
      <c r="Q68" s="119">
        <f>((P68/P$69*100))</f>
        <v>16.761865104869141</v>
      </c>
      <c r="R68" s="119">
        <v>4.01</v>
      </c>
      <c r="S68" s="119">
        <f>((R68/R$69*100))</f>
        <v>28.663330950679054</v>
      </c>
      <c r="T68" s="119">
        <v>14.7</v>
      </c>
      <c r="U68" s="119">
        <f>((T68/T$69*100))</f>
        <v>13.39163705930582</v>
      </c>
      <c r="V68" s="119">
        <v>76.5</v>
      </c>
      <c r="W68" s="119">
        <f>((V68/V$69*100))</f>
        <v>85.47486033519553</v>
      </c>
      <c r="X68" s="119">
        <v>0.51</v>
      </c>
      <c r="Y68" s="119">
        <f>((X68/X$69*100))</f>
        <v>1.8973214285714284</v>
      </c>
      <c r="Z68" s="119">
        <f t="shared" si="23"/>
        <v>919.91999999999939</v>
      </c>
      <c r="AA68" s="119">
        <f>((Z68/Z$69*100))</f>
        <v>8.4319591711029958</v>
      </c>
    </row>
    <row r="69" spans="1:27" ht="15" x14ac:dyDescent="0.25">
      <c r="A69" s="68" t="s">
        <v>36</v>
      </c>
      <c r="B69" s="96">
        <f t="shared" ref="B69:AA69" si="25">SUM(B29:B68)</f>
        <v>0</v>
      </c>
      <c r="C69" s="96">
        <f t="shared" si="25"/>
        <v>0</v>
      </c>
      <c r="D69" s="96">
        <f t="shared" si="25"/>
        <v>84.69</v>
      </c>
      <c r="E69" s="96">
        <f t="shared" si="25"/>
        <v>100</v>
      </c>
      <c r="F69" s="96">
        <f t="shared" si="25"/>
        <v>2233.0399999999959</v>
      </c>
      <c r="G69" s="96">
        <f t="shared" si="25"/>
        <v>100.00000000000001</v>
      </c>
      <c r="H69" s="96">
        <f t="shared" si="25"/>
        <v>1759.93</v>
      </c>
      <c r="I69" s="96">
        <f t="shared" si="25"/>
        <v>100.00000000000003</v>
      </c>
      <c r="J69" s="96">
        <f t="shared" si="25"/>
        <v>649.37000000000023</v>
      </c>
      <c r="K69" s="96">
        <f t="shared" si="25"/>
        <v>99.999999999999972</v>
      </c>
      <c r="L69" s="96">
        <f t="shared" si="25"/>
        <v>869.42</v>
      </c>
      <c r="M69" s="96">
        <f t="shared" si="25"/>
        <v>99.999999999999986</v>
      </c>
      <c r="N69" s="96">
        <f t="shared" si="25"/>
        <v>1759.199999999998</v>
      </c>
      <c r="O69" s="96">
        <f t="shared" si="25"/>
        <v>100.00000000000001</v>
      </c>
      <c r="P69" s="96">
        <f t="shared" si="25"/>
        <v>3314.1299999999983</v>
      </c>
      <c r="Q69" s="96">
        <f t="shared" si="25"/>
        <v>100</v>
      </c>
      <c r="R69" s="96">
        <f t="shared" si="25"/>
        <v>13.99</v>
      </c>
      <c r="S69" s="96">
        <f t="shared" si="25"/>
        <v>100</v>
      </c>
      <c r="T69" s="96">
        <f t="shared" si="25"/>
        <v>109.77000000000001</v>
      </c>
      <c r="U69" s="96">
        <f t="shared" si="25"/>
        <v>99.999999999999986</v>
      </c>
      <c r="V69" s="96">
        <f t="shared" si="25"/>
        <v>89.5</v>
      </c>
      <c r="W69" s="96">
        <f t="shared" si="25"/>
        <v>100</v>
      </c>
      <c r="X69" s="96">
        <f t="shared" si="25"/>
        <v>26.880000000000003</v>
      </c>
      <c r="Y69" s="96">
        <f t="shared" si="25"/>
        <v>100</v>
      </c>
      <c r="Z69" s="96">
        <f t="shared" si="25"/>
        <v>10909.919999999993</v>
      </c>
      <c r="AA69" s="96">
        <f t="shared" si="25"/>
        <v>100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42578125" customWidth="1"/>
    <col min="4" max="4" width="5.85546875" customWidth="1"/>
    <col min="5" max="5" width="6.42578125" customWidth="1"/>
    <col min="6" max="6" width="7.7109375" customWidth="1"/>
    <col min="7" max="7" width="6.42578125" customWidth="1"/>
    <col min="8" max="8" width="5.85546875" customWidth="1"/>
    <col min="9" max="9" width="6.42578125" customWidth="1"/>
    <col min="10" max="10" width="7.85546875" customWidth="1"/>
    <col min="11" max="11" width="6.42578125" customWidth="1"/>
    <col min="12" max="12" width="5.85546875" customWidth="1"/>
    <col min="13" max="13" width="6.42578125" customWidth="1"/>
    <col min="14" max="14" width="7.85546875" customWidth="1"/>
    <col min="15" max="15" width="6.42578125" customWidth="1"/>
    <col min="16" max="16" width="7.28515625" customWidth="1"/>
    <col min="17" max="17" width="6.42578125" customWidth="1"/>
    <col min="18" max="18" width="5.85546875" bestFit="1" customWidth="1"/>
    <col min="19" max="19" width="6.42578125" customWidth="1"/>
    <col min="20" max="20" width="5.85546875" customWidth="1"/>
    <col min="21" max="21" width="6.42578125" customWidth="1"/>
    <col min="22" max="22" width="5.85546875" customWidth="1"/>
    <col min="23" max="23" width="6.42578125" customWidth="1"/>
    <col min="24" max="24" width="5.85546875" customWidth="1"/>
    <col min="25" max="25" width="6.42578125" customWidth="1"/>
    <col min="26" max="26" width="8" customWidth="1"/>
    <col min="27" max="27" width="6.4257812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v>404.1</v>
      </c>
      <c r="G10" s="108">
        <f t="shared" ref="G10:G19" si="1">((F10/F$19*100))</f>
        <v>11.093967912324437</v>
      </c>
      <c r="H10" s="21">
        <f>SUM(H30:H38)</f>
        <v>69.210000000000008</v>
      </c>
      <c r="I10" s="108">
        <f t="shared" ref="I10:I19" si="2">((H10/H$19*100))</f>
        <v>5.7675961266021094</v>
      </c>
      <c r="J10" s="21">
        <v>238.4</v>
      </c>
      <c r="K10" s="108">
        <f t="shared" ref="K10:K19" si="3">((J10/J$19*100))</f>
        <v>5.6356939893810667</v>
      </c>
      <c r="L10" s="21">
        <v>257.3</v>
      </c>
      <c r="M10" s="108">
        <f t="shared" ref="M10:M19" si="4">((L10/L$19*100))</f>
        <v>13.494943985230561</v>
      </c>
      <c r="N10" s="77">
        <v>208.01</v>
      </c>
      <c r="O10" s="108">
        <f t="shared" ref="O10:O19" si="5">((N10/N$19*100))</f>
        <v>8.863974363891268</v>
      </c>
      <c r="P10" s="21">
        <f>SUM(P30:P38)</f>
        <v>50.609999999999992</v>
      </c>
      <c r="Q10" s="108">
        <f t="shared" ref="Q10:S19" si="6">((P10/P$19*100))</f>
        <v>1.6398807595100791</v>
      </c>
      <c r="R10" s="21">
        <f>SUM(R30:R38)</f>
        <v>17.95</v>
      </c>
      <c r="S10" s="108">
        <f t="shared" si="6"/>
        <v>28.956283271495398</v>
      </c>
      <c r="T10" s="21">
        <f>SUM(T30:T38)</f>
        <v>19.570000000000004</v>
      </c>
      <c r="U10" s="108">
        <f t="shared" ref="U10:U19" si="7">((T10/T$19*100))</f>
        <v>22.312165089499491</v>
      </c>
      <c r="V10" s="21">
        <f>SUM(V30:V38)</f>
        <v>0</v>
      </c>
      <c r="W10" s="108">
        <f t="shared" ref="W10:W19" si="8">((V10/V$19*100))</f>
        <v>0</v>
      </c>
      <c r="X10" s="21">
        <f>SUM(X30:X38)</f>
        <v>1.5</v>
      </c>
      <c r="Y10" s="108">
        <f t="shared" ref="Y10:Y19" si="9">((X10/X$19*100))</f>
        <v>0.94529871439374846</v>
      </c>
      <c r="Z10" s="77">
        <f>SUM(B10+D10+F10+H10+J10+L10+N10+P10+T10+V10+X10+R10)</f>
        <v>1266.6499999999999</v>
      </c>
      <c r="AA10" s="108">
        <f t="shared" ref="AA10:AA19" si="10">((Z10/Z$19*100))</f>
        <v>7.3744784185960421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0.03</v>
      </c>
      <c r="E11" s="109">
        <f t="shared" si="0"/>
        <v>0.16146393972012918</v>
      </c>
      <c r="F11" s="22">
        <v>97.92</v>
      </c>
      <c r="G11" s="109">
        <f t="shared" si="1"/>
        <v>2.6882487947904203</v>
      </c>
      <c r="H11" s="22">
        <f>SUM(H39:H46)</f>
        <v>38.049999999999997</v>
      </c>
      <c r="I11" s="109">
        <f t="shared" si="2"/>
        <v>3.170886181436356</v>
      </c>
      <c r="J11" s="22">
        <v>2732.55</v>
      </c>
      <c r="K11" s="109">
        <f t="shared" si="3"/>
        <v>64.596541991120944</v>
      </c>
      <c r="L11" s="22">
        <v>804.94</v>
      </c>
      <c r="M11" s="109">
        <f t="shared" si="4"/>
        <v>42.217723324801746</v>
      </c>
      <c r="N11" s="80">
        <v>84.92</v>
      </c>
      <c r="O11" s="109">
        <f t="shared" si="5"/>
        <v>3.618714018468566</v>
      </c>
      <c r="P11" s="22">
        <f>SUM(P39:P46)</f>
        <v>281.45999999999998</v>
      </c>
      <c r="Q11" s="109">
        <f t="shared" si="6"/>
        <v>9.119953340677867</v>
      </c>
      <c r="R11" s="22">
        <f>SUM(R39:R46)</f>
        <v>0.77</v>
      </c>
      <c r="S11" s="109">
        <f t="shared" si="6"/>
        <v>1.2421358283594128</v>
      </c>
      <c r="T11" s="22">
        <f>SUM(T39:T46)</f>
        <v>21.1</v>
      </c>
      <c r="U11" s="109">
        <f t="shared" si="7"/>
        <v>24.056549994299399</v>
      </c>
      <c r="V11" s="22">
        <f>SUM(V39:V46)</f>
        <v>219.10999999999999</v>
      </c>
      <c r="W11" s="109">
        <f t="shared" si="8"/>
        <v>50.14417795679239</v>
      </c>
      <c r="X11" s="22">
        <f>SUM(X39:X46)</f>
        <v>10</v>
      </c>
      <c r="Y11" s="109">
        <f t="shared" si="9"/>
        <v>6.3019914292916566</v>
      </c>
      <c r="Z11" s="80">
        <f t="shared" ref="Z11:Z18" si="11">SUM(B11+D11+F11+H11+J11+L11+N11+P11+T11+V11+X11+R11)</f>
        <v>4290.8500000000004</v>
      </c>
      <c r="AA11" s="109">
        <f t="shared" si="10"/>
        <v>24.981471379175645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3.7</v>
      </c>
      <c r="E12" s="109">
        <f t="shared" si="0"/>
        <v>19.913885898815934</v>
      </c>
      <c r="F12" s="22">
        <v>692.45</v>
      </c>
      <c r="G12" s="109">
        <f t="shared" si="1"/>
        <v>19.010190747065224</v>
      </c>
      <c r="H12" s="22">
        <f>SUM(H47:H52)</f>
        <v>105.02</v>
      </c>
      <c r="I12" s="109">
        <f t="shared" si="2"/>
        <v>8.7518125302088343</v>
      </c>
      <c r="J12" s="22">
        <v>17.23</v>
      </c>
      <c r="K12" s="109">
        <f t="shared" si="3"/>
        <v>0.40731127280635809</v>
      </c>
      <c r="L12" s="22">
        <v>47.91</v>
      </c>
      <c r="M12" s="109">
        <f t="shared" si="4"/>
        <v>2.5127973817815628</v>
      </c>
      <c r="N12" s="80">
        <v>17.55</v>
      </c>
      <c r="O12" s="109">
        <f t="shared" si="5"/>
        <v>0.74786188205515003</v>
      </c>
      <c r="P12" s="22">
        <f>SUM(P47:P52)</f>
        <v>36.739999999999995</v>
      </c>
      <c r="Q12" s="109">
        <f t="shared" si="6"/>
        <v>1.1904607608061706</v>
      </c>
      <c r="R12" s="22">
        <f>SUM(R47:R52)</f>
        <v>6</v>
      </c>
      <c r="S12" s="109">
        <f t="shared" si="6"/>
        <v>9.6789804807226965</v>
      </c>
      <c r="T12" s="22">
        <f>SUM(T47:T52)</f>
        <v>0</v>
      </c>
      <c r="U12" s="109">
        <f t="shared" si="7"/>
        <v>0</v>
      </c>
      <c r="V12" s="22">
        <f>SUM(V47:V52)</f>
        <v>3.75</v>
      </c>
      <c r="W12" s="109">
        <f t="shared" si="8"/>
        <v>0.85820212376418914</v>
      </c>
      <c r="X12" s="22">
        <f>SUM(X47:X52)</f>
        <v>0.85000000000000009</v>
      </c>
      <c r="Y12" s="109">
        <f t="shared" si="9"/>
        <v>0.53566927148979082</v>
      </c>
      <c r="Z12" s="80">
        <f t="shared" si="11"/>
        <v>931.2</v>
      </c>
      <c r="AA12" s="109">
        <f t="shared" si="10"/>
        <v>5.4214773642258205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3.03</v>
      </c>
      <c r="E13" s="109">
        <f t="shared" si="0"/>
        <v>16.307857911733048</v>
      </c>
      <c r="F13" s="22">
        <v>140.36000000000001</v>
      </c>
      <c r="G13" s="109">
        <f t="shared" si="1"/>
        <v>3.8533762340357782</v>
      </c>
      <c r="H13" s="22">
        <f>SUM(H53:H54)</f>
        <v>40.110000000000014</v>
      </c>
      <c r="I13" s="109">
        <f t="shared" si="2"/>
        <v>3.3425557092618212</v>
      </c>
      <c r="J13" s="22">
        <v>19.399999999999999</v>
      </c>
      <c r="K13" s="109">
        <f t="shared" si="3"/>
        <v>0.45860932631708334</v>
      </c>
      <c r="L13" s="22">
        <v>47.32</v>
      </c>
      <c r="M13" s="109">
        <f t="shared" si="4"/>
        <v>2.481852893047455</v>
      </c>
      <c r="N13" s="80">
        <v>8.5</v>
      </c>
      <c r="O13" s="109">
        <f t="shared" si="5"/>
        <v>0.36221230754807837</v>
      </c>
      <c r="P13" s="22">
        <f>SUM(P53:P54)</f>
        <v>14.329999999999993</v>
      </c>
      <c r="Q13" s="109">
        <f t="shared" si="6"/>
        <v>0.46432505994426837</v>
      </c>
      <c r="R13" s="22">
        <f>SUM(R53:R54)</f>
        <v>0</v>
      </c>
      <c r="S13" s="109">
        <f t="shared" si="6"/>
        <v>0</v>
      </c>
      <c r="T13" s="22">
        <f>SUM(T53:T54)</f>
        <v>0.54999999999999993</v>
      </c>
      <c r="U13" s="109">
        <f t="shared" si="7"/>
        <v>0.62706646904571883</v>
      </c>
      <c r="V13" s="22">
        <f>SUM(V53:V54)</f>
        <v>2.6300000000000003</v>
      </c>
      <c r="W13" s="109">
        <f t="shared" si="8"/>
        <v>0.60188575613328477</v>
      </c>
      <c r="X13" s="22">
        <f>SUM(X53:X54)</f>
        <v>0.03</v>
      </c>
      <c r="Y13" s="109">
        <f t="shared" si="9"/>
        <v>1.8905974287874966E-2</v>
      </c>
      <c r="Z13" s="80">
        <f t="shared" si="11"/>
        <v>276.26</v>
      </c>
      <c r="AA13" s="109">
        <f t="shared" si="10"/>
        <v>1.6083949061866678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0.56000000000000005</v>
      </c>
      <c r="E14" s="109">
        <f t="shared" si="0"/>
        <v>3.0139935414424115</v>
      </c>
      <c r="F14" s="22">
        <v>1172.04</v>
      </c>
      <c r="G14" s="109">
        <f t="shared" si="1"/>
        <v>32.176624973919161</v>
      </c>
      <c r="H14" s="22">
        <f>SUM(H55:H57)</f>
        <v>484.23000000000036</v>
      </c>
      <c r="I14" s="109">
        <f t="shared" si="2"/>
        <v>40.353172552875904</v>
      </c>
      <c r="J14" s="22">
        <v>478.84</v>
      </c>
      <c r="K14" s="109">
        <f t="shared" si="3"/>
        <v>11.319612876993412</v>
      </c>
      <c r="L14" s="22">
        <v>383.94</v>
      </c>
      <c r="M14" s="109">
        <f t="shared" si="4"/>
        <v>20.136994923005915</v>
      </c>
      <c r="N14" s="80">
        <v>261.43</v>
      </c>
      <c r="O14" s="109">
        <f t="shared" si="5"/>
        <v>11.140372183799309</v>
      </c>
      <c r="P14" s="22">
        <f>SUM(P55:P57)</f>
        <v>227.71999999999986</v>
      </c>
      <c r="Q14" s="109">
        <f t="shared" si="6"/>
        <v>7.3786533601192446</v>
      </c>
      <c r="R14" s="22">
        <f>SUM(R55:R57)</f>
        <v>26.7</v>
      </c>
      <c r="S14" s="109">
        <f t="shared" si="6"/>
        <v>43.071463139216</v>
      </c>
      <c r="T14" s="22">
        <f>SUM(T55:T57)</f>
        <v>4.3099999999999996</v>
      </c>
      <c r="U14" s="109">
        <f t="shared" si="7"/>
        <v>4.9139208756128152</v>
      </c>
      <c r="V14" s="22">
        <f>SUM(V55:V57)</f>
        <v>128.02000000000001</v>
      </c>
      <c r="W14" s="109">
        <f t="shared" si="8"/>
        <v>29.297876235811067</v>
      </c>
      <c r="X14" s="22">
        <f>SUM(X55:X57)</f>
        <v>32.750000000000007</v>
      </c>
      <c r="Y14" s="109">
        <f t="shared" si="9"/>
        <v>20.639021930930177</v>
      </c>
      <c r="Z14" s="80">
        <f t="shared" si="11"/>
        <v>3200.54</v>
      </c>
      <c r="AA14" s="109">
        <f t="shared" si="10"/>
        <v>18.633650304230354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7.0000000000000007E-2</v>
      </c>
      <c r="E15" s="109">
        <f t="shared" si="0"/>
        <v>0.37674919268030144</v>
      </c>
      <c r="F15" s="22">
        <v>124.05</v>
      </c>
      <c r="G15" s="109">
        <f t="shared" si="1"/>
        <v>3.4056093034492605</v>
      </c>
      <c r="H15" s="22">
        <f>SUM(H58:H60)</f>
        <v>72.3</v>
      </c>
      <c r="I15" s="109">
        <f t="shared" si="2"/>
        <v>6.0251004183403039</v>
      </c>
      <c r="J15" s="22">
        <v>332.95</v>
      </c>
      <c r="K15" s="109">
        <f t="shared" si="3"/>
        <v>7.8708234637769543</v>
      </c>
      <c r="L15" s="22">
        <v>81.95</v>
      </c>
      <c r="M15" s="109">
        <f t="shared" si="4"/>
        <v>4.2981370368816343</v>
      </c>
      <c r="N15" s="80">
        <v>15.43</v>
      </c>
      <c r="O15" s="109">
        <f t="shared" si="5"/>
        <v>0.65752187123139394</v>
      </c>
      <c r="P15" s="22">
        <f>SUM(P58:P60)</f>
        <v>3.88</v>
      </c>
      <c r="Q15" s="109">
        <f t="shared" si="6"/>
        <v>0.12572095133173497</v>
      </c>
      <c r="R15" s="22">
        <f>SUM(R58:R60)</f>
        <v>1</v>
      </c>
      <c r="S15" s="109">
        <f t="shared" si="6"/>
        <v>1.6131634134537827</v>
      </c>
      <c r="T15" s="22">
        <f>SUM(T58:T60)</f>
        <v>12.01</v>
      </c>
      <c r="U15" s="109">
        <f t="shared" si="7"/>
        <v>13.692851442252879</v>
      </c>
      <c r="V15" s="22">
        <f>SUM(V58:V60)</f>
        <v>29</v>
      </c>
      <c r="W15" s="109">
        <f t="shared" si="8"/>
        <v>6.6367630904430621</v>
      </c>
      <c r="X15" s="22">
        <f>SUM(X58:X60)</f>
        <v>0</v>
      </c>
      <c r="Y15" s="109">
        <f t="shared" si="9"/>
        <v>0</v>
      </c>
      <c r="Z15" s="80">
        <f t="shared" si="11"/>
        <v>672.64</v>
      </c>
      <c r="AA15" s="109">
        <f t="shared" si="10"/>
        <v>3.9161324465988572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0</v>
      </c>
      <c r="E16" s="109">
        <f t="shared" si="0"/>
        <v>0</v>
      </c>
      <c r="F16" s="22">
        <v>912.93</v>
      </c>
      <c r="G16" s="109">
        <f t="shared" si="1"/>
        <v>25.063143098733846</v>
      </c>
      <c r="H16" s="22">
        <f>SUM(H61:H64)</f>
        <v>385.06</v>
      </c>
      <c r="I16" s="109">
        <f t="shared" si="2"/>
        <v>32.088868147802458</v>
      </c>
      <c r="J16" s="22">
        <v>410.06</v>
      </c>
      <c r="K16" s="109">
        <f t="shared" si="3"/>
        <v>9.693677337607383</v>
      </c>
      <c r="L16" s="22">
        <v>87.29</v>
      </c>
      <c r="M16" s="109">
        <f t="shared" si="4"/>
        <v>4.5782108840683087</v>
      </c>
      <c r="N16" s="80">
        <v>444.41</v>
      </c>
      <c r="O16" s="109">
        <f t="shared" si="5"/>
        <v>18.937737834993118</v>
      </c>
      <c r="P16" s="22">
        <f>SUM(P61:P64)</f>
        <v>1609.4699999999966</v>
      </c>
      <c r="Q16" s="109">
        <f t="shared" si="6"/>
        <v>52.150541118527592</v>
      </c>
      <c r="R16" s="22">
        <f>SUM(R61:R64)</f>
        <v>7.56</v>
      </c>
      <c r="S16" s="109">
        <f t="shared" si="6"/>
        <v>12.195515405710596</v>
      </c>
      <c r="T16" s="22">
        <f>SUM(T61:T64)</f>
        <v>12.84</v>
      </c>
      <c r="U16" s="109">
        <f t="shared" si="7"/>
        <v>14.63915175008551</v>
      </c>
      <c r="V16" s="22">
        <f>SUM(V61:V64)</f>
        <v>0.02</v>
      </c>
      <c r="W16" s="109">
        <f t="shared" si="8"/>
        <v>4.5770779934090084E-3</v>
      </c>
      <c r="X16" s="22">
        <f>SUM(X61:X64)</f>
        <v>0</v>
      </c>
      <c r="Y16" s="109">
        <f t="shared" si="9"/>
        <v>0</v>
      </c>
      <c r="Z16" s="80">
        <f t="shared" si="11"/>
        <v>3869.6399999999967</v>
      </c>
      <c r="AA16" s="109">
        <f t="shared" si="10"/>
        <v>22.529172753117251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10.45</v>
      </c>
      <c r="G17" s="109">
        <f t="shared" si="1"/>
        <v>0.28688929642115901</v>
      </c>
      <c r="H17" s="22">
        <f>SUM(H65:H67)</f>
        <v>6</v>
      </c>
      <c r="I17" s="109">
        <f t="shared" si="2"/>
        <v>0.5000083334722244</v>
      </c>
      <c r="J17" s="22">
        <v>0.75</v>
      </c>
      <c r="K17" s="109">
        <f t="shared" si="3"/>
        <v>1.7729741996794463E-2</v>
      </c>
      <c r="L17" s="22">
        <v>175.88</v>
      </c>
      <c r="M17" s="109">
        <f t="shared" si="4"/>
        <v>9.2246045399236358</v>
      </c>
      <c r="N17" s="80">
        <v>52.76</v>
      </c>
      <c r="O17" s="109">
        <f t="shared" si="5"/>
        <v>2.2482730995572484</v>
      </c>
      <c r="P17" s="22">
        <f>SUM(P65:P67)</f>
        <v>455.72</v>
      </c>
      <c r="Q17" s="109">
        <f t="shared" si="6"/>
        <v>14.766379366210893</v>
      </c>
      <c r="R17" s="22">
        <f>SUM(R65:R67)</f>
        <v>0</v>
      </c>
      <c r="S17" s="109">
        <f t="shared" si="6"/>
        <v>0</v>
      </c>
      <c r="T17" s="22">
        <f>SUM(T65:T67)</f>
        <v>9.2199999999999989</v>
      </c>
      <c r="U17" s="109">
        <f t="shared" si="7"/>
        <v>10.511914262911869</v>
      </c>
      <c r="V17" s="22">
        <f>SUM(V65:V67)</f>
        <v>0.08</v>
      </c>
      <c r="W17" s="109">
        <f t="shared" si="8"/>
        <v>1.8308311973636034E-2</v>
      </c>
      <c r="X17" s="22">
        <f>SUM(X65:X67)</f>
        <v>0</v>
      </c>
      <c r="Y17" s="109">
        <f t="shared" si="9"/>
        <v>0</v>
      </c>
      <c r="Z17" s="80">
        <f t="shared" si="11"/>
        <v>710.86</v>
      </c>
      <c r="AA17" s="109">
        <f t="shared" si="10"/>
        <v>4.1386505574887957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11.19</v>
      </c>
      <c r="E18" s="110">
        <f t="shared" si="0"/>
        <v>60.226049515608182</v>
      </c>
      <c r="F18" s="23">
        <v>88.22</v>
      </c>
      <c r="G18" s="110">
        <f t="shared" si="1"/>
        <v>2.421949639260732</v>
      </c>
      <c r="H18" s="23">
        <f>SUM(H68)</f>
        <v>0</v>
      </c>
      <c r="I18" s="110">
        <f t="shared" si="2"/>
        <v>0</v>
      </c>
      <c r="J18" s="23">
        <v>0</v>
      </c>
      <c r="K18" s="110">
        <f t="shared" si="3"/>
        <v>0</v>
      </c>
      <c r="L18" s="22">
        <v>20.11</v>
      </c>
      <c r="M18" s="110">
        <f t="shared" si="4"/>
        <v>1.0547350312591783</v>
      </c>
      <c r="N18" s="83">
        <v>1253.68</v>
      </c>
      <c r="O18" s="110">
        <f t="shared" si="5"/>
        <v>53.423332438455873</v>
      </c>
      <c r="P18" s="23">
        <f>SUM(P68)</f>
        <v>406.26999999999941</v>
      </c>
      <c r="Q18" s="110">
        <f t="shared" si="6"/>
        <v>13.164085282872136</v>
      </c>
      <c r="R18" s="23">
        <f>SUM(R68)</f>
        <v>2.0099999999999998</v>
      </c>
      <c r="S18" s="110">
        <f t="shared" si="6"/>
        <v>3.2424584610421032</v>
      </c>
      <c r="T18" s="23">
        <f>SUM(T68)</f>
        <v>8.11</v>
      </c>
      <c r="U18" s="110">
        <f t="shared" si="7"/>
        <v>9.2463801162923271</v>
      </c>
      <c r="V18" s="23">
        <f>SUM(V68)</f>
        <v>54.349999999999994</v>
      </c>
      <c r="W18" s="110">
        <f t="shared" si="8"/>
        <v>12.43820944708898</v>
      </c>
      <c r="X18" s="23">
        <f>SUM(X68)</f>
        <v>113.55</v>
      </c>
      <c r="Y18" s="110">
        <f t="shared" si="9"/>
        <v>71.559112679606756</v>
      </c>
      <c r="Z18" s="83">
        <f t="shared" si="11"/>
        <v>1957.4899999999991</v>
      </c>
      <c r="AA18" s="110">
        <f t="shared" si="10"/>
        <v>11.39657187038058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18.579999999999998</v>
      </c>
      <c r="E19" s="113">
        <f t="shared" si="0"/>
        <v>100</v>
      </c>
      <c r="F19" s="112">
        <f>SUM(F10:F18)</f>
        <v>3642.5199999999995</v>
      </c>
      <c r="G19" s="113">
        <f t="shared" si="1"/>
        <v>100</v>
      </c>
      <c r="H19" s="112">
        <f>SUM(H10:H18)</f>
        <v>1199.9800000000002</v>
      </c>
      <c r="I19" s="113">
        <f t="shared" si="2"/>
        <v>100</v>
      </c>
      <c r="J19" s="112">
        <f>SUM(J10:J18)</f>
        <v>4230.18</v>
      </c>
      <c r="K19" s="113">
        <f t="shared" si="3"/>
        <v>100</v>
      </c>
      <c r="L19" s="112">
        <f>SUM(L10:L18)</f>
        <v>1906.64</v>
      </c>
      <c r="M19" s="113">
        <f t="shared" si="4"/>
        <v>100</v>
      </c>
      <c r="N19" s="96">
        <f>SUM(N10:N18)</f>
        <v>2346.69</v>
      </c>
      <c r="O19" s="113">
        <f t="shared" si="5"/>
        <v>100</v>
      </c>
      <c r="P19" s="96">
        <f>SUM(P10:P18)</f>
        <v>3086.1999999999962</v>
      </c>
      <c r="Q19" s="113">
        <f t="shared" si="6"/>
        <v>100</v>
      </c>
      <c r="R19" s="96">
        <f>SUM(R10:R18)</f>
        <v>61.99</v>
      </c>
      <c r="S19" s="113">
        <f t="shared" si="6"/>
        <v>100</v>
      </c>
      <c r="T19" s="112">
        <f>SUM(T10:T18)</f>
        <v>87.71</v>
      </c>
      <c r="U19" s="113">
        <f t="shared" si="7"/>
        <v>100</v>
      </c>
      <c r="V19" s="112">
        <f>SUM(V10:V18)</f>
        <v>436.95999999999992</v>
      </c>
      <c r="W19" s="113">
        <f t="shared" si="8"/>
        <v>100</v>
      </c>
      <c r="X19" s="112">
        <f>SUM(X10:X18)</f>
        <v>158.68</v>
      </c>
      <c r="Y19" s="113">
        <f t="shared" si="9"/>
        <v>100</v>
      </c>
      <c r="Z19" s="96">
        <f>SUM(Z10:Z18)</f>
        <v>17176.129999999994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 t="shared" ref="G30:G68" si="12">((F30/F$69*100))</f>
        <v>0</v>
      </c>
      <c r="H30" s="116"/>
      <c r="I30" s="116">
        <f t="shared" ref="I30:I68" si="13">((H30/H$69*100))</f>
        <v>0</v>
      </c>
      <c r="J30" s="116">
        <v>2.5499999999999998</v>
      </c>
      <c r="K30" s="116">
        <f t="shared" ref="K30:K68" si="14">((J30/J$69*100))</f>
        <v>6.028112278910118E-2</v>
      </c>
      <c r="L30" s="116"/>
      <c r="M30" s="116">
        <f t="shared" ref="M30:O68" si="15">((L30/L$69*100))</f>
        <v>0</v>
      </c>
      <c r="N30" s="116">
        <v>116.67999999999999</v>
      </c>
      <c r="O30" s="116">
        <f t="shared" si="15"/>
        <v>4.9721096523188102</v>
      </c>
      <c r="P30" s="116">
        <v>1.5</v>
      </c>
      <c r="Q30" s="116">
        <f t="shared" ref="Q30:Q68" si="16">((P30/P$69*100))</f>
        <v>4.8603460566392392E-2</v>
      </c>
      <c r="R30" s="116">
        <v>0.6</v>
      </c>
      <c r="S30" s="116">
        <f t="shared" ref="S30:S68" si="17">((R30/R$69*100))</f>
        <v>0.96789804807226965</v>
      </c>
      <c r="T30" s="116"/>
      <c r="U30" s="116">
        <f t="shared" ref="U30:U68" si="18">((T30/T$69*100))</f>
        <v>0</v>
      </c>
      <c r="V30" s="116"/>
      <c r="W30" s="116">
        <f t="shared" ref="W30:W68" si="19">((V30/V$69*100))</f>
        <v>0</v>
      </c>
      <c r="X30" s="116"/>
      <c r="Y30" s="116">
        <f t="shared" ref="Y30:Y68" si="20">((X30/X$69*100))</f>
        <v>0</v>
      </c>
      <c r="Z30" s="116">
        <f>D30+F30+H30+J30+L30+N30+P30+R30+T30+V30+X30</f>
        <v>121.32999999999998</v>
      </c>
      <c r="AA30" s="116">
        <f t="shared" ref="AA30:AA68" si="21">((Z30/Z$69*100))</f>
        <v>0.70638729446039406</v>
      </c>
    </row>
    <row r="31" spans="1:27" x14ac:dyDescent="0.2">
      <c r="A31" s="89" t="s">
        <v>179</v>
      </c>
      <c r="B31" s="116"/>
      <c r="C31" s="116"/>
      <c r="D31" s="116"/>
      <c r="E31" s="116">
        <f t="shared" ref="E31:E67" si="22">((D31/D$69*100))</f>
        <v>0</v>
      </c>
      <c r="F31" s="116">
        <v>1</v>
      </c>
      <c r="G31" s="116">
        <f t="shared" si="12"/>
        <v>2.7453521188627681E-2</v>
      </c>
      <c r="H31" s="116"/>
      <c r="I31" s="116">
        <f t="shared" si="13"/>
        <v>0</v>
      </c>
      <c r="J31" s="116">
        <v>32.1</v>
      </c>
      <c r="K31" s="116">
        <f t="shared" si="14"/>
        <v>0.7588329574628031</v>
      </c>
      <c r="L31" s="116">
        <v>1.72</v>
      </c>
      <c r="M31" s="116">
        <f t="shared" si="15"/>
        <v>9.0211051902823802E-2</v>
      </c>
      <c r="N31" s="116">
        <v>54.650000000000006</v>
      </c>
      <c r="O31" s="116">
        <f t="shared" si="15"/>
        <v>2.3288120714708862</v>
      </c>
      <c r="P31" s="116">
        <v>15.270000000000003</v>
      </c>
      <c r="Q31" s="116">
        <f t="shared" si="16"/>
        <v>0.49478322856587459</v>
      </c>
      <c r="R31" s="116">
        <v>3.35</v>
      </c>
      <c r="S31" s="116">
        <f t="shared" si="17"/>
        <v>5.404097435070172</v>
      </c>
      <c r="T31" s="116">
        <v>19.570000000000004</v>
      </c>
      <c r="U31" s="116">
        <f t="shared" si="18"/>
        <v>22.312165089499491</v>
      </c>
      <c r="V31" s="116"/>
      <c r="W31" s="116">
        <f t="shared" si="19"/>
        <v>0</v>
      </c>
      <c r="X31" s="116"/>
      <c r="Y31" s="116">
        <f t="shared" si="20"/>
        <v>0</v>
      </c>
      <c r="Z31" s="116">
        <f t="shared" ref="Z31:Z68" si="23">D31+F31+H31+J31+L31+N31+P31+R31+T31+V31+X31</f>
        <v>127.66000000000001</v>
      </c>
      <c r="AA31" s="116">
        <f t="shared" si="21"/>
        <v>0.74324076494530555</v>
      </c>
    </row>
    <row r="32" spans="1:27" x14ac:dyDescent="0.2">
      <c r="A32" s="89" t="s">
        <v>180</v>
      </c>
      <c r="B32" s="116"/>
      <c r="C32" s="116"/>
      <c r="D32" s="116"/>
      <c r="E32" s="116">
        <f t="shared" si="22"/>
        <v>0</v>
      </c>
      <c r="F32" s="116"/>
      <c r="G32" s="116">
        <f t="shared" si="12"/>
        <v>0</v>
      </c>
      <c r="H32" s="116">
        <v>0.01</v>
      </c>
      <c r="I32" s="116">
        <f t="shared" si="13"/>
        <v>8.3334722245370749E-4</v>
      </c>
      <c r="J32" s="116"/>
      <c r="K32" s="116">
        <f t="shared" si="14"/>
        <v>0</v>
      </c>
      <c r="L32" s="116"/>
      <c r="M32" s="116">
        <f t="shared" si="15"/>
        <v>0</v>
      </c>
      <c r="N32" s="116">
        <v>14.52</v>
      </c>
      <c r="O32" s="116">
        <f t="shared" si="15"/>
        <v>0.61874384771742474</v>
      </c>
      <c r="P32" s="116">
        <v>0.81</v>
      </c>
      <c r="Q32" s="116">
        <f t="shared" si="16"/>
        <v>2.6245868705851889E-2</v>
      </c>
      <c r="R32" s="116"/>
      <c r="S32" s="116">
        <f t="shared" si="17"/>
        <v>0</v>
      </c>
      <c r="T32" s="116"/>
      <c r="U32" s="116">
        <f t="shared" si="18"/>
        <v>0</v>
      </c>
      <c r="V32" s="116"/>
      <c r="W32" s="116">
        <f t="shared" si="19"/>
        <v>0</v>
      </c>
      <c r="X32" s="116"/>
      <c r="Y32" s="116">
        <f t="shared" si="20"/>
        <v>0</v>
      </c>
      <c r="Z32" s="116">
        <f t="shared" si="23"/>
        <v>15.34</v>
      </c>
      <c r="AA32" s="116">
        <f t="shared" si="21"/>
        <v>8.9309990085077451E-2</v>
      </c>
    </row>
    <row r="33" spans="1:27" x14ac:dyDescent="0.2">
      <c r="A33" s="89" t="s">
        <v>181</v>
      </c>
      <c r="B33" s="116"/>
      <c r="C33" s="116"/>
      <c r="D33" s="116"/>
      <c r="E33" s="116">
        <f t="shared" si="22"/>
        <v>0</v>
      </c>
      <c r="F33" s="116"/>
      <c r="G33" s="116">
        <f t="shared" si="12"/>
        <v>0</v>
      </c>
      <c r="H33" s="116">
        <v>64.2</v>
      </c>
      <c r="I33" s="116">
        <f t="shared" si="13"/>
        <v>5.3500891681528016</v>
      </c>
      <c r="J33" s="116">
        <v>0.7</v>
      </c>
      <c r="K33" s="116">
        <f t="shared" si="14"/>
        <v>1.6547759197008165E-2</v>
      </c>
      <c r="L33" s="116">
        <v>17.16</v>
      </c>
      <c r="M33" s="116">
        <f t="shared" si="15"/>
        <v>0.90001258758863756</v>
      </c>
      <c r="N33" s="116">
        <v>15.67</v>
      </c>
      <c r="O33" s="116">
        <f t="shared" si="15"/>
        <v>0.66774904226804721</v>
      </c>
      <c r="P33" s="116">
        <v>6.7799999999999994</v>
      </c>
      <c r="Q33" s="116">
        <f t="shared" si="16"/>
        <v>0.21968764176009356</v>
      </c>
      <c r="R33" s="116"/>
      <c r="S33" s="116">
        <f t="shared" si="17"/>
        <v>0</v>
      </c>
      <c r="T33" s="116"/>
      <c r="U33" s="116">
        <f t="shared" si="18"/>
        <v>0</v>
      </c>
      <c r="V33" s="116"/>
      <c r="W33" s="116">
        <f t="shared" si="19"/>
        <v>0</v>
      </c>
      <c r="X33" s="116"/>
      <c r="Y33" s="116">
        <f t="shared" si="20"/>
        <v>0</v>
      </c>
      <c r="Z33" s="116">
        <f t="shared" si="23"/>
        <v>104.51</v>
      </c>
      <c r="AA33" s="116">
        <f t="shared" si="21"/>
        <v>0.60846069516241486</v>
      </c>
    </row>
    <row r="34" spans="1:27" x14ac:dyDescent="0.2">
      <c r="A34" s="89" t="s">
        <v>182</v>
      </c>
      <c r="B34" s="116"/>
      <c r="C34" s="116"/>
      <c r="D34" s="116"/>
      <c r="E34" s="116">
        <f t="shared" si="22"/>
        <v>0</v>
      </c>
      <c r="F34" s="116">
        <v>398.8</v>
      </c>
      <c r="G34" s="116">
        <f t="shared" si="12"/>
        <v>10.94846425002472</v>
      </c>
      <c r="H34" s="116"/>
      <c r="I34" s="116">
        <f t="shared" si="13"/>
        <v>0</v>
      </c>
      <c r="J34" s="116"/>
      <c r="K34" s="116">
        <f t="shared" si="14"/>
        <v>0</v>
      </c>
      <c r="L34" s="116">
        <v>0.01</v>
      </c>
      <c r="M34" s="116">
        <f t="shared" si="15"/>
        <v>5.2448285990013845E-4</v>
      </c>
      <c r="N34" s="116">
        <v>4.4399999999999995</v>
      </c>
      <c r="O34" s="116">
        <f t="shared" si="15"/>
        <v>0.18920266417805548</v>
      </c>
      <c r="P34" s="116">
        <v>0.24000000000000002</v>
      </c>
      <c r="Q34" s="116">
        <f t="shared" si="16"/>
        <v>7.7765536906227823E-3</v>
      </c>
      <c r="R34" s="116">
        <v>9.1999999999999993</v>
      </c>
      <c r="S34" s="116">
        <f t="shared" si="17"/>
        <v>14.841103403774799</v>
      </c>
      <c r="T34" s="116"/>
      <c r="U34" s="116">
        <f t="shared" si="18"/>
        <v>0</v>
      </c>
      <c r="V34" s="116"/>
      <c r="W34" s="116">
        <f t="shared" si="19"/>
        <v>0</v>
      </c>
      <c r="X34" s="116"/>
      <c r="Y34" s="116">
        <f t="shared" si="20"/>
        <v>0</v>
      </c>
      <c r="Z34" s="116">
        <f t="shared" si="23"/>
        <v>412.69</v>
      </c>
      <c r="AA34" s="116">
        <f t="shared" si="21"/>
        <v>2.4026949027516697</v>
      </c>
    </row>
    <row r="35" spans="1:27" x14ac:dyDescent="0.2">
      <c r="A35" s="89" t="s">
        <v>183</v>
      </c>
      <c r="B35" s="116"/>
      <c r="C35" s="116"/>
      <c r="D35" s="116"/>
      <c r="E35" s="116">
        <f t="shared" si="22"/>
        <v>0</v>
      </c>
      <c r="F35" s="116"/>
      <c r="G35" s="116">
        <f t="shared" si="12"/>
        <v>0</v>
      </c>
      <c r="H35" s="116">
        <v>5</v>
      </c>
      <c r="I35" s="116">
        <f t="shared" si="13"/>
        <v>0.4166736112268537</v>
      </c>
      <c r="J35" s="116">
        <v>0.2</v>
      </c>
      <c r="K35" s="116">
        <f t="shared" si="14"/>
        <v>4.7279311991451911E-3</v>
      </c>
      <c r="L35" s="116">
        <v>70.010000000000005</v>
      </c>
      <c r="M35" s="116">
        <f t="shared" si="15"/>
        <v>3.6719045021608694</v>
      </c>
      <c r="N35" s="116">
        <v>1.9100000000000001</v>
      </c>
      <c r="O35" s="116">
        <f t="shared" si="15"/>
        <v>8.1391236166686046E-2</v>
      </c>
      <c r="P35" s="116">
        <v>25.58</v>
      </c>
      <c r="Q35" s="116">
        <f t="shared" si="16"/>
        <v>0.82885101419221152</v>
      </c>
      <c r="R35" s="116"/>
      <c r="S35" s="116">
        <f t="shared" si="17"/>
        <v>0</v>
      </c>
      <c r="T35" s="116"/>
      <c r="U35" s="116">
        <f t="shared" si="18"/>
        <v>0</v>
      </c>
      <c r="V35" s="116"/>
      <c r="W35" s="116">
        <f t="shared" si="19"/>
        <v>0</v>
      </c>
      <c r="X35" s="116"/>
      <c r="Y35" s="116">
        <f t="shared" si="20"/>
        <v>0</v>
      </c>
      <c r="Z35" s="116">
        <f t="shared" si="23"/>
        <v>102.7</v>
      </c>
      <c r="AA35" s="116">
        <f t="shared" si="21"/>
        <v>0.5979228149763659</v>
      </c>
    </row>
    <row r="36" spans="1:27" x14ac:dyDescent="0.2">
      <c r="A36" s="89" t="s">
        <v>184</v>
      </c>
      <c r="B36" s="116"/>
      <c r="C36" s="116"/>
      <c r="D36" s="116"/>
      <c r="E36" s="116">
        <f t="shared" si="22"/>
        <v>0</v>
      </c>
      <c r="F36" s="116"/>
      <c r="G36" s="116">
        <f t="shared" si="12"/>
        <v>0</v>
      </c>
      <c r="H36" s="116"/>
      <c r="I36" s="116">
        <f t="shared" si="13"/>
        <v>0</v>
      </c>
      <c r="J36" s="116">
        <v>160.05000000000001</v>
      </c>
      <c r="K36" s="116">
        <f t="shared" si="14"/>
        <v>3.7835269421159392</v>
      </c>
      <c r="L36" s="116">
        <v>146.5</v>
      </c>
      <c r="M36" s="116">
        <f t="shared" si="15"/>
        <v>7.6836738975370285</v>
      </c>
      <c r="N36" s="116">
        <v>0.01</v>
      </c>
      <c r="O36" s="116">
        <f t="shared" si="15"/>
        <v>4.2613212652715211E-4</v>
      </c>
      <c r="P36" s="116"/>
      <c r="Q36" s="116">
        <f t="shared" si="16"/>
        <v>0</v>
      </c>
      <c r="R36" s="116"/>
      <c r="S36" s="116">
        <f t="shared" si="17"/>
        <v>0</v>
      </c>
      <c r="T36" s="116"/>
      <c r="U36" s="116">
        <f t="shared" si="18"/>
        <v>0</v>
      </c>
      <c r="V36" s="116"/>
      <c r="W36" s="116">
        <f t="shared" si="19"/>
        <v>0</v>
      </c>
      <c r="X36" s="116"/>
      <c r="Y36" s="116">
        <f t="shared" si="20"/>
        <v>0</v>
      </c>
      <c r="Z36" s="116">
        <f t="shared" si="23"/>
        <v>306.56</v>
      </c>
      <c r="AA36" s="116">
        <f t="shared" si="21"/>
        <v>1.7848025137210783</v>
      </c>
    </row>
    <row r="37" spans="1:27" x14ac:dyDescent="0.2">
      <c r="A37" s="89" t="s">
        <v>185</v>
      </c>
      <c r="B37" s="116"/>
      <c r="C37" s="116"/>
      <c r="D37" s="116"/>
      <c r="E37" s="116">
        <f t="shared" si="22"/>
        <v>0</v>
      </c>
      <c r="F37" s="116"/>
      <c r="G37" s="116">
        <f t="shared" si="12"/>
        <v>0</v>
      </c>
      <c r="H37" s="116"/>
      <c r="I37" s="116">
        <f t="shared" si="13"/>
        <v>0</v>
      </c>
      <c r="J37" s="116">
        <v>5.2</v>
      </c>
      <c r="K37" s="116">
        <f t="shared" si="14"/>
        <v>0.12292621117777497</v>
      </c>
      <c r="L37" s="116">
        <v>5.5</v>
      </c>
      <c r="M37" s="116">
        <f t="shared" si="15"/>
        <v>0.28846557294507613</v>
      </c>
      <c r="N37" s="116">
        <v>0.11</v>
      </c>
      <c r="O37" s="116">
        <f t="shared" si="15"/>
        <v>4.6874533917986728E-3</v>
      </c>
      <c r="P37" s="116">
        <v>0.42000000000000004</v>
      </c>
      <c r="Q37" s="116">
        <f t="shared" si="16"/>
        <v>1.3608968958589871E-2</v>
      </c>
      <c r="R37" s="116"/>
      <c r="S37" s="116">
        <f t="shared" si="17"/>
        <v>0</v>
      </c>
      <c r="T37" s="116"/>
      <c r="U37" s="116">
        <f t="shared" si="18"/>
        <v>0</v>
      </c>
      <c r="V37" s="116"/>
      <c r="W37" s="116">
        <f t="shared" si="19"/>
        <v>0</v>
      </c>
      <c r="X37" s="116"/>
      <c r="Y37" s="116">
        <f t="shared" si="20"/>
        <v>0</v>
      </c>
      <c r="Z37" s="116">
        <f t="shared" si="23"/>
        <v>11.229999999999999</v>
      </c>
      <c r="AA37" s="116">
        <f t="shared" si="21"/>
        <v>6.5381433419518867E-2</v>
      </c>
    </row>
    <row r="38" spans="1:27" x14ac:dyDescent="0.2">
      <c r="A38" s="91" t="s">
        <v>186</v>
      </c>
      <c r="B38" s="117"/>
      <c r="C38" s="117"/>
      <c r="D38" s="117"/>
      <c r="E38" s="117">
        <f t="shared" si="22"/>
        <v>0</v>
      </c>
      <c r="F38" s="117">
        <v>4.3</v>
      </c>
      <c r="G38" s="117">
        <f t="shared" si="12"/>
        <v>0.11805014111109903</v>
      </c>
      <c r="H38" s="117"/>
      <c r="I38" s="117">
        <f t="shared" si="13"/>
        <v>0</v>
      </c>
      <c r="J38" s="117">
        <v>37.6</v>
      </c>
      <c r="K38" s="117">
        <f t="shared" si="14"/>
        <v>0.88885106543929582</v>
      </c>
      <c r="L38" s="117">
        <v>16.399999999999999</v>
      </c>
      <c r="M38" s="117">
        <f t="shared" si="15"/>
        <v>0.86015189023622685</v>
      </c>
      <c r="N38" s="117">
        <v>0.02</v>
      </c>
      <c r="O38" s="117">
        <f t="shared" si="15"/>
        <v>8.5226425305430422E-4</v>
      </c>
      <c r="P38" s="117">
        <v>0.01</v>
      </c>
      <c r="Q38" s="117">
        <f t="shared" si="16"/>
        <v>3.2402307044261593E-4</v>
      </c>
      <c r="R38" s="117">
        <v>4.8</v>
      </c>
      <c r="S38" s="117">
        <f t="shared" si="17"/>
        <v>7.7431843845781572</v>
      </c>
      <c r="T38" s="117"/>
      <c r="U38" s="117">
        <f t="shared" si="18"/>
        <v>0</v>
      </c>
      <c r="V38" s="117"/>
      <c r="W38" s="117">
        <f t="shared" si="19"/>
        <v>0</v>
      </c>
      <c r="X38" s="117">
        <v>1.5</v>
      </c>
      <c r="Y38" s="117">
        <f t="shared" si="20"/>
        <v>0.94529871439374846</v>
      </c>
      <c r="Z38" s="117">
        <f t="shared" si="23"/>
        <v>64.63</v>
      </c>
      <c r="AA38" s="117">
        <f t="shared" si="21"/>
        <v>0.37627800907422132</v>
      </c>
    </row>
    <row r="39" spans="1:27" x14ac:dyDescent="0.2">
      <c r="A39" s="88" t="s">
        <v>187</v>
      </c>
      <c r="B39" s="118"/>
      <c r="C39" s="118"/>
      <c r="D39" s="118"/>
      <c r="E39" s="118">
        <f t="shared" si="22"/>
        <v>0</v>
      </c>
      <c r="F39" s="118"/>
      <c r="G39" s="118">
        <f t="shared" si="12"/>
        <v>0</v>
      </c>
      <c r="H39" s="118">
        <v>4</v>
      </c>
      <c r="I39" s="118">
        <f t="shared" si="13"/>
        <v>0.33333888898148295</v>
      </c>
      <c r="J39" s="118">
        <v>8</v>
      </c>
      <c r="K39" s="118">
        <f t="shared" si="14"/>
        <v>0.18911724796580762</v>
      </c>
      <c r="L39" s="118">
        <v>1.1000000000000001</v>
      </c>
      <c r="M39" s="118">
        <f t="shared" si="15"/>
        <v>5.7693114589015229E-2</v>
      </c>
      <c r="N39" s="118">
        <v>2.7499999999999996</v>
      </c>
      <c r="O39" s="118">
        <f t="shared" si="15"/>
        <v>0.1171863347949668</v>
      </c>
      <c r="P39" s="118">
        <v>127.93999999999998</v>
      </c>
      <c r="Q39" s="118">
        <f t="shared" si="16"/>
        <v>4.1455511632428275</v>
      </c>
      <c r="R39" s="118">
        <v>0.76</v>
      </c>
      <c r="S39" s="118">
        <f t="shared" si="17"/>
        <v>1.2260041942248749</v>
      </c>
      <c r="T39" s="118">
        <v>10.95</v>
      </c>
      <c r="U39" s="118">
        <f t="shared" si="18"/>
        <v>12.484323338273857</v>
      </c>
      <c r="V39" s="118">
        <v>1.26</v>
      </c>
      <c r="W39" s="118">
        <f t="shared" si="19"/>
        <v>0.28835591358476753</v>
      </c>
      <c r="X39" s="118">
        <v>10</v>
      </c>
      <c r="Y39" s="118">
        <f t="shared" si="20"/>
        <v>6.3019914292916566</v>
      </c>
      <c r="Z39" s="118">
        <f t="shared" si="23"/>
        <v>166.75999999999996</v>
      </c>
      <c r="AA39" s="118">
        <f t="shared" si="21"/>
        <v>0.9708822650969694</v>
      </c>
    </row>
    <row r="40" spans="1:27" x14ac:dyDescent="0.2">
      <c r="A40" s="89" t="s">
        <v>188</v>
      </c>
      <c r="B40" s="116"/>
      <c r="C40" s="116"/>
      <c r="D40" s="116"/>
      <c r="E40" s="116">
        <f t="shared" si="22"/>
        <v>0</v>
      </c>
      <c r="F40" s="116">
        <v>21.82</v>
      </c>
      <c r="G40" s="116">
        <f t="shared" si="12"/>
        <v>0.59903583233585611</v>
      </c>
      <c r="H40" s="116">
        <v>10.55</v>
      </c>
      <c r="I40" s="116">
        <f t="shared" si="13"/>
        <v>0.87918131968866131</v>
      </c>
      <c r="J40" s="116">
        <v>94.65</v>
      </c>
      <c r="K40" s="116">
        <f t="shared" si="14"/>
        <v>2.2374934399954616</v>
      </c>
      <c r="L40" s="116">
        <v>164.2</v>
      </c>
      <c r="M40" s="116">
        <f t="shared" si="15"/>
        <v>8.6120085595602713</v>
      </c>
      <c r="N40" s="116">
        <v>52.370000000000005</v>
      </c>
      <c r="O40" s="116">
        <f t="shared" si="15"/>
        <v>2.2316539466226955</v>
      </c>
      <c r="P40" s="116">
        <v>135.63</v>
      </c>
      <c r="Q40" s="116">
        <f t="shared" si="16"/>
        <v>4.3947249044131995</v>
      </c>
      <c r="R40" s="116">
        <v>0.01</v>
      </c>
      <c r="S40" s="116">
        <f t="shared" si="17"/>
        <v>1.6131634134537828E-2</v>
      </c>
      <c r="T40" s="116">
        <v>3.9000000000000004</v>
      </c>
      <c r="U40" s="116">
        <f t="shared" si="18"/>
        <v>4.4464713259605526</v>
      </c>
      <c r="V40" s="116">
        <v>64.05</v>
      </c>
      <c r="W40" s="116">
        <f t="shared" si="19"/>
        <v>14.658092273892349</v>
      </c>
      <c r="X40" s="116">
        <v>0</v>
      </c>
      <c r="Y40" s="116">
        <f t="shared" si="20"/>
        <v>0</v>
      </c>
      <c r="Z40" s="116">
        <f t="shared" si="23"/>
        <v>547.17999999999995</v>
      </c>
      <c r="AA40" s="116">
        <f t="shared" si="21"/>
        <v>3.1857001548078663</v>
      </c>
    </row>
    <row r="41" spans="1:27" x14ac:dyDescent="0.2">
      <c r="A41" s="89" t="s">
        <v>189</v>
      </c>
      <c r="B41" s="116"/>
      <c r="C41" s="116"/>
      <c r="D41" s="116"/>
      <c r="E41" s="116">
        <f t="shared" si="22"/>
        <v>0</v>
      </c>
      <c r="F41" s="116">
        <v>76.099999999999994</v>
      </c>
      <c r="G41" s="116">
        <f t="shared" si="12"/>
        <v>2.0892129624545666</v>
      </c>
      <c r="H41" s="116"/>
      <c r="I41" s="116">
        <f t="shared" si="13"/>
        <v>0</v>
      </c>
      <c r="J41" s="116">
        <v>359.55</v>
      </c>
      <c r="K41" s="116">
        <f t="shared" si="14"/>
        <v>8.4996383132632669</v>
      </c>
      <c r="L41" s="116">
        <v>0.2</v>
      </c>
      <c r="M41" s="116">
        <f t="shared" si="15"/>
        <v>1.048965719800277E-2</v>
      </c>
      <c r="N41" s="116">
        <v>15</v>
      </c>
      <c r="O41" s="116">
        <f t="shared" si="15"/>
        <v>0.63919818979072818</v>
      </c>
      <c r="P41" s="116"/>
      <c r="Q41" s="116">
        <f t="shared" si="16"/>
        <v>0</v>
      </c>
      <c r="R41" s="116"/>
      <c r="S41" s="116">
        <f t="shared" si="17"/>
        <v>0</v>
      </c>
      <c r="T41" s="116"/>
      <c r="U41" s="116">
        <f t="shared" si="18"/>
        <v>0</v>
      </c>
      <c r="V41" s="116"/>
      <c r="W41" s="116">
        <f t="shared" si="19"/>
        <v>0</v>
      </c>
      <c r="X41" s="116"/>
      <c r="Y41" s="116">
        <f t="shared" si="20"/>
        <v>0</v>
      </c>
      <c r="Z41" s="116">
        <f t="shared" si="23"/>
        <v>450.84999999999997</v>
      </c>
      <c r="AA41" s="116">
        <f t="shared" si="21"/>
        <v>2.6248636916464902</v>
      </c>
    </row>
    <row r="42" spans="1:27" x14ac:dyDescent="0.2">
      <c r="A42" s="89" t="s">
        <v>190</v>
      </c>
      <c r="B42" s="116"/>
      <c r="C42" s="116"/>
      <c r="D42" s="116"/>
      <c r="E42" s="116">
        <f t="shared" si="22"/>
        <v>0</v>
      </c>
      <c r="F42" s="116"/>
      <c r="G42" s="116">
        <f t="shared" si="12"/>
        <v>0</v>
      </c>
      <c r="H42" s="116">
        <v>1.8000000000000003</v>
      </c>
      <c r="I42" s="116">
        <f t="shared" si="13"/>
        <v>0.15000250004166735</v>
      </c>
      <c r="J42" s="116">
        <v>0.5</v>
      </c>
      <c r="K42" s="116">
        <f t="shared" si="14"/>
        <v>1.1819827997862976E-2</v>
      </c>
      <c r="L42" s="116">
        <v>3.3000000000000003</v>
      </c>
      <c r="M42" s="116">
        <f t="shared" si="15"/>
        <v>0.1730793437670457</v>
      </c>
      <c r="N42" s="116">
        <v>0.21000000000000002</v>
      </c>
      <c r="O42" s="116">
        <f t="shared" si="15"/>
        <v>8.9487746570701947E-3</v>
      </c>
      <c r="P42" s="116">
        <v>1.8299999999999998</v>
      </c>
      <c r="Q42" s="116">
        <f t="shared" si="16"/>
        <v>5.9296221890998708E-2</v>
      </c>
      <c r="R42" s="116"/>
      <c r="S42" s="116">
        <f t="shared" si="17"/>
        <v>0</v>
      </c>
      <c r="T42" s="116"/>
      <c r="U42" s="116">
        <f t="shared" si="18"/>
        <v>0</v>
      </c>
      <c r="V42" s="116"/>
      <c r="W42" s="116">
        <f t="shared" si="19"/>
        <v>0</v>
      </c>
      <c r="X42" s="116"/>
      <c r="Y42" s="116">
        <f t="shared" si="20"/>
        <v>0</v>
      </c>
      <c r="Z42" s="116">
        <f t="shared" si="23"/>
        <v>7.6400000000000006</v>
      </c>
      <c r="AA42" s="116">
        <f t="shared" si="21"/>
        <v>4.4480334044979898E-2</v>
      </c>
    </row>
    <row r="43" spans="1:27" x14ac:dyDescent="0.2">
      <c r="A43" s="89" t="s">
        <v>191</v>
      </c>
      <c r="B43" s="116"/>
      <c r="C43" s="116"/>
      <c r="D43" s="116"/>
      <c r="E43" s="116">
        <f t="shared" si="22"/>
        <v>0</v>
      </c>
      <c r="F43" s="116"/>
      <c r="G43" s="116">
        <f t="shared" si="12"/>
        <v>0</v>
      </c>
      <c r="H43" s="116">
        <v>10</v>
      </c>
      <c r="I43" s="116">
        <f t="shared" si="13"/>
        <v>0.8333472224537074</v>
      </c>
      <c r="J43" s="116"/>
      <c r="K43" s="116">
        <f t="shared" si="14"/>
        <v>0</v>
      </c>
      <c r="L43" s="116"/>
      <c r="M43" s="116">
        <f t="shared" si="15"/>
        <v>0</v>
      </c>
      <c r="N43" s="116"/>
      <c r="O43" s="116">
        <f t="shared" si="15"/>
        <v>0</v>
      </c>
      <c r="P43" s="116">
        <v>8.6</v>
      </c>
      <c r="Q43" s="116">
        <f t="shared" si="16"/>
        <v>0.27865984058064969</v>
      </c>
      <c r="R43" s="116"/>
      <c r="S43" s="116">
        <f t="shared" si="17"/>
        <v>0</v>
      </c>
      <c r="T43" s="116"/>
      <c r="U43" s="116">
        <f t="shared" si="18"/>
        <v>0</v>
      </c>
      <c r="V43" s="116">
        <v>2</v>
      </c>
      <c r="W43" s="116">
        <f t="shared" si="19"/>
        <v>0.45770779934090083</v>
      </c>
      <c r="X43" s="116"/>
      <c r="Y43" s="116">
        <f t="shared" si="20"/>
        <v>0</v>
      </c>
      <c r="Z43" s="116">
        <f t="shared" si="23"/>
        <v>20.6</v>
      </c>
      <c r="AA43" s="116">
        <f t="shared" si="21"/>
        <v>0.11993388499039084</v>
      </c>
    </row>
    <row r="44" spans="1:27" x14ac:dyDescent="0.2">
      <c r="A44" s="89" t="s">
        <v>192</v>
      </c>
      <c r="B44" s="116"/>
      <c r="C44" s="116"/>
      <c r="D44" s="116"/>
      <c r="E44" s="116">
        <f t="shared" si="22"/>
        <v>0</v>
      </c>
      <c r="F44" s="116"/>
      <c r="G44" s="116">
        <f t="shared" si="12"/>
        <v>0</v>
      </c>
      <c r="H44" s="116"/>
      <c r="I44" s="116">
        <f t="shared" si="13"/>
        <v>0</v>
      </c>
      <c r="J44" s="116">
        <v>7.45</v>
      </c>
      <c r="K44" s="116">
        <f t="shared" si="14"/>
        <v>0.17611543716815836</v>
      </c>
      <c r="L44" s="116">
        <v>520.29999999999995</v>
      </c>
      <c r="M44" s="116">
        <f t="shared" si="15"/>
        <v>27.288843200604202</v>
      </c>
      <c r="N44" s="116">
        <v>12.049999999999999</v>
      </c>
      <c r="O44" s="116">
        <f t="shared" si="15"/>
        <v>0.51348921246521817</v>
      </c>
      <c r="P44" s="116"/>
      <c r="Q44" s="116">
        <f t="shared" si="16"/>
        <v>0</v>
      </c>
      <c r="R44" s="116"/>
      <c r="S44" s="116">
        <f t="shared" si="17"/>
        <v>0</v>
      </c>
      <c r="T44" s="116"/>
      <c r="U44" s="116">
        <f t="shared" si="18"/>
        <v>0</v>
      </c>
      <c r="V44" s="116"/>
      <c r="W44" s="116">
        <f t="shared" si="19"/>
        <v>0</v>
      </c>
      <c r="X44" s="116"/>
      <c r="Y44" s="116">
        <f t="shared" si="20"/>
        <v>0</v>
      </c>
      <c r="Z44" s="116">
        <f t="shared" si="23"/>
        <v>539.79999999999995</v>
      </c>
      <c r="AA44" s="116">
        <f t="shared" si="21"/>
        <v>3.1427335494083963</v>
      </c>
    </row>
    <row r="45" spans="1:27" x14ac:dyDescent="0.2">
      <c r="A45" s="89" t="s">
        <v>193</v>
      </c>
      <c r="B45" s="116"/>
      <c r="C45" s="116"/>
      <c r="D45" s="116">
        <v>0.03</v>
      </c>
      <c r="E45" s="116">
        <f t="shared" si="22"/>
        <v>0.16146393972012918</v>
      </c>
      <c r="F45" s="116"/>
      <c r="G45" s="116">
        <f t="shared" si="12"/>
        <v>0</v>
      </c>
      <c r="H45" s="116">
        <v>1.7000000000000002</v>
      </c>
      <c r="I45" s="116">
        <f t="shared" si="13"/>
        <v>0.14166902781713028</v>
      </c>
      <c r="J45" s="116">
        <v>2261.3000000000002</v>
      </c>
      <c r="K45" s="116">
        <f t="shared" si="14"/>
        <v>53.456354103135105</v>
      </c>
      <c r="L45" s="116">
        <v>34.54</v>
      </c>
      <c r="M45" s="116">
        <f t="shared" si="15"/>
        <v>1.8115637980950783</v>
      </c>
      <c r="N45" s="116">
        <v>1.69</v>
      </c>
      <c r="O45" s="116">
        <f t="shared" si="15"/>
        <v>7.201632938308869E-2</v>
      </c>
      <c r="P45" s="116">
        <v>7.4599999999999991</v>
      </c>
      <c r="Q45" s="116">
        <f t="shared" si="16"/>
        <v>0.24172121055019141</v>
      </c>
      <c r="R45" s="116">
        <v>0</v>
      </c>
      <c r="S45" s="116">
        <f t="shared" si="17"/>
        <v>0</v>
      </c>
      <c r="T45" s="116">
        <v>6</v>
      </c>
      <c r="U45" s="116">
        <f t="shared" si="18"/>
        <v>6.8407251168623882</v>
      </c>
      <c r="V45" s="116">
        <v>146.79999999999998</v>
      </c>
      <c r="W45" s="116">
        <f t="shared" si="19"/>
        <v>33.59575247162212</v>
      </c>
      <c r="X45" s="116">
        <v>0</v>
      </c>
      <c r="Y45" s="116">
        <f t="shared" si="20"/>
        <v>0</v>
      </c>
      <c r="Z45" s="116">
        <f t="shared" si="23"/>
        <v>2459.5200000000004</v>
      </c>
      <c r="AA45" s="116">
        <f t="shared" si="21"/>
        <v>14.319407223862433</v>
      </c>
    </row>
    <row r="46" spans="1:27" x14ac:dyDescent="0.2">
      <c r="A46" s="91" t="s">
        <v>194</v>
      </c>
      <c r="B46" s="117"/>
      <c r="C46" s="117"/>
      <c r="D46" s="117"/>
      <c r="E46" s="117">
        <f t="shared" si="22"/>
        <v>0</v>
      </c>
      <c r="F46" s="117"/>
      <c r="G46" s="117">
        <f t="shared" si="12"/>
        <v>0</v>
      </c>
      <c r="H46" s="117">
        <v>10</v>
      </c>
      <c r="I46" s="117">
        <f t="shared" si="13"/>
        <v>0.8333472224537074</v>
      </c>
      <c r="J46" s="117">
        <v>1.1000000000000001</v>
      </c>
      <c r="K46" s="117">
        <f t="shared" si="14"/>
        <v>2.6003621595298555E-2</v>
      </c>
      <c r="L46" s="117">
        <v>81.3</v>
      </c>
      <c r="M46" s="117">
        <f t="shared" si="15"/>
        <v>4.2640456509881259</v>
      </c>
      <c r="N46" s="117">
        <v>0.85</v>
      </c>
      <c r="O46" s="117">
        <f t="shared" si="15"/>
        <v>3.6221230754807925E-2</v>
      </c>
      <c r="P46" s="117"/>
      <c r="Q46" s="117">
        <f t="shared" si="16"/>
        <v>0</v>
      </c>
      <c r="R46" s="117"/>
      <c r="S46" s="117">
        <f t="shared" si="17"/>
        <v>0</v>
      </c>
      <c r="T46" s="117">
        <v>0.25</v>
      </c>
      <c r="U46" s="117">
        <f t="shared" si="18"/>
        <v>0.28503021320259952</v>
      </c>
      <c r="V46" s="117">
        <v>5</v>
      </c>
      <c r="W46" s="117">
        <f t="shared" si="19"/>
        <v>1.1442694983522521</v>
      </c>
      <c r="X46" s="117"/>
      <c r="Y46" s="117">
        <f t="shared" si="20"/>
        <v>0</v>
      </c>
      <c r="Z46" s="117">
        <f t="shared" si="23"/>
        <v>98.499999999999986</v>
      </c>
      <c r="AA46" s="117">
        <f t="shared" si="21"/>
        <v>0.57347027531813088</v>
      </c>
    </row>
    <row r="47" spans="1:27" x14ac:dyDescent="0.2">
      <c r="A47" s="88" t="s">
        <v>195</v>
      </c>
      <c r="B47" s="118"/>
      <c r="C47" s="118"/>
      <c r="D47" s="118">
        <v>1.2</v>
      </c>
      <c r="E47" s="118">
        <f t="shared" si="22"/>
        <v>6.4585575888051663</v>
      </c>
      <c r="F47" s="118"/>
      <c r="G47" s="118">
        <f t="shared" si="12"/>
        <v>0</v>
      </c>
      <c r="H47" s="118">
        <v>66.02</v>
      </c>
      <c r="I47" s="118">
        <f t="shared" si="13"/>
        <v>5.501758362639376</v>
      </c>
      <c r="J47" s="118">
        <v>6</v>
      </c>
      <c r="K47" s="118">
        <f t="shared" si="14"/>
        <v>0.14183793597435573</v>
      </c>
      <c r="L47" s="118">
        <v>0.01</v>
      </c>
      <c r="M47" s="118">
        <f t="shared" si="15"/>
        <v>5.2448285990013845E-4</v>
      </c>
      <c r="N47" s="118">
        <v>3.8000000000000003</v>
      </c>
      <c r="O47" s="118">
        <f t="shared" si="15"/>
        <v>0.1619302080803178</v>
      </c>
      <c r="P47" s="118">
        <v>0.25</v>
      </c>
      <c r="Q47" s="118">
        <f t="shared" si="16"/>
        <v>8.1005767610653982E-3</v>
      </c>
      <c r="R47" s="118">
        <v>0</v>
      </c>
      <c r="S47" s="118">
        <f t="shared" si="17"/>
        <v>0</v>
      </c>
      <c r="T47" s="118">
        <v>0</v>
      </c>
      <c r="U47" s="118">
        <f t="shared" si="18"/>
        <v>0</v>
      </c>
      <c r="V47" s="118">
        <v>3</v>
      </c>
      <c r="W47" s="118">
        <f t="shared" si="19"/>
        <v>0.68656169901135122</v>
      </c>
      <c r="X47" s="118">
        <v>0.06</v>
      </c>
      <c r="Y47" s="118">
        <f t="shared" si="20"/>
        <v>3.7811948575749932E-2</v>
      </c>
      <c r="Z47" s="118">
        <f t="shared" si="23"/>
        <v>80.34</v>
      </c>
      <c r="AA47" s="118">
        <f t="shared" si="21"/>
        <v>0.46774215146252429</v>
      </c>
    </row>
    <row r="48" spans="1:27" x14ac:dyDescent="0.2">
      <c r="A48" s="89" t="s">
        <v>196</v>
      </c>
      <c r="B48" s="116"/>
      <c r="C48" s="116"/>
      <c r="D48" s="116"/>
      <c r="E48" s="116">
        <f t="shared" si="22"/>
        <v>0</v>
      </c>
      <c r="F48" s="116">
        <v>0.23000000000000004</v>
      </c>
      <c r="G48" s="116">
        <f t="shared" si="12"/>
        <v>6.314309873384368E-3</v>
      </c>
      <c r="H48" s="116"/>
      <c r="I48" s="116">
        <f t="shared" si="13"/>
        <v>0</v>
      </c>
      <c r="J48" s="116">
        <v>1.2</v>
      </c>
      <c r="K48" s="116">
        <f t="shared" si="14"/>
        <v>2.8367587194871143E-2</v>
      </c>
      <c r="L48" s="116"/>
      <c r="M48" s="116">
        <f t="shared" si="15"/>
        <v>0</v>
      </c>
      <c r="N48" s="116">
        <v>3.8899999999999992</v>
      </c>
      <c r="O48" s="116">
        <f t="shared" si="15"/>
        <v>0.16576539721906211</v>
      </c>
      <c r="P48" s="116">
        <v>4.5999999999999996</v>
      </c>
      <c r="Q48" s="116">
        <f t="shared" si="16"/>
        <v>0.14905061240360332</v>
      </c>
      <c r="R48" s="116"/>
      <c r="S48" s="116">
        <f t="shared" si="17"/>
        <v>0</v>
      </c>
      <c r="T48" s="116"/>
      <c r="U48" s="116">
        <f t="shared" si="18"/>
        <v>0</v>
      </c>
      <c r="V48" s="116"/>
      <c r="W48" s="116">
        <f t="shared" si="19"/>
        <v>0</v>
      </c>
      <c r="X48" s="116">
        <v>0.01</v>
      </c>
      <c r="Y48" s="116">
        <f t="shared" si="20"/>
        <v>6.3019914292916568E-3</v>
      </c>
      <c r="Z48" s="116">
        <f t="shared" si="23"/>
        <v>9.9299999999999979</v>
      </c>
      <c r="AA48" s="116">
        <f t="shared" si="21"/>
        <v>5.7812790191969943E-2</v>
      </c>
    </row>
    <row r="49" spans="1:27" x14ac:dyDescent="0.2">
      <c r="A49" s="89" t="s">
        <v>197</v>
      </c>
      <c r="B49" s="116"/>
      <c r="C49" s="116"/>
      <c r="D49" s="116"/>
      <c r="E49" s="116">
        <f t="shared" si="22"/>
        <v>0</v>
      </c>
      <c r="F49" s="116">
        <v>10.6</v>
      </c>
      <c r="G49" s="116">
        <f t="shared" si="12"/>
        <v>0.29100732459945344</v>
      </c>
      <c r="H49" s="116">
        <v>0</v>
      </c>
      <c r="I49" s="116">
        <f t="shared" si="13"/>
        <v>0</v>
      </c>
      <c r="J49" s="116">
        <v>1.4</v>
      </c>
      <c r="K49" s="116">
        <f t="shared" si="14"/>
        <v>3.3095518394016331E-2</v>
      </c>
      <c r="L49" s="116">
        <v>1</v>
      </c>
      <c r="M49" s="116">
        <f t="shared" si="15"/>
        <v>5.2448285990013846E-2</v>
      </c>
      <c r="N49" s="116"/>
      <c r="O49" s="116">
        <f t="shared" si="15"/>
        <v>0</v>
      </c>
      <c r="P49" s="116">
        <v>1.6</v>
      </c>
      <c r="Q49" s="116">
        <f t="shared" si="16"/>
        <v>5.1843691270818545E-2</v>
      </c>
      <c r="R49" s="116">
        <v>0</v>
      </c>
      <c r="S49" s="116">
        <f t="shared" si="17"/>
        <v>0</v>
      </c>
      <c r="T49" s="116">
        <v>0</v>
      </c>
      <c r="U49" s="116">
        <f t="shared" si="18"/>
        <v>0</v>
      </c>
      <c r="V49" s="116">
        <v>0</v>
      </c>
      <c r="W49" s="116">
        <f t="shared" si="19"/>
        <v>0</v>
      </c>
      <c r="X49" s="116">
        <v>0.58000000000000007</v>
      </c>
      <c r="Y49" s="116">
        <f t="shared" si="20"/>
        <v>0.36551550289891604</v>
      </c>
      <c r="Z49" s="116">
        <f t="shared" si="23"/>
        <v>15.18</v>
      </c>
      <c r="AA49" s="116">
        <f t="shared" si="21"/>
        <v>8.8378464764763714E-2</v>
      </c>
    </row>
    <row r="50" spans="1:27" x14ac:dyDescent="0.2">
      <c r="A50" s="89" t="s">
        <v>198</v>
      </c>
      <c r="B50" s="116"/>
      <c r="C50" s="116"/>
      <c r="D50" s="116"/>
      <c r="E50" s="116">
        <f t="shared" si="22"/>
        <v>0</v>
      </c>
      <c r="F50" s="116"/>
      <c r="G50" s="116">
        <f t="shared" si="12"/>
        <v>0</v>
      </c>
      <c r="H50" s="116">
        <v>0</v>
      </c>
      <c r="I50" s="116">
        <f t="shared" si="13"/>
        <v>0</v>
      </c>
      <c r="J50" s="116">
        <v>1</v>
      </c>
      <c r="K50" s="116">
        <f t="shared" si="14"/>
        <v>2.3639655995725952E-2</v>
      </c>
      <c r="L50" s="116">
        <v>15.7</v>
      </c>
      <c r="M50" s="116">
        <f t="shared" si="15"/>
        <v>0.82343809004321722</v>
      </c>
      <c r="N50" s="116">
        <v>3.8299999999999992</v>
      </c>
      <c r="O50" s="116">
        <f t="shared" si="15"/>
        <v>0.16320860445989921</v>
      </c>
      <c r="P50" s="116">
        <v>28.979999999999997</v>
      </c>
      <c r="Q50" s="116">
        <f t="shared" si="16"/>
        <v>0.93901885814270081</v>
      </c>
      <c r="R50" s="116">
        <v>6</v>
      </c>
      <c r="S50" s="116">
        <f t="shared" si="17"/>
        <v>9.6789804807226965</v>
      </c>
      <c r="T50" s="116">
        <v>0</v>
      </c>
      <c r="U50" s="116">
        <f t="shared" si="18"/>
        <v>0</v>
      </c>
      <c r="V50" s="116">
        <v>0.75</v>
      </c>
      <c r="W50" s="116">
        <f t="shared" si="19"/>
        <v>0.17164042475283781</v>
      </c>
      <c r="X50" s="116">
        <v>0</v>
      </c>
      <c r="Y50" s="116">
        <f t="shared" si="20"/>
        <v>0</v>
      </c>
      <c r="Z50" s="116">
        <f t="shared" si="23"/>
        <v>56.259999999999991</v>
      </c>
      <c r="AA50" s="116">
        <f t="shared" si="21"/>
        <v>0.32754759075531004</v>
      </c>
    </row>
    <row r="51" spans="1:27" x14ac:dyDescent="0.2">
      <c r="A51" s="89" t="s">
        <v>199</v>
      </c>
      <c r="B51" s="116"/>
      <c r="C51" s="116"/>
      <c r="D51" s="116"/>
      <c r="E51" s="116">
        <f t="shared" si="22"/>
        <v>0</v>
      </c>
      <c r="F51" s="116">
        <v>0.02</v>
      </c>
      <c r="G51" s="116">
        <f t="shared" si="12"/>
        <v>5.4907042377255364E-4</v>
      </c>
      <c r="H51" s="116">
        <v>39</v>
      </c>
      <c r="I51" s="116">
        <f t="shared" si="13"/>
        <v>3.2500541675694592</v>
      </c>
      <c r="J51" s="116">
        <v>5.8</v>
      </c>
      <c r="K51" s="116">
        <f t="shared" si="14"/>
        <v>0.13711000477521054</v>
      </c>
      <c r="L51" s="116">
        <v>12.5</v>
      </c>
      <c r="M51" s="116">
        <f t="shared" si="15"/>
        <v>0.65560357487517307</v>
      </c>
      <c r="N51" s="116">
        <v>5.73</v>
      </c>
      <c r="O51" s="116">
        <f t="shared" si="15"/>
        <v>0.24417370850005815</v>
      </c>
      <c r="P51" s="116">
        <v>1.31</v>
      </c>
      <c r="Q51" s="116">
        <f t="shared" si="16"/>
        <v>4.2447022227982682E-2</v>
      </c>
      <c r="R51" s="116"/>
      <c r="S51" s="116">
        <f t="shared" si="17"/>
        <v>0</v>
      </c>
      <c r="T51" s="116"/>
      <c r="U51" s="116">
        <f t="shared" si="18"/>
        <v>0</v>
      </c>
      <c r="V51" s="116"/>
      <c r="W51" s="116">
        <f t="shared" si="19"/>
        <v>0</v>
      </c>
      <c r="X51" s="116"/>
      <c r="Y51" s="116">
        <f t="shared" si="20"/>
        <v>0</v>
      </c>
      <c r="Z51" s="116">
        <f t="shared" si="23"/>
        <v>64.36</v>
      </c>
      <c r="AA51" s="116">
        <f t="shared" si="21"/>
        <v>0.3747060600961919</v>
      </c>
    </row>
    <row r="52" spans="1:27" x14ac:dyDescent="0.2">
      <c r="A52" s="91" t="s">
        <v>200</v>
      </c>
      <c r="B52" s="117"/>
      <c r="C52" s="117"/>
      <c r="D52" s="117">
        <v>2.5</v>
      </c>
      <c r="E52" s="117">
        <f t="shared" si="22"/>
        <v>13.455328310010767</v>
      </c>
      <c r="F52" s="117">
        <v>681.6</v>
      </c>
      <c r="G52" s="117">
        <f t="shared" si="12"/>
        <v>18.712320042168631</v>
      </c>
      <c r="H52" s="117"/>
      <c r="I52" s="117">
        <f t="shared" si="13"/>
        <v>0</v>
      </c>
      <c r="J52" s="117">
        <v>1.83</v>
      </c>
      <c r="K52" s="117">
        <f t="shared" si="14"/>
        <v>4.3260570472178496E-2</v>
      </c>
      <c r="L52" s="117">
        <v>18.7</v>
      </c>
      <c r="M52" s="117">
        <f t="shared" si="15"/>
        <v>0.98078294801325883</v>
      </c>
      <c r="N52" s="117">
        <v>0.30000000000000004</v>
      </c>
      <c r="O52" s="117">
        <f t="shared" si="15"/>
        <v>1.2783963795814562E-2</v>
      </c>
      <c r="P52" s="117"/>
      <c r="Q52" s="117">
        <f t="shared" si="16"/>
        <v>0</v>
      </c>
      <c r="R52" s="117"/>
      <c r="S52" s="117">
        <f t="shared" si="17"/>
        <v>0</v>
      </c>
      <c r="T52" s="117"/>
      <c r="U52" s="117">
        <f t="shared" si="18"/>
        <v>0</v>
      </c>
      <c r="V52" s="117"/>
      <c r="W52" s="117">
        <f t="shared" si="19"/>
        <v>0</v>
      </c>
      <c r="X52" s="117">
        <v>0.2</v>
      </c>
      <c r="Y52" s="117">
        <f t="shared" si="20"/>
        <v>0.12603982858583312</v>
      </c>
      <c r="Z52" s="117">
        <f t="shared" si="23"/>
        <v>705.13000000000011</v>
      </c>
      <c r="AA52" s="117">
        <f t="shared" si="21"/>
        <v>4.1052903069550633</v>
      </c>
    </row>
    <row r="53" spans="1:27" x14ac:dyDescent="0.2">
      <c r="A53" s="88" t="s">
        <v>201</v>
      </c>
      <c r="B53" s="116"/>
      <c r="C53" s="116"/>
      <c r="D53" s="116">
        <v>3.03</v>
      </c>
      <c r="E53" s="116">
        <f t="shared" si="22"/>
        <v>16.307857911733048</v>
      </c>
      <c r="F53" s="116">
        <v>140.36000000000007</v>
      </c>
      <c r="G53" s="116">
        <f t="shared" si="12"/>
        <v>3.853376234035784</v>
      </c>
      <c r="H53" s="116">
        <v>40.110000000000014</v>
      </c>
      <c r="I53" s="116">
        <f t="shared" si="13"/>
        <v>3.3425557092618212</v>
      </c>
      <c r="J53" s="116">
        <v>19.399999999999999</v>
      </c>
      <c r="K53" s="116">
        <f t="shared" si="14"/>
        <v>0.45860932631708345</v>
      </c>
      <c r="L53" s="116">
        <v>47.32</v>
      </c>
      <c r="M53" s="116">
        <f t="shared" si="15"/>
        <v>2.481852893047455</v>
      </c>
      <c r="N53" s="116">
        <v>8.5</v>
      </c>
      <c r="O53" s="116">
        <f t="shared" si="15"/>
        <v>0.36221230754807926</v>
      </c>
      <c r="P53" s="116">
        <v>14.329999999999993</v>
      </c>
      <c r="Q53" s="116">
        <f t="shared" si="16"/>
        <v>0.46432505994426837</v>
      </c>
      <c r="R53" s="116">
        <v>0</v>
      </c>
      <c r="S53" s="116">
        <f t="shared" si="17"/>
        <v>0</v>
      </c>
      <c r="T53" s="116">
        <v>0.54999999999999993</v>
      </c>
      <c r="U53" s="116">
        <f t="shared" si="18"/>
        <v>0.62706646904571883</v>
      </c>
      <c r="V53" s="116">
        <v>2.6300000000000003</v>
      </c>
      <c r="W53" s="116">
        <f t="shared" si="19"/>
        <v>0.60188575613328477</v>
      </c>
      <c r="X53" s="116">
        <v>0.03</v>
      </c>
      <c r="Y53" s="116">
        <f t="shared" si="20"/>
        <v>1.8905974287874966E-2</v>
      </c>
      <c r="Z53" s="116">
        <f t="shared" si="23"/>
        <v>276.26000000000005</v>
      </c>
      <c r="AA53" s="116">
        <f t="shared" si="21"/>
        <v>1.6083949061866689</v>
      </c>
    </row>
    <row r="54" spans="1:27" x14ac:dyDescent="0.2">
      <c r="A54" s="91" t="s">
        <v>202</v>
      </c>
      <c r="B54" s="117"/>
      <c r="C54" s="117"/>
      <c r="D54" s="117"/>
      <c r="E54" s="117">
        <f t="shared" si="22"/>
        <v>0</v>
      </c>
      <c r="F54" s="117"/>
      <c r="G54" s="117">
        <f t="shared" si="12"/>
        <v>0</v>
      </c>
      <c r="H54" s="117"/>
      <c r="I54" s="117">
        <f t="shared" si="13"/>
        <v>0</v>
      </c>
      <c r="J54" s="117"/>
      <c r="K54" s="117">
        <f t="shared" si="14"/>
        <v>0</v>
      </c>
      <c r="L54" s="117"/>
      <c r="M54" s="117">
        <f t="shared" si="15"/>
        <v>0</v>
      </c>
      <c r="N54" s="117"/>
      <c r="O54" s="117">
        <f t="shared" si="15"/>
        <v>0</v>
      </c>
      <c r="P54" s="117"/>
      <c r="Q54" s="117">
        <f t="shared" si="16"/>
        <v>0</v>
      </c>
      <c r="R54" s="117"/>
      <c r="S54" s="117">
        <f t="shared" si="17"/>
        <v>0</v>
      </c>
      <c r="T54" s="117"/>
      <c r="U54" s="117">
        <f t="shared" si="18"/>
        <v>0</v>
      </c>
      <c r="V54" s="117"/>
      <c r="W54" s="117">
        <f t="shared" si="19"/>
        <v>0</v>
      </c>
      <c r="X54" s="117"/>
      <c r="Y54" s="117">
        <f t="shared" si="20"/>
        <v>0</v>
      </c>
      <c r="Z54" s="117">
        <f t="shared" si="23"/>
        <v>0</v>
      </c>
      <c r="AA54" s="117">
        <f t="shared" si="21"/>
        <v>0</v>
      </c>
    </row>
    <row r="55" spans="1:27" x14ac:dyDescent="0.2">
      <c r="A55" s="88" t="s">
        <v>203</v>
      </c>
      <c r="B55" s="118"/>
      <c r="C55" s="118"/>
      <c r="D55" s="118"/>
      <c r="E55" s="118">
        <f t="shared" si="22"/>
        <v>0</v>
      </c>
      <c r="F55" s="118"/>
      <c r="G55" s="118">
        <f t="shared" si="12"/>
        <v>0</v>
      </c>
      <c r="H55" s="118">
        <v>3</v>
      </c>
      <c r="I55" s="118">
        <f t="shared" si="13"/>
        <v>0.2500041667361122</v>
      </c>
      <c r="J55" s="118">
        <v>7.9999999999999982</v>
      </c>
      <c r="K55" s="118">
        <f t="shared" si="14"/>
        <v>0.18911724796580759</v>
      </c>
      <c r="L55" s="118">
        <v>1.6999999999999997</v>
      </c>
      <c r="M55" s="118">
        <f t="shared" si="15"/>
        <v>8.9162086183023515E-2</v>
      </c>
      <c r="N55" s="118">
        <v>2.0799999999999996</v>
      </c>
      <c r="O55" s="118">
        <f t="shared" si="15"/>
        <v>8.8635482317647604E-2</v>
      </c>
      <c r="P55" s="118">
        <v>0.03</v>
      </c>
      <c r="Q55" s="118">
        <f t="shared" si="16"/>
        <v>9.7206921132784779E-4</v>
      </c>
      <c r="R55" s="118"/>
      <c r="S55" s="118">
        <f t="shared" si="17"/>
        <v>0</v>
      </c>
      <c r="T55" s="118"/>
      <c r="U55" s="118">
        <f t="shared" si="18"/>
        <v>0</v>
      </c>
      <c r="V55" s="118"/>
      <c r="W55" s="118">
        <f t="shared" si="19"/>
        <v>0</v>
      </c>
      <c r="X55" s="118"/>
      <c r="Y55" s="118">
        <f t="shared" si="20"/>
        <v>0</v>
      </c>
      <c r="Z55" s="118">
        <f t="shared" si="23"/>
        <v>14.809999999999997</v>
      </c>
      <c r="AA55" s="118">
        <f t="shared" si="21"/>
        <v>8.6224312461538236E-2</v>
      </c>
    </row>
    <row r="56" spans="1:27" x14ac:dyDescent="0.2">
      <c r="A56" s="89" t="s">
        <v>204</v>
      </c>
      <c r="B56" s="116"/>
      <c r="C56" s="116"/>
      <c r="D56" s="116"/>
      <c r="E56" s="116">
        <f t="shared" si="22"/>
        <v>0</v>
      </c>
      <c r="F56" s="116">
        <v>2.1</v>
      </c>
      <c r="G56" s="116">
        <f t="shared" si="12"/>
        <v>5.7652394496118135E-2</v>
      </c>
      <c r="H56" s="116">
        <v>1.91</v>
      </c>
      <c r="I56" s="116">
        <f t="shared" si="13"/>
        <v>0.15916931948865809</v>
      </c>
      <c r="J56" s="116">
        <v>19.350000000000001</v>
      </c>
      <c r="K56" s="116">
        <f t="shared" si="14"/>
        <v>0.45742734351729725</v>
      </c>
      <c r="L56" s="116">
        <v>68.64</v>
      </c>
      <c r="M56" s="116">
        <f t="shared" si="15"/>
        <v>3.6000503503545502</v>
      </c>
      <c r="N56" s="116">
        <v>58.48</v>
      </c>
      <c r="O56" s="116">
        <f t="shared" si="15"/>
        <v>2.4920206759307852</v>
      </c>
      <c r="P56" s="116">
        <v>2.5</v>
      </c>
      <c r="Q56" s="116">
        <f t="shared" si="16"/>
        <v>8.1005767610653978E-2</v>
      </c>
      <c r="R56" s="116">
        <v>20</v>
      </c>
      <c r="S56" s="116">
        <f t="shared" si="17"/>
        <v>32.26326826907566</v>
      </c>
      <c r="T56" s="116"/>
      <c r="U56" s="116">
        <f t="shared" si="18"/>
        <v>0</v>
      </c>
      <c r="V56" s="116"/>
      <c r="W56" s="116">
        <f t="shared" si="19"/>
        <v>0</v>
      </c>
      <c r="X56" s="116"/>
      <c r="Y56" s="116">
        <f t="shared" si="20"/>
        <v>0</v>
      </c>
      <c r="Z56" s="116">
        <f t="shared" si="23"/>
        <v>172.98</v>
      </c>
      <c r="AA56" s="116">
        <f t="shared" si="21"/>
        <v>1.0070953119241652</v>
      </c>
    </row>
    <row r="57" spans="1:27" x14ac:dyDescent="0.2">
      <c r="A57" s="91" t="s">
        <v>205</v>
      </c>
      <c r="B57" s="117"/>
      <c r="C57" s="117"/>
      <c r="D57" s="117">
        <v>0.56000000000000005</v>
      </c>
      <c r="E57" s="117">
        <f t="shared" si="22"/>
        <v>3.0139935414424115</v>
      </c>
      <c r="F57" s="117">
        <v>1169.9399999999966</v>
      </c>
      <c r="G57" s="117">
        <f t="shared" si="12"/>
        <v>32.11897257942298</v>
      </c>
      <c r="H57" s="117">
        <v>479.32000000000033</v>
      </c>
      <c r="I57" s="117">
        <f t="shared" si="13"/>
        <v>39.943999066651131</v>
      </c>
      <c r="J57" s="117">
        <v>451.48999999999995</v>
      </c>
      <c r="K57" s="117">
        <f t="shared" si="14"/>
        <v>10.673068285510309</v>
      </c>
      <c r="L57" s="117">
        <v>313.59999999999991</v>
      </c>
      <c r="M57" s="117">
        <f t="shared" si="15"/>
        <v>16.447782486468338</v>
      </c>
      <c r="N57" s="117">
        <v>200.86999999999972</v>
      </c>
      <c r="O57" s="117">
        <f t="shared" si="15"/>
        <v>8.5597160255508911</v>
      </c>
      <c r="P57" s="117">
        <v>225.18999999999986</v>
      </c>
      <c r="Q57" s="117">
        <f t="shared" si="16"/>
        <v>7.2966755232972638</v>
      </c>
      <c r="R57" s="117">
        <v>6.7</v>
      </c>
      <c r="S57" s="117">
        <f t="shared" si="17"/>
        <v>10.808194870140344</v>
      </c>
      <c r="T57" s="117">
        <v>4.3099999999999996</v>
      </c>
      <c r="U57" s="117">
        <f t="shared" si="18"/>
        <v>4.9139208756128152</v>
      </c>
      <c r="V57" s="117">
        <v>128.02000000000001</v>
      </c>
      <c r="W57" s="117">
        <f t="shared" si="19"/>
        <v>29.297876235811067</v>
      </c>
      <c r="X57" s="117">
        <v>32.750000000000007</v>
      </c>
      <c r="Y57" s="117">
        <f t="shared" si="20"/>
        <v>20.639021930930177</v>
      </c>
      <c r="Z57" s="117">
        <f t="shared" si="23"/>
        <v>3012.7499999999964</v>
      </c>
      <c r="AA57" s="117">
        <f t="shared" si="21"/>
        <v>17.540330679844637</v>
      </c>
    </row>
    <row r="58" spans="1:27" x14ac:dyDescent="0.2">
      <c r="A58" s="88" t="s">
        <v>206</v>
      </c>
      <c r="B58" s="118"/>
      <c r="C58" s="118"/>
      <c r="D58" s="118"/>
      <c r="E58" s="118">
        <f t="shared" si="22"/>
        <v>0</v>
      </c>
      <c r="F58" s="118">
        <v>66.069999999999993</v>
      </c>
      <c r="G58" s="118">
        <f t="shared" si="12"/>
        <v>1.8138541449326311</v>
      </c>
      <c r="H58" s="118">
        <v>10</v>
      </c>
      <c r="I58" s="118">
        <f t="shared" si="13"/>
        <v>0.8333472224537074</v>
      </c>
      <c r="J58" s="118"/>
      <c r="K58" s="118">
        <f t="shared" si="14"/>
        <v>0</v>
      </c>
      <c r="L58" s="118"/>
      <c r="M58" s="118">
        <f t="shared" si="15"/>
        <v>0</v>
      </c>
      <c r="N58" s="118"/>
      <c r="O58" s="118">
        <f t="shared" si="15"/>
        <v>0</v>
      </c>
      <c r="P58" s="118"/>
      <c r="Q58" s="118">
        <f t="shared" si="16"/>
        <v>0</v>
      </c>
      <c r="R58" s="118">
        <v>0.6</v>
      </c>
      <c r="S58" s="118">
        <f t="shared" si="17"/>
        <v>0.96789804807226965</v>
      </c>
      <c r="T58" s="118"/>
      <c r="U58" s="118">
        <f t="shared" si="18"/>
        <v>0</v>
      </c>
      <c r="V58" s="118">
        <v>3.1500000000000004</v>
      </c>
      <c r="W58" s="118">
        <f t="shared" si="19"/>
        <v>0.72088978396191894</v>
      </c>
      <c r="X58" s="118"/>
      <c r="Y58" s="118">
        <f t="shared" si="20"/>
        <v>0</v>
      </c>
      <c r="Z58" s="118">
        <f t="shared" si="23"/>
        <v>79.819999999999993</v>
      </c>
      <c r="AA58" s="118">
        <f t="shared" si="21"/>
        <v>0.46471469417150457</v>
      </c>
    </row>
    <row r="59" spans="1:27" x14ac:dyDescent="0.2">
      <c r="A59" s="89" t="s">
        <v>207</v>
      </c>
      <c r="B59" s="116"/>
      <c r="C59" s="116"/>
      <c r="D59" s="116">
        <v>6.9999999999999993E-2</v>
      </c>
      <c r="E59" s="116">
        <f t="shared" si="22"/>
        <v>0.37674919268030138</v>
      </c>
      <c r="F59" s="116">
        <v>21.919999999999995</v>
      </c>
      <c r="G59" s="116">
        <f t="shared" si="12"/>
        <v>0.60178118445471873</v>
      </c>
      <c r="H59" s="116">
        <v>7.1999999999999993</v>
      </c>
      <c r="I59" s="116">
        <f t="shared" si="13"/>
        <v>0.60001000016666928</v>
      </c>
      <c r="J59" s="116">
        <v>1.2500000000000002</v>
      </c>
      <c r="K59" s="116">
        <f t="shared" si="14"/>
        <v>2.9549569994657451E-2</v>
      </c>
      <c r="L59" s="116">
        <v>38.450000000000003</v>
      </c>
      <c r="M59" s="116">
        <f t="shared" si="15"/>
        <v>2.0166365963160326</v>
      </c>
      <c r="N59" s="116">
        <v>15.419999999999996</v>
      </c>
      <c r="O59" s="116">
        <f t="shared" si="15"/>
        <v>0.6570957391048684</v>
      </c>
      <c r="P59" s="116">
        <v>3.55</v>
      </c>
      <c r="Q59" s="116">
        <f t="shared" si="16"/>
        <v>0.11502819000712863</v>
      </c>
      <c r="R59" s="116">
        <v>0</v>
      </c>
      <c r="S59" s="116">
        <f t="shared" si="17"/>
        <v>0</v>
      </c>
      <c r="T59" s="116">
        <v>0</v>
      </c>
      <c r="U59" s="116">
        <f t="shared" si="18"/>
        <v>0</v>
      </c>
      <c r="V59" s="116">
        <v>11.85</v>
      </c>
      <c r="W59" s="116">
        <f t="shared" si="19"/>
        <v>2.7119187110948375</v>
      </c>
      <c r="X59" s="116">
        <v>0</v>
      </c>
      <c r="Y59" s="116">
        <f t="shared" si="20"/>
        <v>0</v>
      </c>
      <c r="Z59" s="116">
        <f t="shared" si="23"/>
        <v>99.71</v>
      </c>
      <c r="AA59" s="116">
        <f t="shared" si="21"/>
        <v>0.58051493555300338</v>
      </c>
    </row>
    <row r="60" spans="1:27" x14ac:dyDescent="0.2">
      <c r="A60" s="91" t="s">
        <v>208</v>
      </c>
      <c r="B60" s="117"/>
      <c r="C60" s="117"/>
      <c r="D60" s="117"/>
      <c r="E60" s="117">
        <f t="shared" si="22"/>
        <v>0</v>
      </c>
      <c r="F60" s="117">
        <v>36.059999999999995</v>
      </c>
      <c r="G60" s="117">
        <f t="shared" si="12"/>
        <v>0.98997397406191423</v>
      </c>
      <c r="H60" s="117">
        <v>55.1</v>
      </c>
      <c r="I60" s="117">
        <f t="shared" si="13"/>
        <v>4.5917431957199284</v>
      </c>
      <c r="J60" s="117">
        <v>331.70000000000005</v>
      </c>
      <c r="K60" s="117">
        <f t="shared" si="14"/>
        <v>7.8412738937822999</v>
      </c>
      <c r="L60" s="117">
        <v>43.5</v>
      </c>
      <c r="M60" s="117">
        <f t="shared" si="15"/>
        <v>2.2815004405656021</v>
      </c>
      <c r="N60" s="117">
        <v>0.01</v>
      </c>
      <c r="O60" s="117">
        <f t="shared" si="15"/>
        <v>4.2613212652715211E-4</v>
      </c>
      <c r="P60" s="117">
        <v>0.33</v>
      </c>
      <c r="Q60" s="117">
        <f t="shared" si="16"/>
        <v>1.0692761324606325E-2</v>
      </c>
      <c r="R60" s="117">
        <v>0.4</v>
      </c>
      <c r="S60" s="117">
        <f t="shared" si="17"/>
        <v>0.64526536538151313</v>
      </c>
      <c r="T60" s="117">
        <v>12.01</v>
      </c>
      <c r="U60" s="117">
        <f t="shared" si="18"/>
        <v>13.692851442252879</v>
      </c>
      <c r="V60" s="117">
        <v>14</v>
      </c>
      <c r="W60" s="117">
        <f t="shared" si="19"/>
        <v>3.203954595386306</v>
      </c>
      <c r="X60" s="117"/>
      <c r="Y60" s="117">
        <f t="shared" si="20"/>
        <v>0</v>
      </c>
      <c r="Z60" s="117">
        <f t="shared" si="23"/>
        <v>493.10999999999996</v>
      </c>
      <c r="AA60" s="117">
        <f t="shared" si="21"/>
        <v>2.8709028168743504</v>
      </c>
    </row>
    <row r="61" spans="1:27" x14ac:dyDescent="0.2">
      <c r="A61" s="88" t="s">
        <v>209</v>
      </c>
      <c r="B61" s="118"/>
      <c r="C61" s="118"/>
      <c r="D61" s="118"/>
      <c r="E61" s="118">
        <f t="shared" si="22"/>
        <v>0</v>
      </c>
      <c r="F61" s="118">
        <v>912.92999999999938</v>
      </c>
      <c r="G61" s="118">
        <f t="shared" si="12"/>
        <v>25.063143098733853</v>
      </c>
      <c r="H61" s="118">
        <v>381.56</v>
      </c>
      <c r="I61" s="118">
        <f t="shared" si="13"/>
        <v>31.797196619943659</v>
      </c>
      <c r="J61" s="118">
        <v>208.21000000000004</v>
      </c>
      <c r="K61" s="118">
        <f t="shared" si="14"/>
        <v>4.922012774870101</v>
      </c>
      <c r="L61" s="118">
        <v>85.289999999999992</v>
      </c>
      <c r="M61" s="118">
        <f t="shared" si="15"/>
        <v>4.4733143120882799</v>
      </c>
      <c r="N61" s="118">
        <v>432.40999999999826</v>
      </c>
      <c r="O61" s="118">
        <f t="shared" si="15"/>
        <v>18.426379283160511</v>
      </c>
      <c r="P61" s="118">
        <v>1575.5199999999966</v>
      </c>
      <c r="Q61" s="118">
        <f t="shared" si="16"/>
        <v>51.050482794374908</v>
      </c>
      <c r="R61" s="118">
        <v>7.56</v>
      </c>
      <c r="S61" s="118">
        <f t="shared" si="17"/>
        <v>12.195515405710596</v>
      </c>
      <c r="T61" s="118">
        <v>12.84</v>
      </c>
      <c r="U61" s="118">
        <f t="shared" si="18"/>
        <v>14.63915175008551</v>
      </c>
      <c r="V61" s="118">
        <v>0.02</v>
      </c>
      <c r="W61" s="118">
        <f t="shared" si="19"/>
        <v>4.5770779934090084E-3</v>
      </c>
      <c r="X61" s="118"/>
      <c r="Y61" s="118">
        <f t="shared" si="20"/>
        <v>0</v>
      </c>
      <c r="Z61" s="118">
        <f t="shared" si="23"/>
        <v>3616.3399999999942</v>
      </c>
      <c r="AA61" s="118">
        <f t="shared" si="21"/>
        <v>21.054451730395595</v>
      </c>
    </row>
    <row r="62" spans="1:27" x14ac:dyDescent="0.2">
      <c r="A62" s="89" t="s">
        <v>210</v>
      </c>
      <c r="B62" s="116"/>
      <c r="C62" s="116"/>
      <c r="D62" s="116"/>
      <c r="E62" s="116">
        <f t="shared" si="22"/>
        <v>0</v>
      </c>
      <c r="F62" s="116"/>
      <c r="G62" s="116">
        <f t="shared" si="12"/>
        <v>0</v>
      </c>
      <c r="H62" s="116">
        <v>3.5</v>
      </c>
      <c r="I62" s="116">
        <f t="shared" si="13"/>
        <v>0.29167152785879757</v>
      </c>
      <c r="J62" s="116">
        <v>21.599999999999998</v>
      </c>
      <c r="K62" s="116">
        <f t="shared" si="14"/>
        <v>0.51061656950768053</v>
      </c>
      <c r="L62" s="116">
        <v>2</v>
      </c>
      <c r="M62" s="116">
        <f t="shared" si="15"/>
        <v>0.10489657198002769</v>
      </c>
      <c r="N62" s="116">
        <v>11.35</v>
      </c>
      <c r="O62" s="116">
        <f t="shared" si="15"/>
        <v>0.48365996360831764</v>
      </c>
      <c r="P62" s="116">
        <v>14.7</v>
      </c>
      <c r="Q62" s="116">
        <f t="shared" si="16"/>
        <v>0.4763139135506454</v>
      </c>
      <c r="R62" s="116"/>
      <c r="S62" s="116">
        <f t="shared" si="17"/>
        <v>0</v>
      </c>
      <c r="T62" s="116"/>
      <c r="U62" s="116">
        <f t="shared" si="18"/>
        <v>0</v>
      </c>
      <c r="V62" s="116"/>
      <c r="W62" s="116">
        <f t="shared" si="19"/>
        <v>0</v>
      </c>
      <c r="X62" s="116"/>
      <c r="Y62" s="116">
        <f t="shared" si="20"/>
        <v>0</v>
      </c>
      <c r="Z62" s="116">
        <f t="shared" si="23"/>
        <v>53.149999999999991</v>
      </c>
      <c r="AA62" s="116">
        <f t="shared" si="21"/>
        <v>0.30944106734171223</v>
      </c>
    </row>
    <row r="63" spans="1:27" x14ac:dyDescent="0.2">
      <c r="A63" s="89" t="s">
        <v>211</v>
      </c>
      <c r="B63" s="116"/>
      <c r="C63" s="116"/>
      <c r="D63" s="116"/>
      <c r="E63" s="116">
        <f t="shared" si="22"/>
        <v>0</v>
      </c>
      <c r="F63" s="116"/>
      <c r="G63" s="116">
        <f t="shared" si="12"/>
        <v>0</v>
      </c>
      <c r="H63" s="116"/>
      <c r="I63" s="116">
        <f t="shared" si="13"/>
        <v>0</v>
      </c>
      <c r="J63" s="116">
        <v>1.1000000000000001</v>
      </c>
      <c r="K63" s="116">
        <f t="shared" si="14"/>
        <v>2.6003621595298555E-2</v>
      </c>
      <c r="L63" s="116"/>
      <c r="M63" s="116">
        <f t="shared" si="15"/>
        <v>0</v>
      </c>
      <c r="N63" s="116">
        <v>0.25</v>
      </c>
      <c r="O63" s="116">
        <f t="shared" si="15"/>
        <v>1.0653303163178801E-2</v>
      </c>
      <c r="P63" s="116">
        <v>2.95</v>
      </c>
      <c r="Q63" s="116">
        <f t="shared" si="16"/>
        <v>9.5586805780571701E-2</v>
      </c>
      <c r="R63" s="116"/>
      <c r="S63" s="116">
        <f t="shared" si="17"/>
        <v>0</v>
      </c>
      <c r="T63" s="116"/>
      <c r="U63" s="116">
        <f t="shared" si="18"/>
        <v>0</v>
      </c>
      <c r="V63" s="116"/>
      <c r="W63" s="116">
        <f t="shared" si="19"/>
        <v>0</v>
      </c>
      <c r="X63" s="116"/>
      <c r="Y63" s="116">
        <f t="shared" si="20"/>
        <v>0</v>
      </c>
      <c r="Z63" s="116">
        <f t="shared" si="23"/>
        <v>4.3000000000000007</v>
      </c>
      <c r="AA63" s="116">
        <f t="shared" si="21"/>
        <v>2.5034742983431099E-2</v>
      </c>
    </row>
    <row r="64" spans="1:27" x14ac:dyDescent="0.2">
      <c r="A64" s="91" t="s">
        <v>212</v>
      </c>
      <c r="B64" s="117"/>
      <c r="C64" s="117"/>
      <c r="D64" s="117"/>
      <c r="E64" s="117">
        <f t="shared" si="22"/>
        <v>0</v>
      </c>
      <c r="F64" s="117"/>
      <c r="G64" s="117">
        <f t="shared" si="12"/>
        <v>0</v>
      </c>
      <c r="H64" s="117">
        <v>0</v>
      </c>
      <c r="I64" s="117">
        <f t="shared" si="13"/>
        <v>0</v>
      </c>
      <c r="J64" s="117">
        <v>179.15000000000003</v>
      </c>
      <c r="K64" s="117">
        <f t="shared" si="14"/>
        <v>4.2350443716343058</v>
      </c>
      <c r="L64" s="117"/>
      <c r="M64" s="117">
        <f t="shared" si="15"/>
        <v>0</v>
      </c>
      <c r="N64" s="117">
        <v>0.4</v>
      </c>
      <c r="O64" s="117">
        <f t="shared" si="15"/>
        <v>1.7045285061086084E-2</v>
      </c>
      <c r="P64" s="117">
        <v>16.3</v>
      </c>
      <c r="Q64" s="117">
        <f t="shared" si="16"/>
        <v>0.5281576048214639</v>
      </c>
      <c r="R64" s="117">
        <v>0</v>
      </c>
      <c r="S64" s="117">
        <f t="shared" si="17"/>
        <v>0</v>
      </c>
      <c r="T64" s="117">
        <v>0</v>
      </c>
      <c r="U64" s="117">
        <f t="shared" si="18"/>
        <v>0</v>
      </c>
      <c r="V64" s="117">
        <v>0</v>
      </c>
      <c r="W64" s="117">
        <f t="shared" si="19"/>
        <v>0</v>
      </c>
      <c r="X64" s="117">
        <v>0</v>
      </c>
      <c r="Y64" s="117">
        <f t="shared" si="20"/>
        <v>0</v>
      </c>
      <c r="Z64" s="117">
        <f t="shared" si="23"/>
        <v>195.85000000000005</v>
      </c>
      <c r="AA64" s="117">
        <f t="shared" si="21"/>
        <v>1.1402452123965072</v>
      </c>
    </row>
    <row r="65" spans="1:27" x14ac:dyDescent="0.2">
      <c r="A65" s="88" t="s">
        <v>213</v>
      </c>
      <c r="B65" s="118"/>
      <c r="C65" s="118"/>
      <c r="D65" s="118"/>
      <c r="E65" s="118">
        <f t="shared" si="22"/>
        <v>0</v>
      </c>
      <c r="F65" s="118"/>
      <c r="G65" s="118">
        <f t="shared" si="12"/>
        <v>0</v>
      </c>
      <c r="H65" s="118">
        <v>0.1</v>
      </c>
      <c r="I65" s="118">
        <f t="shared" si="13"/>
        <v>8.3334722245370745E-3</v>
      </c>
      <c r="J65" s="118"/>
      <c r="K65" s="118">
        <f t="shared" si="14"/>
        <v>0</v>
      </c>
      <c r="L65" s="118"/>
      <c r="M65" s="118">
        <f t="shared" si="15"/>
        <v>0</v>
      </c>
      <c r="N65" s="118">
        <v>2.0399999999999996</v>
      </c>
      <c r="O65" s="118">
        <f t="shared" si="15"/>
        <v>8.6930953811539008E-2</v>
      </c>
      <c r="P65" s="118">
        <v>1.85</v>
      </c>
      <c r="Q65" s="118">
        <f t="shared" si="16"/>
        <v>5.9944268031883949E-2</v>
      </c>
      <c r="R65" s="118"/>
      <c r="S65" s="118">
        <f t="shared" si="17"/>
        <v>0</v>
      </c>
      <c r="T65" s="118"/>
      <c r="U65" s="118">
        <f t="shared" si="18"/>
        <v>0</v>
      </c>
      <c r="V65" s="118"/>
      <c r="W65" s="118">
        <f t="shared" si="19"/>
        <v>0</v>
      </c>
      <c r="X65" s="118"/>
      <c r="Y65" s="118">
        <f t="shared" si="20"/>
        <v>0</v>
      </c>
      <c r="Z65" s="118">
        <f t="shared" si="23"/>
        <v>3.9899999999999998</v>
      </c>
      <c r="AA65" s="118">
        <f t="shared" si="21"/>
        <v>2.3229912675323271E-2</v>
      </c>
    </row>
    <row r="66" spans="1:27" x14ac:dyDescent="0.2">
      <c r="A66" s="89" t="s">
        <v>214</v>
      </c>
      <c r="B66" s="116"/>
      <c r="C66" s="116"/>
      <c r="D66" s="116"/>
      <c r="E66" s="116">
        <f t="shared" si="22"/>
        <v>0</v>
      </c>
      <c r="F66" s="116">
        <v>0.1</v>
      </c>
      <c r="G66" s="116">
        <f t="shared" si="12"/>
        <v>2.7453521188627685E-3</v>
      </c>
      <c r="H66" s="116">
        <v>0.1</v>
      </c>
      <c r="I66" s="116">
        <f t="shared" si="13"/>
        <v>8.3334722245370745E-3</v>
      </c>
      <c r="J66" s="116">
        <v>0.75</v>
      </c>
      <c r="K66" s="116">
        <f t="shared" si="14"/>
        <v>1.7729741996794467E-2</v>
      </c>
      <c r="L66" s="116">
        <v>52.749999999999993</v>
      </c>
      <c r="M66" s="116">
        <f t="shared" si="15"/>
        <v>2.7666470859732297</v>
      </c>
      <c r="N66" s="116">
        <v>41.339999999999989</v>
      </c>
      <c r="O66" s="116">
        <f t="shared" si="15"/>
        <v>1.7616302110632462</v>
      </c>
      <c r="P66" s="116">
        <v>332.84</v>
      </c>
      <c r="Q66" s="116">
        <f t="shared" si="16"/>
        <v>10.784783876612028</v>
      </c>
      <c r="R66" s="116"/>
      <c r="S66" s="116">
        <f t="shared" si="17"/>
        <v>0</v>
      </c>
      <c r="T66" s="116">
        <v>9.2199999999999989</v>
      </c>
      <c r="U66" s="116">
        <f t="shared" si="18"/>
        <v>10.511914262911869</v>
      </c>
      <c r="V66" s="116">
        <v>0.02</v>
      </c>
      <c r="W66" s="116">
        <f t="shared" si="19"/>
        <v>4.5770779934090084E-3</v>
      </c>
      <c r="X66" s="116"/>
      <c r="Y66" s="116">
        <f t="shared" si="20"/>
        <v>0</v>
      </c>
      <c r="Z66" s="116">
        <f t="shared" si="23"/>
        <v>437.12</v>
      </c>
      <c r="AA66" s="116">
        <f t="shared" si="21"/>
        <v>2.5449271750970697</v>
      </c>
    </row>
    <row r="67" spans="1:27" x14ac:dyDescent="0.2">
      <c r="A67" s="91" t="s">
        <v>215</v>
      </c>
      <c r="B67" s="117"/>
      <c r="C67" s="117"/>
      <c r="D67" s="117"/>
      <c r="E67" s="117">
        <f t="shared" si="22"/>
        <v>0</v>
      </c>
      <c r="F67" s="117">
        <v>10.35</v>
      </c>
      <c r="G67" s="117">
        <f t="shared" si="12"/>
        <v>0.28414394430229656</v>
      </c>
      <c r="H67" s="117">
        <v>5.8</v>
      </c>
      <c r="I67" s="117">
        <f t="shared" si="13"/>
        <v>0.48334138902315033</v>
      </c>
      <c r="J67" s="117"/>
      <c r="K67" s="117">
        <f t="shared" si="14"/>
        <v>0</v>
      </c>
      <c r="L67" s="117">
        <v>123.13000000000001</v>
      </c>
      <c r="M67" s="117">
        <f t="shared" si="15"/>
        <v>6.4579574539504057</v>
      </c>
      <c r="N67" s="117">
        <v>9.379999999999999</v>
      </c>
      <c r="O67" s="117">
        <f t="shared" si="15"/>
        <v>0.39971193468246857</v>
      </c>
      <c r="P67" s="117">
        <v>121.03</v>
      </c>
      <c r="Q67" s="117">
        <f t="shared" si="16"/>
        <v>3.9216512215669805</v>
      </c>
      <c r="R67" s="117">
        <v>0</v>
      </c>
      <c r="S67" s="117">
        <f t="shared" si="17"/>
        <v>0</v>
      </c>
      <c r="T67" s="117">
        <v>0</v>
      </c>
      <c r="U67" s="117">
        <f t="shared" si="18"/>
        <v>0</v>
      </c>
      <c r="V67" s="117">
        <v>0.06</v>
      </c>
      <c r="W67" s="117">
        <f t="shared" si="19"/>
        <v>1.3731233980227025E-2</v>
      </c>
      <c r="X67" s="117">
        <v>0</v>
      </c>
      <c r="Y67" s="117">
        <f t="shared" si="20"/>
        <v>0</v>
      </c>
      <c r="Z67" s="117">
        <f t="shared" si="23"/>
        <v>269.75</v>
      </c>
      <c r="AA67" s="117">
        <f t="shared" si="21"/>
        <v>1.5704934697164041</v>
      </c>
    </row>
    <row r="68" spans="1:27" x14ac:dyDescent="0.2">
      <c r="A68" s="94" t="s">
        <v>216</v>
      </c>
      <c r="B68" s="119"/>
      <c r="C68" s="119"/>
      <c r="D68" s="119">
        <v>11.19</v>
      </c>
      <c r="E68" s="119">
        <f>((D68/D$69*100))</f>
        <v>60.226049515608182</v>
      </c>
      <c r="F68" s="119">
        <v>88.220000000000013</v>
      </c>
      <c r="G68" s="119">
        <f t="shared" si="12"/>
        <v>2.4219496392607347</v>
      </c>
      <c r="H68" s="119">
        <v>0</v>
      </c>
      <c r="I68" s="119">
        <f t="shared" si="13"/>
        <v>0</v>
      </c>
      <c r="J68" s="119"/>
      <c r="K68" s="119">
        <f t="shared" si="14"/>
        <v>0</v>
      </c>
      <c r="L68" s="119">
        <v>20.11</v>
      </c>
      <c r="M68" s="119">
        <f t="shared" si="15"/>
        <v>1.0547350312591783</v>
      </c>
      <c r="N68" s="119">
        <v>1253.6799999999962</v>
      </c>
      <c r="O68" s="119">
        <f t="shared" si="15"/>
        <v>53.423332438455837</v>
      </c>
      <c r="P68" s="119">
        <v>406.26999999999941</v>
      </c>
      <c r="Q68" s="119">
        <f t="shared" si="16"/>
        <v>13.164085282872136</v>
      </c>
      <c r="R68" s="119">
        <v>2.0099999999999998</v>
      </c>
      <c r="S68" s="119">
        <f t="shared" si="17"/>
        <v>3.2424584610421032</v>
      </c>
      <c r="T68" s="119">
        <v>8.11</v>
      </c>
      <c r="U68" s="119">
        <f t="shared" si="18"/>
        <v>9.2463801162923271</v>
      </c>
      <c r="V68" s="119">
        <v>54.349999999999994</v>
      </c>
      <c r="W68" s="119">
        <f t="shared" si="19"/>
        <v>12.43820944708898</v>
      </c>
      <c r="X68" s="119">
        <v>113.55</v>
      </c>
      <c r="Y68" s="119">
        <f t="shared" si="20"/>
        <v>71.559112679606756</v>
      </c>
      <c r="Z68" s="119">
        <f t="shared" si="23"/>
        <v>1957.4899999999955</v>
      </c>
      <c r="AA68" s="119">
        <f t="shared" si="21"/>
        <v>11.396571870380564</v>
      </c>
    </row>
    <row r="69" spans="1:27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18.579999999999998</v>
      </c>
      <c r="E69" s="96">
        <f t="shared" si="24"/>
        <v>100</v>
      </c>
      <c r="F69" s="96">
        <f t="shared" si="24"/>
        <v>3642.5199999999959</v>
      </c>
      <c r="G69" s="96">
        <f t="shared" si="24"/>
        <v>100.00000000000001</v>
      </c>
      <c r="H69" s="96">
        <f t="shared" si="24"/>
        <v>1199.9800000000002</v>
      </c>
      <c r="I69" s="96">
        <f t="shared" si="24"/>
        <v>100.00000000000001</v>
      </c>
      <c r="J69" s="96">
        <f t="shared" si="24"/>
        <v>4230.1799999999994</v>
      </c>
      <c r="K69" s="96">
        <f t="shared" si="24"/>
        <v>100</v>
      </c>
      <c r="L69" s="96">
        <f t="shared" si="24"/>
        <v>1906.64</v>
      </c>
      <c r="M69" s="96">
        <f t="shared" si="24"/>
        <v>99.999999999999986</v>
      </c>
      <c r="N69" s="96">
        <f t="shared" si="24"/>
        <v>2346.6899999999941</v>
      </c>
      <c r="O69" s="96">
        <f t="shared" si="24"/>
        <v>100.00000000000001</v>
      </c>
      <c r="P69" s="96">
        <f t="shared" si="24"/>
        <v>3086.1999999999962</v>
      </c>
      <c r="Q69" s="96">
        <f t="shared" si="24"/>
        <v>99.999999999999957</v>
      </c>
      <c r="R69" s="96">
        <f t="shared" si="24"/>
        <v>61.99</v>
      </c>
      <c r="S69" s="96">
        <f t="shared" si="24"/>
        <v>100</v>
      </c>
      <c r="T69" s="96">
        <f t="shared" si="24"/>
        <v>87.71</v>
      </c>
      <c r="U69" s="96">
        <f t="shared" si="24"/>
        <v>100.00000000000001</v>
      </c>
      <c r="V69" s="96">
        <f t="shared" si="24"/>
        <v>436.95999999999992</v>
      </c>
      <c r="W69" s="96">
        <f t="shared" si="24"/>
        <v>100.00000000000001</v>
      </c>
      <c r="X69" s="96">
        <f t="shared" si="24"/>
        <v>158.68</v>
      </c>
      <c r="Y69" s="96">
        <f t="shared" si="24"/>
        <v>100</v>
      </c>
      <c r="Z69" s="96">
        <f t="shared" si="24"/>
        <v>17176.129999999986</v>
      </c>
      <c r="AA69" s="96">
        <f t="shared" si="24"/>
        <v>100.00000000000001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42578125" customWidth="1"/>
    <col min="4" max="4" width="5.85546875" customWidth="1"/>
    <col min="5" max="5" width="6.42578125" customWidth="1"/>
    <col min="6" max="6" width="7.5703125" customWidth="1"/>
    <col min="7" max="7" width="6.42578125" customWidth="1"/>
    <col min="8" max="8" width="5.85546875" customWidth="1"/>
    <col min="9" max="9" width="6.42578125" customWidth="1"/>
    <col min="10" max="10" width="8.7109375" customWidth="1"/>
    <col min="11" max="11" width="6.42578125" customWidth="1"/>
    <col min="12" max="12" width="7.42578125" customWidth="1"/>
    <col min="13" max="13" width="6.42578125" customWidth="1"/>
    <col min="14" max="14" width="8.7109375" customWidth="1"/>
    <col min="15" max="15" width="6.42578125" customWidth="1"/>
    <col min="16" max="16" width="7.28515625" customWidth="1"/>
    <col min="17" max="17" width="6.42578125" customWidth="1"/>
    <col min="18" max="18" width="5.85546875" bestFit="1" customWidth="1"/>
    <col min="19" max="19" width="6.42578125" customWidth="1"/>
    <col min="20" max="20" width="7.5703125" customWidth="1"/>
    <col min="21" max="21" width="6.42578125" customWidth="1"/>
    <col min="22" max="22" width="5.85546875" customWidth="1"/>
    <col min="23" max="23" width="6.42578125" customWidth="1"/>
    <col min="24" max="24" width="5.85546875" customWidth="1"/>
    <col min="25" max="25" width="6.42578125" customWidth="1"/>
    <col min="26" max="26" width="8.42578125" customWidth="1"/>
    <col min="27" max="27" width="6.4257812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221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f>SUM(F30:F38)</f>
        <v>49.9</v>
      </c>
      <c r="G10" s="108">
        <f t="shared" ref="G10:G19" si="1">((F10/F$19*100))</f>
        <v>2.1487503660196019</v>
      </c>
      <c r="H10" s="21">
        <f>SUM(H30:H38)</f>
        <v>180.8</v>
      </c>
      <c r="I10" s="108">
        <f t="shared" ref="I10:I19" si="2">((H10/H$19*100))</f>
        <v>21.66774526018073</v>
      </c>
      <c r="J10" s="21">
        <v>177</v>
      </c>
      <c r="K10" s="108">
        <f t="shared" ref="K10:K19" si="3">((J10/J$19*100))</f>
        <v>0.59977960640903483</v>
      </c>
      <c r="L10" s="21">
        <f>SUM(L30:L38)</f>
        <v>539.75</v>
      </c>
      <c r="M10" s="108">
        <f t="shared" ref="M10:M19" si="4">((L10/L$19*100))</f>
        <v>11.204269558430344</v>
      </c>
      <c r="N10" s="77">
        <v>872.42</v>
      </c>
      <c r="O10" s="108">
        <f t="shared" ref="O10:O19" si="5">((N10/N$19*100))</f>
        <v>1.6590120091156093</v>
      </c>
      <c r="P10" s="21">
        <f>SUM(P30:P38)</f>
        <v>526.56999999999994</v>
      </c>
      <c r="Q10" s="108">
        <f t="shared" ref="Q10:S19" si="6">((P10/P$19*100))</f>
        <v>7.2455651752739065</v>
      </c>
      <c r="R10" s="21">
        <f>SUM(R30:R38)</f>
        <v>196.94</v>
      </c>
      <c r="S10" s="108">
        <f t="shared" si="6"/>
        <v>18.301103047086265</v>
      </c>
      <c r="T10" s="21">
        <f>SUM(T30:T38)</f>
        <v>1870.7</v>
      </c>
      <c r="U10" s="108">
        <f t="shared" ref="U10:U19" si="7">((T10/T$19*100))</f>
        <v>71.205627326639217</v>
      </c>
      <c r="V10" s="21">
        <f>SUM(V30:V38)</f>
        <v>0</v>
      </c>
      <c r="W10" s="108">
        <f t="shared" ref="W10:W19" si="8">((V10/V$19*100))</f>
        <v>0</v>
      </c>
      <c r="X10" s="21">
        <f>SUM(X30:X38)</f>
        <v>0</v>
      </c>
      <c r="Y10" s="108">
        <f t="shared" ref="Y10:Y19" si="9">((X10/X$19*100))</f>
        <v>0</v>
      </c>
      <c r="Z10" s="77">
        <f>SUM(B10+D10+F10+H10+J10+L10+N10+P10+T10+V10+X10+R10)</f>
        <v>4414.079999999999</v>
      </c>
      <c r="AA10" s="108">
        <f t="shared" ref="AA10:AA19" si="10">((Z10/Z$19*100))</f>
        <v>4.3409151769667753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2.0499999999999998</v>
      </c>
      <c r="E11" s="109">
        <f t="shared" si="0"/>
        <v>1.4295676429567641</v>
      </c>
      <c r="F11" s="22">
        <f>SUM(F39:F46)</f>
        <v>6.2</v>
      </c>
      <c r="G11" s="109">
        <f t="shared" si="1"/>
        <v>0.26697900339321706</v>
      </c>
      <c r="H11" s="22">
        <f>SUM(H39:H46)</f>
        <v>31.499999999999996</v>
      </c>
      <c r="I11" s="109">
        <f t="shared" si="2"/>
        <v>3.7750772992018415</v>
      </c>
      <c r="J11" s="22">
        <v>764.52</v>
      </c>
      <c r="K11" s="109">
        <f t="shared" si="3"/>
        <v>2.5906412694453969</v>
      </c>
      <c r="L11" s="22">
        <f>SUM(L39:L46)</f>
        <v>433.45</v>
      </c>
      <c r="M11" s="109">
        <f t="shared" si="4"/>
        <v>8.9976667718418391</v>
      </c>
      <c r="N11" s="80">
        <v>1997.42</v>
      </c>
      <c r="O11" s="109">
        <f t="shared" si="5"/>
        <v>3.7983353972257632</v>
      </c>
      <c r="P11" s="22">
        <f>SUM(P39:P46)</f>
        <v>395.27000000000004</v>
      </c>
      <c r="Q11" s="109">
        <f t="shared" si="6"/>
        <v>5.4388866567227865</v>
      </c>
      <c r="R11" s="22">
        <f>SUM(R39:R46)</f>
        <v>1.5</v>
      </c>
      <c r="S11" s="109">
        <f t="shared" si="6"/>
        <v>0.13939095445632885</v>
      </c>
      <c r="T11" s="22">
        <f>SUM(T39:T46)</f>
        <v>0.8</v>
      </c>
      <c r="U11" s="109">
        <f t="shared" si="7"/>
        <v>3.0450901727327402E-2</v>
      </c>
      <c r="V11" s="22">
        <f>SUM(V39:V46)</f>
        <v>145.70999999999998</v>
      </c>
      <c r="W11" s="109">
        <f t="shared" si="8"/>
        <v>53.465673503834445</v>
      </c>
      <c r="X11" s="22">
        <f>SUM(X39:X46)</f>
        <v>28.43</v>
      </c>
      <c r="Y11" s="109">
        <f t="shared" si="9"/>
        <v>12.515958617653533</v>
      </c>
      <c r="Z11" s="80">
        <f t="shared" ref="Z11:Z18" si="11">SUM(B11+D11+F11+H11+J11+L11+N11+P11+T11+V11+X11+R11)</f>
        <v>3806.8500000000004</v>
      </c>
      <c r="AA11" s="109">
        <f t="shared" si="10"/>
        <v>3.7437502132802245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0</v>
      </c>
      <c r="E12" s="109">
        <f t="shared" si="0"/>
        <v>0</v>
      </c>
      <c r="F12" s="22">
        <f>SUM(F47:F52)</f>
        <v>73.25</v>
      </c>
      <c r="G12" s="109">
        <f t="shared" si="1"/>
        <v>3.1542277417021212</v>
      </c>
      <c r="H12" s="22">
        <f>SUM(H47:H52)</f>
        <v>23.6</v>
      </c>
      <c r="I12" s="109">
        <f t="shared" si="2"/>
        <v>2.8283118813067767</v>
      </c>
      <c r="J12" s="22">
        <v>25482.75</v>
      </c>
      <c r="K12" s="109">
        <f t="shared" si="3"/>
        <v>86.350473249829548</v>
      </c>
      <c r="L12" s="22">
        <f>SUM(L47:L52)</f>
        <v>250.04</v>
      </c>
      <c r="M12" s="109">
        <f t="shared" si="4"/>
        <v>5.1903947390271856</v>
      </c>
      <c r="N12" s="80">
        <v>157.33000000000001</v>
      </c>
      <c r="O12" s="109">
        <f t="shared" si="5"/>
        <v>0.29918199880121826</v>
      </c>
      <c r="P12" s="22">
        <f>SUM(P47:P52)</f>
        <v>53.52</v>
      </c>
      <c r="Q12" s="109">
        <f t="shared" si="6"/>
        <v>0.73643133520834747</v>
      </c>
      <c r="R12" s="22">
        <f>SUM(R47:R52)</f>
        <v>0.5</v>
      </c>
      <c r="S12" s="109">
        <f t="shared" si="6"/>
        <v>4.6463651485442944E-2</v>
      </c>
      <c r="T12" s="22">
        <f>SUM(T47:T52)</f>
        <v>18</v>
      </c>
      <c r="U12" s="109">
        <f t="shared" si="7"/>
        <v>0.68514528886486648</v>
      </c>
      <c r="V12" s="22">
        <f>SUM(V47:V52)</f>
        <v>0.25</v>
      </c>
      <c r="W12" s="109">
        <f t="shared" si="8"/>
        <v>9.1733020217957664E-2</v>
      </c>
      <c r="X12" s="22">
        <f>SUM(X47:X52)</f>
        <v>3.04</v>
      </c>
      <c r="Y12" s="109">
        <f t="shared" si="9"/>
        <v>1.3383226942548976</v>
      </c>
      <c r="Z12" s="80">
        <f t="shared" si="11"/>
        <v>26062.280000000002</v>
      </c>
      <c r="AA12" s="109">
        <f t="shared" si="10"/>
        <v>25.630289165207177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0.02</v>
      </c>
      <c r="E13" s="109">
        <f t="shared" si="0"/>
        <v>1.3947001394700139E-2</v>
      </c>
      <c r="F13" s="22">
        <f>SUM(F53:F54)</f>
        <v>124.49000000000007</v>
      </c>
      <c r="G13" s="109">
        <f t="shared" si="1"/>
        <v>5.3606800213583234</v>
      </c>
      <c r="H13" s="22">
        <f>SUM(H53:H54)</f>
        <v>6.73</v>
      </c>
      <c r="I13" s="109">
        <f t="shared" si="2"/>
        <v>0.80654826106756805</v>
      </c>
      <c r="J13" s="22">
        <v>20.260000000000002</v>
      </c>
      <c r="K13" s="109">
        <f t="shared" si="3"/>
        <v>6.8652739129079349E-2</v>
      </c>
      <c r="L13" s="22">
        <f>SUM(L53:L54)</f>
        <v>94.42</v>
      </c>
      <c r="M13" s="109">
        <f t="shared" si="4"/>
        <v>1.9599946858860455</v>
      </c>
      <c r="N13" s="80">
        <v>19.54</v>
      </c>
      <c r="O13" s="109">
        <f t="shared" si="5"/>
        <v>3.7157670225486585E-2</v>
      </c>
      <c r="P13" s="22">
        <f>SUM(P53:P54)</f>
        <v>73.52</v>
      </c>
      <c r="Q13" s="109">
        <f t="shared" si="6"/>
        <v>1.0116298909663246</v>
      </c>
      <c r="R13" s="22">
        <f>SUM(R53:R54)</f>
        <v>17.3</v>
      </c>
      <c r="S13" s="109">
        <f t="shared" si="6"/>
        <v>1.6076423413963259</v>
      </c>
      <c r="T13" s="22">
        <f>SUM(T53:T54)</f>
        <v>1.1000000000000001</v>
      </c>
      <c r="U13" s="109">
        <f t="shared" si="7"/>
        <v>4.1869989875075182E-2</v>
      </c>
      <c r="V13" s="22">
        <f>SUM(V53:V54)</f>
        <v>0</v>
      </c>
      <c r="W13" s="109">
        <f t="shared" si="8"/>
        <v>0</v>
      </c>
      <c r="X13" s="22">
        <f>SUM(X53:X54)</f>
        <v>0</v>
      </c>
      <c r="Y13" s="109">
        <f t="shared" si="9"/>
        <v>0</v>
      </c>
      <c r="Z13" s="80">
        <f t="shared" si="11"/>
        <v>357.38000000000011</v>
      </c>
      <c r="AA13" s="109">
        <f t="shared" si="10"/>
        <v>0.35145630934291788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0</v>
      </c>
      <c r="E14" s="109">
        <f t="shared" si="0"/>
        <v>0</v>
      </c>
      <c r="F14" s="22">
        <f>SUM(F55:F57)</f>
        <v>349.54999999999995</v>
      </c>
      <c r="G14" s="109">
        <f t="shared" si="1"/>
        <v>15.052017844532099</v>
      </c>
      <c r="H14" s="22">
        <f>SUM(H55:H57)</f>
        <v>348.40999999999997</v>
      </c>
      <c r="I14" s="109">
        <f t="shared" si="2"/>
        <v>41.754751803648048</v>
      </c>
      <c r="J14" s="22">
        <v>728.65</v>
      </c>
      <c r="K14" s="109">
        <f t="shared" si="3"/>
        <v>2.4690927130505265</v>
      </c>
      <c r="L14" s="22">
        <f>SUM(L55:L57)</f>
        <v>1307.6799999999998</v>
      </c>
      <c r="M14" s="109">
        <f t="shared" si="4"/>
        <v>27.145158343989241</v>
      </c>
      <c r="N14" s="80">
        <v>5193.88</v>
      </c>
      <c r="O14" s="109">
        <f t="shared" si="5"/>
        <v>9.8767901858111706</v>
      </c>
      <c r="P14" s="22">
        <f>SUM(P55:P57)</f>
        <v>637.59999999999911</v>
      </c>
      <c r="Q14" s="109">
        <f t="shared" si="6"/>
        <v>8.7733299575643056</v>
      </c>
      <c r="R14" s="22">
        <f>SUM(R55:R57)</f>
        <v>64.199999999999989</v>
      </c>
      <c r="S14" s="109">
        <f t="shared" si="6"/>
        <v>5.9659328507308729</v>
      </c>
      <c r="T14" s="22">
        <f>SUM(T55:T57)</f>
        <v>25.57</v>
      </c>
      <c r="U14" s="109">
        <f t="shared" si="7"/>
        <v>0.97328694645970204</v>
      </c>
      <c r="V14" s="22">
        <f>SUM(V55:V57)</f>
        <v>106.75</v>
      </c>
      <c r="W14" s="109">
        <f t="shared" si="8"/>
        <v>39.169999633067924</v>
      </c>
      <c r="X14" s="22">
        <f>SUM(X55:X57)</f>
        <v>1.1500000000000001</v>
      </c>
      <c r="Y14" s="109">
        <f t="shared" si="9"/>
        <v>0.50627338762931984</v>
      </c>
      <c r="Z14" s="80">
        <f t="shared" si="11"/>
        <v>8763.4399999999987</v>
      </c>
      <c r="AA14" s="109">
        <f t="shared" si="10"/>
        <v>8.6181831091502019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0</v>
      </c>
      <c r="E15" s="109">
        <f t="shared" si="0"/>
        <v>0</v>
      </c>
      <c r="F15" s="22">
        <f>SUM(F58:F60)</f>
        <v>11.19</v>
      </c>
      <c r="G15" s="109">
        <f t="shared" si="1"/>
        <v>0.48185403999517717</v>
      </c>
      <c r="H15" s="22">
        <f>SUM(H58:H60)</f>
        <v>75.150000000000006</v>
      </c>
      <c r="I15" s="109">
        <f t="shared" si="2"/>
        <v>9.0062558423815364</v>
      </c>
      <c r="J15" s="22">
        <v>1205.47</v>
      </c>
      <c r="K15" s="109">
        <f t="shared" si="3"/>
        <v>4.0848379781802207</v>
      </c>
      <c r="L15" s="22">
        <f>SUM(L58:L60)</f>
        <v>369.15999999999997</v>
      </c>
      <c r="M15" s="109">
        <f t="shared" si="4"/>
        <v>7.6631183884949428</v>
      </c>
      <c r="N15" s="80">
        <v>645.45000000000005</v>
      </c>
      <c r="O15" s="109">
        <f t="shared" si="5"/>
        <v>1.2274011385383992</v>
      </c>
      <c r="P15" s="22">
        <f>SUM(P58:P60)</f>
        <v>30.590000000000011</v>
      </c>
      <c r="Q15" s="109">
        <f t="shared" si="6"/>
        <v>0.42091619103182654</v>
      </c>
      <c r="R15" s="22">
        <f>SUM(R58:R60)</f>
        <v>6.4299999999999988</v>
      </c>
      <c r="S15" s="109">
        <f t="shared" si="6"/>
        <v>0.5975225581027962</v>
      </c>
      <c r="T15" s="22">
        <f>SUM(T58:T60)</f>
        <v>2.7</v>
      </c>
      <c r="U15" s="109">
        <f t="shared" si="7"/>
        <v>0.10277179332972999</v>
      </c>
      <c r="V15" s="22">
        <f>SUM(V58:V60)</f>
        <v>1</v>
      </c>
      <c r="W15" s="109">
        <f t="shared" si="8"/>
        <v>0.36693208087183066</v>
      </c>
      <c r="X15" s="22">
        <f>SUM(X58:X60)</f>
        <v>14</v>
      </c>
      <c r="Y15" s="109">
        <f t="shared" si="9"/>
        <v>6.1633281972265026</v>
      </c>
      <c r="Z15" s="80">
        <f t="shared" si="11"/>
        <v>2361.14</v>
      </c>
      <c r="AA15" s="109">
        <f t="shared" si="10"/>
        <v>2.3220033304659937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134.25</v>
      </c>
      <c r="E16" s="109">
        <f t="shared" si="0"/>
        <v>93.619246861924694</v>
      </c>
      <c r="F16" s="22">
        <f>SUM(F61:F64)</f>
        <v>432.6599999999998</v>
      </c>
      <c r="G16" s="109">
        <f t="shared" si="1"/>
        <v>18.630828323888586</v>
      </c>
      <c r="H16" s="22">
        <f>SUM(H61:H64)</f>
        <v>168.01999999999992</v>
      </c>
      <c r="I16" s="109">
        <f t="shared" si="2"/>
        <v>20.136142470218829</v>
      </c>
      <c r="J16" s="22">
        <v>1062.0899999999999</v>
      </c>
      <c r="K16" s="109">
        <f t="shared" si="3"/>
        <v>3.5989826111354333</v>
      </c>
      <c r="L16" s="22">
        <f>SUM(L61:L64)</f>
        <v>353.32999999999993</v>
      </c>
      <c r="M16" s="109">
        <f t="shared" si="4"/>
        <v>7.3345151701346785</v>
      </c>
      <c r="N16" s="80">
        <v>22493.37</v>
      </c>
      <c r="O16" s="109">
        <f t="shared" si="5"/>
        <v>42.773860016369149</v>
      </c>
      <c r="P16" s="22">
        <f>SUM(P61:P64)</f>
        <v>5050.4600000000546</v>
      </c>
      <c r="Q16" s="109">
        <f t="shared" si="6"/>
        <v>69.493964895672462</v>
      </c>
      <c r="R16" s="22">
        <f>SUM(R61:R64)</f>
        <v>76.819999999999993</v>
      </c>
      <c r="S16" s="109">
        <f t="shared" si="6"/>
        <v>7.138675414223453</v>
      </c>
      <c r="T16" s="22">
        <f>SUM(T61:T64)</f>
        <v>200.15999999999994</v>
      </c>
      <c r="U16" s="109">
        <f t="shared" si="7"/>
        <v>7.6188156121773138</v>
      </c>
      <c r="V16" s="22">
        <f>SUM(V61:V64)</f>
        <v>0</v>
      </c>
      <c r="W16" s="109">
        <f t="shared" si="8"/>
        <v>0</v>
      </c>
      <c r="X16" s="22">
        <f>SUM(X61:X64)</f>
        <v>0</v>
      </c>
      <c r="Y16" s="109">
        <f t="shared" si="9"/>
        <v>0</v>
      </c>
      <c r="Z16" s="80">
        <f t="shared" si="11"/>
        <v>29971.160000000051</v>
      </c>
      <c r="AA16" s="109">
        <f t="shared" si="10"/>
        <v>29.474378197789754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f>SUM(F65:F67)</f>
        <v>1135.8699999999999</v>
      </c>
      <c r="G17" s="109">
        <f t="shared" si="1"/>
        <v>48.911845255524746</v>
      </c>
      <c r="H17" s="22">
        <f>SUM(H65:H67)</f>
        <v>0.21000000000000002</v>
      </c>
      <c r="I17" s="109">
        <f t="shared" si="2"/>
        <v>2.5167181994678947E-2</v>
      </c>
      <c r="J17" s="22">
        <v>70.099999999999994</v>
      </c>
      <c r="K17" s="109">
        <f t="shared" si="3"/>
        <v>0.2375398328207533</v>
      </c>
      <c r="L17" s="22">
        <f>SUM(L65:L67)</f>
        <v>1414.3999999999999</v>
      </c>
      <c r="M17" s="109">
        <f t="shared" si="4"/>
        <v>29.360479598784394</v>
      </c>
      <c r="N17" s="80">
        <v>18159</v>
      </c>
      <c r="O17" s="109">
        <f t="shared" si="5"/>
        <v>34.531531915282031</v>
      </c>
      <c r="P17" s="22">
        <f>SUM(P65:P67)</f>
        <v>179.63000000000002</v>
      </c>
      <c r="Q17" s="109">
        <f t="shared" si="6"/>
        <v>2.4716958285402741</v>
      </c>
      <c r="R17" s="22">
        <f>SUM(R65:R67)</f>
        <v>7.7399999999999993</v>
      </c>
      <c r="S17" s="109">
        <f t="shared" si="6"/>
        <v>0.71925732499465667</v>
      </c>
      <c r="T17" s="22">
        <f>SUM(T65:T67)</f>
        <v>6.1</v>
      </c>
      <c r="U17" s="109">
        <f t="shared" si="7"/>
        <v>0.23218812567087141</v>
      </c>
      <c r="V17" s="22">
        <f>SUM(V65:V67)</f>
        <v>1</v>
      </c>
      <c r="W17" s="109">
        <f t="shared" si="8"/>
        <v>0.36693208087183066</v>
      </c>
      <c r="X17" s="22">
        <f>SUM(X65:X67)</f>
        <v>0</v>
      </c>
      <c r="Y17" s="109">
        <f t="shared" si="9"/>
        <v>0</v>
      </c>
      <c r="Z17" s="80">
        <f t="shared" si="11"/>
        <v>20974.050000000003</v>
      </c>
      <c r="AA17" s="109">
        <f t="shared" si="10"/>
        <v>20.626398245491703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7.08</v>
      </c>
      <c r="E18" s="110">
        <f t="shared" si="0"/>
        <v>4.9372384937238492</v>
      </c>
      <c r="F18" s="23">
        <f>SUM(F68)</f>
        <v>139.17000000000002</v>
      </c>
      <c r="G18" s="110">
        <f t="shared" si="1"/>
        <v>5.9928174035861321</v>
      </c>
      <c r="H18" s="23">
        <f>SUM(H68)</f>
        <v>0</v>
      </c>
      <c r="I18" s="110">
        <f t="shared" si="2"/>
        <v>0</v>
      </c>
      <c r="J18" s="23">
        <v>0</v>
      </c>
      <c r="K18" s="110">
        <f t="shared" si="3"/>
        <v>0</v>
      </c>
      <c r="L18" s="23">
        <f>SUM(L68)</f>
        <v>55.129999999999995</v>
      </c>
      <c r="M18" s="110">
        <f t="shared" si="4"/>
        <v>1.1444027434113289</v>
      </c>
      <c r="N18" s="83">
        <v>3048.31</v>
      </c>
      <c r="O18" s="110">
        <f t="shared" si="5"/>
        <v>5.7967296686311673</v>
      </c>
      <c r="P18" s="23">
        <f>SUM(P68)</f>
        <v>320.31999999999994</v>
      </c>
      <c r="Q18" s="110">
        <f t="shared" si="6"/>
        <v>4.4075800690197644</v>
      </c>
      <c r="R18" s="23">
        <f>SUM(R68)</f>
        <v>704.68</v>
      </c>
      <c r="S18" s="110">
        <f t="shared" si="6"/>
        <v>65.484011857523853</v>
      </c>
      <c r="T18" s="23">
        <f>SUM(T68)</f>
        <v>502.05000000000013</v>
      </c>
      <c r="U18" s="110">
        <f t="shared" si="7"/>
        <v>19.109844015255909</v>
      </c>
      <c r="V18" s="23">
        <f>SUM(V68)</f>
        <v>17.82</v>
      </c>
      <c r="W18" s="110">
        <f t="shared" si="8"/>
        <v>6.5387296811360223</v>
      </c>
      <c r="X18" s="23">
        <f>SUM(X68)</f>
        <v>180.53</v>
      </c>
      <c r="Y18" s="110">
        <f t="shared" si="9"/>
        <v>79.476117103235737</v>
      </c>
      <c r="Z18" s="83">
        <f t="shared" si="11"/>
        <v>4975.0900000000011</v>
      </c>
      <c r="AA18" s="110">
        <f t="shared" si="10"/>
        <v>4.892626252305269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143.4</v>
      </c>
      <c r="E19" s="113">
        <f t="shared" si="0"/>
        <v>100</v>
      </c>
      <c r="F19" s="112">
        <f>SUM(F10:F18)</f>
        <v>2322.2799999999997</v>
      </c>
      <c r="G19" s="113">
        <f t="shared" si="1"/>
        <v>100</v>
      </c>
      <c r="H19" s="112">
        <f>SUM(H10:H18)</f>
        <v>834.41999999999985</v>
      </c>
      <c r="I19" s="113">
        <f t="shared" si="2"/>
        <v>100</v>
      </c>
      <c r="J19" s="112">
        <f>SUM(J10:J18)</f>
        <v>29510.84</v>
      </c>
      <c r="K19" s="113">
        <f t="shared" si="3"/>
        <v>100</v>
      </c>
      <c r="L19" s="112">
        <f>SUM(L10:L18)</f>
        <v>4817.3599999999997</v>
      </c>
      <c r="M19" s="113">
        <f t="shared" si="4"/>
        <v>100</v>
      </c>
      <c r="N19" s="96">
        <f>SUM(N10:N18)</f>
        <v>52586.720000000001</v>
      </c>
      <c r="O19" s="113">
        <f t="shared" si="5"/>
        <v>100</v>
      </c>
      <c r="P19" s="96">
        <f>SUM(P10:P18)</f>
        <v>7267.4800000000532</v>
      </c>
      <c r="Q19" s="113">
        <f t="shared" si="6"/>
        <v>100</v>
      </c>
      <c r="R19" s="96">
        <f>SUM(R10:R18)</f>
        <v>1076.1099999999999</v>
      </c>
      <c r="S19" s="113">
        <f t="shared" si="6"/>
        <v>100</v>
      </c>
      <c r="T19" s="112">
        <f>SUM(T10:T18)</f>
        <v>2627.18</v>
      </c>
      <c r="U19" s="113">
        <f t="shared" si="7"/>
        <v>100</v>
      </c>
      <c r="V19" s="112">
        <f>SUM(V10:V18)</f>
        <v>272.52999999999997</v>
      </c>
      <c r="W19" s="113">
        <f t="shared" si="8"/>
        <v>100</v>
      </c>
      <c r="X19" s="112">
        <f>SUM(X10:X18)</f>
        <v>227.15</v>
      </c>
      <c r="Y19" s="113">
        <f t="shared" si="9"/>
        <v>100</v>
      </c>
      <c r="Z19" s="96">
        <f>SUM(Z10:Z18)</f>
        <v>101685.47000000004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5" spans="1:27" ht="15" customHeight="1" x14ac:dyDescent="0.2"/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>((F30/F$69*100))</f>
        <v>0</v>
      </c>
      <c r="H30" s="116"/>
      <c r="I30" s="116">
        <f>((H30/H$69*100))</f>
        <v>0</v>
      </c>
      <c r="J30" s="116">
        <v>0.1</v>
      </c>
      <c r="K30" s="116">
        <f>((J30/J$69*100))</f>
        <v>3.3885853469437004E-4</v>
      </c>
      <c r="L30" s="116">
        <v>0.3</v>
      </c>
      <c r="M30" s="116">
        <f>((L30/L$69*100))</f>
        <v>6.227477290466148E-3</v>
      </c>
      <c r="N30" s="116">
        <v>5.57</v>
      </c>
      <c r="O30" s="116">
        <f>((N30/N$69*100))</f>
        <v>1.0592027797132033E-2</v>
      </c>
      <c r="P30" s="116">
        <v>10.74</v>
      </c>
      <c r="Q30" s="116">
        <f>((P30/P$69*100))</f>
        <v>0.14778162444203385</v>
      </c>
      <c r="R30" s="116">
        <v>14.1</v>
      </c>
      <c r="S30" s="116">
        <f>((R30/R$69*100))</f>
        <v>1.3102749718894908</v>
      </c>
      <c r="T30" s="116">
        <v>6.8</v>
      </c>
      <c r="U30" s="116">
        <f>((T30/T$69*100))</f>
        <v>0.25883266468228289</v>
      </c>
      <c r="V30" s="116"/>
      <c r="W30" s="116">
        <f>((V30/V$69*100))</f>
        <v>0</v>
      </c>
      <c r="X30" s="116"/>
      <c r="Y30" s="116">
        <f>((X30/X$69*100))</f>
        <v>0</v>
      </c>
      <c r="Z30" s="116">
        <f>D30+F30+H30+J30+L30+N30+P30+R30+T30+V30+X30</f>
        <v>37.61</v>
      </c>
      <c r="AA30" s="116">
        <f>((Z30/Z$69*100))</f>
        <v>3.698660192060866E-2</v>
      </c>
    </row>
    <row r="31" spans="1:27" x14ac:dyDescent="0.2">
      <c r="A31" s="89" t="s">
        <v>179</v>
      </c>
      <c r="B31" s="116"/>
      <c r="C31" s="116"/>
      <c r="D31" s="116"/>
      <c r="E31" s="116">
        <f t="shared" ref="E31:E68" si="12">((D31/D$69*100))</f>
        <v>0</v>
      </c>
      <c r="F31" s="116">
        <v>40.4</v>
      </c>
      <c r="G31" s="116">
        <f t="shared" ref="G31:G68" si="13">((F31/F$69*100))</f>
        <v>1.7396696350138656</v>
      </c>
      <c r="H31" s="116"/>
      <c r="I31" s="116">
        <f t="shared" ref="I31:I68" si="14">((H31/H$69*100))</f>
        <v>0</v>
      </c>
      <c r="J31" s="116">
        <v>11.5</v>
      </c>
      <c r="K31" s="116">
        <f t="shared" ref="K31:K68" si="15">((J31/J$69*100))</f>
        <v>3.8968731489852547E-2</v>
      </c>
      <c r="L31" s="116">
        <v>1.8</v>
      </c>
      <c r="M31" s="116">
        <f t="shared" ref="M31:M68" si="16">((L31/L$69*100))</f>
        <v>3.7364863742796892E-2</v>
      </c>
      <c r="N31" s="116">
        <v>553.99000000000012</v>
      </c>
      <c r="O31" s="116">
        <f t="shared" ref="O31:O68" si="17">((N31/N$69*100))</f>
        <v>1.0534789011370154</v>
      </c>
      <c r="P31" s="116">
        <v>27.340000000000003</v>
      </c>
      <c r="Q31" s="116">
        <f t="shared" ref="Q31:Q68" si="18">((P31/P$69*100))</f>
        <v>0.37619642572115514</v>
      </c>
      <c r="R31" s="116">
        <v>141.76999999999998</v>
      </c>
      <c r="S31" s="116">
        <f t="shared" ref="S31:S68" si="19">((R31/R$69*100))</f>
        <v>13.174303742182488</v>
      </c>
      <c r="T31" s="116">
        <v>1860.05</v>
      </c>
      <c r="U31" s="116">
        <f t="shared" ref="U31:U68" si="20">((T31/T$69*100))</f>
        <v>70.800249697394165</v>
      </c>
      <c r="V31" s="116"/>
      <c r="W31" s="116">
        <f t="shared" ref="W31:W68" si="21">((V31/V$69*100))</f>
        <v>0</v>
      </c>
      <c r="X31" s="116"/>
      <c r="Y31" s="116">
        <f t="shared" ref="Y31:Y68" si="22">((X31/X$69*100))</f>
        <v>0</v>
      </c>
      <c r="Z31" s="116">
        <f t="shared" ref="Z31:Z68" si="23">D31+F31+H31+J31+L31+N31+P31+R31+T31+V31+X31</f>
        <v>2636.8500000000004</v>
      </c>
      <c r="AA31" s="116">
        <f t="shared" ref="AA31:AA68" si="24">((Z31/Z$69*100))</f>
        <v>2.5931433468321443</v>
      </c>
    </row>
    <row r="32" spans="1:27" x14ac:dyDescent="0.2">
      <c r="A32" s="89" t="s">
        <v>180</v>
      </c>
      <c r="B32" s="116"/>
      <c r="C32" s="116"/>
      <c r="D32" s="116"/>
      <c r="E32" s="116">
        <f t="shared" si="12"/>
        <v>0</v>
      </c>
      <c r="F32" s="116"/>
      <c r="G32" s="116">
        <f t="shared" si="13"/>
        <v>0</v>
      </c>
      <c r="H32" s="116"/>
      <c r="I32" s="116">
        <f t="shared" si="14"/>
        <v>0</v>
      </c>
      <c r="J32" s="116"/>
      <c r="K32" s="116">
        <f t="shared" si="15"/>
        <v>0</v>
      </c>
      <c r="L32" s="116"/>
      <c r="M32" s="116">
        <f t="shared" si="16"/>
        <v>0</v>
      </c>
      <c r="N32" s="116">
        <v>22.580000000000002</v>
      </c>
      <c r="O32" s="116">
        <f t="shared" si="17"/>
        <v>4.2938597425357508E-2</v>
      </c>
      <c r="P32" s="116">
        <v>0.36</v>
      </c>
      <c r="Q32" s="116">
        <f t="shared" si="18"/>
        <v>4.9535740036435929E-3</v>
      </c>
      <c r="R32" s="116"/>
      <c r="S32" s="116">
        <f t="shared" si="19"/>
        <v>0</v>
      </c>
      <c r="T32" s="116"/>
      <c r="U32" s="116">
        <f t="shared" si="20"/>
        <v>0</v>
      </c>
      <c r="V32" s="116"/>
      <c r="W32" s="116">
        <f t="shared" si="21"/>
        <v>0</v>
      </c>
      <c r="X32" s="116"/>
      <c r="Y32" s="116">
        <f t="shared" si="22"/>
        <v>0</v>
      </c>
      <c r="Z32" s="116">
        <f t="shared" si="23"/>
        <v>22.94</v>
      </c>
      <c r="AA32" s="116">
        <f t="shared" si="24"/>
        <v>2.2559761979759708E-2</v>
      </c>
    </row>
    <row r="33" spans="1:27" x14ac:dyDescent="0.2">
      <c r="A33" s="89" t="s">
        <v>181</v>
      </c>
      <c r="B33" s="116"/>
      <c r="C33" s="116"/>
      <c r="D33" s="116"/>
      <c r="E33" s="116">
        <f t="shared" si="12"/>
        <v>0</v>
      </c>
      <c r="F33" s="116"/>
      <c r="G33" s="116">
        <f t="shared" si="13"/>
        <v>0</v>
      </c>
      <c r="H33" s="116">
        <v>0.5</v>
      </c>
      <c r="I33" s="116">
        <f t="shared" si="14"/>
        <v>5.9921861892092712E-2</v>
      </c>
      <c r="J33" s="116">
        <v>0.1</v>
      </c>
      <c r="K33" s="116">
        <f t="shared" si="15"/>
        <v>3.3885853469437004E-4</v>
      </c>
      <c r="L33" s="116">
        <v>45.1</v>
      </c>
      <c r="M33" s="116">
        <f t="shared" si="16"/>
        <v>0.93619741933341094</v>
      </c>
      <c r="N33" s="116">
        <v>4.76</v>
      </c>
      <c r="O33" s="116">
        <f t="shared" si="17"/>
        <v>9.0517149576927226E-3</v>
      </c>
      <c r="P33" s="116">
        <v>19.909999999999997</v>
      </c>
      <c r="Q33" s="116">
        <f t="shared" si="18"/>
        <v>0.27396016225706643</v>
      </c>
      <c r="R33" s="116"/>
      <c r="S33" s="116">
        <f t="shared" si="19"/>
        <v>0</v>
      </c>
      <c r="T33" s="116"/>
      <c r="U33" s="116">
        <f t="shared" si="20"/>
        <v>0</v>
      </c>
      <c r="V33" s="116"/>
      <c r="W33" s="116">
        <f t="shared" si="21"/>
        <v>0</v>
      </c>
      <c r="X33" s="116"/>
      <c r="Y33" s="116">
        <f t="shared" si="22"/>
        <v>0</v>
      </c>
      <c r="Z33" s="116">
        <f t="shared" si="23"/>
        <v>70.37</v>
      </c>
      <c r="AA33" s="116">
        <f t="shared" si="24"/>
        <v>6.9203594181154779E-2</v>
      </c>
    </row>
    <row r="34" spans="1:27" x14ac:dyDescent="0.2">
      <c r="A34" s="89" t="s">
        <v>182</v>
      </c>
      <c r="B34" s="116"/>
      <c r="C34" s="116"/>
      <c r="D34" s="116"/>
      <c r="E34" s="116">
        <f t="shared" si="12"/>
        <v>0</v>
      </c>
      <c r="F34" s="116">
        <v>2.5</v>
      </c>
      <c r="G34" s="116">
        <f t="shared" si="13"/>
        <v>0.10765282394887785</v>
      </c>
      <c r="H34" s="116"/>
      <c r="I34" s="116">
        <f t="shared" si="14"/>
        <v>0</v>
      </c>
      <c r="J34" s="116"/>
      <c r="K34" s="116">
        <f t="shared" si="15"/>
        <v>0</v>
      </c>
      <c r="L34" s="116">
        <v>179</v>
      </c>
      <c r="M34" s="116">
        <f t="shared" si="16"/>
        <v>3.7157281166448017</v>
      </c>
      <c r="N34" s="116">
        <v>3.21</v>
      </c>
      <c r="O34" s="116">
        <f t="shared" si="17"/>
        <v>6.1042027340742957E-3</v>
      </c>
      <c r="P34" s="116">
        <v>265.7</v>
      </c>
      <c r="Q34" s="116">
        <f t="shared" si="18"/>
        <v>3.6560128132447294</v>
      </c>
      <c r="R34" s="116"/>
      <c r="S34" s="116">
        <f t="shared" si="19"/>
        <v>0</v>
      </c>
      <c r="T34" s="116"/>
      <c r="U34" s="116">
        <f t="shared" si="20"/>
        <v>0</v>
      </c>
      <c r="V34" s="116"/>
      <c r="W34" s="116">
        <f t="shared" si="21"/>
        <v>0</v>
      </c>
      <c r="X34" s="116"/>
      <c r="Y34" s="116">
        <f t="shared" si="22"/>
        <v>0</v>
      </c>
      <c r="Z34" s="116">
        <f t="shared" si="23"/>
        <v>450.40999999999997</v>
      </c>
      <c r="AA34" s="116">
        <f t="shared" si="24"/>
        <v>0.44294430659562206</v>
      </c>
    </row>
    <row r="35" spans="1:27" x14ac:dyDescent="0.2">
      <c r="A35" s="89" t="s">
        <v>183</v>
      </c>
      <c r="B35" s="116"/>
      <c r="C35" s="116"/>
      <c r="D35" s="116"/>
      <c r="E35" s="116">
        <f t="shared" si="12"/>
        <v>0</v>
      </c>
      <c r="F35" s="116">
        <v>7</v>
      </c>
      <c r="G35" s="116">
        <f t="shared" si="13"/>
        <v>0.30142790705685796</v>
      </c>
      <c r="H35" s="116"/>
      <c r="I35" s="116">
        <f t="shared" si="14"/>
        <v>0</v>
      </c>
      <c r="J35" s="116">
        <v>110</v>
      </c>
      <c r="K35" s="116">
        <f t="shared" si="15"/>
        <v>0.37274438816380701</v>
      </c>
      <c r="L35" s="116">
        <v>0.95</v>
      </c>
      <c r="M35" s="116">
        <f t="shared" si="16"/>
        <v>1.9720344753142799E-2</v>
      </c>
      <c r="N35" s="116">
        <v>244.29999999999998</v>
      </c>
      <c r="O35" s="116">
        <f t="shared" si="17"/>
        <v>0.46456595885805307</v>
      </c>
      <c r="P35" s="116">
        <v>48.639999999999986</v>
      </c>
      <c r="Q35" s="116">
        <f t="shared" si="18"/>
        <v>0.66928288760340082</v>
      </c>
      <c r="R35" s="116"/>
      <c r="S35" s="116">
        <f t="shared" si="19"/>
        <v>0</v>
      </c>
      <c r="T35" s="116"/>
      <c r="U35" s="116">
        <f t="shared" si="20"/>
        <v>0</v>
      </c>
      <c r="V35" s="116"/>
      <c r="W35" s="116">
        <f t="shared" si="21"/>
        <v>0</v>
      </c>
      <c r="X35" s="116"/>
      <c r="Y35" s="116">
        <f t="shared" si="22"/>
        <v>0</v>
      </c>
      <c r="Z35" s="116">
        <f t="shared" si="23"/>
        <v>410.89</v>
      </c>
      <c r="AA35" s="116">
        <f t="shared" si="24"/>
        <v>0.40407936355115365</v>
      </c>
    </row>
    <row r="36" spans="1:27" x14ac:dyDescent="0.2">
      <c r="A36" s="89" t="s">
        <v>184</v>
      </c>
      <c r="B36" s="116"/>
      <c r="C36" s="116"/>
      <c r="D36" s="116"/>
      <c r="E36" s="116">
        <f t="shared" si="12"/>
        <v>0</v>
      </c>
      <c r="F36" s="116"/>
      <c r="G36" s="116">
        <f t="shared" si="13"/>
        <v>0</v>
      </c>
      <c r="H36" s="116"/>
      <c r="I36" s="116">
        <f t="shared" si="14"/>
        <v>0</v>
      </c>
      <c r="J36" s="116"/>
      <c r="K36" s="116">
        <f t="shared" si="15"/>
        <v>0</v>
      </c>
      <c r="L36" s="116">
        <v>270.10000000000002</v>
      </c>
      <c r="M36" s="116">
        <f t="shared" si="16"/>
        <v>5.606805387183023</v>
      </c>
      <c r="N36" s="116"/>
      <c r="O36" s="116">
        <f t="shared" si="17"/>
        <v>0</v>
      </c>
      <c r="P36" s="116">
        <v>26.42</v>
      </c>
      <c r="Q36" s="116">
        <f t="shared" si="18"/>
        <v>0.36353729215628811</v>
      </c>
      <c r="R36" s="116"/>
      <c r="S36" s="116">
        <f t="shared" si="19"/>
        <v>0</v>
      </c>
      <c r="T36" s="116">
        <v>1.2</v>
      </c>
      <c r="U36" s="116">
        <f t="shared" si="20"/>
        <v>4.56763525909911E-2</v>
      </c>
      <c r="V36" s="116"/>
      <c r="W36" s="116">
        <f t="shared" si="21"/>
        <v>0</v>
      </c>
      <c r="X36" s="116"/>
      <c r="Y36" s="116">
        <f t="shared" si="22"/>
        <v>0</v>
      </c>
      <c r="Z36" s="116">
        <f t="shared" si="23"/>
        <v>297.72000000000003</v>
      </c>
      <c r="AA36" s="116">
        <f t="shared" si="24"/>
        <v>0.29278519340078735</v>
      </c>
    </row>
    <row r="37" spans="1:27" x14ac:dyDescent="0.2">
      <c r="A37" s="89" t="s">
        <v>185</v>
      </c>
      <c r="B37" s="116"/>
      <c r="C37" s="116"/>
      <c r="D37" s="116"/>
      <c r="E37" s="116">
        <f t="shared" si="12"/>
        <v>0</v>
      </c>
      <c r="F37" s="116"/>
      <c r="G37" s="116">
        <f t="shared" si="13"/>
        <v>0</v>
      </c>
      <c r="H37" s="116">
        <v>180.3</v>
      </c>
      <c r="I37" s="116">
        <f t="shared" si="14"/>
        <v>21.607823398288634</v>
      </c>
      <c r="J37" s="116">
        <v>34</v>
      </c>
      <c r="K37" s="116">
        <f t="shared" si="15"/>
        <v>0.11521190179608581</v>
      </c>
      <c r="L37" s="116">
        <v>37.299999999999997</v>
      </c>
      <c r="M37" s="116">
        <f t="shared" si="16"/>
        <v>0.77428300978129094</v>
      </c>
      <c r="N37" s="116">
        <v>32.68</v>
      </c>
      <c r="O37" s="116">
        <f t="shared" si="17"/>
        <v>6.2144967398613075E-2</v>
      </c>
      <c r="P37" s="116">
        <v>101.9</v>
      </c>
      <c r="Q37" s="116">
        <f t="shared" si="18"/>
        <v>1.4021366415868948</v>
      </c>
      <c r="R37" s="116"/>
      <c r="S37" s="116">
        <f t="shared" si="19"/>
        <v>0</v>
      </c>
      <c r="T37" s="116">
        <v>0.5</v>
      </c>
      <c r="U37" s="116">
        <f t="shared" si="20"/>
        <v>1.9031813579579625E-2</v>
      </c>
      <c r="V37" s="116"/>
      <c r="W37" s="116">
        <f t="shared" si="21"/>
        <v>0</v>
      </c>
      <c r="X37" s="116"/>
      <c r="Y37" s="116">
        <f t="shared" si="22"/>
        <v>0</v>
      </c>
      <c r="Z37" s="116">
        <f t="shared" si="23"/>
        <v>386.68000000000006</v>
      </c>
      <c r="AA37" s="116">
        <f t="shared" si="24"/>
        <v>0.38027065223772821</v>
      </c>
    </row>
    <row r="38" spans="1:27" x14ac:dyDescent="0.2">
      <c r="A38" s="91" t="s">
        <v>186</v>
      </c>
      <c r="B38" s="117"/>
      <c r="C38" s="117"/>
      <c r="D38" s="117"/>
      <c r="E38" s="117">
        <f t="shared" si="12"/>
        <v>0</v>
      </c>
      <c r="F38" s="117"/>
      <c r="G38" s="117">
        <f t="shared" si="13"/>
        <v>0</v>
      </c>
      <c r="H38" s="117"/>
      <c r="I38" s="117">
        <f t="shared" si="14"/>
        <v>0</v>
      </c>
      <c r="J38" s="117">
        <v>21.3</v>
      </c>
      <c r="K38" s="117">
        <f t="shared" si="15"/>
        <v>7.2176867889900825E-2</v>
      </c>
      <c r="L38" s="117">
        <v>5.2</v>
      </c>
      <c r="M38" s="117">
        <f t="shared" si="16"/>
        <v>0.10794293970141323</v>
      </c>
      <c r="N38" s="117">
        <v>5.33</v>
      </c>
      <c r="O38" s="117">
        <f t="shared" si="17"/>
        <v>1.0135638807668533E-2</v>
      </c>
      <c r="P38" s="117">
        <v>25.56</v>
      </c>
      <c r="Q38" s="117">
        <f t="shared" si="18"/>
        <v>0.35170375425869504</v>
      </c>
      <c r="R38" s="117">
        <v>41.070000000000007</v>
      </c>
      <c r="S38" s="117">
        <f t="shared" si="19"/>
        <v>3.816524333014284</v>
      </c>
      <c r="T38" s="117">
        <v>2.15</v>
      </c>
      <c r="U38" s="117">
        <f t="shared" si="20"/>
        <v>8.1836798392192392E-2</v>
      </c>
      <c r="V38" s="117"/>
      <c r="W38" s="117">
        <f t="shared" si="21"/>
        <v>0</v>
      </c>
      <c r="X38" s="117"/>
      <c r="Y38" s="117">
        <f t="shared" si="22"/>
        <v>0</v>
      </c>
      <c r="Z38" s="117">
        <f t="shared" si="23"/>
        <v>100.61000000000001</v>
      </c>
      <c r="AA38" s="117">
        <f t="shared" si="24"/>
        <v>9.8942356267812753E-2</v>
      </c>
    </row>
    <row r="39" spans="1:27" x14ac:dyDescent="0.2">
      <c r="A39" s="88" t="s">
        <v>187</v>
      </c>
      <c r="B39" s="118"/>
      <c r="C39" s="118"/>
      <c r="D39" s="118"/>
      <c r="E39" s="118">
        <f t="shared" si="12"/>
        <v>0</v>
      </c>
      <c r="F39" s="118"/>
      <c r="G39" s="118">
        <f t="shared" si="13"/>
        <v>0</v>
      </c>
      <c r="H39" s="118">
        <v>0</v>
      </c>
      <c r="I39" s="118">
        <f t="shared" si="14"/>
        <v>0</v>
      </c>
      <c r="J39" s="118">
        <v>2.6</v>
      </c>
      <c r="K39" s="118">
        <f t="shared" si="15"/>
        <v>8.8103219020536205E-3</v>
      </c>
      <c r="L39" s="118">
        <v>5.81</v>
      </c>
      <c r="M39" s="118">
        <f t="shared" si="16"/>
        <v>0.12060547685869438</v>
      </c>
      <c r="N39" s="118">
        <v>83.88</v>
      </c>
      <c r="O39" s="118">
        <f t="shared" si="17"/>
        <v>0.15950795181749278</v>
      </c>
      <c r="P39" s="118">
        <v>112.56</v>
      </c>
      <c r="Q39" s="118">
        <f t="shared" si="18"/>
        <v>1.5488174718058967</v>
      </c>
      <c r="R39" s="118">
        <v>0</v>
      </c>
      <c r="S39" s="118">
        <f t="shared" si="19"/>
        <v>0</v>
      </c>
      <c r="T39" s="118">
        <v>0</v>
      </c>
      <c r="U39" s="118">
        <f t="shared" si="20"/>
        <v>0</v>
      </c>
      <c r="V39" s="118">
        <v>135.85</v>
      </c>
      <c r="W39" s="118">
        <f t="shared" si="21"/>
        <v>49.847723186438195</v>
      </c>
      <c r="X39" s="118">
        <v>0</v>
      </c>
      <c r="Y39" s="118">
        <f t="shared" si="22"/>
        <v>0</v>
      </c>
      <c r="Z39" s="118">
        <f t="shared" si="23"/>
        <v>340.7</v>
      </c>
      <c r="AA39" s="118">
        <f t="shared" si="24"/>
        <v>0.33505278581099096</v>
      </c>
    </row>
    <row r="40" spans="1:27" x14ac:dyDescent="0.2">
      <c r="A40" s="89" t="s">
        <v>188</v>
      </c>
      <c r="B40" s="116"/>
      <c r="C40" s="116"/>
      <c r="D40" s="116">
        <v>0.05</v>
      </c>
      <c r="E40" s="116">
        <f t="shared" si="12"/>
        <v>3.4867503486750349E-2</v>
      </c>
      <c r="F40" s="116">
        <v>1.2</v>
      </c>
      <c r="G40" s="116">
        <f t="shared" si="13"/>
        <v>5.1673355495461364E-2</v>
      </c>
      <c r="H40" s="116">
        <v>21.099999999999998</v>
      </c>
      <c r="I40" s="116">
        <f t="shared" si="14"/>
        <v>2.5287025718463125</v>
      </c>
      <c r="J40" s="116">
        <v>11.2</v>
      </c>
      <c r="K40" s="116">
        <f t="shared" si="15"/>
        <v>3.7952155885769438E-2</v>
      </c>
      <c r="L40" s="116">
        <v>284.14</v>
      </c>
      <c r="M40" s="116">
        <f t="shared" si="16"/>
        <v>5.8982513243768375</v>
      </c>
      <c r="N40" s="116">
        <v>1706.0099999999995</v>
      </c>
      <c r="O40" s="116">
        <f t="shared" si="17"/>
        <v>3.244184082977597</v>
      </c>
      <c r="P40" s="116">
        <v>113.24</v>
      </c>
      <c r="Q40" s="116">
        <f t="shared" si="18"/>
        <v>1.5581742227016677</v>
      </c>
      <c r="R40" s="116">
        <v>1.5</v>
      </c>
      <c r="S40" s="116">
        <f t="shared" si="19"/>
        <v>0.13939095445632885</v>
      </c>
      <c r="T40" s="116">
        <v>0</v>
      </c>
      <c r="U40" s="116">
        <f t="shared" si="20"/>
        <v>0</v>
      </c>
      <c r="V40" s="116">
        <v>9.86</v>
      </c>
      <c r="W40" s="116">
        <f t="shared" si="21"/>
        <v>3.6179503173962497</v>
      </c>
      <c r="X40" s="116">
        <v>0.03</v>
      </c>
      <c r="Y40" s="116">
        <f t="shared" si="22"/>
        <v>1.3207131851199648E-2</v>
      </c>
      <c r="Z40" s="116">
        <f t="shared" si="23"/>
        <v>2148.33</v>
      </c>
      <c r="AA40" s="116">
        <f t="shared" si="24"/>
        <v>2.1127207259798242</v>
      </c>
    </row>
    <row r="41" spans="1:27" x14ac:dyDescent="0.2">
      <c r="A41" s="89" t="s">
        <v>189</v>
      </c>
      <c r="B41" s="116"/>
      <c r="C41" s="116"/>
      <c r="D41" s="116"/>
      <c r="E41" s="116">
        <f t="shared" si="12"/>
        <v>0</v>
      </c>
      <c r="F41" s="116"/>
      <c r="G41" s="116">
        <f t="shared" si="13"/>
        <v>0</v>
      </c>
      <c r="H41" s="116"/>
      <c r="I41" s="116">
        <f t="shared" si="14"/>
        <v>0</v>
      </c>
      <c r="J41" s="116">
        <v>20.3</v>
      </c>
      <c r="K41" s="116">
        <f t="shared" si="15"/>
        <v>6.8788282542957116E-2</v>
      </c>
      <c r="L41" s="116">
        <v>1</v>
      </c>
      <c r="M41" s="116">
        <f t="shared" si="16"/>
        <v>2.0758257634887159E-2</v>
      </c>
      <c r="N41" s="116">
        <v>170.01</v>
      </c>
      <c r="O41" s="116">
        <f t="shared" si="17"/>
        <v>0.32329455041120586</v>
      </c>
      <c r="P41" s="116">
        <v>52</v>
      </c>
      <c r="Q41" s="116">
        <f t="shared" si="18"/>
        <v>0.71551624497074118</v>
      </c>
      <c r="R41" s="116"/>
      <c r="S41" s="116">
        <f t="shared" si="19"/>
        <v>0</v>
      </c>
      <c r="T41" s="116"/>
      <c r="U41" s="116">
        <f t="shared" si="20"/>
        <v>0</v>
      </c>
      <c r="V41" s="116"/>
      <c r="W41" s="116">
        <f t="shared" si="21"/>
        <v>0</v>
      </c>
      <c r="X41" s="116"/>
      <c r="Y41" s="116">
        <f t="shared" si="22"/>
        <v>0</v>
      </c>
      <c r="Z41" s="116">
        <f t="shared" si="23"/>
        <v>243.31</v>
      </c>
      <c r="AA41" s="116">
        <f t="shared" si="24"/>
        <v>0.23927705698759089</v>
      </c>
    </row>
    <row r="42" spans="1:27" x14ac:dyDescent="0.2">
      <c r="A42" s="89" t="s">
        <v>190</v>
      </c>
      <c r="B42" s="116"/>
      <c r="C42" s="116"/>
      <c r="D42" s="116"/>
      <c r="E42" s="116">
        <f t="shared" si="12"/>
        <v>0</v>
      </c>
      <c r="F42" s="116"/>
      <c r="G42" s="116">
        <f t="shared" si="13"/>
        <v>0</v>
      </c>
      <c r="H42" s="116">
        <v>2.9</v>
      </c>
      <c r="I42" s="116">
        <f t="shared" si="14"/>
        <v>0.34754679897413771</v>
      </c>
      <c r="J42" s="116">
        <v>0.6</v>
      </c>
      <c r="K42" s="116">
        <f t="shared" si="15"/>
        <v>2.0331512081662199E-3</v>
      </c>
      <c r="L42" s="116">
        <v>25.220000000000002</v>
      </c>
      <c r="M42" s="116">
        <f t="shared" si="16"/>
        <v>0.52352325755185425</v>
      </c>
      <c r="N42" s="116">
        <v>3.31</v>
      </c>
      <c r="O42" s="116">
        <f t="shared" si="17"/>
        <v>6.2943648130174201E-3</v>
      </c>
      <c r="P42" s="116">
        <v>2.4300000000000002</v>
      </c>
      <c r="Q42" s="116">
        <f t="shared" si="18"/>
        <v>3.3436624524594255E-2</v>
      </c>
      <c r="R42" s="116"/>
      <c r="S42" s="116">
        <f t="shared" si="19"/>
        <v>0</v>
      </c>
      <c r="T42" s="116"/>
      <c r="U42" s="116">
        <f t="shared" si="20"/>
        <v>0</v>
      </c>
      <c r="V42" s="116"/>
      <c r="W42" s="116">
        <f t="shared" si="21"/>
        <v>0</v>
      </c>
      <c r="X42" s="116"/>
      <c r="Y42" s="116">
        <f t="shared" si="22"/>
        <v>0</v>
      </c>
      <c r="Z42" s="116">
        <f t="shared" si="23"/>
        <v>34.46</v>
      </c>
      <c r="AA42" s="116">
        <f t="shared" si="24"/>
        <v>3.3888814203248456E-2</v>
      </c>
    </row>
    <row r="43" spans="1:27" x14ac:dyDescent="0.2">
      <c r="A43" s="89" t="s">
        <v>191</v>
      </c>
      <c r="B43" s="116"/>
      <c r="C43" s="116"/>
      <c r="D43" s="116"/>
      <c r="E43" s="116">
        <f t="shared" si="12"/>
        <v>0</v>
      </c>
      <c r="F43" s="116"/>
      <c r="G43" s="116">
        <f t="shared" si="13"/>
        <v>0</v>
      </c>
      <c r="H43" s="116">
        <v>2</v>
      </c>
      <c r="I43" s="116">
        <f t="shared" si="14"/>
        <v>0.23968744756837085</v>
      </c>
      <c r="J43" s="116"/>
      <c r="K43" s="116">
        <f t="shared" si="15"/>
        <v>0</v>
      </c>
      <c r="L43" s="116">
        <v>14.629999999999999</v>
      </c>
      <c r="M43" s="116">
        <f t="shared" si="16"/>
        <v>0.3036933091983991</v>
      </c>
      <c r="N43" s="116">
        <v>0.2</v>
      </c>
      <c r="O43" s="116">
        <f t="shared" si="17"/>
        <v>3.8032415788624891E-4</v>
      </c>
      <c r="P43" s="116">
        <v>0.79999999999999993</v>
      </c>
      <c r="Q43" s="116">
        <f t="shared" si="18"/>
        <v>1.1007942230319093E-2</v>
      </c>
      <c r="R43" s="116"/>
      <c r="S43" s="116">
        <f t="shared" si="19"/>
        <v>0</v>
      </c>
      <c r="T43" s="116"/>
      <c r="U43" s="116">
        <f t="shared" si="20"/>
        <v>0</v>
      </c>
      <c r="V43" s="116"/>
      <c r="W43" s="116">
        <f t="shared" si="21"/>
        <v>0</v>
      </c>
      <c r="X43" s="116"/>
      <c r="Y43" s="116">
        <f t="shared" si="22"/>
        <v>0</v>
      </c>
      <c r="Z43" s="116">
        <f t="shared" si="23"/>
        <v>17.63</v>
      </c>
      <c r="AA43" s="116">
        <f t="shared" si="24"/>
        <v>1.7337776970495364E-2</v>
      </c>
    </row>
    <row r="44" spans="1:27" x14ac:dyDescent="0.2">
      <c r="A44" s="89" t="s">
        <v>192</v>
      </c>
      <c r="B44" s="116"/>
      <c r="C44" s="116"/>
      <c r="D44" s="116"/>
      <c r="E44" s="116">
        <f t="shared" si="12"/>
        <v>0</v>
      </c>
      <c r="F44" s="116"/>
      <c r="G44" s="116">
        <f t="shared" si="13"/>
        <v>0</v>
      </c>
      <c r="H44" s="116">
        <v>2</v>
      </c>
      <c r="I44" s="116">
        <f t="shared" si="14"/>
        <v>0.23968744756837085</v>
      </c>
      <c r="J44" s="116">
        <v>106.12</v>
      </c>
      <c r="K44" s="116">
        <f t="shared" si="15"/>
        <v>0.35959667701766546</v>
      </c>
      <c r="L44" s="116">
        <v>98.5</v>
      </c>
      <c r="M44" s="116">
        <f t="shared" si="16"/>
        <v>2.0446883770363851</v>
      </c>
      <c r="N44" s="116">
        <v>0.08</v>
      </c>
      <c r="O44" s="116">
        <f t="shared" si="17"/>
        <v>1.5212966315449958E-4</v>
      </c>
      <c r="P44" s="116">
        <v>113</v>
      </c>
      <c r="Q44" s="116">
        <f t="shared" si="18"/>
        <v>1.5548718400325723</v>
      </c>
      <c r="R44" s="116"/>
      <c r="S44" s="116">
        <f t="shared" si="19"/>
        <v>0</v>
      </c>
      <c r="T44" s="116"/>
      <c r="U44" s="116">
        <f t="shared" si="20"/>
        <v>0</v>
      </c>
      <c r="V44" s="116"/>
      <c r="W44" s="116">
        <f t="shared" si="21"/>
        <v>0</v>
      </c>
      <c r="X44" s="116">
        <v>28</v>
      </c>
      <c r="Y44" s="116">
        <f t="shared" si="22"/>
        <v>12.326656394453005</v>
      </c>
      <c r="Z44" s="116">
        <f t="shared" si="23"/>
        <v>347.70000000000005</v>
      </c>
      <c r="AA44" s="116">
        <f t="shared" si="24"/>
        <v>0.34193675851623589</v>
      </c>
    </row>
    <row r="45" spans="1:27" x14ac:dyDescent="0.2">
      <c r="A45" s="89" t="s">
        <v>193</v>
      </c>
      <c r="B45" s="116"/>
      <c r="C45" s="116"/>
      <c r="D45" s="116">
        <v>2</v>
      </c>
      <c r="E45" s="116">
        <f t="shared" si="12"/>
        <v>1.394700139470014</v>
      </c>
      <c r="F45" s="116"/>
      <c r="G45" s="116">
        <f t="shared" si="13"/>
        <v>0</v>
      </c>
      <c r="H45" s="116">
        <v>3.5</v>
      </c>
      <c r="I45" s="116">
        <f t="shared" si="14"/>
        <v>0.419453033244649</v>
      </c>
      <c r="J45" s="116">
        <v>72.900000000000006</v>
      </c>
      <c r="K45" s="116">
        <f t="shared" si="15"/>
        <v>0.24702787179219579</v>
      </c>
      <c r="L45" s="116">
        <v>2.65</v>
      </c>
      <c r="M45" s="116">
        <f t="shared" si="16"/>
        <v>5.5009382732450963E-2</v>
      </c>
      <c r="N45" s="116">
        <v>33.93</v>
      </c>
      <c r="O45" s="116">
        <f t="shared" si="17"/>
        <v>6.4521993385402127E-2</v>
      </c>
      <c r="P45" s="116">
        <v>1.24</v>
      </c>
      <c r="Q45" s="116">
        <f t="shared" si="18"/>
        <v>1.7062310456994599E-2</v>
      </c>
      <c r="R45" s="116">
        <v>0</v>
      </c>
      <c r="S45" s="116">
        <f t="shared" si="19"/>
        <v>0</v>
      </c>
      <c r="T45" s="116">
        <v>0</v>
      </c>
      <c r="U45" s="116">
        <f t="shared" si="20"/>
        <v>0</v>
      </c>
      <c r="V45" s="116">
        <v>0</v>
      </c>
      <c r="W45" s="116">
        <f t="shared" si="21"/>
        <v>0</v>
      </c>
      <c r="X45" s="116">
        <v>0</v>
      </c>
      <c r="Y45" s="116">
        <f t="shared" si="22"/>
        <v>0</v>
      </c>
      <c r="Z45" s="116">
        <f t="shared" si="23"/>
        <v>116.22000000000001</v>
      </c>
      <c r="AA45" s="116">
        <f t="shared" si="24"/>
        <v>0.11429361540050886</v>
      </c>
    </row>
    <row r="46" spans="1:27" x14ac:dyDescent="0.2">
      <c r="A46" s="91" t="s">
        <v>194</v>
      </c>
      <c r="B46" s="117"/>
      <c r="C46" s="117"/>
      <c r="D46" s="117"/>
      <c r="E46" s="117">
        <f t="shared" si="12"/>
        <v>0</v>
      </c>
      <c r="F46" s="117">
        <v>5</v>
      </c>
      <c r="G46" s="117">
        <f t="shared" si="13"/>
        <v>0.21530564789775569</v>
      </c>
      <c r="H46" s="117"/>
      <c r="I46" s="117">
        <f t="shared" si="14"/>
        <v>0</v>
      </c>
      <c r="J46" s="117">
        <v>550.80000000000018</v>
      </c>
      <c r="K46" s="117">
        <f t="shared" si="15"/>
        <v>1.8664328090965905</v>
      </c>
      <c r="L46" s="117">
        <v>1.5</v>
      </c>
      <c r="M46" s="117">
        <f t="shared" si="16"/>
        <v>3.1137386452330738E-2</v>
      </c>
      <c r="N46" s="117"/>
      <c r="O46" s="117">
        <f t="shared" si="17"/>
        <v>0</v>
      </c>
      <c r="P46" s="117"/>
      <c r="Q46" s="117">
        <f t="shared" si="18"/>
        <v>0</v>
      </c>
      <c r="R46" s="117"/>
      <c r="S46" s="117">
        <f t="shared" si="19"/>
        <v>0</v>
      </c>
      <c r="T46" s="117">
        <v>0.8</v>
      </c>
      <c r="U46" s="117">
        <f t="shared" si="20"/>
        <v>3.0450901727327402E-2</v>
      </c>
      <c r="V46" s="117"/>
      <c r="W46" s="117">
        <f t="shared" si="21"/>
        <v>0</v>
      </c>
      <c r="X46" s="117">
        <v>0.4</v>
      </c>
      <c r="Y46" s="117">
        <f t="shared" si="22"/>
        <v>0.17609509134932866</v>
      </c>
      <c r="Z46" s="117">
        <f t="shared" si="23"/>
        <v>558.50000000000011</v>
      </c>
      <c r="AA46" s="117">
        <f t="shared" si="24"/>
        <v>0.54924267941132521</v>
      </c>
    </row>
    <row r="47" spans="1:27" x14ac:dyDescent="0.2">
      <c r="A47" s="88" t="s">
        <v>195</v>
      </c>
      <c r="B47" s="118"/>
      <c r="C47" s="118"/>
      <c r="D47" s="118"/>
      <c r="E47" s="118">
        <f t="shared" si="12"/>
        <v>0</v>
      </c>
      <c r="F47" s="118">
        <v>73.25</v>
      </c>
      <c r="G47" s="118">
        <f t="shared" si="13"/>
        <v>3.1542277417021212</v>
      </c>
      <c r="H47" s="118">
        <v>0</v>
      </c>
      <c r="I47" s="118">
        <f t="shared" si="14"/>
        <v>0</v>
      </c>
      <c r="J47" s="118">
        <v>25393.1</v>
      </c>
      <c r="K47" s="118">
        <f t="shared" si="15"/>
        <v>86.046686573476066</v>
      </c>
      <c r="L47" s="118">
        <v>0.8</v>
      </c>
      <c r="M47" s="118">
        <f t="shared" si="16"/>
        <v>1.6606606107909729E-2</v>
      </c>
      <c r="N47" s="118">
        <v>6.4599999999999991</v>
      </c>
      <c r="O47" s="118">
        <f t="shared" si="17"/>
        <v>1.2284470299725838E-2</v>
      </c>
      <c r="P47" s="118">
        <v>27.35</v>
      </c>
      <c r="Q47" s="118">
        <f t="shared" si="18"/>
        <v>0.37633402499903407</v>
      </c>
      <c r="R47" s="118">
        <v>0</v>
      </c>
      <c r="S47" s="118">
        <f t="shared" si="19"/>
        <v>0</v>
      </c>
      <c r="T47" s="118">
        <v>0</v>
      </c>
      <c r="U47" s="118">
        <f t="shared" si="20"/>
        <v>0</v>
      </c>
      <c r="V47" s="118">
        <v>0</v>
      </c>
      <c r="W47" s="118">
        <f t="shared" si="21"/>
        <v>0</v>
      </c>
      <c r="X47" s="118">
        <v>0.02</v>
      </c>
      <c r="Y47" s="118">
        <f t="shared" si="22"/>
        <v>8.8047545674664312E-3</v>
      </c>
      <c r="Z47" s="118">
        <f t="shared" si="23"/>
        <v>25500.979999999996</v>
      </c>
      <c r="AA47" s="118">
        <f t="shared" si="24"/>
        <v>25.078292896713716</v>
      </c>
    </row>
    <row r="48" spans="1:27" x14ac:dyDescent="0.2">
      <c r="A48" s="89" t="s">
        <v>196</v>
      </c>
      <c r="B48" s="116"/>
      <c r="C48" s="116"/>
      <c r="D48" s="116"/>
      <c r="E48" s="116">
        <f t="shared" si="12"/>
        <v>0</v>
      </c>
      <c r="F48" s="116"/>
      <c r="G48" s="116">
        <f t="shared" si="13"/>
        <v>0</v>
      </c>
      <c r="H48" s="116">
        <v>0.2</v>
      </c>
      <c r="I48" s="116">
        <f t="shared" si="14"/>
        <v>2.3968744756837086E-2</v>
      </c>
      <c r="J48" s="116">
        <v>0.7</v>
      </c>
      <c r="K48" s="116">
        <f t="shared" si="15"/>
        <v>2.3720097428605899E-3</v>
      </c>
      <c r="L48" s="116">
        <v>4.5</v>
      </c>
      <c r="M48" s="116">
        <f t="shared" si="16"/>
        <v>9.3412159356992222E-2</v>
      </c>
      <c r="N48" s="116">
        <v>48.17</v>
      </c>
      <c r="O48" s="116">
        <f t="shared" si="17"/>
        <v>9.160107342690306E-2</v>
      </c>
      <c r="P48" s="116">
        <v>9.85</v>
      </c>
      <c r="Q48" s="116">
        <f t="shared" si="18"/>
        <v>0.13553528871080384</v>
      </c>
      <c r="R48" s="116"/>
      <c r="S48" s="116">
        <f t="shared" si="19"/>
        <v>0</v>
      </c>
      <c r="T48" s="116"/>
      <c r="U48" s="116">
        <f t="shared" si="20"/>
        <v>0</v>
      </c>
      <c r="V48" s="116"/>
      <c r="W48" s="116">
        <f t="shared" si="21"/>
        <v>0</v>
      </c>
      <c r="X48" s="116">
        <v>0.01</v>
      </c>
      <c r="Y48" s="116">
        <f t="shared" si="22"/>
        <v>4.4023772837332156E-3</v>
      </c>
      <c r="Z48" s="116">
        <f t="shared" si="23"/>
        <v>63.43</v>
      </c>
      <c r="AA48" s="116">
        <f t="shared" si="24"/>
        <v>6.2378626956240545E-2</v>
      </c>
    </row>
    <row r="49" spans="1:27" x14ac:dyDescent="0.2">
      <c r="A49" s="89" t="s">
        <v>197</v>
      </c>
      <c r="B49" s="116"/>
      <c r="C49" s="116"/>
      <c r="D49" s="116"/>
      <c r="E49" s="116">
        <f t="shared" si="12"/>
        <v>0</v>
      </c>
      <c r="F49" s="116"/>
      <c r="G49" s="116">
        <f t="shared" si="13"/>
        <v>0</v>
      </c>
      <c r="H49" s="116">
        <v>0.3</v>
      </c>
      <c r="I49" s="116">
        <f t="shared" si="14"/>
        <v>3.5953117135255626E-2</v>
      </c>
      <c r="J49" s="116">
        <v>2.4500000000000002</v>
      </c>
      <c r="K49" s="116">
        <f t="shared" si="15"/>
        <v>8.3020341000120661E-3</v>
      </c>
      <c r="L49" s="116">
        <v>0.3</v>
      </c>
      <c r="M49" s="116">
        <f t="shared" si="16"/>
        <v>6.227477290466148E-3</v>
      </c>
      <c r="N49" s="116">
        <v>6.05</v>
      </c>
      <c r="O49" s="116">
        <f t="shared" si="17"/>
        <v>1.1504805776059029E-2</v>
      </c>
      <c r="P49" s="116">
        <v>7.1</v>
      </c>
      <c r="Q49" s="116">
        <f t="shared" si="18"/>
        <v>9.7695487294081965E-2</v>
      </c>
      <c r="R49" s="116">
        <v>0</v>
      </c>
      <c r="S49" s="116">
        <f t="shared" si="19"/>
        <v>0</v>
      </c>
      <c r="T49" s="116">
        <v>0</v>
      </c>
      <c r="U49" s="116">
        <f t="shared" si="20"/>
        <v>0</v>
      </c>
      <c r="V49" s="116">
        <v>0.25</v>
      </c>
      <c r="W49" s="116">
        <f t="shared" si="21"/>
        <v>9.1733020217957664E-2</v>
      </c>
      <c r="X49" s="116">
        <v>0.01</v>
      </c>
      <c r="Y49" s="116">
        <f t="shared" si="22"/>
        <v>4.4023772837332156E-3</v>
      </c>
      <c r="Z49" s="116">
        <f t="shared" si="23"/>
        <v>16.46</v>
      </c>
      <c r="AA49" s="116">
        <f t="shared" si="24"/>
        <v>1.6187170104047289E-2</v>
      </c>
    </row>
    <row r="50" spans="1:27" x14ac:dyDescent="0.2">
      <c r="A50" s="89" t="s">
        <v>198</v>
      </c>
      <c r="B50" s="116"/>
      <c r="C50" s="116"/>
      <c r="D50" s="116"/>
      <c r="E50" s="116">
        <f t="shared" si="12"/>
        <v>0</v>
      </c>
      <c r="F50" s="116"/>
      <c r="G50" s="116">
        <f t="shared" si="13"/>
        <v>0</v>
      </c>
      <c r="H50" s="116">
        <v>0</v>
      </c>
      <c r="I50" s="116">
        <f t="shared" si="14"/>
        <v>0</v>
      </c>
      <c r="J50" s="116"/>
      <c r="K50" s="116">
        <f t="shared" si="15"/>
        <v>0</v>
      </c>
      <c r="L50" s="116">
        <v>58.17</v>
      </c>
      <c r="M50" s="116">
        <f t="shared" si="16"/>
        <v>1.207507846621386</v>
      </c>
      <c r="N50" s="116">
        <v>40.35</v>
      </c>
      <c r="O50" s="116">
        <f t="shared" si="17"/>
        <v>7.6730398853550721E-2</v>
      </c>
      <c r="P50" s="116">
        <v>9.2200000000000006</v>
      </c>
      <c r="Q50" s="116">
        <f t="shared" si="18"/>
        <v>0.12686653420442756</v>
      </c>
      <c r="R50" s="116">
        <v>0.5</v>
      </c>
      <c r="S50" s="116">
        <f t="shared" si="19"/>
        <v>4.6463651485442944E-2</v>
      </c>
      <c r="T50" s="116">
        <v>0</v>
      </c>
      <c r="U50" s="116">
        <f t="shared" si="20"/>
        <v>0</v>
      </c>
      <c r="V50" s="116">
        <v>0</v>
      </c>
      <c r="W50" s="116">
        <f t="shared" si="21"/>
        <v>0</v>
      </c>
      <c r="X50" s="116">
        <v>3</v>
      </c>
      <c r="Y50" s="116">
        <f t="shared" si="22"/>
        <v>1.3207131851199647</v>
      </c>
      <c r="Z50" s="116">
        <f t="shared" si="23"/>
        <v>111.24000000000001</v>
      </c>
      <c r="AA50" s="116">
        <f t="shared" si="24"/>
        <v>0.1093961605330632</v>
      </c>
    </row>
    <row r="51" spans="1:27" x14ac:dyDescent="0.2">
      <c r="A51" s="89" t="s">
        <v>199</v>
      </c>
      <c r="B51" s="116"/>
      <c r="C51" s="116"/>
      <c r="D51" s="116"/>
      <c r="E51" s="116">
        <f t="shared" si="12"/>
        <v>0</v>
      </c>
      <c r="F51" s="116"/>
      <c r="G51" s="116">
        <f t="shared" si="13"/>
        <v>0</v>
      </c>
      <c r="H51" s="116">
        <v>23.1</v>
      </c>
      <c r="I51" s="116">
        <f t="shared" si="14"/>
        <v>2.7683900194146833</v>
      </c>
      <c r="J51" s="116">
        <v>85</v>
      </c>
      <c r="K51" s="116">
        <f t="shared" si="15"/>
        <v>0.28802975449021451</v>
      </c>
      <c r="L51" s="116">
        <v>139.6</v>
      </c>
      <c r="M51" s="116">
        <f t="shared" si="16"/>
        <v>2.8978527658302471</v>
      </c>
      <c r="N51" s="116">
        <v>3.8</v>
      </c>
      <c r="O51" s="116">
        <f t="shared" si="17"/>
        <v>7.2261589998387299E-3</v>
      </c>
      <c r="P51" s="116"/>
      <c r="Q51" s="116">
        <f t="shared" si="18"/>
        <v>0</v>
      </c>
      <c r="R51" s="116"/>
      <c r="S51" s="116">
        <f t="shared" si="19"/>
        <v>0</v>
      </c>
      <c r="T51" s="116"/>
      <c r="U51" s="116">
        <f t="shared" si="20"/>
        <v>0</v>
      </c>
      <c r="V51" s="116"/>
      <c r="W51" s="116">
        <f t="shared" si="21"/>
        <v>0</v>
      </c>
      <c r="X51" s="116"/>
      <c r="Y51" s="116">
        <f t="shared" si="22"/>
        <v>0</v>
      </c>
      <c r="Z51" s="116">
        <f t="shared" si="23"/>
        <v>251.5</v>
      </c>
      <c r="AA51" s="116">
        <f t="shared" si="24"/>
        <v>0.24733130505272738</v>
      </c>
    </row>
    <row r="52" spans="1:27" x14ac:dyDescent="0.2">
      <c r="A52" s="91" t="s">
        <v>200</v>
      </c>
      <c r="B52" s="117"/>
      <c r="C52" s="117"/>
      <c r="D52" s="117"/>
      <c r="E52" s="117">
        <f t="shared" si="12"/>
        <v>0</v>
      </c>
      <c r="F52" s="117"/>
      <c r="G52" s="117">
        <f t="shared" si="13"/>
        <v>0</v>
      </c>
      <c r="H52" s="117"/>
      <c r="I52" s="117">
        <f t="shared" si="14"/>
        <v>0</v>
      </c>
      <c r="J52" s="117">
        <v>1.5</v>
      </c>
      <c r="K52" s="117">
        <f t="shared" si="15"/>
        <v>5.0828780204155502E-3</v>
      </c>
      <c r="L52" s="117">
        <v>46.669999999999995</v>
      </c>
      <c r="M52" s="117">
        <f t="shared" si="16"/>
        <v>0.96878788382018366</v>
      </c>
      <c r="N52" s="117">
        <v>52.5</v>
      </c>
      <c r="O52" s="117">
        <f t="shared" si="17"/>
        <v>9.9835091445140328E-2</v>
      </c>
      <c r="P52" s="117"/>
      <c r="Q52" s="117">
        <f t="shared" si="18"/>
        <v>0</v>
      </c>
      <c r="R52" s="117"/>
      <c r="S52" s="117">
        <f t="shared" si="19"/>
        <v>0</v>
      </c>
      <c r="T52" s="117">
        <v>18</v>
      </c>
      <c r="U52" s="117">
        <f t="shared" si="20"/>
        <v>0.68514528886486648</v>
      </c>
      <c r="V52" s="117"/>
      <c r="W52" s="117">
        <f t="shared" si="21"/>
        <v>0</v>
      </c>
      <c r="X52" s="117"/>
      <c r="Y52" s="117">
        <f t="shared" si="22"/>
        <v>0</v>
      </c>
      <c r="Z52" s="117">
        <f t="shared" si="23"/>
        <v>118.66999999999999</v>
      </c>
      <c r="AA52" s="117">
        <f t="shared" si="24"/>
        <v>0.11670300584734455</v>
      </c>
    </row>
    <row r="53" spans="1:27" x14ac:dyDescent="0.2">
      <c r="A53" s="88" t="s">
        <v>201</v>
      </c>
      <c r="B53" s="116"/>
      <c r="C53" s="116"/>
      <c r="D53" s="116">
        <v>0.02</v>
      </c>
      <c r="E53" s="116">
        <f t="shared" si="12"/>
        <v>1.3947001394700139E-2</v>
      </c>
      <c r="F53" s="116">
        <v>124.43000000000006</v>
      </c>
      <c r="G53" s="116">
        <f t="shared" si="13"/>
        <v>5.3580963535835506</v>
      </c>
      <c r="H53" s="116">
        <v>6.73</v>
      </c>
      <c r="I53" s="116">
        <f t="shared" si="14"/>
        <v>0.80654826106756794</v>
      </c>
      <c r="J53" s="116">
        <v>20.259999999999998</v>
      </c>
      <c r="K53" s="116">
        <f t="shared" si="15"/>
        <v>6.8652739129079349E-2</v>
      </c>
      <c r="L53" s="116">
        <v>94.17</v>
      </c>
      <c r="M53" s="116">
        <f t="shared" si="16"/>
        <v>1.9548051214773237</v>
      </c>
      <c r="N53" s="116">
        <v>19.540000000000003</v>
      </c>
      <c r="O53" s="116">
        <f t="shared" si="17"/>
        <v>3.7157670225486522E-2</v>
      </c>
      <c r="P53" s="116">
        <v>73.52</v>
      </c>
      <c r="Q53" s="116">
        <f t="shared" si="18"/>
        <v>1.0116298909663246</v>
      </c>
      <c r="R53" s="116">
        <v>17.3</v>
      </c>
      <c r="S53" s="116">
        <f t="shared" si="19"/>
        <v>1.6076423413963259</v>
      </c>
      <c r="T53" s="116">
        <v>1.1000000000000001</v>
      </c>
      <c r="U53" s="116">
        <f t="shared" si="20"/>
        <v>4.1869989875075182E-2</v>
      </c>
      <c r="V53" s="116">
        <v>0</v>
      </c>
      <c r="W53" s="116">
        <f t="shared" si="21"/>
        <v>0</v>
      </c>
      <c r="X53" s="116">
        <v>0</v>
      </c>
      <c r="Y53" s="116">
        <f t="shared" si="22"/>
        <v>0</v>
      </c>
      <c r="Z53" s="116">
        <f t="shared" si="23"/>
        <v>357.07000000000011</v>
      </c>
      <c r="AA53" s="116">
        <f t="shared" si="24"/>
        <v>0.35115144769454237</v>
      </c>
    </row>
    <row r="54" spans="1:27" x14ac:dyDescent="0.2">
      <c r="A54" s="91" t="s">
        <v>202</v>
      </c>
      <c r="B54" s="117"/>
      <c r="C54" s="117"/>
      <c r="D54" s="117"/>
      <c r="E54" s="117">
        <f t="shared" si="12"/>
        <v>0</v>
      </c>
      <c r="F54" s="117">
        <v>0.06</v>
      </c>
      <c r="G54" s="117">
        <f t="shared" si="13"/>
        <v>2.5836677747730682E-3</v>
      </c>
      <c r="H54" s="117"/>
      <c r="I54" s="117">
        <f t="shared" si="14"/>
        <v>0</v>
      </c>
      <c r="J54" s="117"/>
      <c r="K54" s="117">
        <f t="shared" si="15"/>
        <v>0</v>
      </c>
      <c r="L54" s="117">
        <v>0.25</v>
      </c>
      <c r="M54" s="117">
        <f t="shared" si="16"/>
        <v>5.1895644087217897E-3</v>
      </c>
      <c r="N54" s="117"/>
      <c r="O54" s="117">
        <f t="shared" si="17"/>
        <v>0</v>
      </c>
      <c r="P54" s="117"/>
      <c r="Q54" s="117">
        <f t="shared" si="18"/>
        <v>0</v>
      </c>
      <c r="R54" s="117"/>
      <c r="S54" s="117">
        <f t="shared" si="19"/>
        <v>0</v>
      </c>
      <c r="T54" s="117"/>
      <c r="U54" s="117">
        <f t="shared" si="20"/>
        <v>0</v>
      </c>
      <c r="V54" s="117"/>
      <c r="W54" s="117">
        <f t="shared" si="21"/>
        <v>0</v>
      </c>
      <c r="X54" s="117"/>
      <c r="Y54" s="117">
        <f t="shared" si="22"/>
        <v>0</v>
      </c>
      <c r="Z54" s="117">
        <f t="shared" si="23"/>
        <v>0.31</v>
      </c>
      <c r="AA54" s="117">
        <f t="shared" si="24"/>
        <v>3.0486164837513122E-4</v>
      </c>
    </row>
    <row r="55" spans="1:27" x14ac:dyDescent="0.2">
      <c r="A55" s="88" t="s">
        <v>203</v>
      </c>
      <c r="B55" s="118"/>
      <c r="C55" s="118"/>
      <c r="D55" s="118"/>
      <c r="E55" s="118">
        <f t="shared" si="12"/>
        <v>0</v>
      </c>
      <c r="F55" s="118">
        <v>2.1</v>
      </c>
      <c r="G55" s="118">
        <f t="shared" si="13"/>
        <v>9.0428372117057385E-2</v>
      </c>
      <c r="H55" s="118">
        <v>8.3000000000000007</v>
      </c>
      <c r="I55" s="118">
        <f t="shared" si="14"/>
        <v>0.99470290740873923</v>
      </c>
      <c r="J55" s="118">
        <v>6.45</v>
      </c>
      <c r="K55" s="118">
        <f t="shared" si="15"/>
        <v>2.1856375487786867E-2</v>
      </c>
      <c r="L55" s="118">
        <v>12.35</v>
      </c>
      <c r="M55" s="118">
        <f t="shared" si="16"/>
        <v>0.25636448179085641</v>
      </c>
      <c r="N55" s="118">
        <v>99.829999999999984</v>
      </c>
      <c r="O55" s="118">
        <f t="shared" si="17"/>
        <v>0.18983880340892112</v>
      </c>
      <c r="P55" s="118">
        <v>6.3999999999999995</v>
      </c>
      <c r="Q55" s="118">
        <f t="shared" si="18"/>
        <v>8.8063537842552747E-2</v>
      </c>
      <c r="R55" s="118">
        <v>0.8</v>
      </c>
      <c r="S55" s="118">
        <f t="shared" si="19"/>
        <v>7.4341842376708711E-2</v>
      </c>
      <c r="T55" s="118"/>
      <c r="U55" s="118">
        <f t="shared" si="20"/>
        <v>0</v>
      </c>
      <c r="V55" s="118"/>
      <c r="W55" s="118">
        <f t="shared" si="21"/>
        <v>0</v>
      </c>
      <c r="X55" s="118"/>
      <c r="Y55" s="118">
        <f t="shared" si="22"/>
        <v>0</v>
      </c>
      <c r="Z55" s="118">
        <f t="shared" si="23"/>
        <v>136.22999999999999</v>
      </c>
      <c r="AA55" s="118">
        <f t="shared" si="24"/>
        <v>0.13397194309078747</v>
      </c>
    </row>
    <row r="56" spans="1:27" x14ac:dyDescent="0.2">
      <c r="A56" s="89" t="s">
        <v>204</v>
      </c>
      <c r="B56" s="116"/>
      <c r="C56" s="116"/>
      <c r="D56" s="116"/>
      <c r="E56" s="116">
        <f t="shared" si="12"/>
        <v>0</v>
      </c>
      <c r="F56" s="116">
        <v>0.5</v>
      </c>
      <c r="G56" s="116">
        <f t="shared" si="13"/>
        <v>2.1530564789775566E-2</v>
      </c>
      <c r="H56" s="116">
        <v>34.04</v>
      </c>
      <c r="I56" s="116">
        <f t="shared" si="14"/>
        <v>4.0794803576136722</v>
      </c>
      <c r="J56" s="116">
        <v>621.02999999999986</v>
      </c>
      <c r="K56" s="116">
        <f t="shared" si="15"/>
        <v>2.1044131580124454</v>
      </c>
      <c r="L56" s="116">
        <v>26</v>
      </c>
      <c r="M56" s="116">
        <f t="shared" si="16"/>
        <v>0.5397146985070661</v>
      </c>
      <c r="N56" s="116">
        <v>1383.63</v>
      </c>
      <c r="O56" s="116">
        <f t="shared" si="17"/>
        <v>2.6311395728807532</v>
      </c>
      <c r="P56" s="116">
        <v>3.1199999999999997</v>
      </c>
      <c r="Q56" s="116">
        <f t="shared" si="18"/>
        <v>4.2930974698244466E-2</v>
      </c>
      <c r="R56" s="116"/>
      <c r="S56" s="116">
        <f t="shared" si="19"/>
        <v>0</v>
      </c>
      <c r="T56" s="116">
        <v>11.31</v>
      </c>
      <c r="U56" s="116">
        <f t="shared" si="20"/>
        <v>0.43049962317009122</v>
      </c>
      <c r="V56" s="116"/>
      <c r="W56" s="116">
        <f t="shared" si="21"/>
        <v>0</v>
      </c>
      <c r="X56" s="116"/>
      <c r="Y56" s="116">
        <f t="shared" si="22"/>
        <v>0</v>
      </c>
      <c r="Z56" s="116">
        <f t="shared" si="23"/>
        <v>2079.6299999999997</v>
      </c>
      <c r="AA56" s="116">
        <f t="shared" si="24"/>
        <v>2.0451594510012066</v>
      </c>
    </row>
    <row r="57" spans="1:27" x14ac:dyDescent="0.2">
      <c r="A57" s="91" t="s">
        <v>205</v>
      </c>
      <c r="B57" s="117"/>
      <c r="C57" s="117"/>
      <c r="D57" s="117"/>
      <c r="E57" s="117">
        <f t="shared" si="12"/>
        <v>0</v>
      </c>
      <c r="F57" s="117">
        <v>346.94999999999993</v>
      </c>
      <c r="G57" s="117">
        <f t="shared" si="13"/>
        <v>14.940058907625264</v>
      </c>
      <c r="H57" s="117">
        <v>306.06999999999994</v>
      </c>
      <c r="I57" s="117">
        <f t="shared" si="14"/>
        <v>36.680568538625621</v>
      </c>
      <c r="J57" s="117">
        <v>101.16999999999997</v>
      </c>
      <c r="K57" s="117">
        <f t="shared" si="15"/>
        <v>0.34282317955029401</v>
      </c>
      <c r="L57" s="117">
        <v>1269.33</v>
      </c>
      <c r="M57" s="117">
        <f t="shared" si="16"/>
        <v>26.349079163691318</v>
      </c>
      <c r="N57" s="117">
        <v>3710.4200000000301</v>
      </c>
      <c r="O57" s="117">
        <f t="shared" si="17"/>
        <v>7.0558118095215354</v>
      </c>
      <c r="P57" s="117">
        <v>628.07999999999913</v>
      </c>
      <c r="Q57" s="117">
        <f t="shared" si="18"/>
        <v>8.6423354450235088</v>
      </c>
      <c r="R57" s="117">
        <v>63.399999999999991</v>
      </c>
      <c r="S57" s="117">
        <f t="shared" si="19"/>
        <v>5.8915910083541645</v>
      </c>
      <c r="T57" s="117">
        <v>14.259999999999998</v>
      </c>
      <c r="U57" s="117">
        <f t="shared" si="20"/>
        <v>0.54278732328961088</v>
      </c>
      <c r="V57" s="117">
        <v>106.75</v>
      </c>
      <c r="W57" s="117">
        <f t="shared" si="21"/>
        <v>39.169999633067924</v>
      </c>
      <c r="X57" s="117">
        <v>1.1500000000000001</v>
      </c>
      <c r="Y57" s="117">
        <f t="shared" si="22"/>
        <v>0.50627338762931984</v>
      </c>
      <c r="Z57" s="117">
        <f t="shared" si="23"/>
        <v>6547.5800000000281</v>
      </c>
      <c r="AA57" s="117">
        <f t="shared" si="24"/>
        <v>6.439051715058226</v>
      </c>
    </row>
    <row r="58" spans="1:27" x14ac:dyDescent="0.2">
      <c r="A58" s="88" t="s">
        <v>206</v>
      </c>
      <c r="B58" s="118"/>
      <c r="C58" s="118"/>
      <c r="D58" s="118"/>
      <c r="E58" s="118">
        <f t="shared" si="12"/>
        <v>0</v>
      </c>
      <c r="F58" s="118">
        <v>2</v>
      </c>
      <c r="G58" s="118">
        <f t="shared" si="13"/>
        <v>8.6122259159102266E-2</v>
      </c>
      <c r="H58" s="118">
        <v>46.11</v>
      </c>
      <c r="I58" s="118">
        <f t="shared" si="14"/>
        <v>5.5259941036887898</v>
      </c>
      <c r="J58" s="118"/>
      <c r="K58" s="118">
        <f t="shared" si="15"/>
        <v>0</v>
      </c>
      <c r="L58" s="118">
        <v>212</v>
      </c>
      <c r="M58" s="118">
        <f t="shared" si="16"/>
        <v>4.4007506185960779</v>
      </c>
      <c r="N58" s="118"/>
      <c r="O58" s="118">
        <f t="shared" si="17"/>
        <v>0</v>
      </c>
      <c r="P58" s="118"/>
      <c r="Q58" s="118">
        <f t="shared" si="18"/>
        <v>0</v>
      </c>
      <c r="R58" s="118">
        <v>0.5</v>
      </c>
      <c r="S58" s="118">
        <f t="shared" si="19"/>
        <v>4.6463651485442944E-2</v>
      </c>
      <c r="T58" s="118"/>
      <c r="U58" s="118">
        <f t="shared" si="20"/>
        <v>0</v>
      </c>
      <c r="V58" s="118"/>
      <c r="W58" s="118">
        <f t="shared" si="21"/>
        <v>0</v>
      </c>
      <c r="X58" s="118"/>
      <c r="Y58" s="118">
        <f t="shared" si="22"/>
        <v>0</v>
      </c>
      <c r="Z58" s="118">
        <f t="shared" si="23"/>
        <v>260.61</v>
      </c>
      <c r="AA58" s="118">
        <f t="shared" si="24"/>
        <v>0.25629030381626755</v>
      </c>
    </row>
    <row r="59" spans="1:27" x14ac:dyDescent="0.2">
      <c r="A59" s="89" t="s">
        <v>207</v>
      </c>
      <c r="B59" s="116"/>
      <c r="C59" s="116"/>
      <c r="D59" s="116"/>
      <c r="E59" s="116">
        <f t="shared" si="12"/>
        <v>0</v>
      </c>
      <c r="F59" s="116">
        <v>4.3899999999999997</v>
      </c>
      <c r="G59" s="116">
        <f t="shared" si="13"/>
        <v>0.18903835885422948</v>
      </c>
      <c r="H59" s="116">
        <v>5.14</v>
      </c>
      <c r="I59" s="116">
        <f t="shared" si="14"/>
        <v>0.61599674025071305</v>
      </c>
      <c r="J59" s="116">
        <v>840.20999999999992</v>
      </c>
      <c r="K59" s="116">
        <f t="shared" si="15"/>
        <v>2.847123294355566</v>
      </c>
      <c r="L59" s="116">
        <v>148.65999999999997</v>
      </c>
      <c r="M59" s="116">
        <f t="shared" si="16"/>
        <v>3.0859225800023244</v>
      </c>
      <c r="N59" s="116">
        <v>477.30999999999995</v>
      </c>
      <c r="O59" s="116">
        <f t="shared" si="17"/>
        <v>0.90766261900342726</v>
      </c>
      <c r="P59" s="116">
        <v>30.590000000000011</v>
      </c>
      <c r="Q59" s="116">
        <f t="shared" si="18"/>
        <v>0.42091619103182654</v>
      </c>
      <c r="R59" s="116">
        <v>0.1</v>
      </c>
      <c r="S59" s="116">
        <f t="shared" si="19"/>
        <v>9.2927302970885889E-3</v>
      </c>
      <c r="T59" s="116">
        <v>2.7</v>
      </c>
      <c r="U59" s="116">
        <f t="shared" si="20"/>
        <v>0.10277179332972999</v>
      </c>
      <c r="V59" s="116">
        <v>1</v>
      </c>
      <c r="W59" s="116">
        <f t="shared" si="21"/>
        <v>0.36693208087183066</v>
      </c>
      <c r="X59" s="116">
        <v>0</v>
      </c>
      <c r="Y59" s="116">
        <f t="shared" si="22"/>
        <v>0</v>
      </c>
      <c r="Z59" s="116">
        <f t="shared" si="23"/>
        <v>1510.0999999999997</v>
      </c>
      <c r="AA59" s="116">
        <f t="shared" si="24"/>
        <v>1.4850695974557597</v>
      </c>
    </row>
    <row r="60" spans="1:27" x14ac:dyDescent="0.2">
      <c r="A60" s="91" t="s">
        <v>208</v>
      </c>
      <c r="B60" s="117"/>
      <c r="C60" s="117"/>
      <c r="D60" s="117"/>
      <c r="E60" s="117">
        <f t="shared" si="12"/>
        <v>0</v>
      </c>
      <c r="F60" s="117">
        <v>4.8</v>
      </c>
      <c r="G60" s="117">
        <f t="shared" si="13"/>
        <v>0.20669342198184545</v>
      </c>
      <c r="H60" s="117">
        <v>23.9</v>
      </c>
      <c r="I60" s="117">
        <f t="shared" si="14"/>
        <v>2.8642649984420316</v>
      </c>
      <c r="J60" s="117">
        <v>365.26</v>
      </c>
      <c r="K60" s="117">
        <f t="shared" si="15"/>
        <v>1.237714683824656</v>
      </c>
      <c r="L60" s="117">
        <v>8.5</v>
      </c>
      <c r="M60" s="117">
        <f t="shared" si="16"/>
        <v>0.17644518989654087</v>
      </c>
      <c r="N60" s="117">
        <v>168.13999999999996</v>
      </c>
      <c r="O60" s="117">
        <f t="shared" si="17"/>
        <v>0.3197385195349694</v>
      </c>
      <c r="P60" s="117"/>
      <c r="Q60" s="117">
        <f t="shared" si="18"/>
        <v>0</v>
      </c>
      <c r="R60" s="117">
        <v>5.8299999999999992</v>
      </c>
      <c r="S60" s="117">
        <f t="shared" si="19"/>
        <v>0.54176617632026469</v>
      </c>
      <c r="T60" s="117"/>
      <c r="U60" s="117">
        <f t="shared" si="20"/>
        <v>0</v>
      </c>
      <c r="V60" s="117"/>
      <c r="W60" s="117">
        <f t="shared" si="21"/>
        <v>0</v>
      </c>
      <c r="X60" s="117">
        <v>14</v>
      </c>
      <c r="Y60" s="117">
        <f t="shared" si="22"/>
        <v>6.1633281972265026</v>
      </c>
      <c r="Z60" s="117">
        <f t="shared" si="23"/>
        <v>590.42999999999995</v>
      </c>
      <c r="AA60" s="117">
        <f t="shared" si="24"/>
        <v>0.5806434291939635</v>
      </c>
    </row>
    <row r="61" spans="1:27" x14ac:dyDescent="0.2">
      <c r="A61" s="88" t="s">
        <v>209</v>
      </c>
      <c r="B61" s="118"/>
      <c r="C61" s="118"/>
      <c r="D61" s="118">
        <v>2.2199999999999998</v>
      </c>
      <c r="E61" s="118">
        <f t="shared" si="12"/>
        <v>1.5481171548117152</v>
      </c>
      <c r="F61" s="118">
        <v>418.20999999999981</v>
      </c>
      <c r="G61" s="118">
        <f t="shared" si="13"/>
        <v>18.008595001464073</v>
      </c>
      <c r="H61" s="118">
        <v>158.90999999999994</v>
      </c>
      <c r="I61" s="118">
        <f t="shared" si="14"/>
        <v>19.044366146544899</v>
      </c>
      <c r="J61" s="118">
        <v>865.88999999999987</v>
      </c>
      <c r="K61" s="118">
        <f t="shared" si="15"/>
        <v>2.9341421660650799</v>
      </c>
      <c r="L61" s="118">
        <v>351.82999999999993</v>
      </c>
      <c r="M61" s="118">
        <f t="shared" si="16"/>
        <v>7.3033777836823477</v>
      </c>
      <c r="N61" s="118">
        <v>22445.040000000066</v>
      </c>
      <c r="O61" s="118">
        <f t="shared" si="17"/>
        <v>42.681954683615984</v>
      </c>
      <c r="P61" s="118">
        <v>4975.5200000000541</v>
      </c>
      <c r="Q61" s="118">
        <f t="shared" si="18"/>
        <v>68.462795907247326</v>
      </c>
      <c r="R61" s="118">
        <v>76.819999999999993</v>
      </c>
      <c r="S61" s="118">
        <f t="shared" si="19"/>
        <v>7.138675414223453</v>
      </c>
      <c r="T61" s="118">
        <v>200.15999999999994</v>
      </c>
      <c r="U61" s="118">
        <f t="shared" si="20"/>
        <v>7.6188156121773138</v>
      </c>
      <c r="V61" s="118"/>
      <c r="W61" s="118">
        <f t="shared" si="21"/>
        <v>0</v>
      </c>
      <c r="X61" s="118"/>
      <c r="Y61" s="118">
        <f t="shared" si="22"/>
        <v>0</v>
      </c>
      <c r="Z61" s="118">
        <f t="shared" si="23"/>
        <v>29494.600000000119</v>
      </c>
      <c r="AA61" s="118">
        <f t="shared" si="24"/>
        <v>29.005717336016712</v>
      </c>
    </row>
    <row r="62" spans="1:27" x14ac:dyDescent="0.2">
      <c r="A62" s="89" t="s">
        <v>210</v>
      </c>
      <c r="B62" s="116"/>
      <c r="C62" s="116"/>
      <c r="D62" s="116">
        <v>31.03</v>
      </c>
      <c r="E62" s="116">
        <f t="shared" si="12"/>
        <v>21.638772663877269</v>
      </c>
      <c r="F62" s="116">
        <v>13.7</v>
      </c>
      <c r="G62" s="116">
        <f t="shared" si="13"/>
        <v>0.58993747523985052</v>
      </c>
      <c r="H62" s="116">
        <v>9.11</v>
      </c>
      <c r="I62" s="116">
        <f t="shared" si="14"/>
        <v>1.0917763236739293</v>
      </c>
      <c r="J62" s="116">
        <v>6.7</v>
      </c>
      <c r="K62" s="116">
        <f t="shared" si="15"/>
        <v>2.2703521824522791E-2</v>
      </c>
      <c r="L62" s="116">
        <v>1.5</v>
      </c>
      <c r="M62" s="116">
        <f t="shared" si="16"/>
        <v>3.1137386452330738E-2</v>
      </c>
      <c r="N62" s="116">
        <v>22.02</v>
      </c>
      <c r="O62" s="116">
        <f t="shared" si="17"/>
        <v>4.1873689783276005E-2</v>
      </c>
      <c r="P62" s="116">
        <v>57.220000000000006</v>
      </c>
      <c r="Q62" s="116">
        <f t="shared" si="18"/>
        <v>0.78734306802357334</v>
      </c>
      <c r="R62" s="116"/>
      <c r="S62" s="116">
        <f t="shared" si="19"/>
        <v>0</v>
      </c>
      <c r="T62" s="116"/>
      <c r="U62" s="116">
        <f t="shared" si="20"/>
        <v>0</v>
      </c>
      <c r="V62" s="116"/>
      <c r="W62" s="116">
        <f t="shared" si="21"/>
        <v>0</v>
      </c>
      <c r="X62" s="116"/>
      <c r="Y62" s="116">
        <f t="shared" si="22"/>
        <v>0</v>
      </c>
      <c r="Z62" s="116">
        <f t="shared" si="23"/>
        <v>141.28</v>
      </c>
      <c r="AA62" s="116">
        <f t="shared" si="24"/>
        <v>0.1389382376852856</v>
      </c>
    </row>
    <row r="63" spans="1:27" x14ac:dyDescent="0.2">
      <c r="A63" s="89" t="s">
        <v>211</v>
      </c>
      <c r="B63" s="116"/>
      <c r="C63" s="116"/>
      <c r="D63" s="116"/>
      <c r="E63" s="116">
        <f t="shared" si="12"/>
        <v>0</v>
      </c>
      <c r="F63" s="116"/>
      <c r="G63" s="116">
        <f t="shared" si="13"/>
        <v>0</v>
      </c>
      <c r="H63" s="116"/>
      <c r="I63" s="116">
        <f t="shared" si="14"/>
        <v>0</v>
      </c>
      <c r="J63" s="116">
        <v>0.1</v>
      </c>
      <c r="K63" s="116">
        <f t="shared" si="15"/>
        <v>3.3885853469437004E-4</v>
      </c>
      <c r="L63" s="116"/>
      <c r="M63" s="116">
        <f t="shared" si="16"/>
        <v>0</v>
      </c>
      <c r="N63" s="116">
        <v>22.010000000000012</v>
      </c>
      <c r="O63" s="116">
        <f t="shared" si="17"/>
        <v>4.1854673575381716E-2</v>
      </c>
      <c r="P63" s="116">
        <v>16.21</v>
      </c>
      <c r="Q63" s="116">
        <f t="shared" si="18"/>
        <v>0.22304842944184067</v>
      </c>
      <c r="R63" s="116"/>
      <c r="S63" s="116">
        <f t="shared" si="19"/>
        <v>0</v>
      </c>
      <c r="T63" s="116"/>
      <c r="U63" s="116">
        <f t="shared" si="20"/>
        <v>0</v>
      </c>
      <c r="V63" s="116"/>
      <c r="W63" s="116">
        <f t="shared" si="21"/>
        <v>0</v>
      </c>
      <c r="X63" s="116"/>
      <c r="Y63" s="116">
        <f t="shared" si="22"/>
        <v>0</v>
      </c>
      <c r="Z63" s="116">
        <f t="shared" si="23"/>
        <v>38.320000000000014</v>
      </c>
      <c r="AA63" s="116">
        <f t="shared" si="24"/>
        <v>3.7684833437854941E-2</v>
      </c>
    </row>
    <row r="64" spans="1:27" x14ac:dyDescent="0.2">
      <c r="A64" s="91" t="s">
        <v>212</v>
      </c>
      <c r="B64" s="117"/>
      <c r="C64" s="117"/>
      <c r="D64" s="117">
        <v>101</v>
      </c>
      <c r="E64" s="117">
        <f t="shared" si="12"/>
        <v>70.432357043235712</v>
      </c>
      <c r="F64" s="117">
        <v>0.75</v>
      </c>
      <c r="G64" s="117">
        <f t="shared" si="13"/>
        <v>3.229584718466335E-2</v>
      </c>
      <c r="H64" s="117">
        <v>0</v>
      </c>
      <c r="I64" s="117">
        <f t="shared" si="14"/>
        <v>0</v>
      </c>
      <c r="J64" s="117">
        <v>189.4</v>
      </c>
      <c r="K64" s="117">
        <f t="shared" si="15"/>
        <v>0.64179806471113676</v>
      </c>
      <c r="L64" s="117"/>
      <c r="M64" s="117">
        <f t="shared" si="16"/>
        <v>0</v>
      </c>
      <c r="N64" s="117">
        <v>4.3</v>
      </c>
      <c r="O64" s="117">
        <f t="shared" si="17"/>
        <v>8.1769693945543502E-3</v>
      </c>
      <c r="P64" s="117">
        <v>1.51</v>
      </c>
      <c r="Q64" s="117">
        <f t="shared" si="18"/>
        <v>2.0777490959727293E-2</v>
      </c>
      <c r="R64" s="117">
        <v>0</v>
      </c>
      <c r="S64" s="117">
        <f t="shared" si="19"/>
        <v>0</v>
      </c>
      <c r="T64" s="117">
        <v>0</v>
      </c>
      <c r="U64" s="117">
        <f t="shared" si="20"/>
        <v>0</v>
      </c>
      <c r="V64" s="117">
        <v>0</v>
      </c>
      <c r="W64" s="117">
        <f t="shared" si="21"/>
        <v>0</v>
      </c>
      <c r="X64" s="117">
        <v>0</v>
      </c>
      <c r="Y64" s="117">
        <f t="shared" si="22"/>
        <v>0</v>
      </c>
      <c r="Z64" s="117">
        <f t="shared" si="23"/>
        <v>296.95999999999998</v>
      </c>
      <c r="AA64" s="117">
        <f t="shared" si="24"/>
        <v>0.29203779064993207</v>
      </c>
    </row>
    <row r="65" spans="1:27" x14ac:dyDescent="0.2">
      <c r="A65" s="88" t="s">
        <v>213</v>
      </c>
      <c r="B65" s="118"/>
      <c r="C65" s="118"/>
      <c r="D65" s="118"/>
      <c r="E65" s="118">
        <f t="shared" si="12"/>
        <v>0</v>
      </c>
      <c r="F65" s="118"/>
      <c r="G65" s="118">
        <f t="shared" si="13"/>
        <v>0</v>
      </c>
      <c r="H65" s="118">
        <v>0.1</v>
      </c>
      <c r="I65" s="118">
        <f t="shared" si="14"/>
        <v>1.1984372378418543E-2</v>
      </c>
      <c r="J65" s="118">
        <v>1</v>
      </c>
      <c r="K65" s="118">
        <f t="shared" si="15"/>
        <v>3.3885853469437003E-3</v>
      </c>
      <c r="L65" s="118"/>
      <c r="M65" s="118">
        <f t="shared" si="16"/>
        <v>0</v>
      </c>
      <c r="N65" s="118">
        <v>81.31</v>
      </c>
      <c r="O65" s="118">
        <f t="shared" si="17"/>
        <v>0.15462078638865451</v>
      </c>
      <c r="P65" s="118">
        <v>10.669999999999998</v>
      </c>
      <c r="Q65" s="118">
        <f t="shared" si="18"/>
        <v>0.1468184294968809</v>
      </c>
      <c r="R65" s="118"/>
      <c r="S65" s="118">
        <f t="shared" si="19"/>
        <v>0</v>
      </c>
      <c r="T65" s="118"/>
      <c r="U65" s="118">
        <f t="shared" si="20"/>
        <v>0</v>
      </c>
      <c r="V65" s="118"/>
      <c r="W65" s="118">
        <f t="shared" si="21"/>
        <v>0</v>
      </c>
      <c r="X65" s="118"/>
      <c r="Y65" s="118">
        <f t="shared" si="22"/>
        <v>0</v>
      </c>
      <c r="Z65" s="118">
        <f t="shared" si="23"/>
        <v>93.08</v>
      </c>
      <c r="AA65" s="118">
        <f t="shared" si="24"/>
        <v>9.1537168486313589E-2</v>
      </c>
    </row>
    <row r="66" spans="1:27" x14ac:dyDescent="0.2">
      <c r="A66" s="89" t="s">
        <v>214</v>
      </c>
      <c r="B66" s="116"/>
      <c r="C66" s="116"/>
      <c r="D66" s="116"/>
      <c r="E66" s="116">
        <f t="shared" si="12"/>
        <v>0</v>
      </c>
      <c r="F66" s="116"/>
      <c r="G66" s="116">
        <f t="shared" si="13"/>
        <v>0</v>
      </c>
      <c r="H66" s="116">
        <v>0.11</v>
      </c>
      <c r="I66" s="116">
        <f t="shared" si="14"/>
        <v>1.3182809616260395E-2</v>
      </c>
      <c r="J66" s="116">
        <v>61.1</v>
      </c>
      <c r="K66" s="116">
        <f t="shared" si="15"/>
        <v>0.2070425646982601</v>
      </c>
      <c r="L66" s="116">
        <v>68.560000000000016</v>
      </c>
      <c r="M66" s="116">
        <f t="shared" si="16"/>
        <v>1.4231861434478641</v>
      </c>
      <c r="N66" s="116">
        <v>18025.599999999995</v>
      </c>
      <c r="O66" s="116">
        <f t="shared" si="17"/>
        <v>34.277855701971831</v>
      </c>
      <c r="P66" s="116">
        <v>35.65</v>
      </c>
      <c r="Q66" s="116">
        <f t="shared" si="18"/>
        <v>0.49054142563859465</v>
      </c>
      <c r="R66" s="116">
        <v>7.4399999999999995</v>
      </c>
      <c r="S66" s="116">
        <f t="shared" si="19"/>
        <v>0.69137913410339091</v>
      </c>
      <c r="T66" s="116">
        <v>6.1</v>
      </c>
      <c r="U66" s="116">
        <f t="shared" si="20"/>
        <v>0.23218812567087141</v>
      </c>
      <c r="V66" s="116"/>
      <c r="W66" s="116">
        <f t="shared" si="21"/>
        <v>0</v>
      </c>
      <c r="X66" s="116"/>
      <c r="Y66" s="116">
        <f t="shared" si="22"/>
        <v>0</v>
      </c>
      <c r="Z66" s="116">
        <f t="shared" si="23"/>
        <v>18204.559999999994</v>
      </c>
      <c r="AA66" s="116">
        <f t="shared" si="24"/>
        <v>17.902813450141856</v>
      </c>
    </row>
    <row r="67" spans="1:27" x14ac:dyDescent="0.2">
      <c r="A67" s="91" t="s">
        <v>215</v>
      </c>
      <c r="B67" s="117"/>
      <c r="C67" s="117"/>
      <c r="D67" s="117"/>
      <c r="E67" s="117">
        <f t="shared" si="12"/>
        <v>0</v>
      </c>
      <c r="F67" s="117">
        <v>1135.8699999999999</v>
      </c>
      <c r="G67" s="117">
        <f t="shared" si="13"/>
        <v>48.911845255524746</v>
      </c>
      <c r="H67" s="117">
        <v>0</v>
      </c>
      <c r="I67" s="117">
        <f t="shared" si="14"/>
        <v>0</v>
      </c>
      <c r="J67" s="117">
        <v>8</v>
      </c>
      <c r="K67" s="117">
        <f t="shared" si="15"/>
        <v>2.7108682775549602E-2</v>
      </c>
      <c r="L67" s="117">
        <v>1345.84</v>
      </c>
      <c r="M67" s="117">
        <f t="shared" si="16"/>
        <v>27.93729345533653</v>
      </c>
      <c r="N67" s="117">
        <v>52.09</v>
      </c>
      <c r="O67" s="117">
        <f t="shared" si="17"/>
        <v>9.9055426921473538E-2</v>
      </c>
      <c r="P67" s="117">
        <v>133.31000000000003</v>
      </c>
      <c r="Q67" s="117">
        <f t="shared" si="18"/>
        <v>1.8343359734047986</v>
      </c>
      <c r="R67" s="117">
        <v>0.3</v>
      </c>
      <c r="S67" s="117">
        <f t="shared" si="19"/>
        <v>2.7878190891265763E-2</v>
      </c>
      <c r="T67" s="117">
        <v>0</v>
      </c>
      <c r="U67" s="117">
        <f t="shared" si="20"/>
        <v>0</v>
      </c>
      <c r="V67" s="117">
        <v>1</v>
      </c>
      <c r="W67" s="117">
        <f t="shared" si="21"/>
        <v>0.36693208087183066</v>
      </c>
      <c r="X67" s="117">
        <v>0</v>
      </c>
      <c r="Y67" s="117">
        <f t="shared" si="22"/>
        <v>0</v>
      </c>
      <c r="Z67" s="117">
        <f t="shared" si="23"/>
        <v>2676.4100000000003</v>
      </c>
      <c r="AA67" s="117">
        <f t="shared" si="24"/>
        <v>2.6320476268634998</v>
      </c>
    </row>
    <row r="68" spans="1:27" x14ac:dyDescent="0.2">
      <c r="A68" s="94" t="s">
        <v>216</v>
      </c>
      <c r="B68" s="119"/>
      <c r="C68" s="119"/>
      <c r="D68" s="119">
        <v>7.0799999999999992</v>
      </c>
      <c r="E68" s="119">
        <f t="shared" si="12"/>
        <v>4.9372384937238483</v>
      </c>
      <c r="F68" s="119">
        <v>139.17000000000002</v>
      </c>
      <c r="G68" s="119">
        <f t="shared" si="13"/>
        <v>5.9928174035861321</v>
      </c>
      <c r="H68" s="119">
        <v>0</v>
      </c>
      <c r="I68" s="119">
        <f t="shared" si="14"/>
        <v>0</v>
      </c>
      <c r="J68" s="119"/>
      <c r="K68" s="119">
        <f t="shared" si="15"/>
        <v>0</v>
      </c>
      <c r="L68" s="119">
        <v>55.129999999999995</v>
      </c>
      <c r="M68" s="119">
        <f t="shared" si="16"/>
        <v>1.1444027434113289</v>
      </c>
      <c r="N68" s="119">
        <v>3048.3100000000054</v>
      </c>
      <c r="O68" s="119">
        <f t="shared" si="17"/>
        <v>5.7967296686311673</v>
      </c>
      <c r="P68" s="119">
        <v>320.31999999999994</v>
      </c>
      <c r="Q68" s="119">
        <f t="shared" si="18"/>
        <v>4.4075800690197644</v>
      </c>
      <c r="R68" s="119">
        <v>704.68</v>
      </c>
      <c r="S68" s="119">
        <f t="shared" si="19"/>
        <v>65.484011857523853</v>
      </c>
      <c r="T68" s="119">
        <v>502.05000000000013</v>
      </c>
      <c r="U68" s="119">
        <f t="shared" si="20"/>
        <v>19.109844015255909</v>
      </c>
      <c r="V68" s="119">
        <v>17.82</v>
      </c>
      <c r="W68" s="119">
        <f t="shared" si="21"/>
        <v>6.5387296811360223</v>
      </c>
      <c r="X68" s="119">
        <v>180.53</v>
      </c>
      <c r="Y68" s="119">
        <f t="shared" si="22"/>
        <v>79.476117103235737</v>
      </c>
      <c r="Z68" s="119">
        <f t="shared" si="23"/>
        <v>4975.0900000000056</v>
      </c>
      <c r="AA68" s="119">
        <f t="shared" si="24"/>
        <v>4.8926262523052682</v>
      </c>
    </row>
    <row r="69" spans="1:27" ht="15" x14ac:dyDescent="0.25">
      <c r="A69" s="68" t="s">
        <v>36</v>
      </c>
      <c r="B69" s="96">
        <f t="shared" ref="B69:AA69" si="25">SUM(B29:B68)</f>
        <v>0</v>
      </c>
      <c r="C69" s="96">
        <f t="shared" si="25"/>
        <v>0</v>
      </c>
      <c r="D69" s="96">
        <f t="shared" si="25"/>
        <v>143.4</v>
      </c>
      <c r="E69" s="96">
        <f t="shared" si="25"/>
        <v>100.00000000000001</v>
      </c>
      <c r="F69" s="96">
        <f t="shared" si="25"/>
        <v>2322.2799999999997</v>
      </c>
      <c r="G69" s="96">
        <f t="shared" si="25"/>
        <v>100</v>
      </c>
      <c r="H69" s="96">
        <f t="shared" si="25"/>
        <v>834.42</v>
      </c>
      <c r="I69" s="96">
        <f t="shared" si="25"/>
        <v>99.999999999999972</v>
      </c>
      <c r="J69" s="96">
        <f t="shared" si="25"/>
        <v>29510.839999999993</v>
      </c>
      <c r="K69" s="96">
        <f t="shared" si="25"/>
        <v>100.00000000000001</v>
      </c>
      <c r="L69" s="96">
        <f t="shared" si="25"/>
        <v>4817.3599999999997</v>
      </c>
      <c r="M69" s="96">
        <f t="shared" si="25"/>
        <v>100</v>
      </c>
      <c r="N69" s="96">
        <f t="shared" si="25"/>
        <v>52586.720000000096</v>
      </c>
      <c r="O69" s="96">
        <f t="shared" si="25"/>
        <v>99.999999999999986</v>
      </c>
      <c r="P69" s="96">
        <f t="shared" si="25"/>
        <v>7267.4800000000532</v>
      </c>
      <c r="Q69" s="96">
        <f t="shared" si="25"/>
        <v>100</v>
      </c>
      <c r="R69" s="96">
        <f t="shared" si="25"/>
        <v>1076.1099999999999</v>
      </c>
      <c r="S69" s="96">
        <f t="shared" si="25"/>
        <v>100</v>
      </c>
      <c r="T69" s="96">
        <f t="shared" si="25"/>
        <v>2627.18</v>
      </c>
      <c r="U69" s="96">
        <f t="shared" si="25"/>
        <v>100</v>
      </c>
      <c r="V69" s="96">
        <f t="shared" si="25"/>
        <v>272.52999999999997</v>
      </c>
      <c r="W69" s="96">
        <f t="shared" si="25"/>
        <v>100.00000000000001</v>
      </c>
      <c r="X69" s="96">
        <f t="shared" si="25"/>
        <v>227.15</v>
      </c>
      <c r="Y69" s="96">
        <f t="shared" si="25"/>
        <v>99.999999999999986</v>
      </c>
      <c r="Z69" s="96">
        <f t="shared" si="25"/>
        <v>101685.47000000016</v>
      </c>
      <c r="AA69" s="96">
        <f t="shared" si="25"/>
        <v>99.999999999999957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showGridLines="0" zoomScale="90" zoomScaleNormal="90" workbookViewId="0">
      <selection activeCell="B1" sqref="B1"/>
    </sheetView>
  </sheetViews>
  <sheetFormatPr baseColWidth="10" defaultRowHeight="12.75" x14ac:dyDescent="0.2"/>
  <cols>
    <col min="1" max="1" width="28.140625" customWidth="1"/>
    <col min="2" max="6" width="11.42578125" customWidth="1"/>
    <col min="7" max="7" width="12.28515625" customWidth="1"/>
    <col min="8" max="9" width="11.42578125" customWidth="1"/>
    <col min="10" max="10" width="13.28515625" customWidth="1"/>
    <col min="11" max="11" width="11.42578125" customWidth="1"/>
    <col min="12" max="12" width="12.85546875" customWidth="1"/>
    <col min="13" max="13" width="12.7109375" customWidth="1"/>
    <col min="14" max="17" width="11.42578125" customWidth="1"/>
    <col min="18" max="18" width="13.85546875" bestFit="1" customWidth="1"/>
  </cols>
  <sheetData>
    <row r="1" spans="1:19" x14ac:dyDescent="0.2">
      <c r="A1" s="24" t="s">
        <v>31</v>
      </c>
      <c r="B1" s="24"/>
      <c r="C1" s="24"/>
      <c r="D1" s="24"/>
    </row>
    <row r="2" spans="1:19" x14ac:dyDescent="0.2">
      <c r="A2" s="24" t="s">
        <v>165</v>
      </c>
      <c r="B2" s="24"/>
      <c r="C2" s="24"/>
      <c r="D2" s="24"/>
    </row>
    <row r="3" spans="1:19" x14ac:dyDescent="0.2">
      <c r="A3" s="24" t="s">
        <v>279</v>
      </c>
      <c r="B3" s="24"/>
      <c r="C3" s="24"/>
      <c r="D3" s="24"/>
    </row>
    <row r="4" spans="1:19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8"/>
    </row>
    <row r="5" spans="1:19" ht="18" x14ac:dyDescent="0.25">
      <c r="A5" s="170" t="s">
        <v>280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8"/>
    </row>
    <row r="7" spans="1:19" ht="15" x14ac:dyDescent="0.2">
      <c r="A7" s="181" t="s">
        <v>1</v>
      </c>
      <c r="B7" s="184" t="s">
        <v>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1:19" ht="15" x14ac:dyDescent="0.2">
      <c r="A8" s="181"/>
      <c r="B8" s="149" t="s">
        <v>263</v>
      </c>
      <c r="C8" s="149" t="s">
        <v>264</v>
      </c>
      <c r="D8" s="149" t="s">
        <v>265</v>
      </c>
      <c r="E8" s="36" t="s">
        <v>18</v>
      </c>
      <c r="F8" s="36" t="s">
        <v>19</v>
      </c>
      <c r="G8" s="36" t="s">
        <v>20</v>
      </c>
      <c r="H8" s="36" t="s">
        <v>21</v>
      </c>
      <c r="I8" s="36" t="s">
        <v>22</v>
      </c>
      <c r="J8" s="36" t="s">
        <v>23</v>
      </c>
      <c r="K8" s="36" t="s">
        <v>270</v>
      </c>
      <c r="L8" s="36" t="s">
        <v>24</v>
      </c>
      <c r="M8" s="36" t="s">
        <v>25</v>
      </c>
      <c r="N8" s="36" t="s">
        <v>42</v>
      </c>
      <c r="O8" s="36" t="s">
        <v>26</v>
      </c>
      <c r="P8" s="36" t="s">
        <v>27</v>
      </c>
      <c r="Q8" s="36" t="s">
        <v>28</v>
      </c>
      <c r="R8" s="36" t="s">
        <v>2</v>
      </c>
      <c r="S8" s="37" t="s">
        <v>3</v>
      </c>
    </row>
    <row r="9" spans="1:19" x14ac:dyDescent="0.2">
      <c r="A9" s="146" t="s">
        <v>4</v>
      </c>
      <c r="B9" s="160">
        <v>2.2999999999999998</v>
      </c>
      <c r="C9" s="160"/>
      <c r="D9" s="160"/>
      <c r="E9" s="160"/>
      <c r="F9" s="160"/>
      <c r="G9" s="160">
        <v>50.93</v>
      </c>
      <c r="H9" s="160">
        <v>3.9699999999999998</v>
      </c>
      <c r="I9" s="160">
        <v>59.510000000000005</v>
      </c>
      <c r="J9" s="160">
        <v>387.7480000000001</v>
      </c>
      <c r="K9" s="160">
        <v>6866.6664000000001</v>
      </c>
      <c r="L9" s="160">
        <v>307.65930000000009</v>
      </c>
      <c r="M9" s="160">
        <v>216.32359999999997</v>
      </c>
      <c r="N9" s="160">
        <v>100.21599999999999</v>
      </c>
      <c r="O9" s="160">
        <v>33.910999999999994</v>
      </c>
      <c r="P9" s="160">
        <v>16.61</v>
      </c>
      <c r="Q9" s="160"/>
      <c r="R9" s="160">
        <f>SUM(B9:Q9)</f>
        <v>8045.8443000000007</v>
      </c>
      <c r="S9" s="158">
        <f>(+R9/$R$23)*100</f>
        <v>1.8750379733998301</v>
      </c>
    </row>
    <row r="10" spans="1:19" ht="25.5" x14ac:dyDescent="0.2">
      <c r="A10" s="168" t="s">
        <v>277</v>
      </c>
      <c r="B10" s="160">
        <v>40</v>
      </c>
      <c r="C10" s="160">
        <v>1</v>
      </c>
      <c r="D10" s="160"/>
      <c r="E10" s="160">
        <v>0.1</v>
      </c>
      <c r="F10" s="160">
        <v>1.4000000000000001</v>
      </c>
      <c r="G10" s="160">
        <v>84.63</v>
      </c>
      <c r="H10" s="160">
        <v>231.21000000000004</v>
      </c>
      <c r="I10" s="160">
        <v>1835.0300000000002</v>
      </c>
      <c r="J10" s="160">
        <v>1163.7539999999999</v>
      </c>
      <c r="K10" s="160">
        <v>1241.2190000000005</v>
      </c>
      <c r="L10" s="160">
        <v>59.04</v>
      </c>
      <c r="M10" s="160">
        <v>1981.4124999999997</v>
      </c>
      <c r="N10" s="160">
        <v>47.061499999999995</v>
      </c>
      <c r="O10" s="160">
        <v>28.006</v>
      </c>
      <c r="P10" s="160">
        <v>1E-3</v>
      </c>
      <c r="Q10" s="160">
        <v>10.361000000000001</v>
      </c>
      <c r="R10" s="160">
        <f t="shared" ref="R10:R22" si="0">SUM(B10:Q10)</f>
        <v>6724.2250000000004</v>
      </c>
      <c r="S10" s="161">
        <f>(+R10/$R$23)*100</f>
        <v>1.56704215823372</v>
      </c>
    </row>
    <row r="11" spans="1:19" ht="38.25" x14ac:dyDescent="0.2">
      <c r="A11" s="147" t="s">
        <v>6</v>
      </c>
      <c r="B11" s="160"/>
      <c r="C11" s="160"/>
      <c r="D11" s="160"/>
      <c r="E11" s="160"/>
      <c r="F11" s="160"/>
      <c r="G11" s="160"/>
      <c r="H11" s="160"/>
      <c r="I11" s="160">
        <v>1.5</v>
      </c>
      <c r="J11" s="160">
        <v>58.089999999999996</v>
      </c>
      <c r="K11" s="160">
        <v>57.317500000000003</v>
      </c>
      <c r="L11" s="160">
        <v>9.2539999999999978</v>
      </c>
      <c r="M11" s="160">
        <v>6.03</v>
      </c>
      <c r="N11" s="160">
        <v>0.38</v>
      </c>
      <c r="O11" s="160">
        <v>9.9570000000000007</v>
      </c>
      <c r="P11" s="160"/>
      <c r="Q11" s="160"/>
      <c r="R11" s="160">
        <f t="shared" si="0"/>
        <v>142.52849999999998</v>
      </c>
      <c r="S11" s="161">
        <f t="shared" ref="S11:S21" si="1">(+R11/$R$23)*100</f>
        <v>3.3215451334512855E-2</v>
      </c>
    </row>
    <row r="12" spans="1:19" ht="25.5" x14ac:dyDescent="0.2">
      <c r="A12" s="147" t="s">
        <v>7</v>
      </c>
      <c r="B12" s="160"/>
      <c r="C12" s="160"/>
      <c r="D12" s="160"/>
      <c r="E12" s="160">
        <v>2</v>
      </c>
      <c r="F12" s="160">
        <v>0.43000000000000005</v>
      </c>
      <c r="G12" s="160">
        <v>26.189999999999994</v>
      </c>
      <c r="H12" s="160">
        <v>7450.550000000002</v>
      </c>
      <c r="I12" s="160">
        <v>103.32000000000001</v>
      </c>
      <c r="J12" s="160">
        <v>2614.6009999999997</v>
      </c>
      <c r="K12" s="160">
        <v>7.3599999999999994</v>
      </c>
      <c r="L12" s="160">
        <v>24.553100000000004</v>
      </c>
      <c r="M12" s="160">
        <v>62.36</v>
      </c>
      <c r="N12" s="160">
        <v>2.34</v>
      </c>
      <c r="O12" s="160">
        <v>14.729999999999999</v>
      </c>
      <c r="P12" s="160">
        <v>2.3E-2</v>
      </c>
      <c r="Q12" s="160">
        <v>0.75500000000000012</v>
      </c>
      <c r="R12" s="160">
        <f t="shared" si="0"/>
        <v>10309.212099999999</v>
      </c>
      <c r="S12" s="161">
        <f t="shared" si="1"/>
        <v>2.4025028875258005</v>
      </c>
    </row>
    <row r="13" spans="1:19" ht="25.5" x14ac:dyDescent="0.2">
      <c r="A13" s="147" t="s">
        <v>8</v>
      </c>
      <c r="B13" s="160"/>
      <c r="C13" s="160"/>
      <c r="D13" s="160"/>
      <c r="E13" s="160"/>
      <c r="F13" s="160"/>
      <c r="G13" s="160">
        <v>0.18</v>
      </c>
      <c r="H13" s="160">
        <v>0.56000000000000005</v>
      </c>
      <c r="I13" s="160"/>
      <c r="J13" s="160">
        <v>0.35</v>
      </c>
      <c r="K13" s="160">
        <v>0.08</v>
      </c>
      <c r="L13" s="160">
        <v>14.9</v>
      </c>
      <c r="M13" s="160"/>
      <c r="N13" s="160"/>
      <c r="O13" s="160"/>
      <c r="P13" s="160"/>
      <c r="Q13" s="160"/>
      <c r="R13" s="160">
        <f t="shared" si="0"/>
        <v>16.07</v>
      </c>
      <c r="S13" s="161">
        <f t="shared" si="1"/>
        <v>3.7450215426782832E-3</v>
      </c>
    </row>
    <row r="14" spans="1:19" ht="51" x14ac:dyDescent="0.2">
      <c r="A14" s="147" t="s">
        <v>9</v>
      </c>
      <c r="B14" s="160"/>
      <c r="C14" s="160"/>
      <c r="D14" s="160"/>
      <c r="E14" s="160">
        <v>1.1299999999999999</v>
      </c>
      <c r="F14" s="160">
        <v>0.3</v>
      </c>
      <c r="G14" s="160">
        <v>23.119999999999997</v>
      </c>
      <c r="H14" s="160">
        <v>10.969999999999999</v>
      </c>
      <c r="I14" s="160">
        <v>92.060000000000016</v>
      </c>
      <c r="J14" s="160">
        <v>6564.831000000001</v>
      </c>
      <c r="K14" s="160">
        <v>12545.916000000001</v>
      </c>
      <c r="L14" s="160">
        <v>145.51130000000001</v>
      </c>
      <c r="M14" s="160">
        <v>10808.564100000003</v>
      </c>
      <c r="N14" s="160">
        <v>3641.54</v>
      </c>
      <c r="O14" s="160">
        <v>0.22900000000000001</v>
      </c>
      <c r="P14" s="160">
        <v>8.7999999999999995E-2</v>
      </c>
      <c r="Q14" s="160">
        <v>1.8719999999999999</v>
      </c>
      <c r="R14" s="160">
        <f t="shared" si="0"/>
        <v>33836.131400000006</v>
      </c>
      <c r="S14" s="161">
        <f t="shared" si="1"/>
        <v>7.8853168023580027</v>
      </c>
    </row>
    <row r="15" spans="1:19" ht="38.25" x14ac:dyDescent="0.2">
      <c r="A15" s="147" t="s">
        <v>10</v>
      </c>
      <c r="B15" s="160"/>
      <c r="C15" s="160"/>
      <c r="D15" s="160"/>
      <c r="E15" s="160">
        <v>1.9</v>
      </c>
      <c r="F15" s="160">
        <v>3.25</v>
      </c>
      <c r="G15" s="160">
        <v>73.73</v>
      </c>
      <c r="H15" s="160">
        <v>3660.2599999999998</v>
      </c>
      <c r="I15" s="160">
        <v>628.73999999999978</v>
      </c>
      <c r="J15" s="160">
        <v>683.13099999999974</v>
      </c>
      <c r="K15" s="160">
        <v>19201.820999999996</v>
      </c>
      <c r="L15" s="160">
        <v>404.05549999999988</v>
      </c>
      <c r="M15" s="160">
        <v>447.34000000000009</v>
      </c>
      <c r="N15" s="160">
        <v>84.081600000000009</v>
      </c>
      <c r="O15" s="160">
        <v>82.500000000000014</v>
      </c>
      <c r="P15" s="160">
        <v>6.9000000000000006E-2</v>
      </c>
      <c r="Q15" s="160">
        <v>2975.05</v>
      </c>
      <c r="R15" s="160">
        <f t="shared" si="0"/>
        <v>28245.928099999994</v>
      </c>
      <c r="S15" s="161">
        <f t="shared" si="1"/>
        <v>6.582551912099678</v>
      </c>
    </row>
    <row r="16" spans="1:19" x14ac:dyDescent="0.2">
      <c r="A16" s="147" t="s">
        <v>11</v>
      </c>
      <c r="B16" s="160"/>
      <c r="C16" s="160">
        <v>0.83</v>
      </c>
      <c r="D16" s="160">
        <v>1.1000000000000001</v>
      </c>
      <c r="E16" s="160"/>
      <c r="F16" s="160">
        <v>2.25</v>
      </c>
      <c r="G16" s="160">
        <v>597.05000000000007</v>
      </c>
      <c r="H16" s="160">
        <v>59.429999999999986</v>
      </c>
      <c r="I16" s="160">
        <v>445.89</v>
      </c>
      <c r="J16" s="160">
        <v>336.98400000000009</v>
      </c>
      <c r="K16" s="160">
        <v>5275.9960000000019</v>
      </c>
      <c r="L16" s="160">
        <v>110.001</v>
      </c>
      <c r="M16" s="160">
        <v>1318.9099999999999</v>
      </c>
      <c r="N16" s="160">
        <v>6.9700000000000006</v>
      </c>
      <c r="O16" s="160">
        <v>1.46</v>
      </c>
      <c r="P16" s="160">
        <v>1.466</v>
      </c>
      <c r="Q16" s="160">
        <v>0.1</v>
      </c>
      <c r="R16" s="160">
        <f t="shared" si="0"/>
        <v>8158.4370000000035</v>
      </c>
      <c r="S16" s="161">
        <f t="shared" si="1"/>
        <v>1.9012770578458991</v>
      </c>
    </row>
    <row r="17" spans="1:22" ht="25.5" x14ac:dyDescent="0.2">
      <c r="A17" s="147" t="s">
        <v>12</v>
      </c>
      <c r="B17" s="160">
        <v>0.8</v>
      </c>
      <c r="C17" s="160"/>
      <c r="D17" s="160"/>
      <c r="E17" s="160">
        <v>1.48</v>
      </c>
      <c r="F17" s="160">
        <v>96.410000000000011</v>
      </c>
      <c r="G17" s="160">
        <v>586.70000000000005</v>
      </c>
      <c r="H17" s="160">
        <v>1539.9899999999998</v>
      </c>
      <c r="I17" s="160">
        <v>2131.14</v>
      </c>
      <c r="J17" s="160">
        <v>7491.9799999999987</v>
      </c>
      <c r="K17" s="160">
        <v>3739.14</v>
      </c>
      <c r="L17" s="160">
        <v>79833.848000000027</v>
      </c>
      <c r="M17" s="160">
        <v>1504.117</v>
      </c>
      <c r="N17" s="160">
        <v>2832.03</v>
      </c>
      <c r="O17" s="160">
        <v>55.4</v>
      </c>
      <c r="P17" s="160">
        <v>0.19999999999999998</v>
      </c>
      <c r="Q17" s="160">
        <v>1.1000000000000001</v>
      </c>
      <c r="R17" s="160">
        <f t="shared" si="0"/>
        <v>99814.335000000021</v>
      </c>
      <c r="S17" s="161">
        <f t="shared" si="1"/>
        <v>23.261159604424829</v>
      </c>
      <c r="V17" s="101">
        <f>SUM(R9:R18)</f>
        <v>245603.27840000004</v>
      </c>
    </row>
    <row r="18" spans="1:22" x14ac:dyDescent="0.2">
      <c r="A18" s="147" t="s">
        <v>13</v>
      </c>
      <c r="B18" s="160"/>
      <c r="C18" s="160">
        <v>46.7</v>
      </c>
      <c r="D18" s="160"/>
      <c r="E18" s="160"/>
      <c r="F18" s="160">
        <v>6.5</v>
      </c>
      <c r="G18" s="160">
        <v>120.85000000000001</v>
      </c>
      <c r="H18" s="160">
        <v>614.79999999999995</v>
      </c>
      <c r="I18" s="160">
        <v>254.69000000000003</v>
      </c>
      <c r="J18" s="160">
        <v>376.44000000000005</v>
      </c>
      <c r="K18" s="160">
        <v>6445.2149999999983</v>
      </c>
      <c r="L18" s="160">
        <v>28876.460000000003</v>
      </c>
      <c r="M18" s="160">
        <v>13554.160000000002</v>
      </c>
      <c r="N18" s="160">
        <v>13.502000000000001</v>
      </c>
      <c r="O18" s="160"/>
      <c r="P18" s="160">
        <v>0.01</v>
      </c>
      <c r="Q18" s="160">
        <v>1.24</v>
      </c>
      <c r="R18" s="160">
        <f t="shared" si="0"/>
        <v>50310.567000000003</v>
      </c>
      <c r="S18" s="161">
        <f t="shared" si="1"/>
        <v>11.724589747315441</v>
      </c>
    </row>
    <row r="19" spans="1:22" ht="25.5" x14ac:dyDescent="0.2">
      <c r="A19" s="147" t="s">
        <v>14</v>
      </c>
      <c r="B19" s="160"/>
      <c r="C19" s="160">
        <v>1.6E-2</v>
      </c>
      <c r="D19" s="160">
        <v>0.1</v>
      </c>
      <c r="E19" s="160">
        <v>5.9799999999999995</v>
      </c>
      <c r="F19" s="160">
        <v>21.869999999999997</v>
      </c>
      <c r="G19" s="160">
        <v>5926.0180000000018</v>
      </c>
      <c r="H19" s="160">
        <v>377.28</v>
      </c>
      <c r="I19" s="160">
        <v>1779.8900000000003</v>
      </c>
      <c r="J19" s="160">
        <v>8687.6254000000044</v>
      </c>
      <c r="K19" s="160">
        <v>1268.4692000000005</v>
      </c>
      <c r="L19" s="160">
        <v>60520.573300000018</v>
      </c>
      <c r="M19" s="160">
        <v>59874.962999999989</v>
      </c>
      <c r="N19" s="160">
        <v>9.8148000000000017</v>
      </c>
      <c r="O19" s="160">
        <v>345.44200000000006</v>
      </c>
      <c r="P19" s="160">
        <v>0.04</v>
      </c>
      <c r="Q19" s="160"/>
      <c r="R19" s="160">
        <f t="shared" si="0"/>
        <v>138818.08170000004</v>
      </c>
      <c r="S19" s="161">
        <f t="shared" si="1"/>
        <v>32.350759581815439</v>
      </c>
    </row>
    <row r="20" spans="1:22" x14ac:dyDescent="0.2">
      <c r="A20" s="147" t="s">
        <v>15</v>
      </c>
      <c r="B20" s="160"/>
      <c r="C20" s="160"/>
      <c r="D20" s="160"/>
      <c r="E20" s="160"/>
      <c r="F20" s="160"/>
      <c r="G20" s="160"/>
      <c r="H20" s="160">
        <v>0.02</v>
      </c>
      <c r="I20" s="160"/>
      <c r="J20" s="160"/>
      <c r="K20" s="160"/>
      <c r="L20" s="160"/>
      <c r="M20" s="160"/>
      <c r="N20" s="160"/>
      <c r="O20" s="160">
        <v>0.02</v>
      </c>
      <c r="P20" s="160"/>
      <c r="Q20" s="160"/>
      <c r="R20" s="160">
        <f t="shared" si="0"/>
        <v>0.04</v>
      </c>
      <c r="S20" s="161">
        <f t="shared" si="1"/>
        <v>9.321771108097779E-6</v>
      </c>
    </row>
    <row r="21" spans="1:22" ht="25.5" x14ac:dyDescent="0.2">
      <c r="A21" s="147" t="s">
        <v>16</v>
      </c>
      <c r="B21" s="160">
        <v>4.3</v>
      </c>
      <c r="C21" s="160"/>
      <c r="D21" s="160">
        <v>19.16</v>
      </c>
      <c r="E21" s="160">
        <v>1.5</v>
      </c>
      <c r="F21" s="160">
        <v>18.110000000000003</v>
      </c>
      <c r="G21" s="160">
        <v>64.150000000000006</v>
      </c>
      <c r="H21" s="160">
        <v>677.03999999999985</v>
      </c>
      <c r="I21" s="160">
        <v>291.12600000000009</v>
      </c>
      <c r="J21" s="160">
        <v>4563.6100000000015</v>
      </c>
      <c r="K21" s="160">
        <v>509.24799999999993</v>
      </c>
      <c r="L21" s="160">
        <v>9150.9105000000018</v>
      </c>
      <c r="M21" s="160">
        <v>26826.08499999997</v>
      </c>
      <c r="N21" s="160">
        <v>10.8</v>
      </c>
      <c r="O21" s="160">
        <v>82.364999999999995</v>
      </c>
      <c r="P21" s="160"/>
      <c r="Q21" s="160">
        <v>0.371</v>
      </c>
      <c r="R21" s="160">
        <f t="shared" si="0"/>
        <v>42218.775499999974</v>
      </c>
      <c r="S21" s="161">
        <f t="shared" si="1"/>
        <v>9.8388440418791543</v>
      </c>
    </row>
    <row r="22" spans="1:22" x14ac:dyDescent="0.2">
      <c r="A22" s="147" t="s">
        <v>283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>
        <v>2339.36</v>
      </c>
      <c r="M22" s="147">
        <v>123.47000000000001</v>
      </c>
      <c r="N22" s="147"/>
      <c r="O22" s="147"/>
      <c r="P22" s="147"/>
      <c r="Q22" s="147"/>
      <c r="R22" s="160">
        <f t="shared" si="0"/>
        <v>2462.83</v>
      </c>
      <c r="S22" s="148"/>
    </row>
    <row r="23" spans="1:22" ht="15" x14ac:dyDescent="0.2">
      <c r="A23" s="32" t="s">
        <v>41</v>
      </c>
      <c r="B23" s="165">
        <f>SUM(B9:B22)</f>
        <v>47.399999999999991</v>
      </c>
      <c r="C23" s="165">
        <f t="shared" ref="C23:R23" si="2">SUM(C9:C22)</f>
        <v>48.545999999999999</v>
      </c>
      <c r="D23" s="165">
        <f t="shared" si="2"/>
        <v>20.36</v>
      </c>
      <c r="E23" s="165">
        <f t="shared" si="2"/>
        <v>14.09</v>
      </c>
      <c r="F23" s="165">
        <f t="shared" si="2"/>
        <v>150.52000000000001</v>
      </c>
      <c r="G23" s="165">
        <f t="shared" si="2"/>
        <v>7553.5480000000016</v>
      </c>
      <c r="H23" s="165">
        <f t="shared" si="2"/>
        <v>14626.080000000002</v>
      </c>
      <c r="I23" s="165">
        <f t="shared" si="2"/>
        <v>7622.8959999999997</v>
      </c>
      <c r="J23" s="165">
        <f t="shared" si="2"/>
        <v>32929.144400000005</v>
      </c>
      <c r="K23" s="165">
        <f t="shared" si="2"/>
        <v>57158.448099999994</v>
      </c>
      <c r="L23" s="165">
        <f>SUM(L9:L22)</f>
        <v>181796.12600000005</v>
      </c>
      <c r="M23" s="165">
        <f>SUM(M9:M22)</f>
        <v>116723.73519999997</v>
      </c>
      <c r="N23" s="165">
        <f t="shared" si="2"/>
        <v>6748.7359000000006</v>
      </c>
      <c r="O23" s="165">
        <f t="shared" si="2"/>
        <v>654.0200000000001</v>
      </c>
      <c r="P23" s="165">
        <f t="shared" si="2"/>
        <v>18.507000000000001</v>
      </c>
      <c r="Q23" s="165">
        <f t="shared" si="2"/>
        <v>2990.8489999999997</v>
      </c>
      <c r="R23" s="165">
        <f>SUM(R9:R22)</f>
        <v>429103.00560000003</v>
      </c>
      <c r="S23" s="166">
        <f>(+R23/$R$23)*100</f>
        <v>100</v>
      </c>
    </row>
  </sheetData>
  <mergeCells count="4">
    <mergeCell ref="A4:R4"/>
    <mergeCell ref="A5:R5"/>
    <mergeCell ref="A7:A8"/>
    <mergeCell ref="B7:S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42578125" customWidth="1"/>
    <col min="4" max="4" width="5.85546875" customWidth="1"/>
    <col min="5" max="5" width="6.42578125" customWidth="1"/>
    <col min="6" max="6" width="7.7109375" customWidth="1"/>
    <col min="7" max="7" width="6.42578125" customWidth="1"/>
    <col min="8" max="8" width="5.85546875" customWidth="1"/>
    <col min="9" max="9" width="6.42578125" customWidth="1"/>
    <col min="10" max="10" width="5.85546875" customWidth="1"/>
    <col min="11" max="11" width="7.85546875" customWidth="1"/>
    <col min="12" max="12" width="5.85546875" customWidth="1"/>
    <col min="13" max="13" width="6.42578125" customWidth="1"/>
    <col min="14" max="14" width="7.85546875" customWidth="1"/>
    <col min="15" max="17" width="6.42578125" customWidth="1"/>
    <col min="18" max="18" width="5.85546875" bestFit="1" customWidth="1"/>
    <col min="19" max="19" width="6.42578125" customWidth="1"/>
    <col min="20" max="20" width="8.85546875" customWidth="1"/>
    <col min="21" max="21" width="6.42578125" customWidth="1"/>
    <col min="22" max="22" width="8.42578125" customWidth="1"/>
    <col min="23" max="23" width="7.140625" customWidth="1"/>
    <col min="24" max="24" width="7" customWidth="1"/>
    <col min="25" max="25" width="7.28515625" customWidth="1"/>
    <col min="26" max="26" width="9" customWidth="1"/>
    <col min="27" max="27" width="6.4257812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222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v>615.05999999999995</v>
      </c>
      <c r="G10" s="108">
        <f t="shared" ref="G10:G19" si="1">((F10/F$19*100))</f>
        <v>11.217561157101667</v>
      </c>
      <c r="H10" s="21">
        <f>SUM(H30:H38)</f>
        <v>17</v>
      </c>
      <c r="I10" s="108">
        <f t="shared" ref="I10:I19" si="2">((H10/H$19*100))</f>
        <v>1.02059194332713</v>
      </c>
      <c r="J10" s="21">
        <v>17.2</v>
      </c>
      <c r="K10" s="108">
        <f t="shared" ref="K10:K19" si="3">((J10/J$19*100))</f>
        <v>1.635633998364366</v>
      </c>
      <c r="L10" s="21">
        <v>219.52</v>
      </c>
      <c r="M10" s="108">
        <f t="shared" ref="M10:M19" si="4">((L10/L$19*100))</f>
        <v>11.63895486935867</v>
      </c>
      <c r="N10" s="77">
        <v>262.49</v>
      </c>
      <c r="O10" s="108">
        <f t="shared" ref="O10:O19" si="5">((N10/N$19*100))</f>
        <v>3.9804020283385091</v>
      </c>
      <c r="P10" s="21">
        <f>SUM(P30:P38)</f>
        <v>194.20999999999995</v>
      </c>
      <c r="Q10" s="108">
        <f t="shared" ref="Q10:S19" si="6">((P10/P$19*100))</f>
        <v>6.8117090827464297</v>
      </c>
      <c r="R10" s="21">
        <f>SUM(R30:R38)</f>
        <v>556.05000000000007</v>
      </c>
      <c r="S10" s="108">
        <f t="shared" si="6"/>
        <v>30.1570084334409</v>
      </c>
      <c r="T10" s="21">
        <f>SUM(T30:T38)</f>
        <v>32491.239999999994</v>
      </c>
      <c r="U10" s="108">
        <f t="shared" ref="U10:U19" si="7">((T10/T$19*100))</f>
        <v>83.571615234403112</v>
      </c>
      <c r="V10" s="21">
        <f>SUM(V30:V38)</f>
        <v>0</v>
      </c>
      <c r="W10" s="108">
        <f t="shared" ref="W10:W19" si="8">((V10/V$19*100))</f>
        <v>0</v>
      </c>
      <c r="X10" s="21">
        <f>SUM(X30:X38)</f>
        <v>0</v>
      </c>
      <c r="Y10" s="108">
        <f t="shared" ref="Y10:Y19" si="9">((X10/X$19*100))</f>
        <v>0</v>
      </c>
      <c r="Z10" s="77">
        <f>SUM(B10+D10+F10+H10+J10+L10+N10+P10+T10+V10+X10+R10)</f>
        <v>34372.769999999997</v>
      </c>
      <c r="AA10" s="108">
        <f t="shared" ref="AA10:AA19" si="10">((Z10/Z$19*100))</f>
        <v>37.8231489387924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41.77</v>
      </c>
      <c r="E11" s="109">
        <f t="shared" si="0"/>
        <v>10.28032782850533</v>
      </c>
      <c r="F11" s="22">
        <v>1.33</v>
      </c>
      <c r="G11" s="109">
        <f t="shared" si="1"/>
        <v>2.4256749486139914E-2</v>
      </c>
      <c r="H11" s="22">
        <f>SUM(H39:H46)</f>
        <v>557.93000000000006</v>
      </c>
      <c r="I11" s="109">
        <f t="shared" si="2"/>
        <v>33.495227231794459</v>
      </c>
      <c r="J11" s="22">
        <v>35.72</v>
      </c>
      <c r="K11" s="109">
        <f t="shared" si="3"/>
        <v>3.3967933966032064</v>
      </c>
      <c r="L11" s="22">
        <v>106.35</v>
      </c>
      <c r="M11" s="109">
        <f t="shared" si="4"/>
        <v>5.6386791652527997</v>
      </c>
      <c r="N11" s="80">
        <v>291.14</v>
      </c>
      <c r="O11" s="109">
        <f t="shared" si="5"/>
        <v>4.4148510287267069</v>
      </c>
      <c r="P11" s="22">
        <f>SUM(P39:P46)</f>
        <v>855.10000000000014</v>
      </c>
      <c r="Q11" s="109">
        <f t="shared" si="6"/>
        <v>29.991722551137812</v>
      </c>
      <c r="R11" s="22">
        <f>SUM(R39:R46)</f>
        <v>1.7</v>
      </c>
      <c r="S11" s="109">
        <f t="shared" si="6"/>
        <v>9.2198389239905643E-2</v>
      </c>
      <c r="T11" s="22">
        <f>SUM(T39:T46)</f>
        <v>70.900000000000006</v>
      </c>
      <c r="U11" s="109">
        <f t="shared" si="7"/>
        <v>0.18236384699750402</v>
      </c>
      <c r="V11" s="22">
        <f>SUM(V39:V46)</f>
        <v>17054.7</v>
      </c>
      <c r="W11" s="109">
        <f t="shared" si="8"/>
        <v>56.479641968076109</v>
      </c>
      <c r="X11" s="22">
        <f>SUM(X39:X46)</f>
        <v>0.25</v>
      </c>
      <c r="Y11" s="109">
        <f t="shared" si="9"/>
        <v>1.1973180076628354</v>
      </c>
      <c r="Z11" s="80">
        <f t="shared" ref="Z11:Z18" si="11">SUM(B11+D11+F11+H11+J11+L11+N11+P11+T11+V11+X11+R11)</f>
        <v>19016.890000000003</v>
      </c>
      <c r="AA11" s="109">
        <f t="shared" si="10"/>
        <v>20.925827706717612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5.05</v>
      </c>
      <c r="E12" s="109">
        <f t="shared" si="0"/>
        <v>1.2428933572887695</v>
      </c>
      <c r="F12" s="22">
        <v>3.2</v>
      </c>
      <c r="G12" s="109">
        <f t="shared" si="1"/>
        <v>5.8362104026802808E-2</v>
      </c>
      <c r="H12" s="22">
        <f>SUM(H47:H52)</f>
        <v>23.8</v>
      </c>
      <c r="I12" s="109">
        <f t="shared" si="2"/>
        <v>1.4288287206579819</v>
      </c>
      <c r="J12" s="22">
        <v>223.8</v>
      </c>
      <c r="K12" s="109">
        <f t="shared" si="3"/>
        <v>21.282260978717741</v>
      </c>
      <c r="L12" s="22">
        <v>249.25</v>
      </c>
      <c r="M12" s="109">
        <f t="shared" si="4"/>
        <v>13.21524007465219</v>
      </c>
      <c r="N12" s="80">
        <v>61.06</v>
      </c>
      <c r="O12" s="109">
        <f t="shared" si="5"/>
        <v>0.92591469332298126</v>
      </c>
      <c r="P12" s="22">
        <f>SUM(P47:P52)</f>
        <v>23.08</v>
      </c>
      <c r="Q12" s="109">
        <f t="shared" si="6"/>
        <v>0.80950643957462332</v>
      </c>
      <c r="R12" s="22">
        <f>SUM(R47:R52)</f>
        <v>0</v>
      </c>
      <c r="S12" s="109">
        <f t="shared" si="6"/>
        <v>0</v>
      </c>
      <c r="T12" s="22">
        <f>SUM(T47:T52)</f>
        <v>1</v>
      </c>
      <c r="U12" s="109">
        <f t="shared" si="7"/>
        <v>2.5721276022214953E-3</v>
      </c>
      <c r="V12" s="22">
        <f>SUM(V47:V52)</f>
        <v>4.5</v>
      </c>
      <c r="W12" s="109">
        <f t="shared" si="8"/>
        <v>1.4902542340606548E-2</v>
      </c>
      <c r="X12" s="22">
        <f>SUM(X47:X52)</f>
        <v>5.8599999999999994</v>
      </c>
      <c r="Y12" s="109">
        <f t="shared" si="9"/>
        <v>28.065134099616856</v>
      </c>
      <c r="Z12" s="80">
        <f t="shared" si="11"/>
        <v>600.60000000000014</v>
      </c>
      <c r="AA12" s="109">
        <f t="shared" si="10"/>
        <v>0.66088893192601939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2.85</v>
      </c>
      <c r="E13" s="109">
        <f t="shared" si="0"/>
        <v>0.70143486500455321</v>
      </c>
      <c r="F13" s="22">
        <v>215.45</v>
      </c>
      <c r="G13" s="109">
        <f t="shared" si="1"/>
        <v>3.9294110351795823</v>
      </c>
      <c r="H13" s="22">
        <f>SUM(H53:H54)</f>
        <v>58.75</v>
      </c>
      <c r="I13" s="109">
        <f t="shared" si="2"/>
        <v>3.5270456864981696</v>
      </c>
      <c r="J13" s="22">
        <v>211.9</v>
      </c>
      <c r="K13" s="109">
        <f t="shared" si="3"/>
        <v>20.150630479849372</v>
      </c>
      <c r="L13" s="22">
        <v>6.95</v>
      </c>
      <c r="M13" s="109">
        <f t="shared" si="4"/>
        <v>0.36848914149983036</v>
      </c>
      <c r="N13" s="80">
        <v>60.01</v>
      </c>
      <c r="O13" s="109">
        <f t="shared" si="5"/>
        <v>0.90999247864906807</v>
      </c>
      <c r="P13" s="22">
        <f>SUM(P53:P54)</f>
        <v>5.339999999999999</v>
      </c>
      <c r="Q13" s="109">
        <f t="shared" si="6"/>
        <v>0.1872948174752378</v>
      </c>
      <c r="R13" s="22">
        <f>SUM(R53:R54)</f>
        <v>0</v>
      </c>
      <c r="S13" s="109">
        <f t="shared" si="6"/>
        <v>0</v>
      </c>
      <c r="T13" s="22">
        <f>SUM(T53:T54)</f>
        <v>4.32</v>
      </c>
      <c r="U13" s="109">
        <f t="shared" si="7"/>
        <v>1.1111591241596859E-2</v>
      </c>
      <c r="V13" s="22">
        <f>SUM(V53:V54)</f>
        <v>0</v>
      </c>
      <c r="W13" s="109">
        <f t="shared" si="8"/>
        <v>0</v>
      </c>
      <c r="X13" s="22">
        <f>SUM(X53:X54)</f>
        <v>0.25</v>
      </c>
      <c r="Y13" s="109">
        <f t="shared" si="9"/>
        <v>1.1973180076628354</v>
      </c>
      <c r="Z13" s="80">
        <f t="shared" si="11"/>
        <v>565.82000000000005</v>
      </c>
      <c r="AA13" s="109">
        <f t="shared" si="10"/>
        <v>0.62261767476253782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88.14</v>
      </c>
      <c r="E14" s="109">
        <f t="shared" si="0"/>
        <v>21.692796140877654</v>
      </c>
      <c r="F14" s="22">
        <v>1780.62</v>
      </c>
      <c r="G14" s="109">
        <f t="shared" si="1"/>
        <v>32.475228022564252</v>
      </c>
      <c r="H14" s="22">
        <f>SUM(H55:H57)</f>
        <v>423.52999999999975</v>
      </c>
      <c r="I14" s="109">
        <f t="shared" si="2"/>
        <v>25.426547397490534</v>
      </c>
      <c r="J14" s="22">
        <v>268.62</v>
      </c>
      <c r="K14" s="109">
        <f t="shared" si="3"/>
        <v>25.544418874455584</v>
      </c>
      <c r="L14" s="22">
        <v>409.29</v>
      </c>
      <c r="M14" s="109">
        <f t="shared" si="4"/>
        <v>21.700564133016627</v>
      </c>
      <c r="N14" s="80">
        <v>1818.9</v>
      </c>
      <c r="O14" s="109">
        <f t="shared" si="5"/>
        <v>27.581825019409933</v>
      </c>
      <c r="P14" s="22">
        <f>SUM(P55:P57)</f>
        <v>582.62999999999943</v>
      </c>
      <c r="Q14" s="109">
        <f t="shared" si="6"/>
        <v>20.435127248239272</v>
      </c>
      <c r="R14" s="22">
        <f>SUM(R55:R57)</f>
        <v>71.19</v>
      </c>
      <c r="S14" s="109">
        <f t="shared" si="6"/>
        <v>3.8609431352875778</v>
      </c>
      <c r="T14" s="22">
        <f>SUM(T55:T57)</f>
        <v>259.85000000000002</v>
      </c>
      <c r="U14" s="109">
        <f t="shared" si="7"/>
        <v>0.66836735743725562</v>
      </c>
      <c r="V14" s="22">
        <f>SUM(V55:V57)</f>
        <v>2</v>
      </c>
      <c r="W14" s="109">
        <f t="shared" si="8"/>
        <v>6.6233521513806874E-3</v>
      </c>
      <c r="X14" s="22">
        <f>SUM(X55:X57)</f>
        <v>2.5399999999999996</v>
      </c>
      <c r="Y14" s="109">
        <f t="shared" si="9"/>
        <v>12.164750957854405</v>
      </c>
      <c r="Z14" s="80">
        <f t="shared" si="11"/>
        <v>5707.3099999999995</v>
      </c>
      <c r="AA14" s="109">
        <f t="shared" si="10"/>
        <v>6.2802164669841636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250.2</v>
      </c>
      <c r="E15" s="109">
        <f t="shared" si="0"/>
        <v>61.578597622504979</v>
      </c>
      <c r="F15" s="22">
        <v>659.73</v>
      </c>
      <c r="G15" s="109">
        <f t="shared" si="1"/>
        <v>12.032259653000816</v>
      </c>
      <c r="H15" s="22">
        <f>SUM(H58:H60)</f>
        <v>118.75</v>
      </c>
      <c r="I15" s="109">
        <f t="shared" si="2"/>
        <v>7.1291348982409808</v>
      </c>
      <c r="J15" s="22">
        <v>140.69999999999999</v>
      </c>
      <c r="K15" s="109">
        <f t="shared" si="3"/>
        <v>13.379866486620134</v>
      </c>
      <c r="L15" s="22">
        <v>47.56</v>
      </c>
      <c r="M15" s="109">
        <f t="shared" si="4"/>
        <v>2.5216321683067529</v>
      </c>
      <c r="N15" s="80">
        <v>31.98</v>
      </c>
      <c r="O15" s="109">
        <f t="shared" si="5"/>
        <v>0.48494516692546574</v>
      </c>
      <c r="P15" s="22">
        <f>SUM(P58:P60)</f>
        <v>19.800000000000008</v>
      </c>
      <c r="Q15" s="109">
        <f t="shared" si="6"/>
        <v>0.69446392996436523</v>
      </c>
      <c r="R15" s="22">
        <f>SUM(R58:R60)</f>
        <v>301.55</v>
      </c>
      <c r="S15" s="109">
        <f t="shared" si="6"/>
        <v>16.35436722076091</v>
      </c>
      <c r="T15" s="22">
        <f>SUM(T58:T60)</f>
        <v>1.3</v>
      </c>
      <c r="U15" s="109">
        <f t="shared" si="7"/>
        <v>3.3437658828879436E-3</v>
      </c>
      <c r="V15" s="22">
        <f>SUM(V58:V60)</f>
        <v>0.5</v>
      </c>
      <c r="W15" s="109">
        <f t="shared" si="8"/>
        <v>1.6558380378451718E-3</v>
      </c>
      <c r="X15" s="22">
        <f>SUM(X58:X60)</f>
        <v>0</v>
      </c>
      <c r="Y15" s="109">
        <f t="shared" si="9"/>
        <v>0</v>
      </c>
      <c r="Z15" s="80">
        <f t="shared" si="11"/>
        <v>1572.07</v>
      </c>
      <c r="AA15" s="109">
        <f t="shared" si="10"/>
        <v>1.7298762291257694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2.41</v>
      </c>
      <c r="E16" s="109">
        <f t="shared" si="0"/>
        <v>0.59314316654770993</v>
      </c>
      <c r="F16" s="22">
        <v>890.38</v>
      </c>
      <c r="G16" s="109">
        <f t="shared" si="1"/>
        <v>16.238890682307712</v>
      </c>
      <c r="H16" s="22">
        <f>SUM(H61:H64)</f>
        <v>455.53999999999968</v>
      </c>
      <c r="I16" s="109">
        <f t="shared" si="2"/>
        <v>27.348261991955319</v>
      </c>
      <c r="J16" s="22">
        <v>153.63999999999999</v>
      </c>
      <c r="K16" s="109">
        <f t="shared" si="3"/>
        <v>14.610395785389604</v>
      </c>
      <c r="L16" s="22">
        <v>571.39</v>
      </c>
      <c r="M16" s="109">
        <f t="shared" si="4"/>
        <v>30.295109433322022</v>
      </c>
      <c r="N16" s="80">
        <v>3686.78</v>
      </c>
      <c r="O16" s="109">
        <f t="shared" si="5"/>
        <v>55.906383443322973</v>
      </c>
      <c r="P16" s="22">
        <f>SUM(P61:P64)</f>
        <v>620.71999999999957</v>
      </c>
      <c r="Q16" s="109">
        <f t="shared" si="6"/>
        <v>21.771093465024261</v>
      </c>
      <c r="R16" s="22">
        <f>SUM(R61:R64)</f>
        <v>708.05000000000007</v>
      </c>
      <c r="S16" s="109">
        <f t="shared" si="6"/>
        <v>38.400629118420703</v>
      </c>
      <c r="T16" s="22">
        <f>SUM(T61:T64)</f>
        <v>4418.88</v>
      </c>
      <c r="U16" s="109">
        <f t="shared" si="7"/>
        <v>11.365923218904522</v>
      </c>
      <c r="V16" s="22">
        <f>SUM(V61:V64)</f>
        <v>0.01</v>
      </c>
      <c r="W16" s="109">
        <f t="shared" si="8"/>
        <v>3.3116760756903436E-5</v>
      </c>
      <c r="X16" s="22">
        <f>SUM(X61:X64)</f>
        <v>0.25</v>
      </c>
      <c r="Y16" s="109">
        <f t="shared" si="9"/>
        <v>1.1973180076628354</v>
      </c>
      <c r="Z16" s="80">
        <f t="shared" si="11"/>
        <v>11508.049999999997</v>
      </c>
      <c r="AA16" s="109">
        <f t="shared" si="10"/>
        <v>12.663241546871834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0.65</v>
      </c>
      <c r="E17" s="109">
        <f t="shared" si="0"/>
        <v>0.15997637272033668</v>
      </c>
      <c r="F17" s="22">
        <v>142.13</v>
      </c>
      <c r="G17" s="109">
        <f t="shared" si="1"/>
        <v>2.592189326665463</v>
      </c>
      <c r="H17" s="22">
        <f>SUM(H65:H67)</f>
        <v>10.4</v>
      </c>
      <c r="I17" s="109">
        <f t="shared" si="2"/>
        <v>0.62436213003542074</v>
      </c>
      <c r="J17" s="22">
        <v>0</v>
      </c>
      <c r="K17" s="109">
        <f t="shared" si="3"/>
        <v>0</v>
      </c>
      <c r="L17" s="22">
        <v>268.35000000000002</v>
      </c>
      <c r="M17" s="109">
        <f t="shared" si="4"/>
        <v>14.227922463522228</v>
      </c>
      <c r="N17" s="80">
        <v>105.89</v>
      </c>
      <c r="O17" s="109">
        <f t="shared" si="5"/>
        <v>1.605717439829192</v>
      </c>
      <c r="P17" s="22">
        <f>SUM(P65:P67)</f>
        <v>476.11</v>
      </c>
      <c r="Q17" s="109">
        <f t="shared" si="6"/>
        <v>16.699051600774435</v>
      </c>
      <c r="R17" s="22">
        <f>SUM(R65:R67)</f>
        <v>32.299999999999997</v>
      </c>
      <c r="S17" s="109">
        <f t="shared" si="6"/>
        <v>1.751769395558207</v>
      </c>
      <c r="T17" s="22">
        <f>SUM(T65:T67)</f>
        <v>0</v>
      </c>
      <c r="U17" s="109">
        <f t="shared" si="7"/>
        <v>0</v>
      </c>
      <c r="V17" s="22">
        <f>SUM(V65:V67)</f>
        <v>3</v>
      </c>
      <c r="W17" s="109">
        <f t="shared" si="8"/>
        <v>9.9350282270710324E-3</v>
      </c>
      <c r="X17" s="22">
        <f>SUM(X65:X67)</f>
        <v>0.06</v>
      </c>
      <c r="Y17" s="109">
        <f t="shared" si="9"/>
        <v>0.28735632183908044</v>
      </c>
      <c r="Z17" s="80">
        <f t="shared" si="11"/>
        <v>1038.8900000000001</v>
      </c>
      <c r="AA17" s="109">
        <f t="shared" si="10"/>
        <v>1.1431749958185518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15.24</v>
      </c>
      <c r="E18" s="110">
        <f t="shared" si="0"/>
        <v>3.7508306465506633</v>
      </c>
      <c r="F18" s="23">
        <v>1175.1099999999999</v>
      </c>
      <c r="G18" s="110">
        <f t="shared" si="1"/>
        <v>21.431841269667572</v>
      </c>
      <c r="H18" s="23">
        <f>SUM(H68)</f>
        <v>0</v>
      </c>
      <c r="I18" s="110">
        <f t="shared" si="2"/>
        <v>0</v>
      </c>
      <c r="J18" s="23">
        <v>0</v>
      </c>
      <c r="K18" s="110">
        <f t="shared" si="3"/>
        <v>0</v>
      </c>
      <c r="L18" s="23">
        <v>7.42</v>
      </c>
      <c r="M18" s="110">
        <f t="shared" si="4"/>
        <v>0.39340855106888362</v>
      </c>
      <c r="N18" s="83">
        <v>276.31</v>
      </c>
      <c r="O18" s="110">
        <f t="shared" si="5"/>
        <v>4.1899687014751548</v>
      </c>
      <c r="P18" s="23">
        <f>SUM(P68)</f>
        <v>74.13000000000001</v>
      </c>
      <c r="Q18" s="110">
        <f t="shared" si="6"/>
        <v>2.6000308650635549</v>
      </c>
      <c r="R18" s="23">
        <f>SUM(R68)</f>
        <v>173.00999999999996</v>
      </c>
      <c r="S18" s="110">
        <f t="shared" si="6"/>
        <v>9.3830843072918064</v>
      </c>
      <c r="T18" s="23">
        <f>SUM(T68)</f>
        <v>1630.8299999999995</v>
      </c>
      <c r="U18" s="110">
        <f t="shared" si="7"/>
        <v>4.1947028575308796</v>
      </c>
      <c r="V18" s="23">
        <f>SUM(V68)</f>
        <v>13131.48</v>
      </c>
      <c r="W18" s="110">
        <f t="shared" si="8"/>
        <v>43.48720815440624</v>
      </c>
      <c r="X18" s="23">
        <f>SUM(X68)</f>
        <v>11.67</v>
      </c>
      <c r="Y18" s="110">
        <f t="shared" si="9"/>
        <v>55.890804597701148</v>
      </c>
      <c r="Z18" s="83">
        <f t="shared" si="11"/>
        <v>16495.199999999997</v>
      </c>
      <c r="AA18" s="110">
        <f t="shared" si="10"/>
        <v>18.151007509001115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406.31</v>
      </c>
      <c r="E19" s="113">
        <f t="shared" si="0"/>
        <v>100</v>
      </c>
      <c r="F19" s="112">
        <f>SUM(F10:F18)</f>
        <v>5483.0099999999993</v>
      </c>
      <c r="G19" s="113">
        <f t="shared" si="1"/>
        <v>100</v>
      </c>
      <c r="H19" s="112">
        <f>SUM(H10:H18)</f>
        <v>1665.6999999999996</v>
      </c>
      <c r="I19" s="113">
        <f t="shared" si="2"/>
        <v>100</v>
      </c>
      <c r="J19" s="112">
        <f>SUM(J10:J18)</f>
        <v>1051.58</v>
      </c>
      <c r="K19" s="113">
        <f t="shared" si="3"/>
        <v>100</v>
      </c>
      <c r="L19" s="112">
        <f>SUM(L10:L18)</f>
        <v>1886.08</v>
      </c>
      <c r="M19" s="113">
        <f t="shared" si="4"/>
        <v>100</v>
      </c>
      <c r="N19" s="96">
        <f>SUM(N10:N18)</f>
        <v>6594.5600000000013</v>
      </c>
      <c r="O19" s="113">
        <f t="shared" si="5"/>
        <v>100</v>
      </c>
      <c r="P19" s="96">
        <f>SUM(P10:P18)</f>
        <v>2851.1199999999994</v>
      </c>
      <c r="Q19" s="113">
        <f t="shared" si="6"/>
        <v>100</v>
      </c>
      <c r="R19" s="96">
        <f>SUM(R10:R18)</f>
        <v>1843.85</v>
      </c>
      <c r="S19" s="113">
        <f t="shared" si="6"/>
        <v>100</v>
      </c>
      <c r="T19" s="112">
        <f>SUM(T10:T18)</f>
        <v>38878.32</v>
      </c>
      <c r="U19" s="113">
        <f t="shared" si="7"/>
        <v>100</v>
      </c>
      <c r="V19" s="112">
        <f>SUM(V10:V18)</f>
        <v>30196.19</v>
      </c>
      <c r="W19" s="113">
        <f t="shared" si="8"/>
        <v>100</v>
      </c>
      <c r="X19" s="112">
        <f>SUM(X10:X18)</f>
        <v>20.88</v>
      </c>
      <c r="Y19" s="113">
        <f t="shared" si="9"/>
        <v>100</v>
      </c>
      <c r="Z19" s="96">
        <f>SUM(Z10:Z18)</f>
        <v>90877.599999999991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>
        <v>0.06</v>
      </c>
      <c r="G30" s="116">
        <f>((F30/F$69*100))</f>
        <v>1.0942894505025533E-3</v>
      </c>
      <c r="H30" s="116">
        <v>12</v>
      </c>
      <c r="I30" s="116">
        <f t="shared" ref="I30:I68" si="12">((H30/H$69*100))</f>
        <v>0.72041784234856232</v>
      </c>
      <c r="J30" s="116">
        <v>0.30000000000000004</v>
      </c>
      <c r="K30" s="116">
        <f t="shared" ref="K30:K68" si="13">((J30/J$69*100))</f>
        <v>2.8528499971471506E-2</v>
      </c>
      <c r="L30" s="116">
        <v>9.9</v>
      </c>
      <c r="M30" s="116">
        <f t="shared" ref="M30:M68" si="14">((L30/L$69*100))</f>
        <v>0.52489820156090938</v>
      </c>
      <c r="N30" s="116">
        <v>8.31</v>
      </c>
      <c r="O30" s="116">
        <f t="shared" ref="O30:O68" si="15">((N30/N$69*100))</f>
        <v>0.12601295613353949</v>
      </c>
      <c r="P30" s="116">
        <v>29.1</v>
      </c>
      <c r="Q30" s="116">
        <f t="shared" ref="Q30:Q68" si="16">((P30/P$69*100))</f>
        <v>1.0206515334324757</v>
      </c>
      <c r="R30" s="116">
        <v>408.34000000000003</v>
      </c>
      <c r="S30" s="116">
        <f t="shared" ref="S30:S68" si="17">((R30/R$69*100))</f>
        <v>22.146053095425337</v>
      </c>
      <c r="T30" s="116">
        <v>3.6</v>
      </c>
      <c r="U30" s="116">
        <f t="shared" ref="U30:U68" si="18">((T30/T$69*100))</f>
        <v>9.2596593679973808E-3</v>
      </c>
      <c r="V30" s="116"/>
      <c r="W30" s="116">
        <f t="shared" ref="W30:W68" si="19">((V30/V$69*100))</f>
        <v>0</v>
      </c>
      <c r="X30" s="116"/>
      <c r="Y30" s="116">
        <f t="shared" ref="Y30:Y68" si="20">((X30/X$69*100))</f>
        <v>0</v>
      </c>
      <c r="Z30" s="116">
        <f>D30+F30+H30+J30+L30+N30+P30+R30+T30+V30+X30</f>
        <v>471.61000000000007</v>
      </c>
      <c r="AA30" s="116">
        <f t="shared" ref="AA30:AA68" si="21">((Z30/Z$69*100))</f>
        <v>0.51895076454483813</v>
      </c>
    </row>
    <row r="31" spans="1:27" x14ac:dyDescent="0.2">
      <c r="A31" s="89" t="s">
        <v>179</v>
      </c>
      <c r="B31" s="116"/>
      <c r="C31" s="116"/>
      <c r="D31" s="116"/>
      <c r="E31" s="116">
        <f t="shared" ref="E31:G68" si="22">((D31/D$69*100))</f>
        <v>0</v>
      </c>
      <c r="F31" s="116"/>
      <c r="G31" s="116">
        <f t="shared" si="22"/>
        <v>0</v>
      </c>
      <c r="H31" s="116"/>
      <c r="I31" s="116">
        <f t="shared" si="12"/>
        <v>0</v>
      </c>
      <c r="J31" s="116">
        <v>0.5</v>
      </c>
      <c r="K31" s="116">
        <f t="shared" si="13"/>
        <v>4.7547499952452506E-2</v>
      </c>
      <c r="L31" s="116">
        <v>1.5</v>
      </c>
      <c r="M31" s="116">
        <f t="shared" si="14"/>
        <v>7.9530030539531726E-2</v>
      </c>
      <c r="N31" s="116">
        <v>57.519999999999989</v>
      </c>
      <c r="O31" s="116">
        <f t="shared" si="15"/>
        <v>0.87223408385092538</v>
      </c>
      <c r="P31" s="116">
        <v>65.099999999999994</v>
      </c>
      <c r="Q31" s="116">
        <f t="shared" si="16"/>
        <v>2.2833132242767751</v>
      </c>
      <c r="R31" s="116">
        <v>144.51</v>
      </c>
      <c r="S31" s="116">
        <f t="shared" si="17"/>
        <v>7.8374054288580961</v>
      </c>
      <c r="T31" s="116">
        <v>31631.549999999996</v>
      </c>
      <c r="U31" s="116">
        <f t="shared" si="18"/>
        <v>81.360382856049313</v>
      </c>
      <c r="V31" s="116"/>
      <c r="W31" s="116">
        <f t="shared" si="19"/>
        <v>0</v>
      </c>
      <c r="X31" s="116"/>
      <c r="Y31" s="116">
        <f t="shared" si="20"/>
        <v>0</v>
      </c>
      <c r="Z31" s="116">
        <f t="shared" ref="Z31:Z68" si="23">D31+F31+H31+J31+L31+N31+P31+R31+T31+V31+X31</f>
        <v>31900.679999999997</v>
      </c>
      <c r="AA31" s="116">
        <f t="shared" si="21"/>
        <v>35.102907647208973</v>
      </c>
    </row>
    <row r="32" spans="1:27" x14ac:dyDescent="0.2">
      <c r="A32" s="89" t="s">
        <v>180</v>
      </c>
      <c r="B32" s="116"/>
      <c r="C32" s="116"/>
      <c r="D32" s="116"/>
      <c r="E32" s="116">
        <f t="shared" si="22"/>
        <v>0</v>
      </c>
      <c r="F32" s="116"/>
      <c r="G32" s="116">
        <f t="shared" si="22"/>
        <v>0</v>
      </c>
      <c r="H32" s="116"/>
      <c r="I32" s="116">
        <f t="shared" si="12"/>
        <v>0</v>
      </c>
      <c r="J32" s="116">
        <v>0.1</v>
      </c>
      <c r="K32" s="116">
        <f t="shared" si="13"/>
        <v>9.5094999904905015E-3</v>
      </c>
      <c r="L32" s="116">
        <v>0.01</v>
      </c>
      <c r="M32" s="116">
        <f t="shared" si="14"/>
        <v>5.3020020359687817E-4</v>
      </c>
      <c r="N32" s="116">
        <v>0.56000000000000005</v>
      </c>
      <c r="O32" s="116">
        <f t="shared" si="15"/>
        <v>8.4918478260868971E-3</v>
      </c>
      <c r="P32" s="116">
        <v>22.610000000000003</v>
      </c>
      <c r="Q32" s="116">
        <f t="shared" si="16"/>
        <v>0.79302168972193388</v>
      </c>
      <c r="R32" s="116"/>
      <c r="S32" s="116">
        <f t="shared" si="17"/>
        <v>0</v>
      </c>
      <c r="T32" s="116"/>
      <c r="U32" s="116">
        <f t="shared" si="18"/>
        <v>0</v>
      </c>
      <c r="V32" s="116"/>
      <c r="W32" s="116">
        <f t="shared" si="19"/>
        <v>0</v>
      </c>
      <c r="X32" s="116"/>
      <c r="Y32" s="116">
        <f t="shared" si="20"/>
        <v>0</v>
      </c>
      <c r="Z32" s="116">
        <f t="shared" si="23"/>
        <v>23.280000000000005</v>
      </c>
      <c r="AA32" s="116">
        <f t="shared" si="21"/>
        <v>2.5616873685044488E-2</v>
      </c>
    </row>
    <row r="33" spans="1:27" x14ac:dyDescent="0.2">
      <c r="A33" s="89" t="s">
        <v>181</v>
      </c>
      <c r="B33" s="116"/>
      <c r="C33" s="116"/>
      <c r="D33" s="116"/>
      <c r="E33" s="116">
        <f t="shared" si="22"/>
        <v>0</v>
      </c>
      <c r="F33" s="116"/>
      <c r="G33" s="116">
        <f t="shared" si="22"/>
        <v>0</v>
      </c>
      <c r="H33" s="116">
        <v>4</v>
      </c>
      <c r="I33" s="116">
        <f t="shared" si="12"/>
        <v>0.2401392807828541</v>
      </c>
      <c r="J33" s="116">
        <v>0.1</v>
      </c>
      <c r="K33" s="116">
        <f t="shared" si="13"/>
        <v>9.5094999904905015E-3</v>
      </c>
      <c r="L33" s="116">
        <v>46.2</v>
      </c>
      <c r="M33" s="116">
        <f t="shared" si="14"/>
        <v>2.449524940617577</v>
      </c>
      <c r="N33" s="116">
        <v>23.85</v>
      </c>
      <c r="O33" s="116">
        <f t="shared" si="15"/>
        <v>0.36166173330745088</v>
      </c>
      <c r="P33" s="116">
        <v>14.4</v>
      </c>
      <c r="Q33" s="116">
        <f t="shared" si="16"/>
        <v>0.50506467633772001</v>
      </c>
      <c r="R33" s="116"/>
      <c r="S33" s="116">
        <f t="shared" si="17"/>
        <v>0</v>
      </c>
      <c r="T33" s="116"/>
      <c r="U33" s="116">
        <f t="shared" si="18"/>
        <v>0</v>
      </c>
      <c r="V33" s="116"/>
      <c r="W33" s="116">
        <f t="shared" si="19"/>
        <v>0</v>
      </c>
      <c r="X33" s="116"/>
      <c r="Y33" s="116">
        <f t="shared" si="20"/>
        <v>0</v>
      </c>
      <c r="Z33" s="116">
        <f t="shared" si="23"/>
        <v>88.550000000000011</v>
      </c>
      <c r="AA33" s="116">
        <f t="shared" si="21"/>
        <v>9.7438752783964327E-2</v>
      </c>
    </row>
    <row r="34" spans="1:27" x14ac:dyDescent="0.2">
      <c r="A34" s="89" t="s">
        <v>182</v>
      </c>
      <c r="B34" s="116"/>
      <c r="C34" s="116"/>
      <c r="D34" s="116"/>
      <c r="E34" s="116">
        <f t="shared" si="22"/>
        <v>0</v>
      </c>
      <c r="F34" s="116"/>
      <c r="G34" s="116">
        <f t="shared" si="22"/>
        <v>0</v>
      </c>
      <c r="H34" s="116"/>
      <c r="I34" s="116">
        <f t="shared" si="12"/>
        <v>0</v>
      </c>
      <c r="J34" s="116">
        <v>4.2</v>
      </c>
      <c r="K34" s="116">
        <f t="shared" si="13"/>
        <v>0.39939899960060099</v>
      </c>
      <c r="L34" s="116">
        <v>0.01</v>
      </c>
      <c r="M34" s="116">
        <f t="shared" si="14"/>
        <v>5.3020020359687817E-4</v>
      </c>
      <c r="N34" s="116">
        <v>82.6</v>
      </c>
      <c r="O34" s="116">
        <f t="shared" si="15"/>
        <v>1.2525475543478171</v>
      </c>
      <c r="P34" s="116">
        <v>20.41</v>
      </c>
      <c r="Q34" s="116">
        <f t="shared" si="16"/>
        <v>0.71585903083700442</v>
      </c>
      <c r="R34" s="116"/>
      <c r="S34" s="116">
        <f t="shared" si="17"/>
        <v>0</v>
      </c>
      <c r="T34" s="116">
        <v>11.4</v>
      </c>
      <c r="U34" s="116">
        <f t="shared" si="18"/>
        <v>2.9322254665325037E-2</v>
      </c>
      <c r="V34" s="116"/>
      <c r="W34" s="116">
        <f t="shared" si="19"/>
        <v>0</v>
      </c>
      <c r="X34" s="116"/>
      <c r="Y34" s="116">
        <f t="shared" si="20"/>
        <v>0</v>
      </c>
      <c r="Z34" s="116">
        <f t="shared" si="23"/>
        <v>118.61999999999999</v>
      </c>
      <c r="AA34" s="116">
        <f t="shared" si="21"/>
        <v>0.13052721462714678</v>
      </c>
    </row>
    <row r="35" spans="1:27" x14ac:dyDescent="0.2">
      <c r="A35" s="89" t="s">
        <v>183</v>
      </c>
      <c r="B35" s="116"/>
      <c r="C35" s="116"/>
      <c r="D35" s="116"/>
      <c r="E35" s="116">
        <f t="shared" si="22"/>
        <v>0</v>
      </c>
      <c r="F35" s="116">
        <v>615</v>
      </c>
      <c r="G35" s="116">
        <f t="shared" si="22"/>
        <v>11.216466867651171</v>
      </c>
      <c r="H35" s="116">
        <v>1</v>
      </c>
      <c r="I35" s="116">
        <f t="shared" si="12"/>
        <v>6.0034820195713524E-2</v>
      </c>
      <c r="J35" s="116"/>
      <c r="K35" s="116">
        <f t="shared" si="13"/>
        <v>0</v>
      </c>
      <c r="L35" s="116">
        <v>0.5</v>
      </c>
      <c r="M35" s="116">
        <f t="shared" si="14"/>
        <v>2.6510010179843908E-2</v>
      </c>
      <c r="N35" s="116">
        <v>68.410000000000011</v>
      </c>
      <c r="O35" s="116">
        <f t="shared" si="15"/>
        <v>1.0373701960403654</v>
      </c>
      <c r="P35" s="116">
        <v>18.119999999999997</v>
      </c>
      <c r="Q35" s="116">
        <f t="shared" si="16"/>
        <v>0.6355397177249642</v>
      </c>
      <c r="R35" s="116"/>
      <c r="S35" s="116">
        <f t="shared" si="17"/>
        <v>0</v>
      </c>
      <c r="T35" s="116"/>
      <c r="U35" s="116">
        <f t="shared" si="18"/>
        <v>0</v>
      </c>
      <c r="V35" s="116"/>
      <c r="W35" s="116">
        <f t="shared" si="19"/>
        <v>0</v>
      </c>
      <c r="X35" s="116"/>
      <c r="Y35" s="116">
        <f t="shared" si="20"/>
        <v>0</v>
      </c>
      <c r="Z35" s="116">
        <f t="shared" si="23"/>
        <v>703.03</v>
      </c>
      <c r="AA35" s="116">
        <f t="shared" si="21"/>
        <v>0.77360097537787043</v>
      </c>
    </row>
    <row r="36" spans="1:27" x14ac:dyDescent="0.2">
      <c r="A36" s="89" t="s">
        <v>184</v>
      </c>
      <c r="B36" s="116"/>
      <c r="C36" s="116"/>
      <c r="D36" s="116"/>
      <c r="E36" s="116">
        <f t="shared" si="22"/>
        <v>0</v>
      </c>
      <c r="F36" s="116"/>
      <c r="G36" s="116">
        <f t="shared" si="22"/>
        <v>0</v>
      </c>
      <c r="H36" s="116"/>
      <c r="I36" s="116">
        <f t="shared" si="12"/>
        <v>0</v>
      </c>
      <c r="J36" s="116"/>
      <c r="K36" s="116">
        <f t="shared" si="13"/>
        <v>0</v>
      </c>
      <c r="L36" s="116">
        <v>152</v>
      </c>
      <c r="M36" s="116">
        <f t="shared" si="14"/>
        <v>8.059043094672548</v>
      </c>
      <c r="N36" s="116">
        <v>0.01</v>
      </c>
      <c r="O36" s="116">
        <f t="shared" si="15"/>
        <v>1.5164013975155173E-4</v>
      </c>
      <c r="P36" s="116">
        <v>0.7</v>
      </c>
      <c r="Q36" s="116">
        <f t="shared" si="16"/>
        <v>2.4551755099750272E-2</v>
      </c>
      <c r="R36" s="116"/>
      <c r="S36" s="116">
        <f t="shared" si="17"/>
        <v>0</v>
      </c>
      <c r="T36" s="116"/>
      <c r="U36" s="116">
        <f t="shared" si="18"/>
        <v>0</v>
      </c>
      <c r="V36" s="116"/>
      <c r="W36" s="116">
        <f t="shared" si="19"/>
        <v>0</v>
      </c>
      <c r="X36" s="116"/>
      <c r="Y36" s="116">
        <f t="shared" si="20"/>
        <v>0</v>
      </c>
      <c r="Z36" s="116">
        <f t="shared" si="23"/>
        <v>152.70999999999998</v>
      </c>
      <c r="AA36" s="116">
        <f t="shared" si="21"/>
        <v>0.16803920878192194</v>
      </c>
    </row>
    <row r="37" spans="1:27" x14ac:dyDescent="0.2">
      <c r="A37" s="89" t="s">
        <v>185</v>
      </c>
      <c r="B37" s="116"/>
      <c r="C37" s="116"/>
      <c r="D37" s="116"/>
      <c r="E37" s="116">
        <f t="shared" si="22"/>
        <v>0</v>
      </c>
      <c r="F37" s="116"/>
      <c r="G37" s="116">
        <f t="shared" si="22"/>
        <v>0</v>
      </c>
      <c r="H37" s="116"/>
      <c r="I37" s="116">
        <f t="shared" si="12"/>
        <v>0</v>
      </c>
      <c r="J37" s="116">
        <v>12</v>
      </c>
      <c r="K37" s="116">
        <f t="shared" si="13"/>
        <v>1.14113999885886</v>
      </c>
      <c r="L37" s="116">
        <v>7.1</v>
      </c>
      <c r="M37" s="116">
        <f t="shared" si="14"/>
        <v>0.37644214455378344</v>
      </c>
      <c r="N37" s="116">
        <v>20.21</v>
      </c>
      <c r="O37" s="116">
        <f t="shared" si="15"/>
        <v>0.30646472243788603</v>
      </c>
      <c r="P37" s="116">
        <v>17.849999999999998</v>
      </c>
      <c r="Q37" s="116">
        <f t="shared" si="16"/>
        <v>0.62606975504363194</v>
      </c>
      <c r="R37" s="116"/>
      <c r="S37" s="116">
        <f t="shared" si="17"/>
        <v>0</v>
      </c>
      <c r="T37" s="116">
        <v>2.5</v>
      </c>
      <c r="U37" s="116">
        <f t="shared" si="18"/>
        <v>6.4303190055537375E-3</v>
      </c>
      <c r="V37" s="116"/>
      <c r="W37" s="116">
        <f t="shared" si="19"/>
        <v>0</v>
      </c>
      <c r="X37" s="116"/>
      <c r="Y37" s="116">
        <f t="shared" si="20"/>
        <v>0</v>
      </c>
      <c r="Z37" s="116">
        <f t="shared" si="23"/>
        <v>59.66</v>
      </c>
      <c r="AA37" s="116">
        <f t="shared" si="21"/>
        <v>6.564874072378668E-2</v>
      </c>
    </row>
    <row r="38" spans="1:27" x14ac:dyDescent="0.2">
      <c r="A38" s="91" t="s">
        <v>186</v>
      </c>
      <c r="B38" s="117"/>
      <c r="C38" s="117"/>
      <c r="D38" s="117"/>
      <c r="E38" s="117">
        <f t="shared" si="22"/>
        <v>0</v>
      </c>
      <c r="F38" s="117"/>
      <c r="G38" s="117">
        <f t="shared" si="22"/>
        <v>0</v>
      </c>
      <c r="H38" s="117"/>
      <c r="I38" s="117">
        <f t="shared" si="12"/>
        <v>0</v>
      </c>
      <c r="J38" s="117"/>
      <c r="K38" s="117">
        <f t="shared" si="13"/>
        <v>0</v>
      </c>
      <c r="L38" s="117">
        <v>2.2999999999999998</v>
      </c>
      <c r="M38" s="117">
        <f t="shared" si="14"/>
        <v>0.12194604682728197</v>
      </c>
      <c r="N38" s="117">
        <v>1.02</v>
      </c>
      <c r="O38" s="117">
        <f t="shared" si="15"/>
        <v>1.5467294254658277E-2</v>
      </c>
      <c r="P38" s="117">
        <v>5.92</v>
      </c>
      <c r="Q38" s="117">
        <f t="shared" si="16"/>
        <v>0.20763770027217376</v>
      </c>
      <c r="R38" s="117">
        <v>3.1999999999999997</v>
      </c>
      <c r="S38" s="117">
        <f t="shared" si="17"/>
        <v>0.17354990915746943</v>
      </c>
      <c r="T38" s="117">
        <v>842.19</v>
      </c>
      <c r="U38" s="117">
        <f t="shared" si="18"/>
        <v>2.166220145314921</v>
      </c>
      <c r="V38" s="117"/>
      <c r="W38" s="117">
        <f t="shared" si="19"/>
        <v>0</v>
      </c>
      <c r="X38" s="117"/>
      <c r="Y38" s="117">
        <f t="shared" si="20"/>
        <v>0</v>
      </c>
      <c r="Z38" s="117">
        <f t="shared" si="23"/>
        <v>854.63000000000011</v>
      </c>
      <c r="AA38" s="117">
        <f t="shared" si="21"/>
        <v>0.94041876105883038</v>
      </c>
    </row>
    <row r="39" spans="1:27" x14ac:dyDescent="0.2">
      <c r="A39" s="88" t="s">
        <v>187</v>
      </c>
      <c r="B39" s="118"/>
      <c r="C39" s="118"/>
      <c r="D39" s="118"/>
      <c r="E39" s="118">
        <f t="shared" si="22"/>
        <v>0</v>
      </c>
      <c r="F39" s="118">
        <v>0.03</v>
      </c>
      <c r="G39" s="118">
        <f t="shared" si="22"/>
        <v>5.4714472525127663E-4</v>
      </c>
      <c r="H39" s="118">
        <v>0</v>
      </c>
      <c r="I39" s="118">
        <f t="shared" si="12"/>
        <v>0</v>
      </c>
      <c r="J39" s="118">
        <v>6.4</v>
      </c>
      <c r="K39" s="118">
        <f t="shared" si="13"/>
        <v>0.6086079993913921</v>
      </c>
      <c r="L39" s="118">
        <v>2.1</v>
      </c>
      <c r="M39" s="118">
        <f t="shared" si="14"/>
        <v>0.11134204275534441</v>
      </c>
      <c r="N39" s="118">
        <v>3.5</v>
      </c>
      <c r="O39" s="118">
        <f t="shared" si="15"/>
        <v>5.3074048913043105E-2</v>
      </c>
      <c r="P39" s="118">
        <v>143.64000000000001</v>
      </c>
      <c r="Q39" s="118">
        <f t="shared" si="16"/>
        <v>5.0380201464687566</v>
      </c>
      <c r="R39" s="118">
        <v>0</v>
      </c>
      <c r="S39" s="118">
        <f t="shared" si="17"/>
        <v>0</v>
      </c>
      <c r="T39" s="118">
        <v>0</v>
      </c>
      <c r="U39" s="118">
        <f t="shared" si="18"/>
        <v>0</v>
      </c>
      <c r="V39" s="118">
        <v>16761.2</v>
      </c>
      <c r="W39" s="118">
        <f t="shared" si="19"/>
        <v>55.507665039860996</v>
      </c>
      <c r="X39" s="118">
        <v>0</v>
      </c>
      <c r="Y39" s="118">
        <f t="shared" si="20"/>
        <v>0</v>
      </c>
      <c r="Z39" s="118">
        <f t="shared" si="23"/>
        <v>16916.87</v>
      </c>
      <c r="AA39" s="118">
        <f t="shared" si="21"/>
        <v>18.615005237814366</v>
      </c>
    </row>
    <row r="40" spans="1:27" x14ac:dyDescent="0.2">
      <c r="A40" s="89" t="s">
        <v>188</v>
      </c>
      <c r="B40" s="116"/>
      <c r="C40" s="116"/>
      <c r="D40" s="116">
        <v>6.02</v>
      </c>
      <c r="E40" s="116">
        <f t="shared" si="22"/>
        <v>1.4816273288868107</v>
      </c>
      <c r="F40" s="116"/>
      <c r="G40" s="116">
        <f t="shared" si="22"/>
        <v>0</v>
      </c>
      <c r="H40" s="116">
        <v>33.510000000000005</v>
      </c>
      <c r="I40" s="116">
        <f t="shared" si="12"/>
        <v>2.0117668247583609</v>
      </c>
      <c r="J40" s="116">
        <v>21.060000000000002</v>
      </c>
      <c r="K40" s="116">
        <f t="shared" si="13"/>
        <v>2.0027006979972994</v>
      </c>
      <c r="L40" s="116">
        <v>73.320000000000007</v>
      </c>
      <c r="M40" s="116">
        <f t="shared" si="14"/>
        <v>3.8874278927723114</v>
      </c>
      <c r="N40" s="116">
        <v>240.45999999999998</v>
      </c>
      <c r="O40" s="116">
        <f t="shared" si="15"/>
        <v>3.6463388004658119</v>
      </c>
      <c r="P40" s="116">
        <v>587.31000000000006</v>
      </c>
      <c r="Q40" s="116">
        <f t="shared" si="16"/>
        <v>20.59927326804905</v>
      </c>
      <c r="R40" s="116">
        <v>0</v>
      </c>
      <c r="S40" s="116">
        <f t="shared" si="17"/>
        <v>0</v>
      </c>
      <c r="T40" s="116">
        <v>5.1499999999999995</v>
      </c>
      <c r="U40" s="116">
        <f t="shared" si="18"/>
        <v>1.3246457151440695E-2</v>
      </c>
      <c r="V40" s="116">
        <v>293.5</v>
      </c>
      <c r="W40" s="116">
        <f t="shared" si="19"/>
        <v>0.97197692821511594</v>
      </c>
      <c r="X40" s="116">
        <v>0</v>
      </c>
      <c r="Y40" s="116">
        <f t="shared" si="20"/>
        <v>0</v>
      </c>
      <c r="Z40" s="116">
        <f t="shared" si="23"/>
        <v>1260.33</v>
      </c>
      <c r="AA40" s="116">
        <f t="shared" si="21"/>
        <v>1.3868434025546441</v>
      </c>
    </row>
    <row r="41" spans="1:27" x14ac:dyDescent="0.2">
      <c r="A41" s="89" t="s">
        <v>189</v>
      </c>
      <c r="B41" s="116"/>
      <c r="C41" s="116"/>
      <c r="D41" s="116"/>
      <c r="E41" s="116">
        <f t="shared" si="22"/>
        <v>0</v>
      </c>
      <c r="F41" s="116"/>
      <c r="G41" s="116">
        <f t="shared" si="22"/>
        <v>0</v>
      </c>
      <c r="H41" s="116"/>
      <c r="I41" s="116">
        <f t="shared" si="12"/>
        <v>0</v>
      </c>
      <c r="J41" s="116"/>
      <c r="K41" s="116">
        <f t="shared" si="13"/>
        <v>0</v>
      </c>
      <c r="L41" s="116">
        <v>4.5</v>
      </c>
      <c r="M41" s="116">
        <f t="shared" si="14"/>
        <v>0.23859009161859515</v>
      </c>
      <c r="N41" s="116">
        <v>13.27</v>
      </c>
      <c r="O41" s="116">
        <f t="shared" si="15"/>
        <v>0.20122646545030912</v>
      </c>
      <c r="P41" s="116">
        <v>104.37</v>
      </c>
      <c r="Q41" s="116">
        <f t="shared" si="16"/>
        <v>3.6606666853727661</v>
      </c>
      <c r="R41" s="116"/>
      <c r="S41" s="116">
        <f t="shared" si="17"/>
        <v>0</v>
      </c>
      <c r="T41" s="116"/>
      <c r="U41" s="116">
        <f t="shared" si="18"/>
        <v>0</v>
      </c>
      <c r="V41" s="116"/>
      <c r="W41" s="116">
        <f t="shared" si="19"/>
        <v>0</v>
      </c>
      <c r="X41" s="116"/>
      <c r="Y41" s="116">
        <f t="shared" si="20"/>
        <v>0</v>
      </c>
      <c r="Z41" s="116">
        <f t="shared" si="23"/>
        <v>122.14</v>
      </c>
      <c r="AA41" s="116">
        <f t="shared" si="21"/>
        <v>0.1344005563527205</v>
      </c>
    </row>
    <row r="42" spans="1:27" x14ac:dyDescent="0.2">
      <c r="A42" s="89" t="s">
        <v>190</v>
      </c>
      <c r="B42" s="116"/>
      <c r="C42" s="116"/>
      <c r="D42" s="116">
        <v>35</v>
      </c>
      <c r="E42" s="116">
        <f t="shared" si="22"/>
        <v>8.614112377248901</v>
      </c>
      <c r="F42" s="116"/>
      <c r="G42" s="116">
        <f t="shared" si="22"/>
        <v>0</v>
      </c>
      <c r="H42" s="116">
        <v>519.4</v>
      </c>
      <c r="I42" s="116">
        <f t="shared" si="12"/>
        <v>31.182085609653605</v>
      </c>
      <c r="J42" s="116">
        <v>3.01</v>
      </c>
      <c r="K42" s="116">
        <f t="shared" si="13"/>
        <v>0.28623594971376404</v>
      </c>
      <c r="L42" s="116">
        <v>7.0000000000000007E-2</v>
      </c>
      <c r="M42" s="116">
        <f t="shared" si="14"/>
        <v>3.7114014251781475E-3</v>
      </c>
      <c r="N42" s="116"/>
      <c r="O42" s="116">
        <f t="shared" si="15"/>
        <v>0</v>
      </c>
      <c r="P42" s="116">
        <v>0.2</v>
      </c>
      <c r="Q42" s="116">
        <f t="shared" si="16"/>
        <v>7.0147871713572224E-3</v>
      </c>
      <c r="R42" s="116"/>
      <c r="S42" s="116">
        <f t="shared" si="17"/>
        <v>0</v>
      </c>
      <c r="T42" s="116"/>
      <c r="U42" s="116">
        <f t="shared" si="18"/>
        <v>0</v>
      </c>
      <c r="V42" s="116"/>
      <c r="W42" s="116">
        <f t="shared" si="19"/>
        <v>0</v>
      </c>
      <c r="X42" s="116"/>
      <c r="Y42" s="116">
        <f t="shared" si="20"/>
        <v>0</v>
      </c>
      <c r="Z42" s="116">
        <f t="shared" si="23"/>
        <v>557.68000000000006</v>
      </c>
      <c r="AA42" s="116">
        <f t="shared" si="21"/>
        <v>0.61366057202214819</v>
      </c>
    </row>
    <row r="43" spans="1:27" x14ac:dyDescent="0.2">
      <c r="A43" s="89" t="s">
        <v>191</v>
      </c>
      <c r="B43" s="116"/>
      <c r="C43" s="116"/>
      <c r="D43" s="116"/>
      <c r="E43" s="116">
        <f t="shared" si="22"/>
        <v>0</v>
      </c>
      <c r="F43" s="116">
        <v>1</v>
      </c>
      <c r="G43" s="116">
        <f t="shared" si="22"/>
        <v>1.8238157508375888E-2</v>
      </c>
      <c r="H43" s="116">
        <v>1.7000000000000002</v>
      </c>
      <c r="I43" s="116">
        <f t="shared" si="12"/>
        <v>0.10205919433271302</v>
      </c>
      <c r="J43" s="116"/>
      <c r="K43" s="116">
        <f t="shared" si="13"/>
        <v>0</v>
      </c>
      <c r="L43" s="116">
        <v>0.3</v>
      </c>
      <c r="M43" s="116">
        <f t="shared" si="14"/>
        <v>1.5906006107906344E-2</v>
      </c>
      <c r="N43" s="116"/>
      <c r="O43" s="116">
        <f t="shared" si="15"/>
        <v>0</v>
      </c>
      <c r="P43" s="116">
        <v>10.120000000000001</v>
      </c>
      <c r="Q43" s="116">
        <f t="shared" si="16"/>
        <v>0.3549482308706754</v>
      </c>
      <c r="R43" s="116"/>
      <c r="S43" s="116">
        <f t="shared" si="17"/>
        <v>0</v>
      </c>
      <c r="T43" s="116"/>
      <c r="U43" s="116">
        <f t="shared" si="18"/>
        <v>0</v>
      </c>
      <c r="V43" s="116"/>
      <c r="W43" s="116">
        <f t="shared" si="19"/>
        <v>0</v>
      </c>
      <c r="X43" s="116"/>
      <c r="Y43" s="116">
        <f t="shared" si="20"/>
        <v>0</v>
      </c>
      <c r="Z43" s="116">
        <f t="shared" si="23"/>
        <v>13.120000000000001</v>
      </c>
      <c r="AA43" s="116">
        <f t="shared" si="21"/>
        <v>1.4437000977138474E-2</v>
      </c>
    </row>
    <row r="44" spans="1:27" x14ac:dyDescent="0.2">
      <c r="A44" s="89" t="s">
        <v>192</v>
      </c>
      <c r="B44" s="116"/>
      <c r="C44" s="116"/>
      <c r="D44" s="116"/>
      <c r="E44" s="116">
        <f t="shared" si="22"/>
        <v>0</v>
      </c>
      <c r="F44" s="116"/>
      <c r="G44" s="116">
        <f t="shared" si="22"/>
        <v>0</v>
      </c>
      <c r="H44" s="116">
        <v>1</v>
      </c>
      <c r="I44" s="116">
        <f t="shared" si="12"/>
        <v>6.0034820195713524E-2</v>
      </c>
      <c r="J44" s="116">
        <v>4.05</v>
      </c>
      <c r="K44" s="116">
        <f t="shared" si="13"/>
        <v>0.38513474961486527</v>
      </c>
      <c r="L44" s="116">
        <v>16.600000000000001</v>
      </c>
      <c r="M44" s="116">
        <f t="shared" si="14"/>
        <v>0.8801323379708178</v>
      </c>
      <c r="N44" s="116"/>
      <c r="O44" s="116">
        <f t="shared" si="15"/>
        <v>0</v>
      </c>
      <c r="P44" s="116"/>
      <c r="Q44" s="116">
        <f t="shared" si="16"/>
        <v>0</v>
      </c>
      <c r="R44" s="116"/>
      <c r="S44" s="116">
        <f t="shared" si="17"/>
        <v>0</v>
      </c>
      <c r="T44" s="116"/>
      <c r="U44" s="116">
        <f t="shared" si="18"/>
        <v>0</v>
      </c>
      <c r="V44" s="116"/>
      <c r="W44" s="116">
        <f t="shared" si="19"/>
        <v>0</v>
      </c>
      <c r="X44" s="116"/>
      <c r="Y44" s="116">
        <f t="shared" si="20"/>
        <v>0</v>
      </c>
      <c r="Z44" s="116">
        <f t="shared" si="23"/>
        <v>21.650000000000002</v>
      </c>
      <c r="AA44" s="116">
        <f t="shared" si="21"/>
        <v>2.3823252374622558E-2</v>
      </c>
    </row>
    <row r="45" spans="1:27" x14ac:dyDescent="0.2">
      <c r="A45" s="89" t="s">
        <v>193</v>
      </c>
      <c r="B45" s="116"/>
      <c r="C45" s="116"/>
      <c r="D45" s="116">
        <v>0.75</v>
      </c>
      <c r="E45" s="116">
        <f t="shared" si="22"/>
        <v>0.18458812236961927</v>
      </c>
      <c r="F45" s="116">
        <v>0.3</v>
      </c>
      <c r="G45" s="116">
        <f t="shared" si="22"/>
        <v>5.4714472525127658E-3</v>
      </c>
      <c r="H45" s="116">
        <v>2.3200000000000003</v>
      </c>
      <c r="I45" s="116">
        <f t="shared" si="12"/>
        <v>0.1392807828540554</v>
      </c>
      <c r="J45" s="116"/>
      <c r="K45" s="116">
        <f t="shared" si="13"/>
        <v>0</v>
      </c>
      <c r="L45" s="116">
        <v>0.26</v>
      </c>
      <c r="M45" s="116">
        <f t="shared" si="14"/>
        <v>1.3785205293518833E-2</v>
      </c>
      <c r="N45" s="116">
        <v>32.769999999999996</v>
      </c>
      <c r="O45" s="116">
        <f t="shared" si="15"/>
        <v>0.49692473796583492</v>
      </c>
      <c r="P45" s="116">
        <v>9.4599999999999991</v>
      </c>
      <c r="Q45" s="116">
        <f t="shared" si="16"/>
        <v>0.3317994332051965</v>
      </c>
      <c r="R45" s="116">
        <v>0</v>
      </c>
      <c r="S45" s="116">
        <f t="shared" si="17"/>
        <v>0</v>
      </c>
      <c r="T45" s="116">
        <v>21.6</v>
      </c>
      <c r="U45" s="116">
        <f t="shared" si="18"/>
        <v>5.5557956207984288E-2</v>
      </c>
      <c r="V45" s="116">
        <v>0</v>
      </c>
      <c r="W45" s="116">
        <f t="shared" si="19"/>
        <v>0</v>
      </c>
      <c r="X45" s="116">
        <v>0.25</v>
      </c>
      <c r="Y45" s="116">
        <f t="shared" si="20"/>
        <v>1.1973180076628354</v>
      </c>
      <c r="Z45" s="116">
        <f t="shared" si="23"/>
        <v>67.710000000000008</v>
      </c>
      <c r="AA45" s="116">
        <f t="shared" si="21"/>
        <v>7.4506809158692539E-2</v>
      </c>
    </row>
    <row r="46" spans="1:27" x14ac:dyDescent="0.2">
      <c r="A46" s="91" t="s">
        <v>194</v>
      </c>
      <c r="B46" s="117"/>
      <c r="C46" s="117"/>
      <c r="D46" s="117"/>
      <c r="E46" s="117">
        <f t="shared" si="22"/>
        <v>0</v>
      </c>
      <c r="F46" s="117"/>
      <c r="G46" s="117">
        <f t="shared" si="22"/>
        <v>0</v>
      </c>
      <c r="H46" s="117"/>
      <c r="I46" s="117">
        <f t="shared" si="12"/>
        <v>0</v>
      </c>
      <c r="J46" s="117">
        <v>1.2</v>
      </c>
      <c r="K46" s="117">
        <f t="shared" si="13"/>
        <v>0.114113999885886</v>
      </c>
      <c r="L46" s="117">
        <v>9.1999999999999993</v>
      </c>
      <c r="M46" s="117">
        <f t="shared" si="14"/>
        <v>0.48778418730912787</v>
      </c>
      <c r="N46" s="117">
        <v>1.1399999999999999</v>
      </c>
      <c r="O46" s="117">
        <f t="shared" si="15"/>
        <v>1.7286975931676895E-2</v>
      </c>
      <c r="P46" s="117"/>
      <c r="Q46" s="117">
        <f t="shared" si="16"/>
        <v>0</v>
      </c>
      <c r="R46" s="117">
        <v>1.7</v>
      </c>
      <c r="S46" s="117">
        <f t="shared" si="17"/>
        <v>9.2198389239905643E-2</v>
      </c>
      <c r="T46" s="117">
        <v>44.15</v>
      </c>
      <c r="U46" s="117">
        <f t="shared" si="18"/>
        <v>0.11355943363807899</v>
      </c>
      <c r="V46" s="117"/>
      <c r="W46" s="117">
        <f t="shared" si="19"/>
        <v>0</v>
      </c>
      <c r="X46" s="117"/>
      <c r="Y46" s="117">
        <f t="shared" si="20"/>
        <v>0</v>
      </c>
      <c r="Z46" s="117">
        <f t="shared" si="23"/>
        <v>57.39</v>
      </c>
      <c r="AA46" s="117">
        <f t="shared" si="21"/>
        <v>6.3150875463260439E-2</v>
      </c>
    </row>
    <row r="47" spans="1:27" x14ac:dyDescent="0.2">
      <c r="A47" s="88" t="s">
        <v>195</v>
      </c>
      <c r="B47" s="118"/>
      <c r="C47" s="118"/>
      <c r="D47" s="118">
        <v>2.5499999999999998</v>
      </c>
      <c r="E47" s="118">
        <f t="shared" si="22"/>
        <v>0.62759961605670556</v>
      </c>
      <c r="F47" s="118"/>
      <c r="G47" s="118">
        <f t="shared" si="22"/>
        <v>0</v>
      </c>
      <c r="H47" s="118">
        <v>6.1</v>
      </c>
      <c r="I47" s="118">
        <f t="shared" si="12"/>
        <v>0.36621240319385251</v>
      </c>
      <c r="J47" s="118">
        <v>0.9</v>
      </c>
      <c r="K47" s="118">
        <f t="shared" si="13"/>
        <v>8.5585499914414512E-2</v>
      </c>
      <c r="L47" s="118"/>
      <c r="M47" s="118">
        <f t="shared" si="14"/>
        <v>0</v>
      </c>
      <c r="N47" s="118">
        <v>1.52</v>
      </c>
      <c r="O47" s="118">
        <f t="shared" si="15"/>
        <v>2.3049301242235861E-2</v>
      </c>
      <c r="P47" s="118">
        <v>1.51</v>
      </c>
      <c r="Q47" s="118">
        <f t="shared" si="16"/>
        <v>5.2961643143747017E-2</v>
      </c>
      <c r="R47" s="118">
        <v>0</v>
      </c>
      <c r="S47" s="118">
        <f t="shared" si="17"/>
        <v>0</v>
      </c>
      <c r="T47" s="118">
        <v>0</v>
      </c>
      <c r="U47" s="118">
        <f t="shared" si="18"/>
        <v>0</v>
      </c>
      <c r="V47" s="118">
        <v>0</v>
      </c>
      <c r="W47" s="118">
        <f t="shared" si="19"/>
        <v>0</v>
      </c>
      <c r="X47" s="118">
        <v>5.01</v>
      </c>
      <c r="Y47" s="118">
        <f t="shared" si="20"/>
        <v>23.994252873563219</v>
      </c>
      <c r="Z47" s="118">
        <f t="shared" si="23"/>
        <v>17.589999999999996</v>
      </c>
      <c r="AA47" s="118">
        <f t="shared" si="21"/>
        <v>1.93557048161483E-2</v>
      </c>
    </row>
    <row r="48" spans="1:27" x14ac:dyDescent="0.2">
      <c r="A48" s="89" t="s">
        <v>196</v>
      </c>
      <c r="B48" s="116"/>
      <c r="C48" s="116"/>
      <c r="D48" s="116"/>
      <c r="E48" s="116">
        <f t="shared" si="22"/>
        <v>0</v>
      </c>
      <c r="F48" s="116"/>
      <c r="G48" s="116">
        <f t="shared" si="22"/>
        <v>0</v>
      </c>
      <c r="H48" s="116">
        <v>0.4</v>
      </c>
      <c r="I48" s="116">
        <f t="shared" si="12"/>
        <v>2.4013928078285413E-2</v>
      </c>
      <c r="J48" s="116">
        <v>0.2</v>
      </c>
      <c r="K48" s="116">
        <f t="shared" si="13"/>
        <v>1.9018999980981003E-2</v>
      </c>
      <c r="L48" s="116">
        <v>7.5</v>
      </c>
      <c r="M48" s="116">
        <f t="shared" si="14"/>
        <v>0.39765015269765858</v>
      </c>
      <c r="N48" s="116">
        <v>0.25</v>
      </c>
      <c r="O48" s="116">
        <f t="shared" si="15"/>
        <v>3.7910034937887931E-3</v>
      </c>
      <c r="P48" s="116">
        <v>10.61</v>
      </c>
      <c r="Q48" s="116">
        <f t="shared" si="16"/>
        <v>0.37213445944050061</v>
      </c>
      <c r="R48" s="116"/>
      <c r="S48" s="116">
        <f t="shared" si="17"/>
        <v>0</v>
      </c>
      <c r="T48" s="116"/>
      <c r="U48" s="116">
        <f t="shared" si="18"/>
        <v>0</v>
      </c>
      <c r="V48" s="116"/>
      <c r="W48" s="116">
        <f t="shared" si="19"/>
        <v>0</v>
      </c>
      <c r="X48" s="116">
        <v>0.75</v>
      </c>
      <c r="Y48" s="116">
        <f t="shared" si="20"/>
        <v>3.5919540229885061</v>
      </c>
      <c r="Z48" s="116">
        <f t="shared" si="23"/>
        <v>19.71</v>
      </c>
      <c r="AA48" s="116">
        <f t="shared" si="21"/>
        <v>2.1688512900868848E-2</v>
      </c>
    </row>
    <row r="49" spans="1:27" x14ac:dyDescent="0.2">
      <c r="A49" s="89" t="s">
        <v>197</v>
      </c>
      <c r="B49" s="116"/>
      <c r="C49" s="116"/>
      <c r="D49" s="116"/>
      <c r="E49" s="116">
        <f t="shared" si="22"/>
        <v>0</v>
      </c>
      <c r="F49" s="116"/>
      <c r="G49" s="116">
        <f t="shared" si="22"/>
        <v>0</v>
      </c>
      <c r="H49" s="116">
        <v>0</v>
      </c>
      <c r="I49" s="116">
        <f t="shared" si="12"/>
        <v>0</v>
      </c>
      <c r="J49" s="116">
        <v>195.4</v>
      </c>
      <c r="K49" s="116">
        <f t="shared" si="13"/>
        <v>18.58156298141844</v>
      </c>
      <c r="L49" s="116">
        <v>0.1</v>
      </c>
      <c r="M49" s="116">
        <f t="shared" si="14"/>
        <v>5.3020020359687819E-3</v>
      </c>
      <c r="N49" s="116">
        <v>2.06</v>
      </c>
      <c r="O49" s="116">
        <f t="shared" si="15"/>
        <v>3.1237868788819654E-2</v>
      </c>
      <c r="P49" s="116">
        <v>0.5</v>
      </c>
      <c r="Q49" s="116">
        <f t="shared" si="16"/>
        <v>1.7536967928393054E-2</v>
      </c>
      <c r="R49" s="116">
        <v>0</v>
      </c>
      <c r="S49" s="116">
        <f t="shared" si="17"/>
        <v>0</v>
      </c>
      <c r="T49" s="116">
        <v>0</v>
      </c>
      <c r="U49" s="116">
        <f t="shared" si="18"/>
        <v>0</v>
      </c>
      <c r="V49" s="116">
        <v>4</v>
      </c>
      <c r="W49" s="116">
        <f t="shared" si="19"/>
        <v>1.3246704302761375E-2</v>
      </c>
      <c r="X49" s="116">
        <v>0</v>
      </c>
      <c r="Y49" s="116">
        <f t="shared" si="20"/>
        <v>0</v>
      </c>
      <c r="Z49" s="116">
        <f t="shared" si="23"/>
        <v>202.06</v>
      </c>
      <c r="AA49" s="116">
        <f t="shared" si="21"/>
        <v>0.22234301962199693</v>
      </c>
    </row>
    <row r="50" spans="1:27" x14ac:dyDescent="0.2">
      <c r="A50" s="89" t="s">
        <v>198</v>
      </c>
      <c r="B50" s="116"/>
      <c r="C50" s="116"/>
      <c r="D50" s="116">
        <v>2.5</v>
      </c>
      <c r="E50" s="116">
        <f t="shared" si="22"/>
        <v>0.61529374123206426</v>
      </c>
      <c r="F50" s="116"/>
      <c r="G50" s="116">
        <f t="shared" si="22"/>
        <v>0</v>
      </c>
      <c r="H50" s="116">
        <v>1.5</v>
      </c>
      <c r="I50" s="116">
        <f t="shared" si="12"/>
        <v>9.005223029357029E-2</v>
      </c>
      <c r="J50" s="116">
        <v>2</v>
      </c>
      <c r="K50" s="116">
        <f t="shared" si="13"/>
        <v>0.19018999980981002</v>
      </c>
      <c r="L50" s="116">
        <v>175.98</v>
      </c>
      <c r="M50" s="116">
        <f t="shared" si="14"/>
        <v>9.3304631828978604</v>
      </c>
      <c r="N50" s="116">
        <v>57.019999999999996</v>
      </c>
      <c r="O50" s="116">
        <f t="shared" si="15"/>
        <v>0.86465207686334777</v>
      </c>
      <c r="P50" s="116">
        <v>10.459999999999997</v>
      </c>
      <c r="Q50" s="116">
        <f t="shared" si="16"/>
        <v>0.36687336906198253</v>
      </c>
      <c r="R50" s="116">
        <v>0</v>
      </c>
      <c r="S50" s="116">
        <f t="shared" si="17"/>
        <v>0</v>
      </c>
      <c r="T50" s="116">
        <v>1</v>
      </c>
      <c r="U50" s="116">
        <f t="shared" si="18"/>
        <v>2.5721276022214949E-3</v>
      </c>
      <c r="V50" s="116">
        <v>0</v>
      </c>
      <c r="W50" s="116">
        <f t="shared" si="19"/>
        <v>0</v>
      </c>
      <c r="X50" s="116">
        <v>0</v>
      </c>
      <c r="Y50" s="116">
        <f t="shared" si="20"/>
        <v>0</v>
      </c>
      <c r="Z50" s="116">
        <f t="shared" si="23"/>
        <v>250.46</v>
      </c>
      <c r="AA50" s="116">
        <f t="shared" si="21"/>
        <v>0.27560146834863586</v>
      </c>
    </row>
    <row r="51" spans="1:27" x14ac:dyDescent="0.2">
      <c r="A51" s="89" t="s">
        <v>199</v>
      </c>
      <c r="B51" s="116"/>
      <c r="C51" s="116"/>
      <c r="D51" s="116"/>
      <c r="E51" s="116">
        <f t="shared" si="22"/>
        <v>0</v>
      </c>
      <c r="F51" s="116"/>
      <c r="G51" s="116">
        <f t="shared" si="22"/>
        <v>0</v>
      </c>
      <c r="H51" s="116">
        <v>3.3000000000000003</v>
      </c>
      <c r="I51" s="116">
        <f t="shared" si="12"/>
        <v>0.19811490664585468</v>
      </c>
      <c r="J51" s="116">
        <v>3.2</v>
      </c>
      <c r="K51" s="116">
        <f t="shared" si="13"/>
        <v>0.30430399969569605</v>
      </c>
      <c r="L51" s="116">
        <v>3.8</v>
      </c>
      <c r="M51" s="116">
        <f t="shared" si="14"/>
        <v>0.20147607736681369</v>
      </c>
      <c r="N51" s="116"/>
      <c r="O51" s="116">
        <f t="shared" si="15"/>
        <v>0</v>
      </c>
      <c r="P51" s="116"/>
      <c r="Q51" s="116">
        <f t="shared" si="16"/>
        <v>0</v>
      </c>
      <c r="R51" s="116"/>
      <c r="S51" s="116">
        <f t="shared" si="17"/>
        <v>0</v>
      </c>
      <c r="T51" s="116"/>
      <c r="U51" s="116">
        <f t="shared" si="18"/>
        <v>0</v>
      </c>
      <c r="V51" s="116"/>
      <c r="W51" s="116">
        <f t="shared" si="19"/>
        <v>0</v>
      </c>
      <c r="X51" s="116"/>
      <c r="Y51" s="116">
        <f t="shared" si="20"/>
        <v>0</v>
      </c>
      <c r="Z51" s="116">
        <f t="shared" si="23"/>
        <v>10.3</v>
      </c>
      <c r="AA51" s="116">
        <f t="shared" si="21"/>
        <v>1.1333926071991332E-2</v>
      </c>
    </row>
    <row r="52" spans="1:27" x14ac:dyDescent="0.2">
      <c r="A52" s="91" t="s">
        <v>200</v>
      </c>
      <c r="B52" s="117"/>
      <c r="C52" s="117"/>
      <c r="D52" s="117"/>
      <c r="E52" s="117">
        <f t="shared" si="22"/>
        <v>0</v>
      </c>
      <c r="F52" s="117">
        <v>3.2</v>
      </c>
      <c r="G52" s="117">
        <f t="shared" si="22"/>
        <v>5.836210402680285E-2</v>
      </c>
      <c r="H52" s="117">
        <v>12.5</v>
      </c>
      <c r="I52" s="117">
        <f t="shared" si="12"/>
        <v>0.75043525244641918</v>
      </c>
      <c r="J52" s="117">
        <v>22.1</v>
      </c>
      <c r="K52" s="117">
        <f t="shared" si="13"/>
        <v>2.1015994978984009</v>
      </c>
      <c r="L52" s="117">
        <v>61.87</v>
      </c>
      <c r="M52" s="117">
        <f t="shared" si="14"/>
        <v>3.2803486596538844</v>
      </c>
      <c r="N52" s="117">
        <v>0.21000000000000002</v>
      </c>
      <c r="O52" s="117">
        <f t="shared" si="15"/>
        <v>3.1844429347825864E-3</v>
      </c>
      <c r="P52" s="117"/>
      <c r="Q52" s="117">
        <f t="shared" si="16"/>
        <v>0</v>
      </c>
      <c r="R52" s="117"/>
      <c r="S52" s="117">
        <f t="shared" si="17"/>
        <v>0</v>
      </c>
      <c r="T52" s="117"/>
      <c r="U52" s="117">
        <f t="shared" si="18"/>
        <v>0</v>
      </c>
      <c r="V52" s="117">
        <v>0.5</v>
      </c>
      <c r="W52" s="117">
        <f t="shared" si="19"/>
        <v>1.6558380378451718E-3</v>
      </c>
      <c r="X52" s="117">
        <v>0.1</v>
      </c>
      <c r="Y52" s="117">
        <f t="shared" si="20"/>
        <v>0.47892720306513414</v>
      </c>
      <c r="Z52" s="117">
        <f t="shared" si="23"/>
        <v>100.47999999999998</v>
      </c>
      <c r="AA52" s="117">
        <f t="shared" si="21"/>
        <v>0.11056630016637754</v>
      </c>
    </row>
    <row r="53" spans="1:27" x14ac:dyDescent="0.2">
      <c r="A53" s="88" t="s">
        <v>201</v>
      </c>
      <c r="B53" s="116"/>
      <c r="C53" s="116"/>
      <c r="D53" s="116">
        <v>2.85</v>
      </c>
      <c r="E53" s="116">
        <f t="shared" si="22"/>
        <v>0.70143486500455332</v>
      </c>
      <c r="F53" s="116">
        <v>203.93000000000021</v>
      </c>
      <c r="G53" s="116">
        <f t="shared" si="22"/>
        <v>3.7193074606830989</v>
      </c>
      <c r="H53" s="116">
        <v>58.75</v>
      </c>
      <c r="I53" s="116">
        <f t="shared" si="12"/>
        <v>3.5270456864981696</v>
      </c>
      <c r="J53" s="116">
        <v>211.9</v>
      </c>
      <c r="K53" s="116">
        <f t="shared" si="13"/>
        <v>20.150630479849372</v>
      </c>
      <c r="L53" s="116">
        <v>6.85</v>
      </c>
      <c r="M53" s="116">
        <f t="shared" si="14"/>
        <v>0.3631871394638615</v>
      </c>
      <c r="N53" s="116">
        <v>1.51</v>
      </c>
      <c r="O53" s="116">
        <f t="shared" si="15"/>
        <v>2.2897661102484309E-2</v>
      </c>
      <c r="P53" s="116">
        <v>5.339999999999999</v>
      </c>
      <c r="Q53" s="116">
        <f t="shared" si="16"/>
        <v>0.18729481747523777</v>
      </c>
      <c r="R53" s="116">
        <v>0</v>
      </c>
      <c r="S53" s="116">
        <f t="shared" si="17"/>
        <v>0</v>
      </c>
      <c r="T53" s="116">
        <v>4.32</v>
      </c>
      <c r="U53" s="116">
        <f t="shared" si="18"/>
        <v>1.1111591241596858E-2</v>
      </c>
      <c r="V53" s="116">
        <v>0</v>
      </c>
      <c r="W53" s="116">
        <f t="shared" si="19"/>
        <v>0</v>
      </c>
      <c r="X53" s="116">
        <v>0.25</v>
      </c>
      <c r="Y53" s="116">
        <f t="shared" si="20"/>
        <v>1.1973180076628354</v>
      </c>
      <c r="Z53" s="116">
        <f t="shared" si="23"/>
        <v>495.70000000000016</v>
      </c>
      <c r="AA53" s="116">
        <f t="shared" si="21"/>
        <v>0.54545894697923347</v>
      </c>
    </row>
    <row r="54" spans="1:27" x14ac:dyDescent="0.2">
      <c r="A54" s="91" t="s">
        <v>202</v>
      </c>
      <c r="B54" s="117"/>
      <c r="C54" s="117"/>
      <c r="D54" s="117"/>
      <c r="E54" s="117">
        <f t="shared" si="22"/>
        <v>0</v>
      </c>
      <c r="F54" s="117">
        <v>11.519999999999994</v>
      </c>
      <c r="G54" s="117">
        <f t="shared" si="22"/>
        <v>0.21010357449649011</v>
      </c>
      <c r="H54" s="117"/>
      <c r="I54" s="117">
        <f t="shared" si="12"/>
        <v>0</v>
      </c>
      <c r="J54" s="117"/>
      <c r="K54" s="117">
        <f t="shared" si="13"/>
        <v>0</v>
      </c>
      <c r="L54" s="117">
        <v>0.1</v>
      </c>
      <c r="M54" s="117">
        <f t="shared" si="14"/>
        <v>5.3020020359687819E-3</v>
      </c>
      <c r="N54" s="117">
        <v>58.5</v>
      </c>
      <c r="O54" s="117">
        <f t="shared" si="15"/>
        <v>0.8870948175465776</v>
      </c>
      <c r="P54" s="117"/>
      <c r="Q54" s="117">
        <f t="shared" si="16"/>
        <v>0</v>
      </c>
      <c r="R54" s="117"/>
      <c r="S54" s="117">
        <f t="shared" si="17"/>
        <v>0</v>
      </c>
      <c r="T54" s="117"/>
      <c r="U54" s="117">
        <f t="shared" si="18"/>
        <v>0</v>
      </c>
      <c r="V54" s="117"/>
      <c r="W54" s="117">
        <f t="shared" si="19"/>
        <v>0</v>
      </c>
      <c r="X54" s="117"/>
      <c r="Y54" s="117">
        <f t="shared" si="20"/>
        <v>0</v>
      </c>
      <c r="Z54" s="117">
        <f t="shared" si="23"/>
        <v>70.11999999999999</v>
      </c>
      <c r="AA54" s="117">
        <f t="shared" si="21"/>
        <v>7.7158727783304085E-2</v>
      </c>
    </row>
    <row r="55" spans="1:27" x14ac:dyDescent="0.2">
      <c r="A55" s="88" t="s">
        <v>203</v>
      </c>
      <c r="B55" s="118"/>
      <c r="C55" s="118"/>
      <c r="D55" s="118"/>
      <c r="E55" s="118">
        <f t="shared" si="22"/>
        <v>0</v>
      </c>
      <c r="F55" s="118">
        <v>25.04</v>
      </c>
      <c r="G55" s="118">
        <f t="shared" si="22"/>
        <v>0.4566834640097322</v>
      </c>
      <c r="H55" s="118">
        <v>1.2</v>
      </c>
      <c r="I55" s="118">
        <f t="shared" si="12"/>
        <v>7.2041784234856229E-2</v>
      </c>
      <c r="J55" s="118">
        <v>2.1499999999999995</v>
      </c>
      <c r="K55" s="118">
        <f t="shared" si="13"/>
        <v>0.20445424979554572</v>
      </c>
      <c r="L55" s="118">
        <v>9.0499999999999989</v>
      </c>
      <c r="M55" s="118">
        <f t="shared" si="14"/>
        <v>0.47983118425517468</v>
      </c>
      <c r="N55" s="118">
        <v>10.77</v>
      </c>
      <c r="O55" s="118">
        <f t="shared" si="15"/>
        <v>0.1633164305124212</v>
      </c>
      <c r="P55" s="118">
        <v>0.70000000000000007</v>
      </c>
      <c r="Q55" s="118">
        <f t="shared" si="16"/>
        <v>2.4551755099750279E-2</v>
      </c>
      <c r="R55" s="118"/>
      <c r="S55" s="118">
        <f t="shared" si="17"/>
        <v>0</v>
      </c>
      <c r="T55" s="118"/>
      <c r="U55" s="118">
        <f t="shared" si="18"/>
        <v>0</v>
      </c>
      <c r="V55" s="118"/>
      <c r="W55" s="118">
        <f t="shared" si="19"/>
        <v>0</v>
      </c>
      <c r="X55" s="118"/>
      <c r="Y55" s="118">
        <f t="shared" si="20"/>
        <v>0</v>
      </c>
      <c r="Z55" s="118">
        <f t="shared" si="23"/>
        <v>48.91</v>
      </c>
      <c r="AA55" s="118">
        <f t="shared" si="21"/>
        <v>5.3819643124378258E-2</v>
      </c>
    </row>
    <row r="56" spans="1:27" x14ac:dyDescent="0.2">
      <c r="A56" s="89" t="s">
        <v>204</v>
      </c>
      <c r="B56" s="116"/>
      <c r="C56" s="116"/>
      <c r="D56" s="116">
        <v>0.02</v>
      </c>
      <c r="E56" s="116">
        <f t="shared" si="22"/>
        <v>4.9223499298565142E-3</v>
      </c>
      <c r="F56" s="116">
        <v>0.03</v>
      </c>
      <c r="G56" s="116">
        <f t="shared" si="22"/>
        <v>5.4714472525127663E-4</v>
      </c>
      <c r="H56" s="116">
        <v>82.32</v>
      </c>
      <c r="I56" s="116">
        <f t="shared" si="12"/>
        <v>4.9420663985111375</v>
      </c>
      <c r="J56" s="116">
        <v>73.399999999999977</v>
      </c>
      <c r="K56" s="116">
        <f t="shared" si="13"/>
        <v>6.9799729930200254</v>
      </c>
      <c r="L56" s="116">
        <v>147.65999999999997</v>
      </c>
      <c r="M56" s="116">
        <f t="shared" si="14"/>
        <v>7.8289362063115018</v>
      </c>
      <c r="N56" s="116">
        <v>1363.4799999999987</v>
      </c>
      <c r="O56" s="116">
        <f t="shared" si="15"/>
        <v>20.675829774844555</v>
      </c>
      <c r="P56" s="116">
        <v>4.4400000000000004</v>
      </c>
      <c r="Q56" s="116">
        <f t="shared" si="16"/>
        <v>0.15572827520413032</v>
      </c>
      <c r="R56" s="116"/>
      <c r="S56" s="116">
        <f t="shared" si="17"/>
        <v>0</v>
      </c>
      <c r="T56" s="116"/>
      <c r="U56" s="116">
        <f t="shared" si="18"/>
        <v>0</v>
      </c>
      <c r="V56" s="116"/>
      <c r="W56" s="116">
        <f t="shared" si="19"/>
        <v>0</v>
      </c>
      <c r="X56" s="116"/>
      <c r="Y56" s="116">
        <f t="shared" si="20"/>
        <v>0</v>
      </c>
      <c r="Z56" s="116">
        <f t="shared" si="23"/>
        <v>1671.3499999999985</v>
      </c>
      <c r="AA56" s="116">
        <f t="shared" si="21"/>
        <v>1.8391220718856989</v>
      </c>
    </row>
    <row r="57" spans="1:27" x14ac:dyDescent="0.2">
      <c r="A57" s="91" t="s">
        <v>205</v>
      </c>
      <c r="B57" s="117"/>
      <c r="C57" s="117"/>
      <c r="D57" s="117">
        <v>88.12</v>
      </c>
      <c r="E57" s="117">
        <f t="shared" si="22"/>
        <v>21.687873790947805</v>
      </c>
      <c r="F57" s="117">
        <v>1755.5499999999956</v>
      </c>
      <c r="G57" s="117">
        <f t="shared" si="22"/>
        <v>32.017997413829214</v>
      </c>
      <c r="H57" s="117">
        <v>340.00999999999976</v>
      </c>
      <c r="I57" s="117">
        <f t="shared" si="12"/>
        <v>20.412439214744545</v>
      </c>
      <c r="J57" s="117">
        <v>193.07</v>
      </c>
      <c r="K57" s="117">
        <f t="shared" si="13"/>
        <v>18.35999163164001</v>
      </c>
      <c r="L57" s="117">
        <v>252.58</v>
      </c>
      <c r="M57" s="117">
        <f t="shared" si="14"/>
        <v>13.39179674244995</v>
      </c>
      <c r="N57" s="117">
        <v>444.64999999999986</v>
      </c>
      <c r="O57" s="117">
        <f t="shared" si="15"/>
        <v>6.7426788140527449</v>
      </c>
      <c r="P57" s="117">
        <v>577.48999999999944</v>
      </c>
      <c r="Q57" s="117">
        <f t="shared" si="16"/>
        <v>20.254847217935389</v>
      </c>
      <c r="R57" s="117">
        <v>71.19</v>
      </c>
      <c r="S57" s="117">
        <f t="shared" si="17"/>
        <v>3.8609431352875778</v>
      </c>
      <c r="T57" s="117">
        <v>259.85000000000002</v>
      </c>
      <c r="U57" s="117">
        <f t="shared" si="18"/>
        <v>0.6683673574372555</v>
      </c>
      <c r="V57" s="117">
        <v>2</v>
      </c>
      <c r="W57" s="117">
        <f t="shared" si="19"/>
        <v>6.6233521513806874E-3</v>
      </c>
      <c r="X57" s="117">
        <v>2.5399999999999996</v>
      </c>
      <c r="Y57" s="117">
        <f t="shared" si="20"/>
        <v>12.164750957854405</v>
      </c>
      <c r="Z57" s="117">
        <f t="shared" si="23"/>
        <v>3987.0499999999943</v>
      </c>
      <c r="AA57" s="117">
        <f t="shared" si="21"/>
        <v>4.3872747519740756</v>
      </c>
    </row>
    <row r="58" spans="1:27" x14ac:dyDescent="0.2">
      <c r="A58" s="88" t="s">
        <v>206</v>
      </c>
      <c r="B58" s="118"/>
      <c r="C58" s="118"/>
      <c r="D58" s="118"/>
      <c r="E58" s="118">
        <f t="shared" si="22"/>
        <v>0</v>
      </c>
      <c r="F58" s="118">
        <v>7.03</v>
      </c>
      <c r="G58" s="118">
        <f t="shared" si="22"/>
        <v>0.1282142472838825</v>
      </c>
      <c r="H58" s="118">
        <v>2.2999999999999998</v>
      </c>
      <c r="I58" s="118">
        <f t="shared" si="12"/>
        <v>0.13808008645014108</v>
      </c>
      <c r="J58" s="118"/>
      <c r="K58" s="118">
        <f t="shared" si="13"/>
        <v>0</v>
      </c>
      <c r="L58" s="118"/>
      <c r="M58" s="118">
        <f t="shared" si="14"/>
        <v>0</v>
      </c>
      <c r="N58" s="118"/>
      <c r="O58" s="118">
        <f t="shared" si="15"/>
        <v>0</v>
      </c>
      <c r="P58" s="118"/>
      <c r="Q58" s="118">
        <f t="shared" si="16"/>
        <v>0</v>
      </c>
      <c r="R58" s="118"/>
      <c r="S58" s="118">
        <f t="shared" si="17"/>
        <v>0</v>
      </c>
      <c r="T58" s="118"/>
      <c r="U58" s="118">
        <f t="shared" si="18"/>
        <v>0</v>
      </c>
      <c r="V58" s="118"/>
      <c r="W58" s="118">
        <f t="shared" si="19"/>
        <v>0</v>
      </c>
      <c r="X58" s="118"/>
      <c r="Y58" s="118">
        <f t="shared" si="20"/>
        <v>0</v>
      </c>
      <c r="Z58" s="118">
        <f t="shared" si="23"/>
        <v>9.33</v>
      </c>
      <c r="AA58" s="118">
        <f t="shared" si="21"/>
        <v>1.0266556335114477E-2</v>
      </c>
    </row>
    <row r="59" spans="1:27" x14ac:dyDescent="0.2">
      <c r="A59" s="89" t="s">
        <v>207</v>
      </c>
      <c r="B59" s="116"/>
      <c r="C59" s="116"/>
      <c r="D59" s="116">
        <v>250.18</v>
      </c>
      <c r="E59" s="116">
        <f t="shared" si="22"/>
        <v>61.573675272575137</v>
      </c>
      <c r="F59" s="116">
        <v>652.58999999999992</v>
      </c>
      <c r="G59" s="116">
        <f t="shared" si="22"/>
        <v>11.90203920839102</v>
      </c>
      <c r="H59" s="116">
        <v>14.25</v>
      </c>
      <c r="I59" s="116">
        <f t="shared" si="12"/>
        <v>0.85549618778891778</v>
      </c>
      <c r="J59" s="116">
        <v>27.55</v>
      </c>
      <c r="K59" s="116">
        <f t="shared" si="13"/>
        <v>2.619867247380133</v>
      </c>
      <c r="L59" s="116">
        <v>17.059999999999999</v>
      </c>
      <c r="M59" s="116">
        <f t="shared" si="14"/>
        <v>0.90452154733627399</v>
      </c>
      <c r="N59" s="116">
        <v>28.96</v>
      </c>
      <c r="O59" s="116">
        <f t="shared" si="15"/>
        <v>0.43914984472049379</v>
      </c>
      <c r="P59" s="116">
        <v>19.370000000000008</v>
      </c>
      <c r="Q59" s="116">
        <f t="shared" si="16"/>
        <v>0.67938213754594723</v>
      </c>
      <c r="R59" s="116">
        <v>0</v>
      </c>
      <c r="S59" s="116">
        <f t="shared" si="17"/>
        <v>0</v>
      </c>
      <c r="T59" s="116">
        <v>0.8</v>
      </c>
      <c r="U59" s="116">
        <f t="shared" si="18"/>
        <v>2.0577020817771959E-3</v>
      </c>
      <c r="V59" s="116">
        <v>0.5</v>
      </c>
      <c r="W59" s="116">
        <f t="shared" si="19"/>
        <v>1.6558380378451718E-3</v>
      </c>
      <c r="X59" s="116">
        <v>0</v>
      </c>
      <c r="Y59" s="116">
        <f t="shared" si="20"/>
        <v>0</v>
      </c>
      <c r="Z59" s="116">
        <f t="shared" si="23"/>
        <v>1011.2599999999999</v>
      </c>
      <c r="AA59" s="116">
        <f t="shared" si="21"/>
        <v>1.1127714640351412</v>
      </c>
    </row>
    <row r="60" spans="1:27" x14ac:dyDescent="0.2">
      <c r="A60" s="91" t="s">
        <v>208</v>
      </c>
      <c r="B60" s="117"/>
      <c r="C60" s="117"/>
      <c r="D60" s="117">
        <v>0.02</v>
      </c>
      <c r="E60" s="117">
        <f t="shared" si="22"/>
        <v>4.9223499298565142E-3</v>
      </c>
      <c r="F60" s="117">
        <v>0.11</v>
      </c>
      <c r="G60" s="117">
        <f t="shared" si="22"/>
        <v>2.0061973259213476E-3</v>
      </c>
      <c r="H60" s="117">
        <v>102.2</v>
      </c>
      <c r="I60" s="117">
        <f t="shared" si="12"/>
        <v>6.1355586240019226</v>
      </c>
      <c r="J60" s="117">
        <v>113.14999999999999</v>
      </c>
      <c r="K60" s="117">
        <f t="shared" si="13"/>
        <v>10.759999239240001</v>
      </c>
      <c r="L60" s="117">
        <v>30.5</v>
      </c>
      <c r="M60" s="117">
        <f t="shared" si="14"/>
        <v>1.6171106209704782</v>
      </c>
      <c r="N60" s="117">
        <v>3.02</v>
      </c>
      <c r="O60" s="117">
        <f t="shared" si="15"/>
        <v>4.5795322204968618E-2</v>
      </c>
      <c r="P60" s="117">
        <v>0.43000000000000005</v>
      </c>
      <c r="Q60" s="117">
        <f t="shared" si="16"/>
        <v>1.5081792418418028E-2</v>
      </c>
      <c r="R60" s="117">
        <v>301.55</v>
      </c>
      <c r="S60" s="117">
        <f t="shared" si="17"/>
        <v>16.35436722076091</v>
      </c>
      <c r="T60" s="117">
        <v>0.5</v>
      </c>
      <c r="U60" s="117">
        <f t="shared" si="18"/>
        <v>1.2860638011107475E-3</v>
      </c>
      <c r="V60" s="117"/>
      <c r="W60" s="117">
        <f t="shared" si="19"/>
        <v>0</v>
      </c>
      <c r="X60" s="117"/>
      <c r="Y60" s="117">
        <f t="shared" si="20"/>
        <v>0</v>
      </c>
      <c r="Z60" s="117">
        <f t="shared" si="23"/>
        <v>551.48</v>
      </c>
      <c r="AA60" s="117">
        <f t="shared" si="21"/>
        <v>0.60683820875551264</v>
      </c>
    </row>
    <row r="61" spans="1:27" x14ac:dyDescent="0.2">
      <c r="A61" s="88" t="s">
        <v>209</v>
      </c>
      <c r="B61" s="118"/>
      <c r="C61" s="118"/>
      <c r="D61" s="118">
        <v>0.01</v>
      </c>
      <c r="E61" s="118">
        <f t="shared" si="22"/>
        <v>2.4611749649282571E-3</v>
      </c>
      <c r="F61" s="118">
        <v>889.97999999999979</v>
      </c>
      <c r="G61" s="118">
        <f t="shared" si="22"/>
        <v>16.231595419304369</v>
      </c>
      <c r="H61" s="118">
        <v>443.53999999999968</v>
      </c>
      <c r="I61" s="118">
        <f t="shared" si="12"/>
        <v>26.627844149606762</v>
      </c>
      <c r="J61" s="118">
        <v>53.3</v>
      </c>
      <c r="K61" s="118">
        <f t="shared" si="13"/>
        <v>5.0685634949314364</v>
      </c>
      <c r="L61" s="118">
        <v>571.09000000000015</v>
      </c>
      <c r="M61" s="118">
        <f t="shared" si="14"/>
        <v>30.279203427214117</v>
      </c>
      <c r="N61" s="118">
        <v>3669.4700000000475</v>
      </c>
      <c r="O61" s="118">
        <f t="shared" si="15"/>
        <v>55.643894361413373</v>
      </c>
      <c r="P61" s="118">
        <v>615.89999999999952</v>
      </c>
      <c r="Q61" s="118">
        <f t="shared" si="16"/>
        <v>21.602037094194547</v>
      </c>
      <c r="R61" s="118">
        <v>708.05000000000007</v>
      </c>
      <c r="S61" s="118">
        <f t="shared" si="17"/>
        <v>38.400629118420703</v>
      </c>
      <c r="T61" s="118">
        <v>4418.4800000000005</v>
      </c>
      <c r="U61" s="118">
        <f t="shared" si="18"/>
        <v>11.364894367863631</v>
      </c>
      <c r="V61" s="118">
        <v>0.01</v>
      </c>
      <c r="W61" s="118">
        <f t="shared" si="19"/>
        <v>3.3116760756903436E-5</v>
      </c>
      <c r="X61" s="118">
        <v>0.25</v>
      </c>
      <c r="Y61" s="118">
        <f t="shared" si="20"/>
        <v>1.1973180076628354</v>
      </c>
      <c r="Z61" s="118">
        <f t="shared" si="23"/>
        <v>11370.080000000047</v>
      </c>
      <c r="AA61" s="118">
        <f t="shared" si="21"/>
        <v>12.511421956565799</v>
      </c>
    </row>
    <row r="62" spans="1:27" x14ac:dyDescent="0.2">
      <c r="A62" s="89" t="s">
        <v>210</v>
      </c>
      <c r="B62" s="116"/>
      <c r="C62" s="116"/>
      <c r="D62" s="116"/>
      <c r="E62" s="116">
        <f t="shared" si="22"/>
        <v>0</v>
      </c>
      <c r="F62" s="116"/>
      <c r="G62" s="116">
        <f t="shared" si="22"/>
        <v>0</v>
      </c>
      <c r="H62" s="116">
        <v>8</v>
      </c>
      <c r="I62" s="116">
        <f t="shared" si="12"/>
        <v>0.4802785615657082</v>
      </c>
      <c r="J62" s="116">
        <v>16.800000000000004</v>
      </c>
      <c r="K62" s="116">
        <f t="shared" si="13"/>
        <v>1.5975959984024044</v>
      </c>
      <c r="L62" s="116"/>
      <c r="M62" s="116">
        <f t="shared" si="14"/>
        <v>0</v>
      </c>
      <c r="N62" s="116">
        <v>12.53</v>
      </c>
      <c r="O62" s="116">
        <f t="shared" si="15"/>
        <v>0.19000509510869429</v>
      </c>
      <c r="P62" s="116">
        <v>4.6900000000000004</v>
      </c>
      <c r="Q62" s="116">
        <f t="shared" si="16"/>
        <v>0.16449675916832684</v>
      </c>
      <c r="R62" s="116"/>
      <c r="S62" s="116">
        <f t="shared" si="17"/>
        <v>0</v>
      </c>
      <c r="T62" s="116"/>
      <c r="U62" s="116">
        <f t="shared" si="18"/>
        <v>0</v>
      </c>
      <c r="V62" s="116"/>
      <c r="W62" s="116">
        <f t="shared" si="19"/>
        <v>0</v>
      </c>
      <c r="X62" s="116"/>
      <c r="Y62" s="116">
        <f t="shared" si="20"/>
        <v>0</v>
      </c>
      <c r="Z62" s="116">
        <f t="shared" si="23"/>
        <v>42.02</v>
      </c>
      <c r="AA62" s="116">
        <f t="shared" si="21"/>
        <v>4.6238016849036487E-2</v>
      </c>
    </row>
    <row r="63" spans="1:27" x14ac:dyDescent="0.2">
      <c r="A63" s="89" t="s">
        <v>211</v>
      </c>
      <c r="B63" s="116"/>
      <c r="C63" s="116"/>
      <c r="D63" s="116"/>
      <c r="E63" s="116">
        <f t="shared" si="22"/>
        <v>0</v>
      </c>
      <c r="F63" s="116"/>
      <c r="G63" s="116">
        <f t="shared" si="22"/>
        <v>0</v>
      </c>
      <c r="H63" s="116"/>
      <c r="I63" s="116">
        <f t="shared" si="12"/>
        <v>0</v>
      </c>
      <c r="J63" s="116">
        <v>2.4</v>
      </c>
      <c r="K63" s="116">
        <f t="shared" si="13"/>
        <v>0.22822799977177199</v>
      </c>
      <c r="L63" s="116">
        <v>0.3</v>
      </c>
      <c r="M63" s="116">
        <f t="shared" si="14"/>
        <v>1.5906006107906344E-2</v>
      </c>
      <c r="N63" s="116">
        <v>0.67</v>
      </c>
      <c r="O63" s="116">
        <f t="shared" si="15"/>
        <v>1.0159889363353965E-2</v>
      </c>
      <c r="P63" s="116">
        <v>0.13</v>
      </c>
      <c r="Q63" s="116">
        <f t="shared" si="16"/>
        <v>4.5596116613821937E-3</v>
      </c>
      <c r="R63" s="116"/>
      <c r="S63" s="116">
        <f t="shared" si="17"/>
        <v>0</v>
      </c>
      <c r="T63" s="116"/>
      <c r="U63" s="116">
        <f t="shared" si="18"/>
        <v>0</v>
      </c>
      <c r="V63" s="116"/>
      <c r="W63" s="116">
        <f t="shared" si="19"/>
        <v>0</v>
      </c>
      <c r="X63" s="116"/>
      <c r="Y63" s="116">
        <f t="shared" si="20"/>
        <v>0</v>
      </c>
      <c r="Z63" s="116">
        <f t="shared" si="23"/>
        <v>3.4999999999999996</v>
      </c>
      <c r="AA63" s="116">
        <f t="shared" si="21"/>
        <v>3.8513341021329762E-3</v>
      </c>
    </row>
    <row r="64" spans="1:27" x14ac:dyDescent="0.2">
      <c r="A64" s="91" t="s">
        <v>212</v>
      </c>
      <c r="B64" s="117"/>
      <c r="C64" s="117"/>
      <c r="D64" s="117">
        <v>2.4</v>
      </c>
      <c r="E64" s="117">
        <f t="shared" si="22"/>
        <v>0.59068199158278167</v>
      </c>
      <c r="F64" s="117">
        <v>0.4</v>
      </c>
      <c r="G64" s="117">
        <f t="shared" si="22"/>
        <v>7.2952630033503562E-3</v>
      </c>
      <c r="H64" s="117">
        <v>4</v>
      </c>
      <c r="I64" s="117">
        <f t="shared" si="12"/>
        <v>0.2401392807828541</v>
      </c>
      <c r="J64" s="117">
        <v>81.14</v>
      </c>
      <c r="K64" s="117">
        <f t="shared" si="13"/>
        <v>7.7160082922839921</v>
      </c>
      <c r="L64" s="117"/>
      <c r="M64" s="117">
        <f t="shared" si="14"/>
        <v>0</v>
      </c>
      <c r="N64" s="117">
        <v>4.1099999999999994</v>
      </c>
      <c r="O64" s="117">
        <f t="shared" si="15"/>
        <v>6.2324097437887742E-2</v>
      </c>
      <c r="P64" s="117">
        <v>0</v>
      </c>
      <c r="Q64" s="117">
        <f t="shared" si="16"/>
        <v>0</v>
      </c>
      <c r="R64" s="117">
        <v>0</v>
      </c>
      <c r="S64" s="117">
        <f t="shared" si="17"/>
        <v>0</v>
      </c>
      <c r="T64" s="117">
        <v>0.4</v>
      </c>
      <c r="U64" s="117">
        <f t="shared" si="18"/>
        <v>1.028851040888598E-3</v>
      </c>
      <c r="V64" s="117">
        <v>0</v>
      </c>
      <c r="W64" s="117">
        <f t="shared" si="19"/>
        <v>0</v>
      </c>
      <c r="X64" s="117">
        <v>0</v>
      </c>
      <c r="Y64" s="117">
        <f t="shared" si="20"/>
        <v>0</v>
      </c>
      <c r="Z64" s="117">
        <f t="shared" si="23"/>
        <v>92.45</v>
      </c>
      <c r="AA64" s="117">
        <f t="shared" si="21"/>
        <v>0.10173023935491247</v>
      </c>
    </row>
    <row r="65" spans="1:27" x14ac:dyDescent="0.2">
      <c r="A65" s="88" t="s">
        <v>213</v>
      </c>
      <c r="B65" s="118"/>
      <c r="C65" s="118"/>
      <c r="D65" s="118"/>
      <c r="E65" s="118">
        <f t="shared" si="22"/>
        <v>0</v>
      </c>
      <c r="F65" s="118"/>
      <c r="G65" s="118">
        <f t="shared" si="22"/>
        <v>0</v>
      </c>
      <c r="H65" s="118"/>
      <c r="I65" s="118">
        <f t="shared" si="12"/>
        <v>0</v>
      </c>
      <c r="J65" s="118"/>
      <c r="K65" s="118">
        <f t="shared" si="13"/>
        <v>0</v>
      </c>
      <c r="L65" s="118"/>
      <c r="M65" s="118">
        <f t="shared" si="14"/>
        <v>0</v>
      </c>
      <c r="N65" s="118">
        <v>20.010000000000002</v>
      </c>
      <c r="O65" s="118">
        <f t="shared" si="15"/>
        <v>0.30343191964285504</v>
      </c>
      <c r="P65" s="118">
        <v>12.91</v>
      </c>
      <c r="Q65" s="118">
        <f t="shared" si="16"/>
        <v>0.4528045119111086</v>
      </c>
      <c r="R65" s="118"/>
      <c r="S65" s="118">
        <f t="shared" si="17"/>
        <v>0</v>
      </c>
      <c r="T65" s="118"/>
      <c r="U65" s="118">
        <f t="shared" si="18"/>
        <v>0</v>
      </c>
      <c r="V65" s="118">
        <v>3</v>
      </c>
      <c r="W65" s="118">
        <f t="shared" si="19"/>
        <v>9.9350282270710324E-3</v>
      </c>
      <c r="X65" s="118">
        <v>0.06</v>
      </c>
      <c r="Y65" s="118">
        <f t="shared" si="20"/>
        <v>0.28735632183908044</v>
      </c>
      <c r="Z65" s="118">
        <f t="shared" si="23"/>
        <v>35.980000000000004</v>
      </c>
      <c r="AA65" s="118">
        <f t="shared" si="21"/>
        <v>3.9591714569927008E-2</v>
      </c>
    </row>
    <row r="66" spans="1:27" x14ac:dyDescent="0.2">
      <c r="A66" s="89" t="s">
        <v>214</v>
      </c>
      <c r="B66" s="116"/>
      <c r="C66" s="116"/>
      <c r="D66" s="116"/>
      <c r="E66" s="116">
        <f t="shared" si="22"/>
        <v>0</v>
      </c>
      <c r="F66" s="116"/>
      <c r="G66" s="116">
        <f t="shared" si="22"/>
        <v>0</v>
      </c>
      <c r="H66" s="116">
        <v>10</v>
      </c>
      <c r="I66" s="116">
        <f t="shared" si="12"/>
        <v>0.60034820195713523</v>
      </c>
      <c r="J66" s="116"/>
      <c r="K66" s="116">
        <f t="shared" si="13"/>
        <v>0</v>
      </c>
      <c r="L66" s="116">
        <v>7.6199999999999992</v>
      </c>
      <c r="M66" s="116">
        <f t="shared" si="14"/>
        <v>0.40401255514082113</v>
      </c>
      <c r="N66" s="116">
        <v>14.32</v>
      </c>
      <c r="O66" s="116">
        <f t="shared" si="15"/>
        <v>0.21714868012422209</v>
      </c>
      <c r="P66" s="116">
        <v>438.15</v>
      </c>
      <c r="Q66" s="116">
        <f t="shared" si="16"/>
        <v>15.367644995650831</v>
      </c>
      <c r="R66" s="116">
        <v>32.299999999999997</v>
      </c>
      <c r="S66" s="116">
        <f t="shared" si="17"/>
        <v>1.751769395558207</v>
      </c>
      <c r="T66" s="116"/>
      <c r="U66" s="116">
        <f t="shared" si="18"/>
        <v>0</v>
      </c>
      <c r="V66" s="116"/>
      <c r="W66" s="116">
        <f t="shared" si="19"/>
        <v>0</v>
      </c>
      <c r="X66" s="116"/>
      <c r="Y66" s="116">
        <f t="shared" si="20"/>
        <v>0</v>
      </c>
      <c r="Z66" s="116">
        <f t="shared" si="23"/>
        <v>502.39</v>
      </c>
      <c r="AA66" s="116">
        <f t="shared" si="21"/>
        <v>0.55282049702016745</v>
      </c>
    </row>
    <row r="67" spans="1:27" x14ac:dyDescent="0.2">
      <c r="A67" s="91" t="s">
        <v>215</v>
      </c>
      <c r="B67" s="117"/>
      <c r="C67" s="117"/>
      <c r="D67" s="117">
        <v>0.65</v>
      </c>
      <c r="E67" s="117">
        <f t="shared" si="22"/>
        <v>0.15997637272033671</v>
      </c>
      <c r="F67" s="117">
        <v>142.13000000000002</v>
      </c>
      <c r="G67" s="117">
        <f t="shared" si="22"/>
        <v>2.5921893266654656</v>
      </c>
      <c r="H67" s="117">
        <v>0.4</v>
      </c>
      <c r="I67" s="117">
        <f t="shared" si="12"/>
        <v>2.4013928078285413E-2</v>
      </c>
      <c r="J67" s="117"/>
      <c r="K67" s="117">
        <f t="shared" si="13"/>
        <v>0</v>
      </c>
      <c r="L67" s="117">
        <v>260.73</v>
      </c>
      <c r="M67" s="117">
        <f t="shared" si="14"/>
        <v>13.823909908381404</v>
      </c>
      <c r="N67" s="117">
        <v>71.56</v>
      </c>
      <c r="O67" s="117">
        <f t="shared" si="15"/>
        <v>1.0851368400621042</v>
      </c>
      <c r="P67" s="117">
        <v>25.05</v>
      </c>
      <c r="Q67" s="117">
        <f t="shared" si="16"/>
        <v>0.87860209321249194</v>
      </c>
      <c r="R67" s="117">
        <v>0</v>
      </c>
      <c r="S67" s="117">
        <f t="shared" si="17"/>
        <v>0</v>
      </c>
      <c r="T67" s="117">
        <v>0</v>
      </c>
      <c r="U67" s="117">
        <f t="shared" si="18"/>
        <v>0</v>
      </c>
      <c r="V67" s="117">
        <v>0</v>
      </c>
      <c r="W67" s="117">
        <f t="shared" si="19"/>
        <v>0</v>
      </c>
      <c r="X67" s="117">
        <v>0</v>
      </c>
      <c r="Y67" s="117">
        <f t="shared" si="20"/>
        <v>0</v>
      </c>
      <c r="Z67" s="117">
        <f t="shared" si="23"/>
        <v>500.5200000000001</v>
      </c>
      <c r="AA67" s="117">
        <f t="shared" si="21"/>
        <v>0.55076278422845648</v>
      </c>
    </row>
    <row r="68" spans="1:27" x14ac:dyDescent="0.2">
      <c r="A68" s="94" t="s">
        <v>216</v>
      </c>
      <c r="B68" s="119"/>
      <c r="C68" s="119"/>
      <c r="D68" s="119">
        <v>15.24</v>
      </c>
      <c r="E68" s="119">
        <f t="shared" si="22"/>
        <v>3.7508306465506638</v>
      </c>
      <c r="F68" s="119">
        <v>1175.1099999999999</v>
      </c>
      <c r="G68" s="119">
        <f t="shared" si="22"/>
        <v>21.431841269667586</v>
      </c>
      <c r="H68" s="119">
        <v>0</v>
      </c>
      <c r="I68" s="119">
        <f t="shared" si="12"/>
        <v>0</v>
      </c>
      <c r="J68" s="119"/>
      <c r="K68" s="119">
        <f t="shared" si="13"/>
        <v>0</v>
      </c>
      <c r="L68" s="119">
        <v>7.42</v>
      </c>
      <c r="M68" s="119">
        <f t="shared" si="14"/>
        <v>0.39340855106888351</v>
      </c>
      <c r="N68" s="119">
        <v>276.31</v>
      </c>
      <c r="O68" s="119">
        <f t="shared" si="15"/>
        <v>4.1899687014751255</v>
      </c>
      <c r="P68" s="119">
        <v>74.13000000000001</v>
      </c>
      <c r="Q68" s="119">
        <f t="shared" si="16"/>
        <v>2.6000308650635544</v>
      </c>
      <c r="R68" s="119">
        <v>173.00999999999996</v>
      </c>
      <c r="S68" s="119">
        <f t="shared" si="17"/>
        <v>9.3830843072918064</v>
      </c>
      <c r="T68" s="119">
        <v>1630.8299999999995</v>
      </c>
      <c r="U68" s="119">
        <f t="shared" si="18"/>
        <v>4.1947028575308787</v>
      </c>
      <c r="V68" s="119">
        <v>13131.48</v>
      </c>
      <c r="W68" s="119">
        <f t="shared" si="19"/>
        <v>43.48720815440624</v>
      </c>
      <c r="X68" s="119">
        <v>11.67</v>
      </c>
      <c r="Y68" s="119">
        <f t="shared" si="20"/>
        <v>55.890804597701148</v>
      </c>
      <c r="Z68" s="119">
        <f t="shared" si="23"/>
        <v>16495.199999999997</v>
      </c>
      <c r="AA68" s="119">
        <f t="shared" si="21"/>
        <v>18.151007509001104</v>
      </c>
    </row>
    <row r="69" spans="1:27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406.30999999999995</v>
      </c>
      <c r="E69" s="96">
        <f t="shared" si="24"/>
        <v>100.00000000000004</v>
      </c>
      <c r="F69" s="96">
        <f t="shared" si="24"/>
        <v>5483.0099999999957</v>
      </c>
      <c r="G69" s="96">
        <f t="shared" si="24"/>
        <v>100.00000000000001</v>
      </c>
      <c r="H69" s="96">
        <f t="shared" si="24"/>
        <v>1665.6999999999996</v>
      </c>
      <c r="I69" s="96">
        <f t="shared" si="24"/>
        <v>100</v>
      </c>
      <c r="J69" s="96">
        <f t="shared" si="24"/>
        <v>1051.58</v>
      </c>
      <c r="K69" s="96">
        <f t="shared" si="24"/>
        <v>100</v>
      </c>
      <c r="L69" s="96">
        <f t="shared" si="24"/>
        <v>1886.0800000000002</v>
      </c>
      <c r="M69" s="96">
        <f t="shared" si="24"/>
        <v>100.00000000000001</v>
      </c>
      <c r="N69" s="96">
        <f t="shared" si="24"/>
        <v>6594.5600000000468</v>
      </c>
      <c r="O69" s="96">
        <f t="shared" si="24"/>
        <v>100</v>
      </c>
      <c r="P69" s="96">
        <f t="shared" si="24"/>
        <v>2851.12</v>
      </c>
      <c r="Q69" s="96">
        <f t="shared" si="24"/>
        <v>99.999999999999986</v>
      </c>
      <c r="R69" s="96">
        <f t="shared" si="24"/>
        <v>1843.85</v>
      </c>
      <c r="S69" s="96">
        <f t="shared" si="24"/>
        <v>100.00000000000003</v>
      </c>
      <c r="T69" s="96">
        <f t="shared" si="24"/>
        <v>38878.320000000007</v>
      </c>
      <c r="U69" s="96">
        <f t="shared" si="24"/>
        <v>100</v>
      </c>
      <c r="V69" s="96">
        <f t="shared" si="24"/>
        <v>30196.19</v>
      </c>
      <c r="W69" s="96">
        <f t="shared" si="24"/>
        <v>100</v>
      </c>
      <c r="X69" s="96">
        <f t="shared" si="24"/>
        <v>20.88</v>
      </c>
      <c r="Y69" s="96">
        <f t="shared" si="24"/>
        <v>100</v>
      </c>
      <c r="Z69" s="96">
        <f t="shared" si="24"/>
        <v>90877.600000000049</v>
      </c>
      <c r="AA69" s="96">
        <f t="shared" si="24"/>
        <v>99.999999999999943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42578125" customWidth="1"/>
    <col min="4" max="4" width="5.85546875" customWidth="1"/>
    <col min="5" max="5" width="6.42578125" customWidth="1"/>
    <col min="6" max="6" width="8.5703125" customWidth="1"/>
    <col min="7" max="7" width="6.42578125" customWidth="1"/>
    <col min="8" max="8" width="5.85546875" customWidth="1"/>
    <col min="9" max="9" width="7.140625" customWidth="1"/>
    <col min="10" max="10" width="7.42578125" customWidth="1"/>
    <col min="11" max="11" width="6.42578125" customWidth="1"/>
    <col min="12" max="12" width="8" customWidth="1"/>
    <col min="13" max="13" width="6.42578125" customWidth="1"/>
    <col min="14" max="14" width="10.140625" customWidth="1"/>
    <col min="15" max="17" width="6.42578125" customWidth="1"/>
    <col min="18" max="18" width="5.85546875" bestFit="1" customWidth="1"/>
    <col min="19" max="19" width="6.42578125" customWidth="1"/>
    <col min="20" max="20" width="5.85546875" customWidth="1"/>
    <col min="21" max="21" width="6.42578125" customWidth="1"/>
    <col min="22" max="22" width="5.85546875" customWidth="1"/>
    <col min="23" max="23" width="6.42578125" customWidth="1"/>
    <col min="24" max="24" width="5.85546875" customWidth="1"/>
    <col min="25" max="25" width="6.42578125" customWidth="1"/>
    <col min="26" max="26" width="9.42578125" customWidth="1"/>
    <col min="27" max="27" width="6.4257812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223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4.2</v>
      </c>
      <c r="E10" s="108">
        <f t="shared" ref="E10:E19" si="0">((D10/D$19*100))</f>
        <v>2.3199292973928416</v>
      </c>
      <c r="F10" s="21">
        <v>5.09</v>
      </c>
      <c r="G10" s="108">
        <f t="shared" ref="G10:G19" si="1">((F10/F$19*100))</f>
        <v>0.10798632031840051</v>
      </c>
      <c r="H10" s="21">
        <f>SUM(H30:H38)</f>
        <v>49.5</v>
      </c>
      <c r="I10" s="108">
        <f t="shared" ref="I10:I19" si="2">((H10/H$19*100))</f>
        <v>3.0137169784899758</v>
      </c>
      <c r="J10" s="21">
        <v>499.45</v>
      </c>
      <c r="K10" s="108">
        <f t="shared" ref="K10:K19" si="3">((J10/J$19*100))</f>
        <v>12.245233197588465</v>
      </c>
      <c r="L10" s="21">
        <v>896.99</v>
      </c>
      <c r="M10" s="108">
        <f t="shared" ref="M10:M19" si="4">((L10/L$19*100))</f>
        <v>20.678263836379397</v>
      </c>
      <c r="N10" s="14">
        <v>224.13</v>
      </c>
      <c r="O10" s="108">
        <f t="shared" ref="O10:O19" si="5">((N10/N$19*100))</f>
        <v>0.95812146122820629</v>
      </c>
      <c r="P10" s="21">
        <f>SUM(P30:P38)</f>
        <v>931.29000000000008</v>
      </c>
      <c r="Q10" s="108">
        <f t="shared" ref="Q10:S19" si="6">((P10/P$19*100))</f>
        <v>22.701323140826265</v>
      </c>
      <c r="R10" s="21">
        <f>SUM(R30:R38)</f>
        <v>63.46</v>
      </c>
      <c r="S10" s="108">
        <f t="shared" si="6"/>
        <v>27.512355848434922</v>
      </c>
      <c r="T10" s="21">
        <f>SUM(T30:T38)</f>
        <v>570.36</v>
      </c>
      <c r="U10" s="108">
        <f t="shared" ref="U10:U19" si="7">((T10/T$19*100))</f>
        <v>85.028101194114413</v>
      </c>
      <c r="V10" s="21">
        <f>SUM(V30:V38)</f>
        <v>0</v>
      </c>
      <c r="W10" s="108">
        <f t="shared" ref="W10:W19" si="8">((V10/V$19*100))</f>
        <v>0</v>
      </c>
      <c r="X10" s="21">
        <f>SUM(X30:X38)</f>
        <v>1.2</v>
      </c>
      <c r="Y10" s="108">
        <f t="shared" ref="Y10:Y19" si="9">((X10/X$19*100))</f>
        <v>1.1970074812967582</v>
      </c>
      <c r="Z10" s="77">
        <f>SUM(B10+D10+F10+H10+J10+L10+N10+P10+T10+V10+X10+R10)</f>
        <v>3245.67</v>
      </c>
      <c r="AA10" s="108">
        <f t="shared" ref="AA10:AA19" si="10">((Z10/Z$19*100))</f>
        <v>7.4479058265021409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38.299999999999997</v>
      </c>
      <c r="E11" s="109">
        <f t="shared" si="0"/>
        <v>21.155545735749005</v>
      </c>
      <c r="F11" s="22">
        <v>201.44</v>
      </c>
      <c r="G11" s="109">
        <f t="shared" si="1"/>
        <v>4.2736275766087619</v>
      </c>
      <c r="H11" s="22">
        <f>SUM(H39:H46)</f>
        <v>86.23</v>
      </c>
      <c r="I11" s="109">
        <f t="shared" si="2"/>
        <v>5.2499558597008207</v>
      </c>
      <c r="J11" s="22">
        <v>340.38</v>
      </c>
      <c r="K11" s="109">
        <f t="shared" si="3"/>
        <v>8.3452447207831852</v>
      </c>
      <c r="L11" s="22">
        <v>419.69</v>
      </c>
      <c r="M11" s="109">
        <f t="shared" si="4"/>
        <v>9.6750917507330829</v>
      </c>
      <c r="N11" s="15">
        <v>672.61</v>
      </c>
      <c r="O11" s="109">
        <f t="shared" si="5"/>
        <v>2.8753048500276797</v>
      </c>
      <c r="P11" s="22">
        <f>SUM(P39:P46)</f>
        <v>574.99</v>
      </c>
      <c r="Q11" s="109">
        <f t="shared" si="6"/>
        <v>14.016078549907862</v>
      </c>
      <c r="R11" s="22">
        <f>SUM(R39:R46)</f>
        <v>0</v>
      </c>
      <c r="S11" s="109">
        <f t="shared" si="6"/>
        <v>0</v>
      </c>
      <c r="T11" s="22">
        <f>SUM(T39:T46)</f>
        <v>0.15</v>
      </c>
      <c r="U11" s="109">
        <f t="shared" si="7"/>
        <v>2.2361692929232693E-2</v>
      </c>
      <c r="V11" s="22">
        <f>SUM(V39:V46)</f>
        <v>125.82000000000001</v>
      </c>
      <c r="W11" s="109">
        <f t="shared" si="8"/>
        <v>98.358348968105076</v>
      </c>
      <c r="X11" s="22">
        <f>SUM(X39:X46)</f>
        <v>0.3</v>
      </c>
      <c r="Y11" s="109">
        <f t="shared" si="9"/>
        <v>0.29925187032418954</v>
      </c>
      <c r="Z11" s="80">
        <f t="shared" ref="Z11:Z18" si="11">SUM(B11+D11+F11+H11+J11+L11+N11+P11+T11+V11+X11+R11)</f>
        <v>2459.9100000000008</v>
      </c>
      <c r="AA11" s="109">
        <f t="shared" si="10"/>
        <v>5.6448061638031248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25.59</v>
      </c>
      <c r="E12" s="109">
        <f t="shared" si="0"/>
        <v>14.134997790543528</v>
      </c>
      <c r="F12" s="22">
        <v>430.02</v>
      </c>
      <c r="G12" s="109">
        <f t="shared" si="1"/>
        <v>9.1230407590016878</v>
      </c>
      <c r="H12" s="22">
        <f>SUM(H47:H52)</f>
        <v>35.9</v>
      </c>
      <c r="I12" s="109">
        <f t="shared" si="2"/>
        <v>2.1857058490462653</v>
      </c>
      <c r="J12" s="22">
        <v>35.35</v>
      </c>
      <c r="K12" s="109">
        <f t="shared" si="3"/>
        <v>0.86669134755181143</v>
      </c>
      <c r="L12" s="22">
        <v>328.53</v>
      </c>
      <c r="M12" s="109">
        <f t="shared" si="4"/>
        <v>7.573585010051084</v>
      </c>
      <c r="N12" s="15">
        <v>436.97</v>
      </c>
      <c r="O12" s="109">
        <f t="shared" si="5"/>
        <v>1.8679798996693406</v>
      </c>
      <c r="P12" s="22">
        <f>SUM(P47:P52)</f>
        <v>39.129999999999995</v>
      </c>
      <c r="Q12" s="109">
        <f t="shared" si="6"/>
        <v>0.95384120359987923</v>
      </c>
      <c r="R12" s="22">
        <f>SUM(R47:R52)</f>
        <v>0.25</v>
      </c>
      <c r="S12" s="109">
        <f t="shared" si="6"/>
        <v>0.10838463539408652</v>
      </c>
      <c r="T12" s="22">
        <f>SUM(T47:T52)</f>
        <v>2</v>
      </c>
      <c r="U12" s="109">
        <f t="shared" si="7"/>
        <v>0.29815590572310263</v>
      </c>
      <c r="V12" s="22">
        <f>SUM(V47:V52)</f>
        <v>0</v>
      </c>
      <c r="W12" s="109">
        <f t="shared" si="8"/>
        <v>0</v>
      </c>
      <c r="X12" s="22">
        <f>SUM(X47:X52)</f>
        <v>7.0399999999999991</v>
      </c>
      <c r="Y12" s="109">
        <f t="shared" si="9"/>
        <v>7.0224438902743129</v>
      </c>
      <c r="Z12" s="80">
        <f t="shared" si="11"/>
        <v>1340.7799999999997</v>
      </c>
      <c r="AA12" s="109">
        <f t="shared" si="10"/>
        <v>3.0767154929667955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7.63</v>
      </c>
      <c r="E13" s="109">
        <f t="shared" si="0"/>
        <v>4.2145382235969953</v>
      </c>
      <c r="F13" s="22">
        <v>108.97</v>
      </c>
      <c r="G13" s="109">
        <f t="shared" si="1"/>
        <v>2.3118407318459928</v>
      </c>
      <c r="H13" s="22">
        <f>SUM(H53:H54)</f>
        <v>3.3</v>
      </c>
      <c r="I13" s="109">
        <f t="shared" si="2"/>
        <v>0.20091446523266507</v>
      </c>
      <c r="J13" s="22">
        <v>5.0999999999999996</v>
      </c>
      <c r="K13" s="109">
        <f t="shared" si="3"/>
        <v>0.12503892142897419</v>
      </c>
      <c r="L13" s="22">
        <v>121.81</v>
      </c>
      <c r="M13" s="109">
        <f t="shared" si="4"/>
        <v>2.8080795972188923</v>
      </c>
      <c r="N13" s="15">
        <v>13.99</v>
      </c>
      <c r="O13" s="109">
        <f t="shared" si="5"/>
        <v>5.9805109724635729E-2</v>
      </c>
      <c r="P13" s="22">
        <f>SUM(P53:P54)</f>
        <v>5.17</v>
      </c>
      <c r="Q13" s="109">
        <f t="shared" si="6"/>
        <v>0.12602501974473235</v>
      </c>
      <c r="R13" s="22">
        <f>SUM(R53:R54)</f>
        <v>0</v>
      </c>
      <c r="S13" s="109">
        <f t="shared" si="6"/>
        <v>0</v>
      </c>
      <c r="T13" s="22">
        <f>SUM(T53:T54)</f>
        <v>0.9</v>
      </c>
      <c r="U13" s="109">
        <f t="shared" si="7"/>
        <v>0.13417015757539619</v>
      </c>
      <c r="V13" s="22">
        <f>SUM(V53:V54)</f>
        <v>0</v>
      </c>
      <c r="W13" s="109">
        <f t="shared" si="8"/>
        <v>0</v>
      </c>
      <c r="X13" s="22">
        <f>SUM(X53:X54)</f>
        <v>0.01</v>
      </c>
      <c r="Y13" s="109">
        <f t="shared" si="9"/>
        <v>9.9750623441396524E-3</v>
      </c>
      <c r="Z13" s="80">
        <f t="shared" si="11"/>
        <v>266.88</v>
      </c>
      <c r="AA13" s="109">
        <f t="shared" si="10"/>
        <v>0.61241503510119377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69.52</v>
      </c>
      <c r="E14" s="109">
        <f t="shared" si="0"/>
        <v>38.400353513035796</v>
      </c>
      <c r="F14" s="22">
        <v>1507.66</v>
      </c>
      <c r="G14" s="109">
        <f t="shared" si="1"/>
        <v>31.985590509084428</v>
      </c>
      <c r="H14" s="22">
        <f>SUM(H55:H57)</f>
        <v>1205.4599999999998</v>
      </c>
      <c r="I14" s="109">
        <f t="shared" si="2"/>
        <v>73.392227654354059</v>
      </c>
      <c r="J14" s="22">
        <v>735.7</v>
      </c>
      <c r="K14" s="109">
        <f t="shared" si="3"/>
        <v>18.03747735201889</v>
      </c>
      <c r="L14" s="22">
        <v>1780.29</v>
      </c>
      <c r="M14" s="109">
        <f t="shared" si="4"/>
        <v>41.040932814488315</v>
      </c>
      <c r="N14" s="15">
        <v>5488.51</v>
      </c>
      <c r="O14" s="109">
        <f t="shared" si="5"/>
        <v>23.462540584328835</v>
      </c>
      <c r="P14" s="22">
        <f>SUM(P55:P57)</f>
        <v>873.7099999999997</v>
      </c>
      <c r="Q14" s="109">
        <f t="shared" si="6"/>
        <v>21.297740812605426</v>
      </c>
      <c r="R14" s="22">
        <f>SUM(R55:R57)</f>
        <v>48.85</v>
      </c>
      <c r="S14" s="109">
        <f t="shared" si="6"/>
        <v>21.178357756004505</v>
      </c>
      <c r="T14" s="22">
        <f>SUM(T55:T57)</f>
        <v>14.929999999999998</v>
      </c>
      <c r="U14" s="109">
        <f t="shared" si="7"/>
        <v>2.2257338362229611</v>
      </c>
      <c r="V14" s="22">
        <f>SUM(V55:V57)</f>
        <v>1.5</v>
      </c>
      <c r="W14" s="109">
        <f t="shared" si="8"/>
        <v>1.1726078799249531</v>
      </c>
      <c r="X14" s="22">
        <f>SUM(X55:X57)</f>
        <v>89.68</v>
      </c>
      <c r="Y14" s="109">
        <f t="shared" si="9"/>
        <v>89.456359102244392</v>
      </c>
      <c r="Z14" s="80">
        <f t="shared" si="11"/>
        <v>11815.81</v>
      </c>
      <c r="AA14" s="109">
        <f t="shared" si="10"/>
        <v>27.113982673482596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14.67</v>
      </c>
      <c r="E15" s="109">
        <f t="shared" si="0"/>
        <v>8.1031816173221394</v>
      </c>
      <c r="F15" s="22">
        <v>609.80999999999995</v>
      </c>
      <c r="G15" s="109">
        <f t="shared" si="1"/>
        <v>12.937355204983067</v>
      </c>
      <c r="H15" s="22">
        <f>SUM(H58:H60)</f>
        <v>10.84</v>
      </c>
      <c r="I15" s="109">
        <f t="shared" si="2"/>
        <v>0.65997357670366341</v>
      </c>
      <c r="J15" s="22">
        <v>2046.9</v>
      </c>
      <c r="K15" s="109">
        <f t="shared" si="3"/>
        <v>50.184738877052418</v>
      </c>
      <c r="L15" s="22">
        <v>82.27</v>
      </c>
      <c r="M15" s="109">
        <f t="shared" si="4"/>
        <v>1.8965660328642826</v>
      </c>
      <c r="N15" s="15">
        <v>22.32</v>
      </c>
      <c r="O15" s="109">
        <f t="shared" si="5"/>
        <v>9.541458535052677E-2</v>
      </c>
      <c r="P15" s="22">
        <f>SUM(P58:P60)</f>
        <v>22.709999999999997</v>
      </c>
      <c r="Q15" s="109">
        <f t="shared" si="6"/>
        <v>0.5535837907935921</v>
      </c>
      <c r="R15" s="22">
        <f>SUM(R58:R60)</f>
        <v>0</v>
      </c>
      <c r="S15" s="109">
        <f t="shared" si="6"/>
        <v>0</v>
      </c>
      <c r="T15" s="22">
        <f>SUM(T58:T60)</f>
        <v>2</v>
      </c>
      <c r="U15" s="109">
        <f t="shared" si="7"/>
        <v>0.29815590572310263</v>
      </c>
      <c r="V15" s="22">
        <f>SUM(V58:V60)</f>
        <v>0</v>
      </c>
      <c r="W15" s="109">
        <f t="shared" si="8"/>
        <v>0</v>
      </c>
      <c r="X15" s="22">
        <f>SUM(X58:X60)</f>
        <v>0</v>
      </c>
      <c r="Y15" s="109">
        <f t="shared" si="9"/>
        <v>0</v>
      </c>
      <c r="Z15" s="80">
        <f t="shared" si="11"/>
        <v>2811.5200000000004</v>
      </c>
      <c r="AA15" s="109">
        <f t="shared" si="10"/>
        <v>6.4516528757782838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16.93</v>
      </c>
      <c r="E16" s="109">
        <f t="shared" si="0"/>
        <v>9.3515245249668588</v>
      </c>
      <c r="F16" s="22">
        <v>519.99</v>
      </c>
      <c r="G16" s="109">
        <f t="shared" si="1"/>
        <v>11.031789136024575</v>
      </c>
      <c r="H16" s="22">
        <f>SUM(H61:H64)</f>
        <v>244.01999999999995</v>
      </c>
      <c r="I16" s="109">
        <f t="shared" si="2"/>
        <v>14.856711456386339</v>
      </c>
      <c r="J16" s="22">
        <v>396.35</v>
      </c>
      <c r="K16" s="109">
        <f t="shared" si="3"/>
        <v>9.7174855898772421</v>
      </c>
      <c r="L16" s="22">
        <v>76.319999999999993</v>
      </c>
      <c r="M16" s="109">
        <f t="shared" si="4"/>
        <v>1.7594009921988822</v>
      </c>
      <c r="N16" s="15">
        <v>15610.6</v>
      </c>
      <c r="O16" s="109">
        <f t="shared" si="5"/>
        <v>66.732926795382312</v>
      </c>
      <c r="P16" s="22">
        <f>SUM(P61:P64)</f>
        <v>1063.5399999999993</v>
      </c>
      <c r="Q16" s="109">
        <f t="shared" si="6"/>
        <v>25.925077272594304</v>
      </c>
      <c r="R16" s="22">
        <f>SUM(R61:R64)</f>
        <v>100.9</v>
      </c>
      <c r="S16" s="109">
        <f t="shared" si="6"/>
        <v>43.744038845053325</v>
      </c>
      <c r="T16" s="22">
        <f>SUM(T61:T64)</f>
        <v>66.75</v>
      </c>
      <c r="U16" s="109">
        <f t="shared" si="7"/>
        <v>9.9509533535085506</v>
      </c>
      <c r="V16" s="22">
        <f>SUM(V61:V64)</f>
        <v>0</v>
      </c>
      <c r="W16" s="109">
        <f t="shared" si="8"/>
        <v>0</v>
      </c>
      <c r="X16" s="22">
        <f>SUM(X61:X64)</f>
        <v>0</v>
      </c>
      <c r="Y16" s="109">
        <f t="shared" si="9"/>
        <v>0</v>
      </c>
      <c r="Z16" s="80">
        <f t="shared" si="11"/>
        <v>18095.400000000001</v>
      </c>
      <c r="AA16" s="109">
        <f t="shared" si="10"/>
        <v>41.523887238347349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21.63</v>
      </c>
      <c r="G17" s="109">
        <f t="shared" si="1"/>
        <v>0.45888882288546229</v>
      </c>
      <c r="H17" s="22">
        <f>SUM(H65:H67)</f>
        <v>7.24</v>
      </c>
      <c r="I17" s="109">
        <f t="shared" si="2"/>
        <v>0.44079416008621058</v>
      </c>
      <c r="J17" s="22">
        <v>19.5</v>
      </c>
      <c r="K17" s="109">
        <f t="shared" si="3"/>
        <v>0.478089993699019</v>
      </c>
      <c r="L17" s="22">
        <v>204.97</v>
      </c>
      <c r="M17" s="109">
        <f t="shared" si="4"/>
        <v>4.725162753812957</v>
      </c>
      <c r="N17" s="15">
        <v>266.97000000000003</v>
      </c>
      <c r="O17" s="109">
        <f t="shared" si="5"/>
        <v>1.1412559073042174</v>
      </c>
      <c r="P17" s="22">
        <f>SUM(P65:P67)</f>
        <v>45.78</v>
      </c>
      <c r="Q17" s="109">
        <f t="shared" si="6"/>
        <v>1.1159430181651542</v>
      </c>
      <c r="R17" s="22">
        <f>SUM(R65:R67)</f>
        <v>0</v>
      </c>
      <c r="S17" s="109">
        <f t="shared" si="6"/>
        <v>0</v>
      </c>
      <c r="T17" s="22">
        <f>SUM(T65:T67)</f>
        <v>0</v>
      </c>
      <c r="U17" s="109">
        <f t="shared" si="7"/>
        <v>0</v>
      </c>
      <c r="V17" s="22">
        <f>SUM(V65:V67)</f>
        <v>0</v>
      </c>
      <c r="W17" s="109">
        <f t="shared" si="8"/>
        <v>0</v>
      </c>
      <c r="X17" s="22">
        <f>SUM(X65:X67)</f>
        <v>0.02</v>
      </c>
      <c r="Y17" s="109">
        <f t="shared" si="9"/>
        <v>1.9950124688279305E-2</v>
      </c>
      <c r="Z17" s="80">
        <f t="shared" si="11"/>
        <v>566.11</v>
      </c>
      <c r="AA17" s="109">
        <f t="shared" si="10"/>
        <v>1.29906428177884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4.2</v>
      </c>
      <c r="E18" s="110">
        <f t="shared" si="0"/>
        <v>2.3199292973928416</v>
      </c>
      <c r="F18" s="23">
        <v>1308.95</v>
      </c>
      <c r="G18" s="110">
        <f t="shared" si="1"/>
        <v>27.769880939247614</v>
      </c>
      <c r="H18" s="23">
        <f>SUM(H68)</f>
        <v>0</v>
      </c>
      <c r="I18" s="110">
        <f t="shared" si="2"/>
        <v>0</v>
      </c>
      <c r="J18" s="23">
        <v>0</v>
      </c>
      <c r="K18" s="110">
        <f t="shared" si="3"/>
        <v>0</v>
      </c>
      <c r="L18" s="23">
        <v>426.97</v>
      </c>
      <c r="M18" s="110">
        <f t="shared" si="4"/>
        <v>9.8429172122531039</v>
      </c>
      <c r="N18" s="16">
        <v>656.55</v>
      </c>
      <c r="O18" s="110">
        <f t="shared" si="5"/>
        <v>2.8066508069842446</v>
      </c>
      <c r="P18" s="23">
        <f>SUM(P68)</f>
        <v>546.04</v>
      </c>
      <c r="Q18" s="110">
        <f t="shared" si="6"/>
        <v>13.310387191762793</v>
      </c>
      <c r="R18" s="23">
        <f>SUM(R68)</f>
        <v>17.200000000000003</v>
      </c>
      <c r="S18" s="110">
        <f t="shared" si="6"/>
        <v>7.4568629151131534</v>
      </c>
      <c r="T18" s="23">
        <f>SUM(T68)</f>
        <v>13.7</v>
      </c>
      <c r="U18" s="110">
        <f t="shared" si="7"/>
        <v>2.0423679542032529</v>
      </c>
      <c r="V18" s="23">
        <f>SUM(V68)</f>
        <v>0.6</v>
      </c>
      <c r="W18" s="110">
        <f t="shared" si="8"/>
        <v>0.4690431519699812</v>
      </c>
      <c r="X18" s="23">
        <f>SUM(X68)</f>
        <v>2</v>
      </c>
      <c r="Y18" s="110">
        <f t="shared" si="9"/>
        <v>1.99501246882793</v>
      </c>
      <c r="Z18" s="83">
        <f t="shared" si="11"/>
        <v>2976.2099999999996</v>
      </c>
      <c r="AA18" s="110">
        <f t="shared" si="10"/>
        <v>6.8295704122396721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181.04</v>
      </c>
      <c r="E19" s="113">
        <f t="shared" si="0"/>
        <v>100</v>
      </c>
      <c r="F19" s="112">
        <f>SUM(F10:F18)</f>
        <v>4713.5600000000004</v>
      </c>
      <c r="G19" s="113">
        <f t="shared" si="1"/>
        <v>100</v>
      </c>
      <c r="H19" s="112">
        <f>SUM(H10:H18)</f>
        <v>1642.4899999999998</v>
      </c>
      <c r="I19" s="113">
        <f t="shared" si="2"/>
        <v>100</v>
      </c>
      <c r="J19" s="112">
        <f>SUM(J10:J18)</f>
        <v>4078.73</v>
      </c>
      <c r="K19" s="113">
        <f t="shared" si="3"/>
        <v>100</v>
      </c>
      <c r="L19" s="112">
        <f>SUM(L10:L18)</f>
        <v>4337.84</v>
      </c>
      <c r="M19" s="113">
        <f t="shared" si="4"/>
        <v>100</v>
      </c>
      <c r="N19" s="96">
        <f>SUM(N10:N18)</f>
        <v>23392.65</v>
      </c>
      <c r="O19" s="113">
        <f t="shared" si="5"/>
        <v>100</v>
      </c>
      <c r="P19" s="96">
        <f>SUM(P10:P18)</f>
        <v>4102.3599999999988</v>
      </c>
      <c r="Q19" s="113">
        <f t="shared" si="6"/>
        <v>100</v>
      </c>
      <c r="R19" s="96">
        <f>SUM(R10:R18)</f>
        <v>230.66000000000003</v>
      </c>
      <c r="S19" s="113">
        <f t="shared" si="6"/>
        <v>100</v>
      </c>
      <c r="T19" s="112">
        <f>SUM(T10:T18)</f>
        <v>670.79</v>
      </c>
      <c r="U19" s="113">
        <f t="shared" si="7"/>
        <v>100</v>
      </c>
      <c r="V19" s="112">
        <f>SUM(V10:V18)</f>
        <v>127.92</v>
      </c>
      <c r="W19" s="113">
        <f t="shared" si="8"/>
        <v>100</v>
      </c>
      <c r="X19" s="112">
        <f>SUM(X10:X18)</f>
        <v>100.25</v>
      </c>
      <c r="Y19" s="113">
        <f t="shared" si="9"/>
        <v>100</v>
      </c>
      <c r="Z19" s="96">
        <f>SUM(Z10:Z18)</f>
        <v>43578.29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>((F30/F$69*100))</f>
        <v>0</v>
      </c>
      <c r="H30" s="116"/>
      <c r="I30" s="116">
        <f>((H30/H$69*100))</f>
        <v>0</v>
      </c>
      <c r="J30" s="116">
        <v>20</v>
      </c>
      <c r="K30" s="116">
        <f>((J30/J$69*100))</f>
        <v>0.49034871148617343</v>
      </c>
      <c r="L30" s="116">
        <v>4</v>
      </c>
      <c r="M30" s="116">
        <f>((L30/L$69*100))</f>
        <v>9.2211792043966595E-2</v>
      </c>
      <c r="N30" s="116"/>
      <c r="O30" s="116">
        <f>((N30/N$69*100))</f>
        <v>0</v>
      </c>
      <c r="P30" s="116">
        <v>174.3</v>
      </c>
      <c r="Q30" s="116">
        <f>((P30/P$69*100))</f>
        <v>4.2487738765003566</v>
      </c>
      <c r="R30" s="116">
        <v>7.75</v>
      </c>
      <c r="S30" s="116">
        <f>((R30/R$69*100))</f>
        <v>3.3599236972166824</v>
      </c>
      <c r="T30" s="116">
        <v>15</v>
      </c>
      <c r="U30" s="116">
        <f>((T30/T$69*100))</f>
        <v>2.2361692929232695</v>
      </c>
      <c r="V30" s="116"/>
      <c r="W30" s="116">
        <f>((V30/V$69*100))</f>
        <v>0</v>
      </c>
      <c r="X30" s="116"/>
      <c r="Y30" s="116">
        <f>((X30/X$69*100))</f>
        <v>0</v>
      </c>
      <c r="Z30" s="116">
        <f>B30+D30+F30+H30+J30+L30+N30+P30+R30+T30+V30+X30</f>
        <v>221.05</v>
      </c>
      <c r="AA30" s="116">
        <f>((Z30/Z$69*100))</f>
        <v>0.50724798976738006</v>
      </c>
    </row>
    <row r="31" spans="1:27" x14ac:dyDescent="0.2">
      <c r="A31" s="89" t="s">
        <v>179</v>
      </c>
      <c r="B31" s="116"/>
      <c r="C31" s="116"/>
      <c r="D31" s="116">
        <v>0.75</v>
      </c>
      <c r="E31" s="116">
        <f t="shared" ref="E31:E68" si="12">((D31/D$69*100))</f>
        <v>0.41427308882015024</v>
      </c>
      <c r="F31" s="116">
        <v>0.03</v>
      </c>
      <c r="G31" s="116">
        <f t="shared" ref="G31:G68" si="13">((F31/F$69*100))</f>
        <v>6.3646161287858876E-4</v>
      </c>
      <c r="H31" s="116">
        <v>4.5</v>
      </c>
      <c r="I31" s="116">
        <f t="shared" ref="I31:I68" si="14">((H31/H$69*100))</f>
        <v>0.27397427077181602</v>
      </c>
      <c r="J31" s="116">
        <v>0.1</v>
      </c>
      <c r="K31" s="116">
        <f t="shared" ref="K31:K68" si="15">((J31/J$69*100))</f>
        <v>2.4517435574308672E-3</v>
      </c>
      <c r="L31" s="116">
        <v>3.5599999999999996</v>
      </c>
      <c r="M31" s="116">
        <f t="shared" ref="M31:M68" si="16">((L31/L$69*100))</f>
        <v>8.2068494919130264E-2</v>
      </c>
      <c r="N31" s="116">
        <v>16.119999999999997</v>
      </c>
      <c r="O31" s="116">
        <f t="shared" ref="O31:O68" si="17">((N31/N$69*100))</f>
        <v>6.8910533864268889E-2</v>
      </c>
      <c r="P31" s="116">
        <v>42.79</v>
      </c>
      <c r="Q31" s="116">
        <f t="shared" ref="Q31:Q68" si="18">((P31/P$69*100))</f>
        <v>1.0430581421425718</v>
      </c>
      <c r="R31" s="116">
        <v>16.41</v>
      </c>
      <c r="S31" s="116">
        <f t="shared" ref="S31:S68" si="19">((R31/R$69*100))</f>
        <v>7.1143674672678392</v>
      </c>
      <c r="T31" s="116">
        <v>548.9</v>
      </c>
      <c r="U31" s="116">
        <f t="shared" ref="U31:U68" si="20">((T31/T$69*100))</f>
        <v>81.82888832570552</v>
      </c>
      <c r="V31" s="116"/>
      <c r="W31" s="116">
        <f t="shared" ref="W31:W68" si="21">((V31/V$69*100))</f>
        <v>0</v>
      </c>
      <c r="X31" s="116">
        <v>1.2</v>
      </c>
      <c r="Y31" s="116">
        <f t="shared" ref="Y31:Y68" si="22">((X31/X$69*100))</f>
        <v>1.1970074812967584</v>
      </c>
      <c r="Z31" s="116">
        <f t="shared" ref="Z31:Z68" si="23">B31+D31+F31+H31+J31+L31+N31+P31+R31+T31+V31+X31</f>
        <v>634.36</v>
      </c>
      <c r="AA31" s="116">
        <f t="shared" ref="AA31:AA68" si="24">((Z31/Z$69*100))</f>
        <v>1.4556789630800058</v>
      </c>
    </row>
    <row r="32" spans="1:27" x14ac:dyDescent="0.2">
      <c r="A32" s="89" t="s">
        <v>180</v>
      </c>
      <c r="B32" s="116"/>
      <c r="C32" s="116"/>
      <c r="D32" s="116"/>
      <c r="E32" s="116">
        <f t="shared" si="12"/>
        <v>0</v>
      </c>
      <c r="F32" s="116">
        <v>5</v>
      </c>
      <c r="G32" s="116">
        <f t="shared" si="13"/>
        <v>0.10607693547976479</v>
      </c>
      <c r="H32" s="116"/>
      <c r="I32" s="116">
        <f t="shared" si="14"/>
        <v>0</v>
      </c>
      <c r="J32" s="116"/>
      <c r="K32" s="116">
        <f t="shared" si="15"/>
        <v>0</v>
      </c>
      <c r="L32" s="116">
        <v>10.86</v>
      </c>
      <c r="M32" s="116">
        <f t="shared" si="16"/>
        <v>0.25035501539936933</v>
      </c>
      <c r="N32" s="116">
        <v>11.02</v>
      </c>
      <c r="O32" s="116">
        <f t="shared" si="17"/>
        <v>4.710881409331534E-2</v>
      </c>
      <c r="P32" s="116">
        <v>38.279999999999994</v>
      </c>
      <c r="Q32" s="116">
        <f t="shared" si="18"/>
        <v>0.93312142279078381</v>
      </c>
      <c r="R32" s="116">
        <v>23.900000000000002</v>
      </c>
      <c r="S32" s="116">
        <f t="shared" si="19"/>
        <v>10.361571143674672</v>
      </c>
      <c r="T32" s="116">
        <v>3.5</v>
      </c>
      <c r="U32" s="116">
        <f t="shared" si="20"/>
        <v>0.52177283501542959</v>
      </c>
      <c r="V32" s="116"/>
      <c r="W32" s="116">
        <f t="shared" si="21"/>
        <v>0</v>
      </c>
      <c r="X32" s="116"/>
      <c r="Y32" s="116">
        <f t="shared" si="22"/>
        <v>0</v>
      </c>
      <c r="Z32" s="116">
        <f t="shared" si="23"/>
        <v>92.56</v>
      </c>
      <c r="AA32" s="116">
        <f t="shared" si="24"/>
        <v>0.21239933921225379</v>
      </c>
    </row>
    <row r="33" spans="1:27" x14ac:dyDescent="0.2">
      <c r="A33" s="89" t="s">
        <v>181</v>
      </c>
      <c r="B33" s="116"/>
      <c r="C33" s="116"/>
      <c r="D33" s="116">
        <v>1.5</v>
      </c>
      <c r="E33" s="116">
        <f t="shared" si="12"/>
        <v>0.82854617764030047</v>
      </c>
      <c r="F33" s="116"/>
      <c r="G33" s="116">
        <f t="shared" si="13"/>
        <v>0</v>
      </c>
      <c r="H33" s="116"/>
      <c r="I33" s="116">
        <f t="shared" si="14"/>
        <v>0</v>
      </c>
      <c r="J33" s="116"/>
      <c r="K33" s="116">
        <f t="shared" si="15"/>
        <v>0</v>
      </c>
      <c r="L33" s="116">
        <v>4.5</v>
      </c>
      <c r="M33" s="116">
        <f t="shared" si="16"/>
        <v>0.10373826604946242</v>
      </c>
      <c r="N33" s="116">
        <v>15.95</v>
      </c>
      <c r="O33" s="116">
        <f t="shared" si="17"/>
        <v>6.8183809871903783E-2</v>
      </c>
      <c r="P33" s="116">
        <v>14.53</v>
      </c>
      <c r="Q33" s="116">
        <f t="shared" si="18"/>
        <v>0.35418637077194592</v>
      </c>
      <c r="R33" s="116"/>
      <c r="S33" s="116">
        <f t="shared" si="19"/>
        <v>0</v>
      </c>
      <c r="T33" s="116"/>
      <c r="U33" s="116">
        <f t="shared" si="20"/>
        <v>0</v>
      </c>
      <c r="V33" s="116"/>
      <c r="W33" s="116">
        <f t="shared" si="21"/>
        <v>0</v>
      </c>
      <c r="X33" s="116"/>
      <c r="Y33" s="116">
        <f t="shared" si="22"/>
        <v>0</v>
      </c>
      <c r="Z33" s="116">
        <f t="shared" si="23"/>
        <v>36.479999999999997</v>
      </c>
      <c r="AA33" s="116">
        <f t="shared" si="24"/>
        <v>8.371140767570244E-2</v>
      </c>
    </row>
    <row r="34" spans="1:27" x14ac:dyDescent="0.2">
      <c r="A34" s="89" t="s">
        <v>182</v>
      </c>
      <c r="B34" s="116"/>
      <c r="C34" s="116"/>
      <c r="D34" s="116">
        <v>0.2</v>
      </c>
      <c r="E34" s="116">
        <f t="shared" si="12"/>
        <v>0.11047282368537341</v>
      </c>
      <c r="F34" s="116"/>
      <c r="G34" s="116">
        <f t="shared" si="13"/>
        <v>0</v>
      </c>
      <c r="H34" s="116"/>
      <c r="I34" s="116">
        <f t="shared" si="14"/>
        <v>0</v>
      </c>
      <c r="J34" s="116">
        <v>465.55000000000007</v>
      </c>
      <c r="K34" s="116">
        <f t="shared" si="15"/>
        <v>11.414092131619404</v>
      </c>
      <c r="L34" s="116">
        <v>6.7</v>
      </c>
      <c r="M34" s="116">
        <f t="shared" si="16"/>
        <v>0.15445475167364406</v>
      </c>
      <c r="N34" s="116">
        <v>2.9</v>
      </c>
      <c r="O34" s="116">
        <f t="shared" si="17"/>
        <v>1.2397056340346144E-2</v>
      </c>
      <c r="P34" s="116">
        <v>155.09</v>
      </c>
      <c r="Q34" s="116">
        <f t="shared" si="18"/>
        <v>3.7805068302148035</v>
      </c>
      <c r="R34" s="116">
        <v>0.3</v>
      </c>
      <c r="S34" s="116">
        <f t="shared" si="19"/>
        <v>0.13006156247290382</v>
      </c>
      <c r="T34" s="116">
        <v>1</v>
      </c>
      <c r="U34" s="116">
        <f t="shared" si="20"/>
        <v>0.14907795286155132</v>
      </c>
      <c r="V34" s="116"/>
      <c r="W34" s="116">
        <f t="shared" si="21"/>
        <v>0</v>
      </c>
      <c r="X34" s="116"/>
      <c r="Y34" s="116">
        <f t="shared" si="22"/>
        <v>0</v>
      </c>
      <c r="Z34" s="116">
        <f t="shared" si="23"/>
        <v>631.74</v>
      </c>
      <c r="AA34" s="116">
        <f t="shared" si="24"/>
        <v>1.4496667950945248</v>
      </c>
    </row>
    <row r="35" spans="1:27" x14ac:dyDescent="0.2">
      <c r="A35" s="89" t="s">
        <v>183</v>
      </c>
      <c r="B35" s="116"/>
      <c r="C35" s="116"/>
      <c r="D35" s="116"/>
      <c r="E35" s="116">
        <f t="shared" si="12"/>
        <v>0</v>
      </c>
      <c r="F35" s="116"/>
      <c r="G35" s="116">
        <f t="shared" si="13"/>
        <v>0</v>
      </c>
      <c r="H35" s="116"/>
      <c r="I35" s="116">
        <f t="shared" si="14"/>
        <v>0</v>
      </c>
      <c r="J35" s="116"/>
      <c r="K35" s="116">
        <f t="shared" si="15"/>
        <v>0</v>
      </c>
      <c r="L35" s="116">
        <v>368</v>
      </c>
      <c r="M35" s="116">
        <f t="shared" si="16"/>
        <v>8.4834848680449273</v>
      </c>
      <c r="N35" s="116">
        <v>102.3</v>
      </c>
      <c r="O35" s="116">
        <f t="shared" si="17"/>
        <v>0.43731684952324501</v>
      </c>
      <c r="P35" s="116">
        <v>362.05000000000007</v>
      </c>
      <c r="Q35" s="116">
        <f t="shared" si="18"/>
        <v>8.8254078140387513</v>
      </c>
      <c r="R35" s="116">
        <v>0.4</v>
      </c>
      <c r="S35" s="116">
        <f t="shared" si="19"/>
        <v>0.17341541663053844</v>
      </c>
      <c r="T35" s="116"/>
      <c r="U35" s="116">
        <f t="shared" si="20"/>
        <v>0</v>
      </c>
      <c r="V35" s="116"/>
      <c r="W35" s="116">
        <f t="shared" si="21"/>
        <v>0</v>
      </c>
      <c r="X35" s="116"/>
      <c r="Y35" s="116">
        <f t="shared" si="22"/>
        <v>0</v>
      </c>
      <c r="Z35" s="116">
        <f t="shared" si="23"/>
        <v>832.75000000000011</v>
      </c>
      <c r="AA35" s="116">
        <f t="shared" si="24"/>
        <v>1.910928583934792</v>
      </c>
    </row>
    <row r="36" spans="1:27" x14ac:dyDescent="0.2">
      <c r="A36" s="89" t="s">
        <v>184</v>
      </c>
      <c r="B36" s="116"/>
      <c r="C36" s="116"/>
      <c r="D36" s="116"/>
      <c r="E36" s="116">
        <f t="shared" si="12"/>
        <v>0</v>
      </c>
      <c r="F36" s="116"/>
      <c r="G36" s="116">
        <f t="shared" si="13"/>
        <v>0</v>
      </c>
      <c r="H36" s="116"/>
      <c r="I36" s="116">
        <f t="shared" si="14"/>
        <v>0</v>
      </c>
      <c r="J36" s="116"/>
      <c r="K36" s="116">
        <f t="shared" si="15"/>
        <v>0</v>
      </c>
      <c r="L36" s="116">
        <v>70.22</v>
      </c>
      <c r="M36" s="116">
        <f t="shared" si="16"/>
        <v>1.6187780093318334</v>
      </c>
      <c r="N36" s="116">
        <v>12.54</v>
      </c>
      <c r="O36" s="116">
        <f t="shared" si="17"/>
        <v>5.3606581554462289E-2</v>
      </c>
      <c r="P36" s="116">
        <v>130.41</v>
      </c>
      <c r="Q36" s="116">
        <f t="shared" si="18"/>
        <v>3.1789019003695436</v>
      </c>
      <c r="R36" s="116"/>
      <c r="S36" s="116">
        <f t="shared" si="19"/>
        <v>0</v>
      </c>
      <c r="T36" s="116">
        <v>0.25</v>
      </c>
      <c r="U36" s="116">
        <f t="shared" si="20"/>
        <v>3.7269488215387829E-2</v>
      </c>
      <c r="V36" s="116"/>
      <c r="W36" s="116">
        <f t="shared" si="21"/>
        <v>0</v>
      </c>
      <c r="X36" s="116"/>
      <c r="Y36" s="116">
        <f t="shared" si="22"/>
        <v>0</v>
      </c>
      <c r="Z36" s="116">
        <f t="shared" si="23"/>
        <v>213.42</v>
      </c>
      <c r="AA36" s="116">
        <f t="shared" si="24"/>
        <v>0.48973927155012098</v>
      </c>
    </row>
    <row r="37" spans="1:27" x14ac:dyDescent="0.2">
      <c r="A37" s="89" t="s">
        <v>185</v>
      </c>
      <c r="B37" s="116"/>
      <c r="C37" s="116"/>
      <c r="D37" s="116">
        <v>1.75</v>
      </c>
      <c r="E37" s="116">
        <f t="shared" si="12"/>
        <v>0.96663720724701729</v>
      </c>
      <c r="F37" s="116"/>
      <c r="G37" s="116">
        <f t="shared" si="13"/>
        <v>0</v>
      </c>
      <c r="H37" s="116">
        <v>45</v>
      </c>
      <c r="I37" s="116">
        <f t="shared" si="14"/>
        <v>2.7397427077181602</v>
      </c>
      <c r="J37" s="116"/>
      <c r="K37" s="116">
        <f t="shared" si="15"/>
        <v>0</v>
      </c>
      <c r="L37" s="116">
        <v>214.2</v>
      </c>
      <c r="M37" s="116">
        <f t="shared" si="16"/>
        <v>4.9379414639544112</v>
      </c>
      <c r="N37" s="116">
        <v>62.2</v>
      </c>
      <c r="O37" s="116">
        <f t="shared" si="17"/>
        <v>0.2658954842653552</v>
      </c>
      <c r="P37" s="116">
        <v>1.72</v>
      </c>
      <c r="Q37" s="116">
        <f t="shared" si="18"/>
        <v>4.1927085872522162E-2</v>
      </c>
      <c r="R37" s="116"/>
      <c r="S37" s="116">
        <f t="shared" si="19"/>
        <v>0</v>
      </c>
      <c r="T37" s="116"/>
      <c r="U37" s="116">
        <f t="shared" si="20"/>
        <v>0</v>
      </c>
      <c r="V37" s="116"/>
      <c r="W37" s="116">
        <f t="shared" si="21"/>
        <v>0</v>
      </c>
      <c r="X37" s="116"/>
      <c r="Y37" s="116">
        <f t="shared" si="22"/>
        <v>0</v>
      </c>
      <c r="Z37" s="116">
        <f t="shared" si="23"/>
        <v>324.87</v>
      </c>
      <c r="AA37" s="116">
        <f t="shared" si="24"/>
        <v>0.74548588299357055</v>
      </c>
    </row>
    <row r="38" spans="1:27" x14ac:dyDescent="0.2">
      <c r="A38" s="91" t="s">
        <v>186</v>
      </c>
      <c r="B38" s="117"/>
      <c r="C38" s="117"/>
      <c r="D38" s="117"/>
      <c r="E38" s="117">
        <f t="shared" si="12"/>
        <v>0</v>
      </c>
      <c r="F38" s="117">
        <v>0.06</v>
      </c>
      <c r="G38" s="117">
        <f t="shared" si="13"/>
        <v>1.2729232257571775E-3</v>
      </c>
      <c r="H38" s="117"/>
      <c r="I38" s="117">
        <f t="shared" si="14"/>
        <v>0</v>
      </c>
      <c r="J38" s="117">
        <v>13.8</v>
      </c>
      <c r="K38" s="117">
        <f t="shared" si="15"/>
        <v>0.33834061092545969</v>
      </c>
      <c r="L38" s="117">
        <v>214.94999999999996</v>
      </c>
      <c r="M38" s="117">
        <f t="shared" si="16"/>
        <v>4.9552311749626545</v>
      </c>
      <c r="N38" s="117">
        <v>1.1000000000000001</v>
      </c>
      <c r="O38" s="117">
        <f t="shared" si="17"/>
        <v>4.7023317153037101E-3</v>
      </c>
      <c r="P38" s="117">
        <v>12.12</v>
      </c>
      <c r="Q38" s="117">
        <f t="shared" si="18"/>
        <v>0.29543969812498172</v>
      </c>
      <c r="R38" s="117">
        <v>14.700000000000001</v>
      </c>
      <c r="S38" s="117">
        <f t="shared" si="19"/>
        <v>6.3730165611722889</v>
      </c>
      <c r="T38" s="117">
        <v>1.7100000000000002</v>
      </c>
      <c r="U38" s="117">
        <f t="shared" si="20"/>
        <v>0.25492329939325276</v>
      </c>
      <c r="V38" s="117"/>
      <c r="W38" s="117">
        <f t="shared" si="21"/>
        <v>0</v>
      </c>
      <c r="X38" s="117"/>
      <c r="Y38" s="117">
        <f t="shared" si="22"/>
        <v>0</v>
      </c>
      <c r="Z38" s="117">
        <f t="shared" si="23"/>
        <v>258.43999999999994</v>
      </c>
      <c r="AA38" s="117">
        <f t="shared" si="24"/>
        <v>0.59304759319376465</v>
      </c>
    </row>
    <row r="39" spans="1:27" x14ac:dyDescent="0.2">
      <c r="A39" s="88" t="s">
        <v>187</v>
      </c>
      <c r="B39" s="118"/>
      <c r="C39" s="118"/>
      <c r="D39" s="118"/>
      <c r="E39" s="118">
        <f t="shared" si="12"/>
        <v>0</v>
      </c>
      <c r="F39" s="118"/>
      <c r="G39" s="118">
        <f t="shared" si="13"/>
        <v>0</v>
      </c>
      <c r="H39" s="118">
        <v>14.53</v>
      </c>
      <c r="I39" s="118">
        <f t="shared" si="14"/>
        <v>0.88463247873655249</v>
      </c>
      <c r="J39" s="118">
        <v>7.8</v>
      </c>
      <c r="K39" s="118">
        <f t="shared" si="15"/>
        <v>0.19123599747960762</v>
      </c>
      <c r="L39" s="118">
        <v>1.5</v>
      </c>
      <c r="M39" s="118">
        <f t="shared" si="16"/>
        <v>3.4579422016487477E-2</v>
      </c>
      <c r="N39" s="118">
        <v>14.320000000000002</v>
      </c>
      <c r="O39" s="118">
        <f t="shared" si="17"/>
        <v>6.1215809239226489E-2</v>
      </c>
      <c r="P39" s="118">
        <v>172.76999999999998</v>
      </c>
      <c r="Q39" s="118">
        <f t="shared" si="18"/>
        <v>4.2114782710439842</v>
      </c>
      <c r="R39" s="118">
        <v>0</v>
      </c>
      <c r="S39" s="118">
        <f t="shared" si="19"/>
        <v>0</v>
      </c>
      <c r="T39" s="118">
        <v>0</v>
      </c>
      <c r="U39" s="118">
        <f t="shared" si="20"/>
        <v>0</v>
      </c>
      <c r="V39" s="118">
        <v>3.5</v>
      </c>
      <c r="W39" s="118">
        <f t="shared" si="21"/>
        <v>2.7360850531582237</v>
      </c>
      <c r="X39" s="118">
        <v>0</v>
      </c>
      <c r="Y39" s="118">
        <f t="shared" si="22"/>
        <v>0</v>
      </c>
      <c r="Z39" s="118">
        <f t="shared" si="23"/>
        <v>214.42</v>
      </c>
      <c r="AA39" s="118">
        <f t="shared" si="24"/>
        <v>0.49203399215526644</v>
      </c>
    </row>
    <row r="40" spans="1:27" x14ac:dyDescent="0.2">
      <c r="A40" s="89" t="s">
        <v>188</v>
      </c>
      <c r="B40" s="116"/>
      <c r="C40" s="116"/>
      <c r="D40" s="116">
        <v>2.8499999999999996</v>
      </c>
      <c r="E40" s="116">
        <f t="shared" si="12"/>
        <v>1.574237737516571</v>
      </c>
      <c r="F40" s="116">
        <v>183.3</v>
      </c>
      <c r="G40" s="116">
        <f t="shared" si="13"/>
        <v>3.8887804546881775</v>
      </c>
      <c r="H40" s="116">
        <v>1.3</v>
      </c>
      <c r="I40" s="116">
        <f t="shared" si="14"/>
        <v>7.9148122667413515E-2</v>
      </c>
      <c r="J40" s="116">
        <v>90.299999999999983</v>
      </c>
      <c r="K40" s="116">
        <f t="shared" si="15"/>
        <v>2.2139244323600726</v>
      </c>
      <c r="L40" s="116">
        <v>258.52999999999997</v>
      </c>
      <c r="M40" s="116">
        <f t="shared" si="16"/>
        <v>5.9598786492816709</v>
      </c>
      <c r="N40" s="116">
        <v>565.68000000000006</v>
      </c>
      <c r="O40" s="116">
        <f t="shared" si="17"/>
        <v>2.4181954588300023</v>
      </c>
      <c r="P40" s="116">
        <v>290.53999999999996</v>
      </c>
      <c r="Q40" s="116">
        <f t="shared" si="18"/>
        <v>7.0822648426759223</v>
      </c>
      <c r="R40" s="116">
        <v>0</v>
      </c>
      <c r="S40" s="116">
        <f t="shared" si="19"/>
        <v>0</v>
      </c>
      <c r="T40" s="116">
        <v>0.15</v>
      </c>
      <c r="U40" s="116">
        <f t="shared" si="20"/>
        <v>2.2361692929232693E-2</v>
      </c>
      <c r="V40" s="116">
        <v>119.32000000000001</v>
      </c>
      <c r="W40" s="116">
        <f t="shared" si="21"/>
        <v>93.277048155096935</v>
      </c>
      <c r="X40" s="116">
        <v>0.3</v>
      </c>
      <c r="Y40" s="116">
        <f t="shared" si="22"/>
        <v>0.29925187032418959</v>
      </c>
      <c r="Z40" s="116">
        <f t="shared" si="23"/>
        <v>1512.27</v>
      </c>
      <c r="AA40" s="116">
        <f t="shared" si="24"/>
        <v>3.470237129543162</v>
      </c>
    </row>
    <row r="41" spans="1:27" x14ac:dyDescent="0.2">
      <c r="A41" s="89" t="s">
        <v>189</v>
      </c>
      <c r="B41" s="116"/>
      <c r="C41" s="116"/>
      <c r="D41" s="116">
        <v>3.75</v>
      </c>
      <c r="E41" s="116">
        <f t="shared" si="12"/>
        <v>2.0713654441007514</v>
      </c>
      <c r="F41" s="116">
        <v>0.1</v>
      </c>
      <c r="G41" s="116">
        <f t="shared" si="13"/>
        <v>2.1215387095952962E-3</v>
      </c>
      <c r="H41" s="116">
        <v>4.5</v>
      </c>
      <c r="I41" s="116">
        <f t="shared" si="14"/>
        <v>0.27397427077181602</v>
      </c>
      <c r="J41" s="116">
        <v>4.0999999999999996</v>
      </c>
      <c r="K41" s="116">
        <f t="shared" si="15"/>
        <v>0.10052148585466555</v>
      </c>
      <c r="L41" s="116">
        <v>3.5</v>
      </c>
      <c r="M41" s="116">
        <f t="shared" si="16"/>
        <v>8.0685318038470774E-2</v>
      </c>
      <c r="N41" s="116">
        <v>73.760000000000005</v>
      </c>
      <c r="O41" s="116">
        <f t="shared" si="17"/>
        <v>0.31531271574618336</v>
      </c>
      <c r="P41" s="116">
        <v>88.5</v>
      </c>
      <c r="Q41" s="116">
        <f t="shared" si="18"/>
        <v>2.1572948254175648</v>
      </c>
      <c r="R41" s="116"/>
      <c r="S41" s="116">
        <f t="shared" si="19"/>
        <v>0</v>
      </c>
      <c r="T41" s="116"/>
      <c r="U41" s="116">
        <f t="shared" si="20"/>
        <v>0</v>
      </c>
      <c r="V41" s="116"/>
      <c r="W41" s="116">
        <f t="shared" si="21"/>
        <v>0</v>
      </c>
      <c r="X41" s="116"/>
      <c r="Y41" s="116">
        <f t="shared" si="22"/>
        <v>0</v>
      </c>
      <c r="Z41" s="116">
        <f t="shared" si="23"/>
        <v>178.21</v>
      </c>
      <c r="AA41" s="116">
        <f t="shared" si="24"/>
        <v>0.40894215904295317</v>
      </c>
    </row>
    <row r="42" spans="1:27" x14ac:dyDescent="0.2">
      <c r="A42" s="89" t="s">
        <v>190</v>
      </c>
      <c r="B42" s="116"/>
      <c r="C42" s="116"/>
      <c r="D42" s="116">
        <v>9.84</v>
      </c>
      <c r="E42" s="116">
        <f t="shared" si="12"/>
        <v>5.4352629253203713</v>
      </c>
      <c r="F42" s="116">
        <v>3.5</v>
      </c>
      <c r="G42" s="116">
        <f t="shared" si="13"/>
        <v>7.4253854835835353E-2</v>
      </c>
      <c r="H42" s="116">
        <v>0.6</v>
      </c>
      <c r="I42" s="116">
        <f t="shared" si="14"/>
        <v>3.6529902769575462E-2</v>
      </c>
      <c r="J42" s="116">
        <v>0.5</v>
      </c>
      <c r="K42" s="116">
        <f t="shared" si="15"/>
        <v>1.2258717787154335E-2</v>
      </c>
      <c r="L42" s="116">
        <v>8.6</v>
      </c>
      <c r="M42" s="116">
        <f t="shared" si="16"/>
        <v>0.1982553528945282</v>
      </c>
      <c r="N42" s="116">
        <v>3.22</v>
      </c>
      <c r="O42" s="116">
        <f t="shared" si="17"/>
        <v>1.3765007384798132E-2</v>
      </c>
      <c r="P42" s="116">
        <v>1</v>
      </c>
      <c r="Q42" s="116">
        <f t="shared" si="18"/>
        <v>2.4376212716582652E-2</v>
      </c>
      <c r="R42" s="116"/>
      <c r="S42" s="116">
        <f t="shared" si="19"/>
        <v>0</v>
      </c>
      <c r="T42" s="116"/>
      <c r="U42" s="116">
        <f t="shared" si="20"/>
        <v>0</v>
      </c>
      <c r="V42" s="116"/>
      <c r="W42" s="116">
        <f t="shared" si="21"/>
        <v>0</v>
      </c>
      <c r="X42" s="116"/>
      <c r="Y42" s="116">
        <f t="shared" si="22"/>
        <v>0</v>
      </c>
      <c r="Z42" s="116">
        <f t="shared" si="23"/>
        <v>27.259999999999998</v>
      </c>
      <c r="AA42" s="116">
        <f t="shared" si="24"/>
        <v>6.2554083696262294E-2</v>
      </c>
    </row>
    <row r="43" spans="1:27" x14ac:dyDescent="0.2">
      <c r="A43" s="89" t="s">
        <v>191</v>
      </c>
      <c r="B43" s="116"/>
      <c r="C43" s="116"/>
      <c r="D43" s="116">
        <v>3.56</v>
      </c>
      <c r="E43" s="116">
        <f t="shared" si="12"/>
        <v>1.9664162615996466</v>
      </c>
      <c r="F43" s="116"/>
      <c r="G43" s="116">
        <f t="shared" si="13"/>
        <v>0</v>
      </c>
      <c r="H43" s="116">
        <v>7.3</v>
      </c>
      <c r="I43" s="116">
        <f t="shared" si="14"/>
        <v>0.44444715036316818</v>
      </c>
      <c r="J43" s="116"/>
      <c r="K43" s="116">
        <f t="shared" si="15"/>
        <v>0</v>
      </c>
      <c r="L43" s="116"/>
      <c r="M43" s="116">
        <f t="shared" si="16"/>
        <v>0</v>
      </c>
      <c r="N43" s="116">
        <v>2.0099999999999998</v>
      </c>
      <c r="O43" s="116">
        <f t="shared" si="17"/>
        <v>8.5924424979640507E-3</v>
      </c>
      <c r="P43" s="116">
        <v>11.200000000000001</v>
      </c>
      <c r="Q43" s="116">
        <f t="shared" si="18"/>
        <v>0.27301358242572571</v>
      </c>
      <c r="R43" s="116"/>
      <c r="S43" s="116">
        <f t="shared" si="19"/>
        <v>0</v>
      </c>
      <c r="T43" s="116"/>
      <c r="U43" s="116">
        <f t="shared" si="20"/>
        <v>0</v>
      </c>
      <c r="V43" s="116"/>
      <c r="W43" s="116">
        <f t="shared" si="21"/>
        <v>0</v>
      </c>
      <c r="X43" s="116"/>
      <c r="Y43" s="116">
        <f t="shared" si="22"/>
        <v>0</v>
      </c>
      <c r="Z43" s="116">
        <f t="shared" si="23"/>
        <v>24.07</v>
      </c>
      <c r="AA43" s="116">
        <f t="shared" si="24"/>
        <v>5.5233924965848627E-2</v>
      </c>
    </row>
    <row r="44" spans="1:27" x14ac:dyDescent="0.2">
      <c r="A44" s="89" t="s">
        <v>192</v>
      </c>
      <c r="B44" s="116"/>
      <c r="C44" s="116"/>
      <c r="D44" s="116">
        <v>8.1199999999999992</v>
      </c>
      <c r="E44" s="116">
        <f t="shared" si="12"/>
        <v>4.4851966416261595</v>
      </c>
      <c r="F44" s="116"/>
      <c r="G44" s="116">
        <f t="shared" si="13"/>
        <v>0</v>
      </c>
      <c r="H44" s="116">
        <v>51</v>
      </c>
      <c r="I44" s="116">
        <f t="shared" si="14"/>
        <v>3.1050417354139146</v>
      </c>
      <c r="J44" s="116">
        <v>224.38</v>
      </c>
      <c r="K44" s="116">
        <f t="shared" si="15"/>
        <v>5.5012221941633799</v>
      </c>
      <c r="L44" s="116">
        <v>113.35</v>
      </c>
      <c r="M44" s="116">
        <f t="shared" si="16"/>
        <v>2.6130516570459035</v>
      </c>
      <c r="N44" s="116"/>
      <c r="O44" s="116">
        <f t="shared" si="17"/>
        <v>0</v>
      </c>
      <c r="P44" s="116">
        <v>4</v>
      </c>
      <c r="Q44" s="116">
        <f t="shared" si="18"/>
        <v>9.7504850866330608E-2</v>
      </c>
      <c r="R44" s="116"/>
      <c r="S44" s="116">
        <f t="shared" si="19"/>
        <v>0</v>
      </c>
      <c r="T44" s="116"/>
      <c r="U44" s="116">
        <f t="shared" si="20"/>
        <v>0</v>
      </c>
      <c r="V44" s="116"/>
      <c r="W44" s="116">
        <f t="shared" si="21"/>
        <v>0</v>
      </c>
      <c r="X44" s="116"/>
      <c r="Y44" s="116">
        <f t="shared" si="22"/>
        <v>0</v>
      </c>
      <c r="Z44" s="116">
        <f t="shared" si="23"/>
        <v>400.85</v>
      </c>
      <c r="AA44" s="116">
        <f t="shared" si="24"/>
        <v>0.91983875457251441</v>
      </c>
    </row>
    <row r="45" spans="1:27" x14ac:dyDescent="0.2">
      <c r="A45" s="89" t="s">
        <v>193</v>
      </c>
      <c r="B45" s="116"/>
      <c r="C45" s="116"/>
      <c r="D45" s="116">
        <v>3.83</v>
      </c>
      <c r="E45" s="116">
        <f t="shared" si="12"/>
        <v>2.1155545735749008</v>
      </c>
      <c r="F45" s="116">
        <v>4.43</v>
      </c>
      <c r="G45" s="116">
        <f t="shared" si="13"/>
        <v>9.3984164835071604E-2</v>
      </c>
      <c r="H45" s="116">
        <v>7</v>
      </c>
      <c r="I45" s="116">
        <f t="shared" si="14"/>
        <v>0.42618219897838044</v>
      </c>
      <c r="J45" s="116">
        <v>6.8</v>
      </c>
      <c r="K45" s="116">
        <f t="shared" si="15"/>
        <v>0.16671856190529896</v>
      </c>
      <c r="L45" s="116">
        <v>20.7</v>
      </c>
      <c r="M45" s="116">
        <f t="shared" si="16"/>
        <v>0.47719602382752713</v>
      </c>
      <c r="N45" s="116">
        <v>10.399999999999999</v>
      </c>
      <c r="O45" s="116">
        <f t="shared" si="17"/>
        <v>4.4458408944689609E-2</v>
      </c>
      <c r="P45" s="116">
        <v>6.97</v>
      </c>
      <c r="Q45" s="116">
        <f t="shared" si="18"/>
        <v>0.16990220263458108</v>
      </c>
      <c r="R45" s="116">
        <v>0</v>
      </c>
      <c r="S45" s="116">
        <f t="shared" si="19"/>
        <v>0</v>
      </c>
      <c r="T45" s="116">
        <v>0</v>
      </c>
      <c r="U45" s="116">
        <f t="shared" si="20"/>
        <v>0</v>
      </c>
      <c r="V45" s="116">
        <v>3</v>
      </c>
      <c r="W45" s="116">
        <f t="shared" si="21"/>
        <v>2.3452157598499062</v>
      </c>
      <c r="X45" s="116">
        <v>0</v>
      </c>
      <c r="Y45" s="116">
        <f t="shared" si="22"/>
        <v>0</v>
      </c>
      <c r="Z45" s="116">
        <f t="shared" si="23"/>
        <v>63.129999999999995</v>
      </c>
      <c r="AA45" s="116">
        <f t="shared" si="24"/>
        <v>0.14486571180282606</v>
      </c>
    </row>
    <row r="46" spans="1:27" x14ac:dyDescent="0.2">
      <c r="A46" s="91" t="s">
        <v>194</v>
      </c>
      <c r="B46" s="117"/>
      <c r="C46" s="117"/>
      <c r="D46" s="117">
        <v>6.35</v>
      </c>
      <c r="E46" s="117">
        <f t="shared" si="12"/>
        <v>3.5075121520106056</v>
      </c>
      <c r="F46" s="117">
        <v>10.11</v>
      </c>
      <c r="G46" s="117">
        <f t="shared" si="13"/>
        <v>0.21448756354008441</v>
      </c>
      <c r="H46" s="117"/>
      <c r="I46" s="117">
        <f t="shared" si="14"/>
        <v>0</v>
      </c>
      <c r="J46" s="117">
        <v>6.5</v>
      </c>
      <c r="K46" s="117">
        <f t="shared" si="15"/>
        <v>0.15936333123300636</v>
      </c>
      <c r="L46" s="117">
        <v>13.51</v>
      </c>
      <c r="M46" s="117">
        <f t="shared" si="16"/>
        <v>0.31144532762849719</v>
      </c>
      <c r="N46" s="117">
        <v>3.22</v>
      </c>
      <c r="O46" s="117">
        <f t="shared" si="17"/>
        <v>1.3765007384798132E-2</v>
      </c>
      <c r="P46" s="117">
        <v>0.01</v>
      </c>
      <c r="Q46" s="117">
        <f t="shared" si="18"/>
        <v>2.4376212716582652E-4</v>
      </c>
      <c r="R46" s="117"/>
      <c r="S46" s="117">
        <f t="shared" si="19"/>
        <v>0</v>
      </c>
      <c r="T46" s="117"/>
      <c r="U46" s="117">
        <f t="shared" si="20"/>
        <v>0</v>
      </c>
      <c r="V46" s="117"/>
      <c r="W46" s="117">
        <f t="shared" si="21"/>
        <v>0</v>
      </c>
      <c r="X46" s="117"/>
      <c r="Y46" s="117">
        <f t="shared" si="22"/>
        <v>0</v>
      </c>
      <c r="Z46" s="117">
        <f t="shared" si="23"/>
        <v>39.699999999999996</v>
      </c>
      <c r="AA46" s="117">
        <f t="shared" si="24"/>
        <v>9.1100408024270468E-2</v>
      </c>
    </row>
    <row r="47" spans="1:27" x14ac:dyDescent="0.2">
      <c r="A47" s="88" t="s">
        <v>195</v>
      </c>
      <c r="B47" s="118"/>
      <c r="C47" s="118"/>
      <c r="D47" s="118">
        <v>13.27</v>
      </c>
      <c r="E47" s="118">
        <f t="shared" si="12"/>
        <v>7.3298718515245245</v>
      </c>
      <c r="F47" s="118"/>
      <c r="G47" s="118">
        <f t="shared" si="13"/>
        <v>0</v>
      </c>
      <c r="H47" s="118">
        <v>2</v>
      </c>
      <c r="I47" s="118">
        <f t="shared" si="14"/>
        <v>0.12176634256525155</v>
      </c>
      <c r="J47" s="118">
        <v>30.950000000000003</v>
      </c>
      <c r="K47" s="118">
        <f t="shared" si="15"/>
        <v>0.75881463102485347</v>
      </c>
      <c r="L47" s="118">
        <v>7.55</v>
      </c>
      <c r="M47" s="118">
        <f t="shared" si="16"/>
        <v>0.17404975748298696</v>
      </c>
      <c r="N47" s="118">
        <v>0.4</v>
      </c>
      <c r="O47" s="118">
        <f t="shared" si="17"/>
        <v>1.7099388055649856E-3</v>
      </c>
      <c r="P47" s="118">
        <v>1.41</v>
      </c>
      <c r="Q47" s="118">
        <f t="shared" si="18"/>
        <v>3.4370459930381535E-2</v>
      </c>
      <c r="R47" s="118">
        <v>0.25</v>
      </c>
      <c r="S47" s="118">
        <f t="shared" si="19"/>
        <v>0.10838463539408652</v>
      </c>
      <c r="T47" s="118">
        <v>2</v>
      </c>
      <c r="U47" s="118">
        <f t="shared" si="20"/>
        <v>0.29815590572310263</v>
      </c>
      <c r="V47" s="118">
        <v>0</v>
      </c>
      <c r="W47" s="118">
        <f t="shared" si="21"/>
        <v>0</v>
      </c>
      <c r="X47" s="118">
        <v>3.67</v>
      </c>
      <c r="Y47" s="118">
        <f t="shared" si="22"/>
        <v>3.6608478802992526</v>
      </c>
      <c r="Z47" s="118">
        <f t="shared" si="23"/>
        <v>61.499999999999993</v>
      </c>
      <c r="AA47" s="118">
        <f t="shared" si="24"/>
        <v>0.14112531721643914</v>
      </c>
    </row>
    <row r="48" spans="1:27" x14ac:dyDescent="0.2">
      <c r="A48" s="89" t="s">
        <v>196</v>
      </c>
      <c r="B48" s="116"/>
      <c r="C48" s="116"/>
      <c r="D48" s="116">
        <v>7.4499999999999993</v>
      </c>
      <c r="E48" s="116">
        <f t="shared" si="12"/>
        <v>4.1151126822801585</v>
      </c>
      <c r="F48" s="116"/>
      <c r="G48" s="116">
        <f t="shared" si="13"/>
        <v>0</v>
      </c>
      <c r="H48" s="116"/>
      <c r="I48" s="116">
        <f t="shared" si="14"/>
        <v>0</v>
      </c>
      <c r="J48" s="116"/>
      <c r="K48" s="116">
        <f t="shared" si="15"/>
        <v>0</v>
      </c>
      <c r="L48" s="116">
        <v>3.51</v>
      </c>
      <c r="M48" s="116">
        <f t="shared" si="16"/>
        <v>8.0915847518580691E-2</v>
      </c>
      <c r="N48" s="116">
        <v>29.25</v>
      </c>
      <c r="O48" s="116">
        <f t="shared" si="17"/>
        <v>0.12503927515693955</v>
      </c>
      <c r="P48" s="116">
        <v>6.71</v>
      </c>
      <c r="Q48" s="116">
        <f t="shared" si="18"/>
        <v>0.16356438732826958</v>
      </c>
      <c r="R48" s="116"/>
      <c r="S48" s="116">
        <f t="shared" si="19"/>
        <v>0</v>
      </c>
      <c r="T48" s="116"/>
      <c r="U48" s="116">
        <f t="shared" si="20"/>
        <v>0</v>
      </c>
      <c r="V48" s="116"/>
      <c r="W48" s="116">
        <f t="shared" si="21"/>
        <v>0</v>
      </c>
      <c r="X48" s="116">
        <v>0.05</v>
      </c>
      <c r="Y48" s="116">
        <f t="shared" si="22"/>
        <v>4.9875311720698264E-2</v>
      </c>
      <c r="Z48" s="116">
        <f t="shared" si="23"/>
        <v>46.97</v>
      </c>
      <c r="AA48" s="116">
        <f t="shared" si="24"/>
        <v>0.10778302682367719</v>
      </c>
    </row>
    <row r="49" spans="1:27" x14ac:dyDescent="0.2">
      <c r="A49" s="89" t="s">
        <v>197</v>
      </c>
      <c r="B49" s="116"/>
      <c r="C49" s="116"/>
      <c r="D49" s="116">
        <v>2.1</v>
      </c>
      <c r="E49" s="116">
        <f t="shared" si="12"/>
        <v>1.1599646486964208</v>
      </c>
      <c r="F49" s="116">
        <v>0.02</v>
      </c>
      <c r="G49" s="116">
        <f t="shared" si="13"/>
        <v>4.2430774191905924E-4</v>
      </c>
      <c r="H49" s="116">
        <v>32.1</v>
      </c>
      <c r="I49" s="116">
        <f t="shared" si="14"/>
        <v>1.9543497981722877</v>
      </c>
      <c r="J49" s="116">
        <v>0.05</v>
      </c>
      <c r="K49" s="116">
        <f t="shared" si="15"/>
        <v>1.2258717787154336E-3</v>
      </c>
      <c r="L49" s="116"/>
      <c r="M49" s="116">
        <f t="shared" si="16"/>
        <v>0</v>
      </c>
      <c r="N49" s="116">
        <v>393.2</v>
      </c>
      <c r="O49" s="116">
        <f t="shared" si="17"/>
        <v>1.6808698458703804</v>
      </c>
      <c r="P49" s="116">
        <v>1.1499999999999999</v>
      </c>
      <c r="Q49" s="116">
        <f t="shared" si="18"/>
        <v>2.8032644624070048E-2</v>
      </c>
      <c r="R49" s="116">
        <v>0</v>
      </c>
      <c r="S49" s="116">
        <f t="shared" si="19"/>
        <v>0</v>
      </c>
      <c r="T49" s="116">
        <v>0</v>
      </c>
      <c r="U49" s="116">
        <f t="shared" si="20"/>
        <v>0</v>
      </c>
      <c r="V49" s="116">
        <v>0</v>
      </c>
      <c r="W49" s="116">
        <f t="shared" si="21"/>
        <v>0</v>
      </c>
      <c r="X49" s="116">
        <v>3.3199999999999994</v>
      </c>
      <c r="Y49" s="116">
        <f t="shared" si="22"/>
        <v>3.3117206982543639</v>
      </c>
      <c r="Z49" s="116">
        <f t="shared" si="23"/>
        <v>431.93999999999994</v>
      </c>
      <c r="AA49" s="116">
        <f t="shared" si="24"/>
        <v>0.9911816181864832</v>
      </c>
    </row>
    <row r="50" spans="1:27" x14ac:dyDescent="0.2">
      <c r="A50" s="89" t="s">
        <v>198</v>
      </c>
      <c r="B50" s="116"/>
      <c r="C50" s="116"/>
      <c r="D50" s="116"/>
      <c r="E50" s="116">
        <f t="shared" si="12"/>
        <v>0</v>
      </c>
      <c r="F50" s="116"/>
      <c r="G50" s="116">
        <f t="shared" si="13"/>
        <v>0</v>
      </c>
      <c r="H50" s="116">
        <v>0.8</v>
      </c>
      <c r="I50" s="116">
        <f t="shared" si="14"/>
        <v>4.8706537026100623E-2</v>
      </c>
      <c r="J50" s="116">
        <v>0.5</v>
      </c>
      <c r="K50" s="116">
        <f t="shared" si="15"/>
        <v>1.2258717787154335E-2</v>
      </c>
      <c r="L50" s="116">
        <v>189.57999999999998</v>
      </c>
      <c r="M50" s="116">
        <f t="shared" si="16"/>
        <v>4.3703778839237959</v>
      </c>
      <c r="N50" s="116">
        <v>13.870000000000001</v>
      </c>
      <c r="O50" s="116">
        <f t="shared" si="17"/>
        <v>5.929212808296587E-2</v>
      </c>
      <c r="P50" s="116">
        <v>29.86</v>
      </c>
      <c r="Q50" s="116">
        <f t="shared" si="18"/>
        <v>0.72787371171715798</v>
      </c>
      <c r="R50" s="116">
        <v>0</v>
      </c>
      <c r="S50" s="116">
        <f t="shared" si="19"/>
        <v>0</v>
      </c>
      <c r="T50" s="116">
        <v>0</v>
      </c>
      <c r="U50" s="116">
        <f t="shared" si="20"/>
        <v>0</v>
      </c>
      <c r="V50" s="116">
        <v>0</v>
      </c>
      <c r="W50" s="116">
        <f t="shared" si="21"/>
        <v>0</v>
      </c>
      <c r="X50" s="116">
        <v>0</v>
      </c>
      <c r="Y50" s="116">
        <f t="shared" si="22"/>
        <v>0</v>
      </c>
      <c r="Z50" s="116">
        <f t="shared" si="23"/>
        <v>234.61</v>
      </c>
      <c r="AA50" s="116">
        <f t="shared" si="24"/>
        <v>0.5383644011731511</v>
      </c>
    </row>
    <row r="51" spans="1:27" x14ac:dyDescent="0.2">
      <c r="A51" s="89" t="s">
        <v>199</v>
      </c>
      <c r="B51" s="116"/>
      <c r="C51" s="116"/>
      <c r="D51" s="116">
        <v>2.6700000000000004</v>
      </c>
      <c r="E51" s="116">
        <f t="shared" si="12"/>
        <v>1.4748121961997351</v>
      </c>
      <c r="F51" s="116">
        <v>37</v>
      </c>
      <c r="G51" s="116">
        <f t="shared" si="13"/>
        <v>0.78496932255025953</v>
      </c>
      <c r="H51" s="116">
        <v>1</v>
      </c>
      <c r="I51" s="116">
        <f t="shared" si="14"/>
        <v>6.0883171282625777E-2</v>
      </c>
      <c r="J51" s="116">
        <v>1</v>
      </c>
      <c r="K51" s="116">
        <f t="shared" si="15"/>
        <v>2.4517435574308671E-2</v>
      </c>
      <c r="L51" s="116">
        <v>107</v>
      </c>
      <c r="M51" s="116">
        <f t="shared" si="16"/>
        <v>2.4666654371761068</v>
      </c>
      <c r="N51" s="116"/>
      <c r="O51" s="116">
        <f t="shared" si="17"/>
        <v>0</v>
      </c>
      <c r="P51" s="116"/>
      <c r="Q51" s="116">
        <f t="shared" si="18"/>
        <v>0</v>
      </c>
      <c r="R51" s="116"/>
      <c r="S51" s="116">
        <f t="shared" si="19"/>
        <v>0</v>
      </c>
      <c r="T51" s="116"/>
      <c r="U51" s="116">
        <f t="shared" si="20"/>
        <v>0</v>
      </c>
      <c r="V51" s="116"/>
      <c r="W51" s="116">
        <f t="shared" si="21"/>
        <v>0</v>
      </c>
      <c r="X51" s="116"/>
      <c r="Y51" s="116">
        <f t="shared" si="22"/>
        <v>0</v>
      </c>
      <c r="Z51" s="116">
        <f t="shared" si="23"/>
        <v>148.67000000000002</v>
      </c>
      <c r="AA51" s="116">
        <f t="shared" si="24"/>
        <v>0.34115611236695953</v>
      </c>
    </row>
    <row r="52" spans="1:27" x14ac:dyDescent="0.2">
      <c r="A52" s="91" t="s">
        <v>200</v>
      </c>
      <c r="B52" s="117"/>
      <c r="C52" s="117"/>
      <c r="D52" s="117">
        <v>0.1</v>
      </c>
      <c r="E52" s="117">
        <f t="shared" si="12"/>
        <v>5.5236411842686704E-2</v>
      </c>
      <c r="F52" s="117">
        <v>393</v>
      </c>
      <c r="G52" s="117">
        <f t="shared" si="13"/>
        <v>8.3376471287095129</v>
      </c>
      <c r="H52" s="117"/>
      <c r="I52" s="117">
        <f t="shared" si="14"/>
        <v>0</v>
      </c>
      <c r="J52" s="117">
        <v>2.8499999999999996</v>
      </c>
      <c r="K52" s="117">
        <f t="shared" si="15"/>
        <v>6.9874691386779708E-2</v>
      </c>
      <c r="L52" s="117">
        <v>20.890000000000004</v>
      </c>
      <c r="M52" s="117">
        <f t="shared" si="16"/>
        <v>0.48157608394961565</v>
      </c>
      <c r="N52" s="117">
        <v>0.25</v>
      </c>
      <c r="O52" s="117">
        <f t="shared" si="17"/>
        <v>1.068711753478116E-3</v>
      </c>
      <c r="P52" s="117"/>
      <c r="Q52" s="117">
        <f t="shared" si="18"/>
        <v>0</v>
      </c>
      <c r="R52" s="117"/>
      <c r="S52" s="117">
        <f t="shared" si="19"/>
        <v>0</v>
      </c>
      <c r="T52" s="117"/>
      <c r="U52" s="117">
        <f t="shared" si="20"/>
        <v>0</v>
      </c>
      <c r="V52" s="117"/>
      <c r="W52" s="117">
        <f t="shared" si="21"/>
        <v>0</v>
      </c>
      <c r="X52" s="117"/>
      <c r="Y52" s="117">
        <f t="shared" si="22"/>
        <v>0</v>
      </c>
      <c r="Z52" s="117">
        <f t="shared" si="23"/>
        <v>417.09000000000003</v>
      </c>
      <c r="AA52" s="117">
        <f t="shared" si="24"/>
        <v>0.95710501720007501</v>
      </c>
    </row>
    <row r="53" spans="1:27" x14ac:dyDescent="0.2">
      <c r="A53" s="88" t="s">
        <v>201</v>
      </c>
      <c r="B53" s="116"/>
      <c r="C53" s="116"/>
      <c r="D53" s="116">
        <v>7.6300000000000008</v>
      </c>
      <c r="E53" s="116">
        <f t="shared" si="12"/>
        <v>4.2145382235969961</v>
      </c>
      <c r="F53" s="116">
        <v>108.39000000000009</v>
      </c>
      <c r="G53" s="116">
        <f t="shared" si="13"/>
        <v>2.2995358073303431</v>
      </c>
      <c r="H53" s="116">
        <v>3.3</v>
      </c>
      <c r="I53" s="116">
        <f t="shared" si="14"/>
        <v>0.20091446523266507</v>
      </c>
      <c r="J53" s="116">
        <v>5.0999999999999996</v>
      </c>
      <c r="K53" s="116">
        <f t="shared" si="15"/>
        <v>0.12503892142897421</v>
      </c>
      <c r="L53" s="116">
        <v>121.81</v>
      </c>
      <c r="M53" s="116">
        <f t="shared" si="16"/>
        <v>2.8080795972188928</v>
      </c>
      <c r="N53" s="116">
        <v>4.8899999999999997</v>
      </c>
      <c r="O53" s="116">
        <f t="shared" si="17"/>
        <v>2.0904001898031946E-2</v>
      </c>
      <c r="P53" s="116">
        <v>5.17</v>
      </c>
      <c r="Q53" s="116">
        <f t="shared" si="18"/>
        <v>0.12602501974473232</v>
      </c>
      <c r="R53" s="116">
        <v>0</v>
      </c>
      <c r="S53" s="116">
        <f t="shared" si="19"/>
        <v>0</v>
      </c>
      <c r="T53" s="116">
        <v>0.9</v>
      </c>
      <c r="U53" s="116">
        <f t="shared" si="20"/>
        <v>0.13417015757539619</v>
      </c>
      <c r="V53" s="116">
        <v>0</v>
      </c>
      <c r="W53" s="116">
        <f t="shared" si="21"/>
        <v>0</v>
      </c>
      <c r="X53" s="116">
        <v>0.01</v>
      </c>
      <c r="Y53" s="116">
        <f t="shared" si="22"/>
        <v>9.9750623441396524E-3</v>
      </c>
      <c r="Z53" s="116">
        <f t="shared" si="23"/>
        <v>257.20000000000005</v>
      </c>
      <c r="AA53" s="116">
        <f t="shared" si="24"/>
        <v>0.59020213964338475</v>
      </c>
    </row>
    <row r="54" spans="1:27" x14ac:dyDescent="0.2">
      <c r="A54" s="91" t="s">
        <v>202</v>
      </c>
      <c r="B54" s="117"/>
      <c r="C54" s="117"/>
      <c r="D54" s="117"/>
      <c r="E54" s="117">
        <f t="shared" si="12"/>
        <v>0</v>
      </c>
      <c r="F54" s="117">
        <v>0.58000000000000007</v>
      </c>
      <c r="G54" s="117">
        <f t="shared" si="13"/>
        <v>1.2304924515652719E-2</v>
      </c>
      <c r="H54" s="117"/>
      <c r="I54" s="117">
        <f t="shared" si="14"/>
        <v>0</v>
      </c>
      <c r="J54" s="117"/>
      <c r="K54" s="117">
        <f t="shared" si="15"/>
        <v>0</v>
      </c>
      <c r="L54" s="117"/>
      <c r="M54" s="117">
        <f t="shared" si="16"/>
        <v>0</v>
      </c>
      <c r="N54" s="117">
        <v>9.1</v>
      </c>
      <c r="O54" s="117">
        <f t="shared" si="17"/>
        <v>3.8901107826603415E-2</v>
      </c>
      <c r="P54" s="117"/>
      <c r="Q54" s="117">
        <f t="shared" si="18"/>
        <v>0</v>
      </c>
      <c r="R54" s="117"/>
      <c r="S54" s="117">
        <f t="shared" si="19"/>
        <v>0</v>
      </c>
      <c r="T54" s="117"/>
      <c r="U54" s="117">
        <f t="shared" si="20"/>
        <v>0</v>
      </c>
      <c r="V54" s="117"/>
      <c r="W54" s="117">
        <f t="shared" si="21"/>
        <v>0</v>
      </c>
      <c r="X54" s="117"/>
      <c r="Y54" s="117">
        <f t="shared" si="22"/>
        <v>0</v>
      </c>
      <c r="Z54" s="117">
        <f t="shared" si="23"/>
        <v>9.68</v>
      </c>
      <c r="AA54" s="117">
        <f t="shared" si="24"/>
        <v>2.2212895457807007E-2</v>
      </c>
    </row>
    <row r="55" spans="1:27" x14ac:dyDescent="0.2">
      <c r="A55" s="88" t="s">
        <v>203</v>
      </c>
      <c r="B55" s="118"/>
      <c r="C55" s="118"/>
      <c r="D55" s="118"/>
      <c r="E55" s="118">
        <f t="shared" si="12"/>
        <v>0</v>
      </c>
      <c r="F55" s="118">
        <v>127.7</v>
      </c>
      <c r="G55" s="118">
        <f t="shared" si="13"/>
        <v>2.709204932153193</v>
      </c>
      <c r="H55" s="118">
        <v>203.7</v>
      </c>
      <c r="I55" s="118">
        <f t="shared" si="14"/>
        <v>12.40190199027087</v>
      </c>
      <c r="J55" s="118">
        <v>1.55</v>
      </c>
      <c r="K55" s="118">
        <f t="shared" si="15"/>
        <v>3.8002025140178447E-2</v>
      </c>
      <c r="L55" s="118">
        <v>54.6</v>
      </c>
      <c r="M55" s="118">
        <f t="shared" si="16"/>
        <v>1.258690961400144</v>
      </c>
      <c r="N55" s="118">
        <v>41.440000000000005</v>
      </c>
      <c r="O55" s="118">
        <f t="shared" si="17"/>
        <v>0.1771496602565325</v>
      </c>
      <c r="P55" s="118">
        <v>13.25</v>
      </c>
      <c r="Q55" s="118">
        <f t="shared" si="18"/>
        <v>0.32298481849472011</v>
      </c>
      <c r="R55" s="118"/>
      <c r="S55" s="118">
        <f t="shared" si="19"/>
        <v>0</v>
      </c>
      <c r="T55" s="118"/>
      <c r="U55" s="118">
        <f t="shared" si="20"/>
        <v>0</v>
      </c>
      <c r="V55" s="118"/>
      <c r="W55" s="118">
        <f t="shared" si="21"/>
        <v>0</v>
      </c>
      <c r="X55" s="118"/>
      <c r="Y55" s="118">
        <f t="shared" si="22"/>
        <v>0</v>
      </c>
      <c r="Z55" s="118">
        <f t="shared" si="23"/>
        <v>442.24</v>
      </c>
      <c r="AA55" s="118">
        <f t="shared" si="24"/>
        <v>1.0148172404194804</v>
      </c>
    </row>
    <row r="56" spans="1:27" x14ac:dyDescent="0.2">
      <c r="A56" s="89" t="s">
        <v>204</v>
      </c>
      <c r="B56" s="116"/>
      <c r="C56" s="116"/>
      <c r="D56" s="116">
        <v>33.449999999999996</v>
      </c>
      <c r="E56" s="116">
        <f t="shared" si="12"/>
        <v>18.476579761378702</v>
      </c>
      <c r="F56" s="116">
        <v>1.1100000000000001</v>
      </c>
      <c r="G56" s="116">
        <f t="shared" si="13"/>
        <v>2.3549079676507788E-2</v>
      </c>
      <c r="H56" s="116">
        <v>16.429999999999996</v>
      </c>
      <c r="I56" s="116">
        <f t="shared" si="14"/>
        <v>1.0003105041735414</v>
      </c>
      <c r="J56" s="116">
        <v>18.149999999999999</v>
      </c>
      <c r="K56" s="116">
        <f t="shared" si="15"/>
        <v>0.44499145567370235</v>
      </c>
      <c r="L56" s="116">
        <v>1182.8699999999999</v>
      </c>
      <c r="M56" s="116">
        <f t="shared" si="16"/>
        <v>27.26864061376169</v>
      </c>
      <c r="N56" s="116">
        <v>407.61999999999989</v>
      </c>
      <c r="O56" s="116">
        <f t="shared" si="17"/>
        <v>1.7425131398109979</v>
      </c>
      <c r="P56" s="116">
        <v>165.47000000000003</v>
      </c>
      <c r="Q56" s="116">
        <f t="shared" si="18"/>
        <v>4.0335319182129323</v>
      </c>
      <c r="R56" s="116"/>
      <c r="S56" s="116">
        <f t="shared" si="19"/>
        <v>0</v>
      </c>
      <c r="T56" s="116"/>
      <c r="U56" s="116">
        <f t="shared" si="20"/>
        <v>0</v>
      </c>
      <c r="V56" s="116"/>
      <c r="W56" s="116">
        <f t="shared" si="21"/>
        <v>0</v>
      </c>
      <c r="X56" s="116">
        <v>85</v>
      </c>
      <c r="Y56" s="116">
        <f t="shared" si="22"/>
        <v>84.788029925187047</v>
      </c>
      <c r="Z56" s="116">
        <f t="shared" si="23"/>
        <v>1910.0999999999997</v>
      </c>
      <c r="AA56" s="116">
        <f t="shared" si="24"/>
        <v>4.3831458278881366</v>
      </c>
    </row>
    <row r="57" spans="1:27" x14ac:dyDescent="0.2">
      <c r="A57" s="91" t="s">
        <v>205</v>
      </c>
      <c r="B57" s="117"/>
      <c r="C57" s="117"/>
      <c r="D57" s="117">
        <v>36.07</v>
      </c>
      <c r="E57" s="117">
        <f t="shared" si="12"/>
        <v>19.923773751657091</v>
      </c>
      <c r="F57" s="117">
        <v>1378.8499999999985</v>
      </c>
      <c r="G57" s="117">
        <f t="shared" si="13"/>
        <v>29.252836497254709</v>
      </c>
      <c r="H57" s="117">
        <v>985.32999999999981</v>
      </c>
      <c r="I57" s="117">
        <f t="shared" si="14"/>
        <v>59.990015159909646</v>
      </c>
      <c r="J57" s="117">
        <v>716.00000000000011</v>
      </c>
      <c r="K57" s="117">
        <f t="shared" si="15"/>
        <v>17.554483871205012</v>
      </c>
      <c r="L57" s="117">
        <v>542.81999999999994</v>
      </c>
      <c r="M57" s="117">
        <f t="shared" si="16"/>
        <v>12.513601239326485</v>
      </c>
      <c r="N57" s="117">
        <v>5039.4500000000071</v>
      </c>
      <c r="O57" s="117">
        <f t="shared" si="17"/>
        <v>21.542877784261194</v>
      </c>
      <c r="P57" s="117">
        <v>694.98999999999967</v>
      </c>
      <c r="Q57" s="117">
        <f t="shared" si="18"/>
        <v>16.941224075897768</v>
      </c>
      <c r="R57" s="117">
        <v>48.85</v>
      </c>
      <c r="S57" s="117">
        <f t="shared" si="19"/>
        <v>21.178357756004505</v>
      </c>
      <c r="T57" s="117">
        <v>14.929999999999998</v>
      </c>
      <c r="U57" s="117">
        <f t="shared" si="20"/>
        <v>2.2257338362229611</v>
      </c>
      <c r="V57" s="117">
        <v>1.5</v>
      </c>
      <c r="W57" s="117">
        <f t="shared" si="21"/>
        <v>1.1726078799249531</v>
      </c>
      <c r="X57" s="117">
        <v>4.68</v>
      </c>
      <c r="Y57" s="117">
        <f t="shared" si="22"/>
        <v>4.6683291770573572</v>
      </c>
      <c r="Z57" s="117">
        <f t="shared" si="23"/>
        <v>9463.4700000000048</v>
      </c>
      <c r="AA57" s="117">
        <f t="shared" si="24"/>
        <v>21.716019605174896</v>
      </c>
    </row>
    <row r="58" spans="1:27" x14ac:dyDescent="0.2">
      <c r="A58" s="88" t="s">
        <v>206</v>
      </c>
      <c r="B58" s="118"/>
      <c r="C58" s="118"/>
      <c r="D58" s="118">
        <v>1.55</v>
      </c>
      <c r="E58" s="118">
        <f t="shared" si="12"/>
        <v>0.85616438356164393</v>
      </c>
      <c r="F58" s="118">
        <v>0.1</v>
      </c>
      <c r="G58" s="118">
        <f t="shared" si="13"/>
        <v>2.1215387095952962E-3</v>
      </c>
      <c r="H58" s="118">
        <v>2</v>
      </c>
      <c r="I58" s="118">
        <f t="shared" si="14"/>
        <v>0.12176634256525155</v>
      </c>
      <c r="J58" s="118">
        <v>1720</v>
      </c>
      <c r="K58" s="118">
        <f t="shared" si="15"/>
        <v>42.16998918781092</v>
      </c>
      <c r="L58" s="118"/>
      <c r="M58" s="118">
        <f t="shared" si="16"/>
        <v>0</v>
      </c>
      <c r="N58" s="118"/>
      <c r="O58" s="118">
        <f t="shared" si="17"/>
        <v>0</v>
      </c>
      <c r="P58" s="118"/>
      <c r="Q58" s="118">
        <f t="shared" si="18"/>
        <v>0</v>
      </c>
      <c r="R58" s="118"/>
      <c r="S58" s="118">
        <f t="shared" si="19"/>
        <v>0</v>
      </c>
      <c r="T58" s="118"/>
      <c r="U58" s="118">
        <f t="shared" si="20"/>
        <v>0</v>
      </c>
      <c r="V58" s="118"/>
      <c r="W58" s="118">
        <f t="shared" si="21"/>
        <v>0</v>
      </c>
      <c r="X58" s="118"/>
      <c r="Y58" s="118">
        <f t="shared" si="22"/>
        <v>0</v>
      </c>
      <c r="Z58" s="118">
        <f t="shared" si="23"/>
        <v>1723.65</v>
      </c>
      <c r="AA58" s="118">
        <f t="shared" si="24"/>
        <v>3.9552951710587863</v>
      </c>
    </row>
    <row r="59" spans="1:27" x14ac:dyDescent="0.2">
      <c r="A59" s="89" t="s">
        <v>207</v>
      </c>
      <c r="B59" s="116"/>
      <c r="C59" s="116"/>
      <c r="D59" s="116">
        <v>13.120000000000001</v>
      </c>
      <c r="E59" s="116">
        <f t="shared" si="12"/>
        <v>7.2470172337604959</v>
      </c>
      <c r="F59" s="116">
        <v>22.54</v>
      </c>
      <c r="G59" s="116">
        <f t="shared" si="13"/>
        <v>0.47819482514277967</v>
      </c>
      <c r="H59" s="116">
        <v>6.339999999999999</v>
      </c>
      <c r="I59" s="116">
        <f t="shared" si="14"/>
        <v>0.38599930593184739</v>
      </c>
      <c r="J59" s="116">
        <v>19.950000000000003</v>
      </c>
      <c r="K59" s="116">
        <f t="shared" si="15"/>
        <v>0.48912283970745807</v>
      </c>
      <c r="L59" s="116">
        <v>71.359999999999985</v>
      </c>
      <c r="M59" s="116">
        <f t="shared" si="16"/>
        <v>1.6450583700643637</v>
      </c>
      <c r="N59" s="116">
        <v>20.02</v>
      </c>
      <c r="O59" s="116">
        <f t="shared" si="17"/>
        <v>8.5582437218527513E-2</v>
      </c>
      <c r="P59" s="116">
        <v>22.709999999999997</v>
      </c>
      <c r="Q59" s="116">
        <f t="shared" si="18"/>
        <v>0.55358379079359188</v>
      </c>
      <c r="R59" s="116">
        <v>0</v>
      </c>
      <c r="S59" s="116">
        <f t="shared" si="19"/>
        <v>0</v>
      </c>
      <c r="T59" s="116">
        <v>1.5</v>
      </c>
      <c r="U59" s="116">
        <f t="shared" si="20"/>
        <v>0.22361692929232696</v>
      </c>
      <c r="V59" s="116">
        <v>0</v>
      </c>
      <c r="W59" s="116">
        <f t="shared" si="21"/>
        <v>0</v>
      </c>
      <c r="X59" s="116">
        <v>0</v>
      </c>
      <c r="Y59" s="116">
        <f t="shared" si="22"/>
        <v>0</v>
      </c>
      <c r="Z59" s="116">
        <f t="shared" si="23"/>
        <v>177.54</v>
      </c>
      <c r="AA59" s="116">
        <f t="shared" si="24"/>
        <v>0.40740469623750575</v>
      </c>
    </row>
    <row r="60" spans="1:27" x14ac:dyDescent="0.2">
      <c r="A60" s="91" t="s">
        <v>208</v>
      </c>
      <c r="B60" s="117"/>
      <c r="C60" s="117"/>
      <c r="D60" s="117"/>
      <c r="E60" s="117">
        <f t="shared" si="12"/>
        <v>0</v>
      </c>
      <c r="F60" s="117">
        <v>587.16999999999996</v>
      </c>
      <c r="G60" s="117">
        <f t="shared" si="13"/>
        <v>12.457038841130698</v>
      </c>
      <c r="H60" s="117">
        <v>2.5</v>
      </c>
      <c r="I60" s="117">
        <f t="shared" si="14"/>
        <v>0.15220792820656445</v>
      </c>
      <c r="J60" s="117">
        <v>306.95</v>
      </c>
      <c r="K60" s="117">
        <f t="shared" si="15"/>
        <v>7.5256268495340466</v>
      </c>
      <c r="L60" s="117">
        <v>10.91</v>
      </c>
      <c r="M60" s="117">
        <f t="shared" si="16"/>
        <v>0.25150766279991887</v>
      </c>
      <c r="N60" s="117">
        <v>2.2999999999999998</v>
      </c>
      <c r="O60" s="117">
        <f t="shared" si="17"/>
        <v>9.8321481319986661E-3</v>
      </c>
      <c r="P60" s="117"/>
      <c r="Q60" s="117">
        <f t="shared" si="18"/>
        <v>0</v>
      </c>
      <c r="R60" s="117"/>
      <c r="S60" s="117">
        <f t="shared" si="19"/>
        <v>0</v>
      </c>
      <c r="T60" s="117">
        <v>0.5</v>
      </c>
      <c r="U60" s="117">
        <f t="shared" si="20"/>
        <v>7.4538976430775658E-2</v>
      </c>
      <c r="V60" s="117"/>
      <c r="W60" s="117">
        <f t="shared" si="21"/>
        <v>0</v>
      </c>
      <c r="X60" s="117"/>
      <c r="Y60" s="117">
        <f t="shared" si="22"/>
        <v>0</v>
      </c>
      <c r="Z60" s="117">
        <f t="shared" si="23"/>
        <v>910.32999999999981</v>
      </c>
      <c r="AA60" s="117">
        <f t="shared" si="24"/>
        <v>2.0889530084819681</v>
      </c>
    </row>
    <row r="61" spans="1:27" x14ac:dyDescent="0.2">
      <c r="A61" s="88" t="s">
        <v>209</v>
      </c>
      <c r="B61" s="118"/>
      <c r="C61" s="118"/>
      <c r="D61" s="118">
        <v>9.1</v>
      </c>
      <c r="E61" s="118">
        <f t="shared" si="12"/>
        <v>5.0265134776844898</v>
      </c>
      <c r="F61" s="118">
        <v>214.99</v>
      </c>
      <c r="G61" s="118">
        <f t="shared" si="13"/>
        <v>4.5610960717589268</v>
      </c>
      <c r="H61" s="118">
        <v>237.51999999999995</v>
      </c>
      <c r="I61" s="118">
        <f t="shared" si="14"/>
        <v>14.460970843049273</v>
      </c>
      <c r="J61" s="118">
        <v>33.65</v>
      </c>
      <c r="K61" s="118">
        <f t="shared" si="15"/>
        <v>0.82501170707548688</v>
      </c>
      <c r="L61" s="118">
        <v>74.599999999999994</v>
      </c>
      <c r="M61" s="118">
        <f t="shared" si="16"/>
        <v>1.7197499216199768</v>
      </c>
      <c r="N61" s="118">
        <v>15562.050000000141</v>
      </c>
      <c r="O61" s="118">
        <f t="shared" si="17"/>
        <v>66.525382972857045</v>
      </c>
      <c r="P61" s="118">
        <v>977.34999999999923</v>
      </c>
      <c r="Q61" s="118">
        <f t="shared" si="18"/>
        <v>23.824091498552036</v>
      </c>
      <c r="R61" s="118">
        <v>100.9</v>
      </c>
      <c r="S61" s="118">
        <f t="shared" si="19"/>
        <v>43.744038845053325</v>
      </c>
      <c r="T61" s="118">
        <v>66.650000000000006</v>
      </c>
      <c r="U61" s="118">
        <f t="shared" si="20"/>
        <v>9.9360455582223963</v>
      </c>
      <c r="V61" s="118"/>
      <c r="W61" s="118">
        <f t="shared" si="21"/>
        <v>0</v>
      </c>
      <c r="X61" s="118"/>
      <c r="Y61" s="118">
        <f t="shared" si="22"/>
        <v>0</v>
      </c>
      <c r="Z61" s="118">
        <f t="shared" si="23"/>
        <v>17276.810000000143</v>
      </c>
      <c r="AA61" s="118">
        <f t="shared" si="24"/>
        <v>39.645451898181598</v>
      </c>
    </row>
    <row r="62" spans="1:27" x14ac:dyDescent="0.2">
      <c r="A62" s="89" t="s">
        <v>210</v>
      </c>
      <c r="B62" s="116"/>
      <c r="C62" s="116"/>
      <c r="D62" s="116">
        <v>7.83</v>
      </c>
      <c r="E62" s="116">
        <f t="shared" si="12"/>
        <v>4.3250110472823682</v>
      </c>
      <c r="F62" s="116"/>
      <c r="G62" s="116">
        <f t="shared" si="13"/>
        <v>0</v>
      </c>
      <c r="H62" s="116"/>
      <c r="I62" s="116">
        <f t="shared" si="14"/>
        <v>0</v>
      </c>
      <c r="J62" s="116">
        <v>61</v>
      </c>
      <c r="K62" s="116">
        <f t="shared" si="15"/>
        <v>1.4955635700328291</v>
      </c>
      <c r="L62" s="116">
        <v>1</v>
      </c>
      <c r="M62" s="116">
        <f t="shared" si="16"/>
        <v>2.3052948010991649E-2</v>
      </c>
      <c r="N62" s="116">
        <v>9</v>
      </c>
      <c r="O62" s="116">
        <f t="shared" si="17"/>
        <v>3.8473623125212172E-2</v>
      </c>
      <c r="P62" s="116">
        <v>83.789999999999978</v>
      </c>
      <c r="Q62" s="116">
        <f t="shared" si="18"/>
        <v>2.0424828635224599</v>
      </c>
      <c r="R62" s="116"/>
      <c r="S62" s="116">
        <f t="shared" si="19"/>
        <v>0</v>
      </c>
      <c r="T62" s="116"/>
      <c r="U62" s="116">
        <f t="shared" si="20"/>
        <v>0</v>
      </c>
      <c r="V62" s="116"/>
      <c r="W62" s="116">
        <f t="shared" si="21"/>
        <v>0</v>
      </c>
      <c r="X62" s="116"/>
      <c r="Y62" s="116">
        <f t="shared" si="22"/>
        <v>0</v>
      </c>
      <c r="Z62" s="116">
        <f t="shared" si="23"/>
        <v>162.61999999999998</v>
      </c>
      <c r="AA62" s="116">
        <f t="shared" si="24"/>
        <v>0.37316746480873708</v>
      </c>
    </row>
    <row r="63" spans="1:27" x14ac:dyDescent="0.2">
      <c r="A63" s="89" t="s">
        <v>211</v>
      </c>
      <c r="B63" s="116"/>
      <c r="C63" s="116"/>
      <c r="D63" s="116"/>
      <c r="E63" s="116">
        <f t="shared" si="12"/>
        <v>0</v>
      </c>
      <c r="F63" s="116">
        <v>305</v>
      </c>
      <c r="G63" s="116">
        <f t="shared" si="13"/>
        <v>6.4706930642656522</v>
      </c>
      <c r="H63" s="116"/>
      <c r="I63" s="116">
        <f t="shared" si="14"/>
        <v>0</v>
      </c>
      <c r="J63" s="116">
        <v>231</v>
      </c>
      <c r="K63" s="116">
        <f t="shared" si="15"/>
        <v>5.6635276176653031</v>
      </c>
      <c r="L63" s="116">
        <v>0.7</v>
      </c>
      <c r="M63" s="116">
        <f t="shared" si="16"/>
        <v>1.6137063607694152E-2</v>
      </c>
      <c r="N63" s="116">
        <v>0.01</v>
      </c>
      <c r="O63" s="116">
        <f t="shared" si="17"/>
        <v>4.2748470139124637E-5</v>
      </c>
      <c r="P63" s="116">
        <v>2.4</v>
      </c>
      <c r="Q63" s="116">
        <f t="shared" si="18"/>
        <v>5.8502910519798362E-2</v>
      </c>
      <c r="R63" s="116"/>
      <c r="S63" s="116">
        <f t="shared" si="19"/>
        <v>0</v>
      </c>
      <c r="T63" s="116">
        <v>0.1</v>
      </c>
      <c r="U63" s="116">
        <f t="shared" si="20"/>
        <v>1.4907795286155131E-2</v>
      </c>
      <c r="V63" s="116"/>
      <c r="W63" s="116">
        <f t="shared" si="21"/>
        <v>0</v>
      </c>
      <c r="X63" s="116"/>
      <c r="Y63" s="116">
        <f t="shared" si="22"/>
        <v>0</v>
      </c>
      <c r="Z63" s="116">
        <f t="shared" si="23"/>
        <v>539.21</v>
      </c>
      <c r="AA63" s="116">
        <f t="shared" si="24"/>
        <v>1.2373362975004254</v>
      </c>
    </row>
    <row r="64" spans="1:27" x14ac:dyDescent="0.2">
      <c r="A64" s="91" t="s">
        <v>212</v>
      </c>
      <c r="B64" s="117"/>
      <c r="C64" s="117"/>
      <c r="D64" s="117"/>
      <c r="E64" s="117">
        <f t="shared" si="12"/>
        <v>0</v>
      </c>
      <c r="F64" s="117"/>
      <c r="G64" s="117">
        <f t="shared" si="13"/>
        <v>0</v>
      </c>
      <c r="H64" s="117">
        <v>6.5</v>
      </c>
      <c r="I64" s="117">
        <f t="shared" si="14"/>
        <v>0.39574061333706756</v>
      </c>
      <c r="J64" s="117">
        <v>70.7</v>
      </c>
      <c r="K64" s="117">
        <f t="shared" si="15"/>
        <v>1.7333826951036233</v>
      </c>
      <c r="L64" s="117">
        <v>0.02</v>
      </c>
      <c r="M64" s="117">
        <f t="shared" si="16"/>
        <v>4.6105896021983298E-4</v>
      </c>
      <c r="N64" s="117">
        <v>39.54</v>
      </c>
      <c r="O64" s="117">
        <f t="shared" si="17"/>
        <v>0.1690274509300988</v>
      </c>
      <c r="P64" s="117">
        <v>0</v>
      </c>
      <c r="Q64" s="117">
        <f t="shared" si="18"/>
        <v>0</v>
      </c>
      <c r="R64" s="117">
        <v>0</v>
      </c>
      <c r="S64" s="117">
        <f t="shared" si="19"/>
        <v>0</v>
      </c>
      <c r="T64" s="117">
        <v>0</v>
      </c>
      <c r="U64" s="117">
        <f t="shared" si="20"/>
        <v>0</v>
      </c>
      <c r="V64" s="117">
        <v>0</v>
      </c>
      <c r="W64" s="117">
        <f t="shared" si="21"/>
        <v>0</v>
      </c>
      <c r="X64" s="117">
        <v>0</v>
      </c>
      <c r="Y64" s="117">
        <f t="shared" si="22"/>
        <v>0</v>
      </c>
      <c r="Z64" s="117">
        <f t="shared" si="23"/>
        <v>116.75999999999999</v>
      </c>
      <c r="AA64" s="117">
        <f t="shared" si="24"/>
        <v>0.2679315778567713</v>
      </c>
    </row>
    <row r="65" spans="1:27" x14ac:dyDescent="0.2">
      <c r="A65" s="88" t="s">
        <v>213</v>
      </c>
      <c r="B65" s="118"/>
      <c r="C65" s="118"/>
      <c r="D65" s="118"/>
      <c r="E65" s="118">
        <f t="shared" si="12"/>
        <v>0</v>
      </c>
      <c r="F65" s="118"/>
      <c r="G65" s="118">
        <f t="shared" si="13"/>
        <v>0</v>
      </c>
      <c r="H65" s="118"/>
      <c r="I65" s="118">
        <f t="shared" si="14"/>
        <v>0</v>
      </c>
      <c r="J65" s="118"/>
      <c r="K65" s="118">
        <f t="shared" si="15"/>
        <v>0</v>
      </c>
      <c r="L65" s="118">
        <v>0.02</v>
      </c>
      <c r="M65" s="118">
        <f t="shared" si="16"/>
        <v>4.6105896021983298E-4</v>
      </c>
      <c r="N65" s="118">
        <v>0.6</v>
      </c>
      <c r="O65" s="118">
        <f t="shared" si="17"/>
        <v>2.564908208347478E-3</v>
      </c>
      <c r="P65" s="118">
        <v>1.3</v>
      </c>
      <c r="Q65" s="118">
        <f t="shared" si="18"/>
        <v>3.1689076531557447E-2</v>
      </c>
      <c r="R65" s="118"/>
      <c r="S65" s="118">
        <f t="shared" si="19"/>
        <v>0</v>
      </c>
      <c r="T65" s="118"/>
      <c r="U65" s="118">
        <f t="shared" si="20"/>
        <v>0</v>
      </c>
      <c r="V65" s="118"/>
      <c r="W65" s="118">
        <f t="shared" si="21"/>
        <v>0</v>
      </c>
      <c r="X65" s="118"/>
      <c r="Y65" s="118">
        <f t="shared" si="22"/>
        <v>0</v>
      </c>
      <c r="Z65" s="118">
        <f t="shared" si="23"/>
        <v>1.92</v>
      </c>
      <c r="AA65" s="118">
        <f t="shared" si="24"/>
        <v>4.4058635618790757E-3</v>
      </c>
    </row>
    <row r="66" spans="1:27" x14ac:dyDescent="0.2">
      <c r="A66" s="89" t="s">
        <v>214</v>
      </c>
      <c r="B66" s="116"/>
      <c r="C66" s="116"/>
      <c r="D66" s="116"/>
      <c r="E66" s="116">
        <f t="shared" si="12"/>
        <v>0</v>
      </c>
      <c r="F66" s="116">
        <v>0.2</v>
      </c>
      <c r="G66" s="116">
        <f t="shared" si="13"/>
        <v>4.2430774191905924E-3</v>
      </c>
      <c r="H66" s="116">
        <v>2.7</v>
      </c>
      <c r="I66" s="116">
        <f t="shared" si="14"/>
        <v>0.16438456246308961</v>
      </c>
      <c r="J66" s="116">
        <v>19.5</v>
      </c>
      <c r="K66" s="116">
        <f t="shared" si="15"/>
        <v>0.47808999369901911</v>
      </c>
      <c r="L66" s="116">
        <v>38.93</v>
      </c>
      <c r="M66" s="116">
        <f t="shared" si="16"/>
        <v>0.89745126606790482</v>
      </c>
      <c r="N66" s="116">
        <v>124.60000000000001</v>
      </c>
      <c r="O66" s="116">
        <f t="shared" si="17"/>
        <v>0.53264593793349302</v>
      </c>
      <c r="P66" s="116">
        <v>16.849999999999998</v>
      </c>
      <c r="Q66" s="116">
        <f t="shared" si="18"/>
        <v>0.41073918427441769</v>
      </c>
      <c r="R66" s="116"/>
      <c r="S66" s="116">
        <f t="shared" si="19"/>
        <v>0</v>
      </c>
      <c r="T66" s="116"/>
      <c r="U66" s="116">
        <f t="shared" si="20"/>
        <v>0</v>
      </c>
      <c r="V66" s="116"/>
      <c r="W66" s="116">
        <f t="shared" si="21"/>
        <v>0</v>
      </c>
      <c r="X66" s="116">
        <v>0.02</v>
      </c>
      <c r="Y66" s="116">
        <f t="shared" si="22"/>
        <v>1.9950124688279305E-2</v>
      </c>
      <c r="Z66" s="116">
        <f t="shared" si="23"/>
        <v>202.8</v>
      </c>
      <c r="AA66" s="116">
        <f t="shared" si="24"/>
        <v>0.46536933872347741</v>
      </c>
    </row>
    <row r="67" spans="1:27" x14ac:dyDescent="0.2">
      <c r="A67" s="91" t="s">
        <v>215</v>
      </c>
      <c r="B67" s="117"/>
      <c r="C67" s="117"/>
      <c r="D67" s="117"/>
      <c r="E67" s="117">
        <f t="shared" si="12"/>
        <v>0</v>
      </c>
      <c r="F67" s="117">
        <v>21.43</v>
      </c>
      <c r="G67" s="117">
        <f t="shared" si="13"/>
        <v>0.4546457454662719</v>
      </c>
      <c r="H67" s="117">
        <v>4.54</v>
      </c>
      <c r="I67" s="117">
        <f t="shared" si="14"/>
        <v>0.27640959762312101</v>
      </c>
      <c r="J67" s="117"/>
      <c r="K67" s="117">
        <f t="shared" si="15"/>
        <v>0</v>
      </c>
      <c r="L67" s="117">
        <v>166.01999999999998</v>
      </c>
      <c r="M67" s="117">
        <f t="shared" si="16"/>
        <v>3.8272504287848332</v>
      </c>
      <c r="N67" s="117">
        <v>141.77000000000007</v>
      </c>
      <c r="O67" s="117">
        <f t="shared" si="17"/>
        <v>0.60604506116237022</v>
      </c>
      <c r="P67" s="117">
        <v>27.630000000000003</v>
      </c>
      <c r="Q67" s="117">
        <f t="shared" si="18"/>
        <v>0.67351475735917876</v>
      </c>
      <c r="R67" s="117">
        <v>0</v>
      </c>
      <c r="S67" s="117">
        <f t="shared" si="19"/>
        <v>0</v>
      </c>
      <c r="T67" s="117">
        <v>0</v>
      </c>
      <c r="U67" s="117">
        <f t="shared" si="20"/>
        <v>0</v>
      </c>
      <c r="V67" s="117">
        <v>0</v>
      </c>
      <c r="W67" s="117">
        <f t="shared" si="21"/>
        <v>0</v>
      </c>
      <c r="X67" s="117">
        <v>0</v>
      </c>
      <c r="Y67" s="117">
        <f t="shared" si="22"/>
        <v>0</v>
      </c>
      <c r="Z67" s="117">
        <f t="shared" si="23"/>
        <v>361.39000000000004</v>
      </c>
      <c r="AA67" s="117">
        <f t="shared" si="24"/>
        <v>0.82928907949347885</v>
      </c>
    </row>
    <row r="68" spans="1:27" x14ac:dyDescent="0.2">
      <c r="A68" s="94" t="s">
        <v>216</v>
      </c>
      <c r="B68" s="119"/>
      <c r="C68" s="119"/>
      <c r="D68" s="119">
        <v>4.2</v>
      </c>
      <c r="E68" s="119">
        <f t="shared" si="12"/>
        <v>2.3199292973928416</v>
      </c>
      <c r="F68" s="119">
        <v>1308.95</v>
      </c>
      <c r="G68" s="119">
        <f t="shared" si="13"/>
        <v>27.769880939247628</v>
      </c>
      <c r="H68" s="119">
        <v>0</v>
      </c>
      <c r="I68" s="119">
        <f t="shared" si="14"/>
        <v>0</v>
      </c>
      <c r="J68" s="119"/>
      <c r="K68" s="119">
        <f t="shared" si="15"/>
        <v>0</v>
      </c>
      <c r="L68" s="119">
        <v>426.97</v>
      </c>
      <c r="M68" s="119">
        <f t="shared" si="16"/>
        <v>9.8429172122531057</v>
      </c>
      <c r="N68" s="119">
        <v>656.54999999999984</v>
      </c>
      <c r="O68" s="119">
        <f t="shared" si="17"/>
        <v>2.8066508069842273</v>
      </c>
      <c r="P68" s="119">
        <v>546.04</v>
      </c>
      <c r="Q68" s="119">
        <f t="shared" si="18"/>
        <v>13.310387191762791</v>
      </c>
      <c r="R68" s="119">
        <v>17.200000000000003</v>
      </c>
      <c r="S68" s="119">
        <f t="shared" si="19"/>
        <v>7.4568629151131534</v>
      </c>
      <c r="T68" s="119">
        <v>13.7</v>
      </c>
      <c r="U68" s="119">
        <f t="shared" si="20"/>
        <v>2.0423679542032529</v>
      </c>
      <c r="V68" s="119">
        <v>0.6</v>
      </c>
      <c r="W68" s="119">
        <f t="shared" si="21"/>
        <v>0.4690431519699812</v>
      </c>
      <c r="X68" s="119">
        <v>2</v>
      </c>
      <c r="Y68" s="119">
        <f t="shared" si="22"/>
        <v>1.9950124688279305</v>
      </c>
      <c r="Z68" s="119">
        <f t="shared" si="23"/>
        <v>2976.2099999999996</v>
      </c>
      <c r="AA68" s="119">
        <f t="shared" si="24"/>
        <v>6.8295704122396481</v>
      </c>
    </row>
    <row r="69" spans="1:27" ht="15" x14ac:dyDescent="0.25">
      <c r="A69" s="68" t="s">
        <v>36</v>
      </c>
      <c r="B69" s="96">
        <f t="shared" ref="B69:AA69" si="25">SUM(B29:B68)</f>
        <v>0</v>
      </c>
      <c r="C69" s="96">
        <f t="shared" si="25"/>
        <v>0</v>
      </c>
      <c r="D69" s="96">
        <f t="shared" si="25"/>
        <v>181.04</v>
      </c>
      <c r="E69" s="96">
        <f t="shared" si="25"/>
        <v>100.00000000000001</v>
      </c>
      <c r="F69" s="96">
        <f t="shared" si="25"/>
        <v>4713.5599999999986</v>
      </c>
      <c r="G69" s="96">
        <f t="shared" si="25"/>
        <v>99.999999999999986</v>
      </c>
      <c r="H69" s="96">
        <f t="shared" si="25"/>
        <v>1642.4899999999998</v>
      </c>
      <c r="I69" s="96">
        <f t="shared" si="25"/>
        <v>99.999999999999986</v>
      </c>
      <c r="J69" s="96">
        <f t="shared" si="25"/>
        <v>4078.7299999999996</v>
      </c>
      <c r="K69" s="96">
        <f t="shared" si="25"/>
        <v>100.00000000000003</v>
      </c>
      <c r="L69" s="96">
        <f t="shared" si="25"/>
        <v>4337.8399999999992</v>
      </c>
      <c r="M69" s="96">
        <f t="shared" si="25"/>
        <v>100.00000000000003</v>
      </c>
      <c r="N69" s="96">
        <f t="shared" si="25"/>
        <v>23392.650000000143</v>
      </c>
      <c r="O69" s="96">
        <f t="shared" si="25"/>
        <v>100.00000000000001</v>
      </c>
      <c r="P69" s="96">
        <f t="shared" si="25"/>
        <v>4102.3599999999997</v>
      </c>
      <c r="Q69" s="96">
        <f t="shared" si="25"/>
        <v>99.999999999999943</v>
      </c>
      <c r="R69" s="96">
        <f t="shared" si="25"/>
        <v>230.66000000000003</v>
      </c>
      <c r="S69" s="96">
        <f t="shared" si="25"/>
        <v>99.999999999999986</v>
      </c>
      <c r="T69" s="96">
        <f t="shared" si="25"/>
        <v>670.79</v>
      </c>
      <c r="U69" s="96">
        <f t="shared" si="25"/>
        <v>100</v>
      </c>
      <c r="V69" s="96">
        <f t="shared" si="25"/>
        <v>127.92</v>
      </c>
      <c r="W69" s="96">
        <f t="shared" si="25"/>
        <v>100</v>
      </c>
      <c r="X69" s="96">
        <f t="shared" si="25"/>
        <v>100.24999999999999</v>
      </c>
      <c r="Y69" s="96">
        <f t="shared" si="25"/>
        <v>100.00000000000003</v>
      </c>
      <c r="Z69" s="96">
        <f t="shared" si="25"/>
        <v>43578.290000000154</v>
      </c>
      <c r="AA69" s="96">
        <f t="shared" si="25"/>
        <v>99.999999999999972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42578125" customWidth="1"/>
    <col min="4" max="4" width="5.85546875" customWidth="1"/>
    <col min="5" max="5" width="6.42578125" customWidth="1"/>
    <col min="6" max="6" width="7.7109375" customWidth="1"/>
    <col min="7" max="7" width="6.42578125" customWidth="1"/>
    <col min="8" max="8" width="5.85546875" customWidth="1"/>
    <col min="9" max="9" width="6.42578125" customWidth="1"/>
    <col min="10" max="10" width="9.140625" customWidth="1"/>
    <col min="11" max="11" width="6.42578125" customWidth="1"/>
    <col min="12" max="12" width="5.85546875" customWidth="1"/>
    <col min="13" max="13" width="6.42578125" customWidth="1"/>
    <col min="14" max="14" width="8" customWidth="1"/>
    <col min="15" max="15" width="7.85546875" customWidth="1"/>
    <col min="16" max="16" width="7.5703125" customWidth="1"/>
    <col min="17" max="17" width="6.42578125" customWidth="1"/>
    <col min="18" max="18" width="5.85546875" bestFit="1" customWidth="1"/>
    <col min="19" max="19" width="6.42578125" customWidth="1"/>
    <col min="20" max="20" width="8.42578125" customWidth="1"/>
    <col min="21" max="21" width="6.42578125" customWidth="1"/>
    <col min="22" max="22" width="5.85546875" customWidth="1"/>
    <col min="23" max="23" width="6.42578125" customWidth="1"/>
    <col min="24" max="24" width="5.85546875" customWidth="1"/>
    <col min="25" max="25" width="6.42578125" customWidth="1"/>
    <col min="26" max="26" width="8.7109375" customWidth="1"/>
    <col min="27" max="27" width="6.4257812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224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v>13.02</v>
      </c>
      <c r="G10" s="108">
        <f t="shared" ref="G10:G19" si="1">((F10/F$19*100))</f>
        <v>0.32684660802506321</v>
      </c>
      <c r="H10" s="21">
        <f>SUM(H30:H38)</f>
        <v>0</v>
      </c>
      <c r="I10" s="108">
        <f t="shared" ref="I10:I19" si="2">((H10/H$19*100))</f>
        <v>0</v>
      </c>
      <c r="J10" s="21">
        <v>151.19999999999999</v>
      </c>
      <c r="K10" s="108">
        <f t="shared" ref="K10:K19" si="3">((J10/J$19*100))</f>
        <v>3.7441312228847639</v>
      </c>
      <c r="L10" s="21">
        <v>305.41000000000003</v>
      </c>
      <c r="M10" s="108">
        <f t="shared" ref="M10:M19" si="4">((L10/L$19*100))</f>
        <v>27.406270751449235</v>
      </c>
      <c r="N10" s="77">
        <v>295.2</v>
      </c>
      <c r="O10" s="108">
        <f t="shared" ref="O10:O19" si="5">((N10/N$19*100))</f>
        <v>4.2022668325556101</v>
      </c>
      <c r="P10" s="21">
        <f>SUM(P30:P38)</f>
        <v>560.26999999999987</v>
      </c>
      <c r="Q10" s="108">
        <f t="shared" ref="Q10:S19" si="6">((P10/P$19*100))</f>
        <v>11.086398597454922</v>
      </c>
      <c r="R10" s="21">
        <f>SUM(R30:R38)</f>
        <v>401.65000000000003</v>
      </c>
      <c r="S10" s="108">
        <f t="shared" si="6"/>
        <v>23.693369513921663</v>
      </c>
      <c r="T10" s="21">
        <f>SUM(T30:T38)</f>
        <v>4795.3600000000015</v>
      </c>
      <c r="U10" s="108">
        <f t="shared" ref="U10:U19" si="7">((T10/T$19*100))</f>
        <v>33.522663324205887</v>
      </c>
      <c r="V10" s="21">
        <f>SUM(V30:V38)</f>
        <v>0.03</v>
      </c>
      <c r="W10" s="108">
        <f t="shared" ref="W10:W19" si="8">((V10/V$19*100))</f>
        <v>3.9458108641325798E-3</v>
      </c>
      <c r="X10" s="21">
        <f>SUM(X30:X38)</f>
        <v>0</v>
      </c>
      <c r="Y10" s="108">
        <f t="shared" ref="Y10:Y19" si="9">((X10/X$19*100))</f>
        <v>0</v>
      </c>
      <c r="Z10" s="77">
        <f>SUM(B10+D10+F10+H10+J10+L10+N10+P10+T10+V10+X10+R10)</f>
        <v>6522.14</v>
      </c>
      <c r="AA10" s="108">
        <f t="shared" ref="AA10:AA19" si="10">((Z10/Z$19*100))</f>
        <v>16.297547549110867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1.1200000000000001</v>
      </c>
      <c r="E11" s="109">
        <f t="shared" si="0"/>
        <v>1.9505398815743642</v>
      </c>
      <c r="F11" s="22">
        <v>21.9</v>
      </c>
      <c r="G11" s="109">
        <f t="shared" si="1"/>
        <v>0.5497650319315579</v>
      </c>
      <c r="H11" s="22">
        <f>SUM(H39:H46)</f>
        <v>359.3</v>
      </c>
      <c r="I11" s="109">
        <f t="shared" si="2"/>
        <v>32.667497067835292</v>
      </c>
      <c r="J11" s="22">
        <v>166.51</v>
      </c>
      <c r="K11" s="109">
        <f t="shared" si="3"/>
        <v>4.1232492719744842</v>
      </c>
      <c r="L11" s="22">
        <v>240.67</v>
      </c>
      <c r="M11" s="109">
        <f t="shared" si="4"/>
        <v>21.596762325239144</v>
      </c>
      <c r="N11" s="80">
        <v>98</v>
      </c>
      <c r="O11" s="109">
        <f t="shared" si="5"/>
        <v>1.3950614823524723</v>
      </c>
      <c r="P11" s="22">
        <f>SUM(P39:P46)</f>
        <v>1169.3899999999999</v>
      </c>
      <c r="Q11" s="109">
        <f t="shared" si="6"/>
        <v>23.139421450154057</v>
      </c>
      <c r="R11" s="22">
        <f>SUM(R39:R46)</f>
        <v>75</v>
      </c>
      <c r="S11" s="109">
        <f t="shared" si="6"/>
        <v>4.4242567248702214</v>
      </c>
      <c r="T11" s="22">
        <f>SUM(T39:T46)</f>
        <v>230.3</v>
      </c>
      <c r="U11" s="109">
        <f t="shared" si="7"/>
        <v>1.6099457316165238</v>
      </c>
      <c r="V11" s="22">
        <f>SUM(V39:V46)</f>
        <v>452.17999999999995</v>
      </c>
      <c r="W11" s="109">
        <f t="shared" si="8"/>
        <v>59.473891884782326</v>
      </c>
      <c r="X11" s="22">
        <f>SUM(X39:X46)</f>
        <v>7.01</v>
      </c>
      <c r="Y11" s="109">
        <f t="shared" si="9"/>
        <v>0.79042915454524942</v>
      </c>
      <c r="Z11" s="80">
        <f t="shared" ref="Z11:Z18" si="11">SUM(B11+D11+F11+H11+J11+L11+N11+P11+T11+V11+X11+R11)</f>
        <v>2821.38</v>
      </c>
      <c r="AA11" s="109">
        <f t="shared" si="10"/>
        <v>7.0500747767006562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17</v>
      </c>
      <c r="E12" s="109">
        <f t="shared" si="0"/>
        <v>29.606408916753747</v>
      </c>
      <c r="F12" s="22">
        <v>0.23</v>
      </c>
      <c r="G12" s="109">
        <f t="shared" si="1"/>
        <v>5.773788006587139E-3</v>
      </c>
      <c r="H12" s="22">
        <f>SUM(H47:H52)</f>
        <v>64.5</v>
      </c>
      <c r="I12" s="109">
        <f t="shared" si="2"/>
        <v>5.8643294207497254</v>
      </c>
      <c r="J12" s="22">
        <v>762.3</v>
      </c>
      <c r="K12" s="109">
        <f t="shared" si="3"/>
        <v>18.876661582044019</v>
      </c>
      <c r="L12" s="22">
        <v>179.07</v>
      </c>
      <c r="M12" s="109">
        <f t="shared" si="4"/>
        <v>16.069024928659882</v>
      </c>
      <c r="N12" s="80">
        <v>389.91</v>
      </c>
      <c r="O12" s="109">
        <f t="shared" si="5"/>
        <v>5.5504941080005361</v>
      </c>
      <c r="P12" s="22">
        <f>SUM(P47:P52)</f>
        <v>50.480000000000004</v>
      </c>
      <c r="Q12" s="109">
        <f t="shared" si="6"/>
        <v>0.99887804308552064</v>
      </c>
      <c r="R12" s="22">
        <f>SUM(R47:R52)</f>
        <v>8</v>
      </c>
      <c r="S12" s="109">
        <f t="shared" si="6"/>
        <v>0.47192071731949031</v>
      </c>
      <c r="T12" s="22">
        <f>SUM(T47:T52)</f>
        <v>65</v>
      </c>
      <c r="U12" s="109">
        <f t="shared" si="7"/>
        <v>0.45439197809411219</v>
      </c>
      <c r="V12" s="22">
        <f>SUM(V47:V52)</f>
        <v>0</v>
      </c>
      <c r="W12" s="109">
        <f t="shared" si="8"/>
        <v>0</v>
      </c>
      <c r="X12" s="22">
        <f>SUM(X47:X52)</f>
        <v>0.2</v>
      </c>
      <c r="Y12" s="109">
        <f t="shared" si="9"/>
        <v>2.2551473738808833E-2</v>
      </c>
      <c r="Z12" s="80">
        <f t="shared" si="11"/>
        <v>1536.69</v>
      </c>
      <c r="AA12" s="109">
        <f t="shared" si="10"/>
        <v>3.839886654264272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</v>
      </c>
      <c r="E13" s="109">
        <f t="shared" si="0"/>
        <v>0</v>
      </c>
      <c r="F13" s="22">
        <v>92.95</v>
      </c>
      <c r="G13" s="109">
        <f t="shared" si="1"/>
        <v>2.3333634574446718</v>
      </c>
      <c r="H13" s="22">
        <f>SUM(H53:H54)</f>
        <v>0</v>
      </c>
      <c r="I13" s="109">
        <f t="shared" si="2"/>
        <v>0</v>
      </c>
      <c r="J13" s="22">
        <v>67.55</v>
      </c>
      <c r="K13" s="109">
        <f t="shared" si="3"/>
        <v>1.6727252917054618</v>
      </c>
      <c r="L13" s="22">
        <v>23.82</v>
      </c>
      <c r="M13" s="109">
        <f t="shared" si="4"/>
        <v>2.1375114413395786</v>
      </c>
      <c r="N13" s="80">
        <v>9.11</v>
      </c>
      <c r="O13" s="109">
        <f t="shared" si="5"/>
        <v>0.12968377657378594</v>
      </c>
      <c r="P13" s="22">
        <f>SUM(P53:P54)</f>
        <v>4.9399999999999995</v>
      </c>
      <c r="Q13" s="109">
        <f t="shared" si="6"/>
        <v>9.7750743519066374E-2</v>
      </c>
      <c r="R13" s="22">
        <f>SUM(R53:R54)</f>
        <v>0.1</v>
      </c>
      <c r="S13" s="109">
        <f t="shared" si="6"/>
        <v>5.8990089664936289E-3</v>
      </c>
      <c r="T13" s="22">
        <f>SUM(T53:T54)</f>
        <v>90.399999999999991</v>
      </c>
      <c r="U13" s="109">
        <f t="shared" si="7"/>
        <v>0.63195438184165753</v>
      </c>
      <c r="V13" s="22">
        <f>SUM(V53:V54)</f>
        <v>5.25</v>
      </c>
      <c r="W13" s="109">
        <f t="shared" si="8"/>
        <v>0.69051690122320153</v>
      </c>
      <c r="X13" s="22">
        <f>SUM(X53:X54)</f>
        <v>0.01</v>
      </c>
      <c r="Y13" s="109">
        <f t="shared" si="9"/>
        <v>1.1275736869404416E-3</v>
      </c>
      <c r="Z13" s="80">
        <f t="shared" si="11"/>
        <v>294.13</v>
      </c>
      <c r="AA13" s="109">
        <f t="shared" si="10"/>
        <v>0.73497313161324018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4.0199999999999996</v>
      </c>
      <c r="E14" s="109">
        <f t="shared" si="0"/>
        <v>7.0010449320794148</v>
      </c>
      <c r="F14" s="22">
        <v>2777.01</v>
      </c>
      <c r="G14" s="109">
        <f t="shared" si="1"/>
        <v>69.712465357271952</v>
      </c>
      <c r="H14" s="22">
        <f>SUM(H55:H57)</f>
        <v>330.31</v>
      </c>
      <c r="I14" s="109">
        <f t="shared" si="2"/>
        <v>30.031731022757235</v>
      </c>
      <c r="J14" s="22">
        <v>141.72999999999999</v>
      </c>
      <c r="K14" s="109">
        <f t="shared" si="3"/>
        <v>3.5096277660017035</v>
      </c>
      <c r="L14" s="22">
        <v>193.58</v>
      </c>
      <c r="M14" s="109">
        <f t="shared" si="4"/>
        <v>17.37109424074373</v>
      </c>
      <c r="N14" s="80">
        <v>1959.44</v>
      </c>
      <c r="O14" s="109">
        <f t="shared" si="5"/>
        <v>27.89325786715029</v>
      </c>
      <c r="P14" s="22">
        <f>SUM(P55:P57)</f>
        <v>658.6899999999996</v>
      </c>
      <c r="Q14" s="109">
        <f t="shared" si="6"/>
        <v>13.03389417987324</v>
      </c>
      <c r="R14" s="22">
        <f>SUM(R55:R57)</f>
        <v>183.74999999999994</v>
      </c>
      <c r="S14" s="109">
        <f t="shared" si="6"/>
        <v>10.839428975932041</v>
      </c>
      <c r="T14" s="22">
        <f>SUM(T55:T57)</f>
        <v>508.41000000000014</v>
      </c>
      <c r="U14" s="109">
        <f t="shared" si="7"/>
        <v>3.5541142397358101</v>
      </c>
      <c r="V14" s="22">
        <f>SUM(V55:V57)</f>
        <v>34.569999999999993</v>
      </c>
      <c r="W14" s="109">
        <f t="shared" si="8"/>
        <v>4.5468893857687753</v>
      </c>
      <c r="X14" s="22">
        <f>SUM(X55:X57)</f>
        <v>4.0199999999999996</v>
      </c>
      <c r="Y14" s="109">
        <f t="shared" si="9"/>
        <v>0.45328462215005749</v>
      </c>
      <c r="Z14" s="80">
        <f t="shared" si="11"/>
        <v>6795.53</v>
      </c>
      <c r="AA14" s="109">
        <f t="shared" si="10"/>
        <v>16.980695492033192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0.5</v>
      </c>
      <c r="E15" s="109">
        <f t="shared" si="0"/>
        <v>0.87077673284569834</v>
      </c>
      <c r="F15" s="22">
        <v>31.19</v>
      </c>
      <c r="G15" s="109">
        <f t="shared" si="1"/>
        <v>0.78297586054544721</v>
      </c>
      <c r="H15" s="22">
        <f>SUM(H58:H60)</f>
        <v>19.03</v>
      </c>
      <c r="I15" s="109">
        <f t="shared" si="2"/>
        <v>1.7302044787111206</v>
      </c>
      <c r="J15" s="22">
        <v>10.26</v>
      </c>
      <c r="K15" s="109">
        <f t="shared" si="3"/>
        <v>0.25406604726718041</v>
      </c>
      <c r="L15" s="22">
        <v>25.67</v>
      </c>
      <c r="M15" s="109">
        <f t="shared" si="4"/>
        <v>2.3035230352303522</v>
      </c>
      <c r="N15" s="80">
        <v>7.23</v>
      </c>
      <c r="O15" s="109">
        <f t="shared" si="5"/>
        <v>0.10292137262661606</v>
      </c>
      <c r="P15" s="22">
        <f>SUM(P58:P60)</f>
        <v>30.230000000000008</v>
      </c>
      <c r="Q15" s="109">
        <f t="shared" si="6"/>
        <v>0.59817914505695902</v>
      </c>
      <c r="R15" s="22">
        <f>SUM(R58:R60)</f>
        <v>0</v>
      </c>
      <c r="S15" s="109">
        <f t="shared" si="6"/>
        <v>0</v>
      </c>
      <c r="T15" s="22">
        <f>SUM(T58:T60)</f>
        <v>0.52</v>
      </c>
      <c r="U15" s="109">
        <f t="shared" si="7"/>
        <v>3.6351358247528978E-3</v>
      </c>
      <c r="V15" s="22">
        <f>SUM(V58:V60)</f>
        <v>1.71</v>
      </c>
      <c r="W15" s="109">
        <f t="shared" si="8"/>
        <v>0.22491121925555707</v>
      </c>
      <c r="X15" s="22">
        <f>SUM(X58:X60)</f>
        <v>0.5</v>
      </c>
      <c r="Y15" s="109">
        <f t="shared" si="9"/>
        <v>5.6378684347022076E-2</v>
      </c>
      <c r="Z15" s="80">
        <f t="shared" si="11"/>
        <v>126.84</v>
      </c>
      <c r="AA15" s="109">
        <f t="shared" si="10"/>
        <v>0.3169482610200367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34.78</v>
      </c>
      <c r="E16" s="109">
        <f t="shared" si="0"/>
        <v>60.57122953674677</v>
      </c>
      <c r="F16" s="22">
        <v>962.23</v>
      </c>
      <c r="G16" s="109">
        <f t="shared" si="1"/>
        <v>24.155269711210185</v>
      </c>
      <c r="H16" s="22">
        <f>SUM(H61:H64)</f>
        <v>301.72999999999996</v>
      </c>
      <c r="I16" s="109">
        <f t="shared" si="2"/>
        <v>27.433242110431234</v>
      </c>
      <c r="J16" s="22">
        <v>2729.9</v>
      </c>
      <c r="K16" s="109">
        <f t="shared" si="3"/>
        <v>67.599893024822208</v>
      </c>
      <c r="L16" s="22">
        <v>40.14</v>
      </c>
      <c r="M16" s="109">
        <f t="shared" si="4"/>
        <v>3.6020029074462925</v>
      </c>
      <c r="N16" s="80">
        <v>3717.98</v>
      </c>
      <c r="O16" s="109">
        <f t="shared" si="5"/>
        <v>52.926639695478009</v>
      </c>
      <c r="P16" s="22">
        <f>SUM(P61:P64)</f>
        <v>1836.5499999999979</v>
      </c>
      <c r="Q16" s="109">
        <f t="shared" si="6"/>
        <v>36.340916601202665</v>
      </c>
      <c r="R16" s="22">
        <f>SUM(R61:R64)</f>
        <v>32.700000000000003</v>
      </c>
      <c r="S16" s="109">
        <f t="shared" si="6"/>
        <v>1.928975932043417</v>
      </c>
      <c r="T16" s="22">
        <f>SUM(T61:T64)</f>
        <v>5576.590000000002</v>
      </c>
      <c r="U16" s="109">
        <f t="shared" si="7"/>
        <v>38.983965555689942</v>
      </c>
      <c r="V16" s="22">
        <f>SUM(V61:V64)</f>
        <v>0</v>
      </c>
      <c r="W16" s="109">
        <f t="shared" si="8"/>
        <v>0</v>
      </c>
      <c r="X16" s="22">
        <f>SUM(X61:X64)</f>
        <v>0</v>
      </c>
      <c r="Y16" s="109">
        <f t="shared" si="9"/>
        <v>0</v>
      </c>
      <c r="Z16" s="80">
        <f t="shared" si="11"/>
        <v>15232.6</v>
      </c>
      <c r="AA16" s="109">
        <f t="shared" si="10"/>
        <v>38.063277206037618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3.67</v>
      </c>
      <c r="G17" s="109">
        <f t="shared" si="1"/>
        <v>9.2129573844238241E-2</v>
      </c>
      <c r="H17" s="22">
        <f>SUM(H65:H67)</f>
        <v>25</v>
      </c>
      <c r="I17" s="109">
        <f t="shared" si="2"/>
        <v>2.2729958995153976</v>
      </c>
      <c r="J17" s="22">
        <v>6.56</v>
      </c>
      <c r="K17" s="109">
        <f t="shared" si="3"/>
        <v>0.16244378850611146</v>
      </c>
      <c r="L17" s="22">
        <v>61.32</v>
      </c>
      <c r="M17" s="109">
        <f t="shared" si="4"/>
        <v>5.5026113175039031</v>
      </c>
      <c r="N17" s="80">
        <v>240</v>
      </c>
      <c r="O17" s="109">
        <f t="shared" si="5"/>
        <v>3.4164770996387075</v>
      </c>
      <c r="P17" s="22">
        <f>SUM(P65:P67)</f>
        <v>294.80999999999995</v>
      </c>
      <c r="Q17" s="109">
        <f t="shared" si="6"/>
        <v>5.8335823272987763</v>
      </c>
      <c r="R17" s="22">
        <f>SUM(R65:R67)</f>
        <v>0</v>
      </c>
      <c r="S17" s="109">
        <f t="shared" si="6"/>
        <v>0</v>
      </c>
      <c r="T17" s="22">
        <f>SUM(T65:T67)</f>
        <v>0</v>
      </c>
      <c r="U17" s="109">
        <f t="shared" si="7"/>
        <v>0</v>
      </c>
      <c r="V17" s="22">
        <f>SUM(V65:V67)</f>
        <v>12.84</v>
      </c>
      <c r="W17" s="109">
        <f t="shared" si="8"/>
        <v>1.6888070498487444</v>
      </c>
      <c r="X17" s="22">
        <f>SUM(X65:X67)</f>
        <v>0</v>
      </c>
      <c r="Y17" s="109">
        <f t="shared" si="9"/>
        <v>0</v>
      </c>
      <c r="Z17" s="80">
        <f t="shared" si="11"/>
        <v>644.19999999999993</v>
      </c>
      <c r="AA17" s="109">
        <f t="shared" si="10"/>
        <v>1.6097293420774805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0</v>
      </c>
      <c r="E18" s="110">
        <f t="shared" si="0"/>
        <v>0</v>
      </c>
      <c r="F18" s="23">
        <v>81.319999999999993</v>
      </c>
      <c r="G18" s="110">
        <f t="shared" si="1"/>
        <v>2.0414106117202868</v>
      </c>
      <c r="H18" s="23">
        <f>SUM(H68)</f>
        <v>0</v>
      </c>
      <c r="I18" s="110">
        <f t="shared" si="2"/>
        <v>0</v>
      </c>
      <c r="J18" s="23">
        <v>2.31</v>
      </c>
      <c r="K18" s="110">
        <f t="shared" si="3"/>
        <v>5.7202004794072787E-2</v>
      </c>
      <c r="L18" s="23">
        <v>44.7</v>
      </c>
      <c r="M18" s="110">
        <f t="shared" si="4"/>
        <v>4.0111990523878749</v>
      </c>
      <c r="N18" s="83">
        <v>307.91000000000003</v>
      </c>
      <c r="O18" s="110">
        <f t="shared" si="5"/>
        <v>4.3831977656239776</v>
      </c>
      <c r="P18" s="23">
        <f>SUM(P68)</f>
        <v>448.31000000000012</v>
      </c>
      <c r="Q18" s="110">
        <f t="shared" si="6"/>
        <v>8.87097891235479</v>
      </c>
      <c r="R18" s="23">
        <f>SUM(R68)</f>
        <v>994</v>
      </c>
      <c r="S18" s="110">
        <f t="shared" si="6"/>
        <v>58.63614912694667</v>
      </c>
      <c r="T18" s="23">
        <f>SUM(T68)</f>
        <v>3038.2499999999986</v>
      </c>
      <c r="U18" s="110">
        <f t="shared" si="7"/>
        <v>21.239329652991319</v>
      </c>
      <c r="V18" s="23">
        <f>SUM(V68)</f>
        <v>253.72</v>
      </c>
      <c r="W18" s="110">
        <f t="shared" si="8"/>
        <v>33.37103774825728</v>
      </c>
      <c r="X18" s="23">
        <f>SUM(X68)</f>
        <v>875.12</v>
      </c>
      <c r="Y18" s="110">
        <f t="shared" si="9"/>
        <v>98.67622849153193</v>
      </c>
      <c r="Z18" s="83">
        <f t="shared" si="11"/>
        <v>6045.6399999999985</v>
      </c>
      <c r="AA18" s="110">
        <f t="shared" si="10"/>
        <v>15.106867587142652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57.42</v>
      </c>
      <c r="E19" s="113">
        <f t="shared" si="0"/>
        <v>100</v>
      </c>
      <c r="F19" s="112">
        <f>SUM(F10:F18)</f>
        <v>3983.5200000000004</v>
      </c>
      <c r="G19" s="113">
        <f t="shared" si="1"/>
        <v>100</v>
      </c>
      <c r="H19" s="112">
        <f>SUM(H10:H18)</f>
        <v>1099.8699999999999</v>
      </c>
      <c r="I19" s="113">
        <f t="shared" si="2"/>
        <v>100</v>
      </c>
      <c r="J19" s="112">
        <f>SUM(J10:J18)</f>
        <v>4038.3199999999997</v>
      </c>
      <c r="K19" s="113">
        <f t="shared" si="3"/>
        <v>100</v>
      </c>
      <c r="L19" s="112">
        <f>SUM(L10:L18)</f>
        <v>1114.3800000000001</v>
      </c>
      <c r="M19" s="113">
        <f t="shared" si="4"/>
        <v>100</v>
      </c>
      <c r="N19" s="96">
        <f>SUM(N10:N18)</f>
        <v>7024.78</v>
      </c>
      <c r="O19" s="113">
        <f t="shared" si="5"/>
        <v>100</v>
      </c>
      <c r="P19" s="96">
        <f>SUM(P10:P18)</f>
        <v>5053.6699999999973</v>
      </c>
      <c r="Q19" s="113">
        <f t="shared" si="6"/>
        <v>100</v>
      </c>
      <c r="R19" s="96">
        <f>SUM(R10:R18)</f>
        <v>1695.2</v>
      </c>
      <c r="S19" s="113">
        <f t="shared" si="6"/>
        <v>100</v>
      </c>
      <c r="T19" s="112">
        <f>SUM(T10:T18)</f>
        <v>14304.830000000002</v>
      </c>
      <c r="U19" s="113">
        <f t="shared" si="7"/>
        <v>100</v>
      </c>
      <c r="V19" s="112">
        <f>SUM(V10:V18)</f>
        <v>760.29999999999984</v>
      </c>
      <c r="W19" s="113">
        <f t="shared" si="8"/>
        <v>100</v>
      </c>
      <c r="X19" s="112">
        <f>SUM(X10:X18)</f>
        <v>886.86</v>
      </c>
      <c r="Y19" s="113">
        <f t="shared" si="9"/>
        <v>100</v>
      </c>
      <c r="Z19" s="96">
        <f>SUM(Z10:Z18)</f>
        <v>40019.149999999994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>((F30/F$69*100))</f>
        <v>0</v>
      </c>
      <c r="H30" s="116"/>
      <c r="I30" s="116">
        <f>((H30/H$69*100))</f>
        <v>0</v>
      </c>
      <c r="J30" s="116">
        <v>21</v>
      </c>
      <c r="K30" s="116">
        <f>((J30/J$69*100))</f>
        <v>0.52001822540066178</v>
      </c>
      <c r="L30" s="116">
        <v>10.8</v>
      </c>
      <c r="M30" s="116">
        <f>((L30/L$69*100))</f>
        <v>0.9691487643353256</v>
      </c>
      <c r="N30" s="116">
        <v>4.57</v>
      </c>
      <c r="O30" s="116">
        <f>((N30/N$69*100))</f>
        <v>6.5055418105620003E-2</v>
      </c>
      <c r="P30" s="116">
        <v>44.46</v>
      </c>
      <c r="Q30" s="116">
        <f>((P30/P$69*100))</f>
        <v>0.87975669167159731</v>
      </c>
      <c r="R30" s="116">
        <v>82.300000000000011</v>
      </c>
      <c r="S30" s="116">
        <f>((R30/R$69*100))</f>
        <v>4.8548843794242575</v>
      </c>
      <c r="T30" s="116"/>
      <c r="U30" s="116">
        <f>((T30/T$69*100))</f>
        <v>0</v>
      </c>
      <c r="V30" s="116"/>
      <c r="W30" s="116">
        <f>((V30/V$69*100))</f>
        <v>0</v>
      </c>
      <c r="X30" s="116"/>
      <c r="Y30" s="116">
        <f>((X30/X$69*100))</f>
        <v>0</v>
      </c>
      <c r="Z30" s="116">
        <f>B30+D30+F30+H30+J30+L30+N30+P30+R30+T30+V30+X30</f>
        <v>163.13000000000002</v>
      </c>
      <c r="AA30" s="116">
        <f>((Z30/Z$69*100))</f>
        <v>0.40762984721064743</v>
      </c>
    </row>
    <row r="31" spans="1:27" x14ac:dyDescent="0.2">
      <c r="A31" s="89" t="s">
        <v>179</v>
      </c>
      <c r="B31" s="116"/>
      <c r="C31" s="116"/>
      <c r="D31" s="116"/>
      <c r="E31" s="116">
        <f t="shared" ref="E31:E68" si="12">((D31/D$69*100))</f>
        <v>0</v>
      </c>
      <c r="F31" s="116">
        <v>11.02</v>
      </c>
      <c r="G31" s="116">
        <f t="shared" ref="G31:G68" si="13">((F31/F$69*100))</f>
        <v>0.27663975579387051</v>
      </c>
      <c r="H31" s="116"/>
      <c r="I31" s="116">
        <f t="shared" ref="I31:I68" si="14">((H31/H$69*100))</f>
        <v>0</v>
      </c>
      <c r="J31" s="116">
        <v>0.55000000000000004</v>
      </c>
      <c r="K31" s="116">
        <f t="shared" ref="K31:K68" si="15">((J31/J$69*100))</f>
        <v>1.3619524950969714E-2</v>
      </c>
      <c r="L31" s="116">
        <v>11.6</v>
      </c>
      <c r="M31" s="116">
        <f t="shared" ref="M31:M68" si="16">((L31/L$69*100))</f>
        <v>1.0409375616934977</v>
      </c>
      <c r="N31" s="116">
        <v>91.420000000000016</v>
      </c>
      <c r="O31" s="116">
        <f t="shared" ref="O31:O68" si="17">((N31/N$69*100))</f>
        <v>1.30139306853737</v>
      </c>
      <c r="P31" s="116">
        <v>274.52</v>
      </c>
      <c r="Q31" s="116">
        <f t="shared" ref="Q31:Q68" si="18">((P31/P$69*100))</f>
        <v>5.4320919252741096</v>
      </c>
      <c r="R31" s="116">
        <v>293.25</v>
      </c>
      <c r="S31" s="116">
        <f t="shared" ref="S31:S68" si="19">((R31/R$69*100))</f>
        <v>17.298843794242565</v>
      </c>
      <c r="T31" s="116">
        <v>4317.2100000000009</v>
      </c>
      <c r="U31" s="116">
        <f t="shared" ref="U31:U68" si="20">((T31/T$69*100))</f>
        <v>30.180086026887427</v>
      </c>
      <c r="V31" s="116"/>
      <c r="W31" s="116">
        <f t="shared" ref="W31:W68" si="21">((V31/V$69*100))</f>
        <v>0</v>
      </c>
      <c r="X31" s="116"/>
      <c r="Y31" s="116">
        <f t="shared" ref="Y31:Y68" si="22">((X31/X$69*100))</f>
        <v>0</v>
      </c>
      <c r="Z31" s="116">
        <f t="shared" ref="Z31:Z68" si="23">B31+D31+F31+H31+J31+L31+N31+P31+R31+T31+V31+X31</f>
        <v>4999.5700000000006</v>
      </c>
      <c r="AA31" s="116">
        <f t="shared" ref="AA31:AA68" si="24">((Z31/Z$69*100))</f>
        <v>12.49294400305852</v>
      </c>
    </row>
    <row r="32" spans="1:27" x14ac:dyDescent="0.2">
      <c r="A32" s="89" t="s">
        <v>180</v>
      </c>
      <c r="B32" s="116"/>
      <c r="C32" s="116"/>
      <c r="D32" s="116"/>
      <c r="E32" s="116">
        <f t="shared" si="12"/>
        <v>0</v>
      </c>
      <c r="F32" s="116">
        <v>0.5</v>
      </c>
      <c r="G32" s="116">
        <f t="shared" si="13"/>
        <v>1.255171305779812E-2</v>
      </c>
      <c r="H32" s="116"/>
      <c r="I32" s="116">
        <f t="shared" si="14"/>
        <v>0</v>
      </c>
      <c r="J32" s="116"/>
      <c r="K32" s="116">
        <f t="shared" si="15"/>
        <v>0</v>
      </c>
      <c r="L32" s="116">
        <v>76.209999999999994</v>
      </c>
      <c r="M32" s="116">
        <f t="shared" si="16"/>
        <v>6.8387803083328853</v>
      </c>
      <c r="N32" s="116">
        <v>0.65</v>
      </c>
      <c r="O32" s="116">
        <f t="shared" si="17"/>
        <v>9.2529588115214442E-3</v>
      </c>
      <c r="P32" s="116">
        <v>10.059999999999997</v>
      </c>
      <c r="Q32" s="116">
        <f t="shared" si="18"/>
        <v>0.19906325502060881</v>
      </c>
      <c r="R32" s="116"/>
      <c r="S32" s="116">
        <f t="shared" si="19"/>
        <v>0</v>
      </c>
      <c r="T32" s="116">
        <v>3.5</v>
      </c>
      <c r="U32" s="116">
        <f t="shared" si="20"/>
        <v>2.4467260358913737E-2</v>
      </c>
      <c r="V32" s="116"/>
      <c r="W32" s="116">
        <f t="shared" si="21"/>
        <v>0</v>
      </c>
      <c r="X32" s="116"/>
      <c r="Y32" s="116">
        <f t="shared" si="22"/>
        <v>0</v>
      </c>
      <c r="Z32" s="116">
        <f t="shared" si="23"/>
        <v>90.92</v>
      </c>
      <c r="AA32" s="116">
        <f t="shared" si="24"/>
        <v>0.22719123219758511</v>
      </c>
    </row>
    <row r="33" spans="1:27" x14ac:dyDescent="0.2">
      <c r="A33" s="89" t="s">
        <v>181</v>
      </c>
      <c r="B33" s="116"/>
      <c r="C33" s="116"/>
      <c r="D33" s="116"/>
      <c r="E33" s="116">
        <f t="shared" si="12"/>
        <v>0</v>
      </c>
      <c r="F33" s="116"/>
      <c r="G33" s="116">
        <f t="shared" si="13"/>
        <v>0</v>
      </c>
      <c r="H33" s="116"/>
      <c r="I33" s="116">
        <f t="shared" si="14"/>
        <v>0</v>
      </c>
      <c r="J33" s="116">
        <v>129.6</v>
      </c>
      <c r="K33" s="116">
        <f t="shared" si="15"/>
        <v>3.2092553339012273</v>
      </c>
      <c r="L33" s="116">
        <v>1.81</v>
      </c>
      <c r="M33" s="116">
        <f t="shared" si="16"/>
        <v>0.16242215402286475</v>
      </c>
      <c r="N33" s="116">
        <v>2.1599999999999997</v>
      </c>
      <c r="O33" s="116">
        <f t="shared" si="17"/>
        <v>3.0748293896748175E-2</v>
      </c>
      <c r="P33" s="116">
        <v>168.76000000000002</v>
      </c>
      <c r="Q33" s="116">
        <f t="shared" si="18"/>
        <v>3.3393553595703729</v>
      </c>
      <c r="R33" s="116"/>
      <c r="S33" s="116">
        <f t="shared" si="19"/>
        <v>0</v>
      </c>
      <c r="T33" s="116"/>
      <c r="U33" s="116">
        <f t="shared" si="20"/>
        <v>0</v>
      </c>
      <c r="V33" s="116"/>
      <c r="W33" s="116">
        <f t="shared" si="21"/>
        <v>0</v>
      </c>
      <c r="X33" s="116"/>
      <c r="Y33" s="116">
        <f t="shared" si="22"/>
        <v>0</v>
      </c>
      <c r="Z33" s="116">
        <f t="shared" si="23"/>
        <v>302.33000000000004</v>
      </c>
      <c r="AA33" s="116">
        <f t="shared" si="24"/>
        <v>0.75546332193462296</v>
      </c>
    </row>
    <row r="34" spans="1:27" x14ac:dyDescent="0.2">
      <c r="A34" s="89" t="s">
        <v>182</v>
      </c>
      <c r="B34" s="116"/>
      <c r="C34" s="116"/>
      <c r="D34" s="116"/>
      <c r="E34" s="116">
        <f t="shared" si="12"/>
        <v>0</v>
      </c>
      <c r="F34" s="116"/>
      <c r="G34" s="116">
        <f t="shared" si="13"/>
        <v>0</v>
      </c>
      <c r="H34" s="116"/>
      <c r="I34" s="116">
        <f t="shared" si="14"/>
        <v>0</v>
      </c>
      <c r="J34" s="116">
        <v>0.05</v>
      </c>
      <c r="K34" s="116">
        <f t="shared" si="15"/>
        <v>1.2381386319063378E-3</v>
      </c>
      <c r="L34" s="116">
        <v>46.51</v>
      </c>
      <c r="M34" s="116">
        <f t="shared" si="16"/>
        <v>4.1736212064107399</v>
      </c>
      <c r="N34" s="116">
        <v>17.260000000000002</v>
      </c>
      <c r="O34" s="116">
        <f t="shared" si="17"/>
        <v>0.2457016447490156</v>
      </c>
      <c r="P34" s="116">
        <v>27.8</v>
      </c>
      <c r="Q34" s="116">
        <f t="shared" si="18"/>
        <v>0.55009527729353147</v>
      </c>
      <c r="R34" s="116"/>
      <c r="S34" s="116">
        <f t="shared" si="19"/>
        <v>0</v>
      </c>
      <c r="T34" s="116"/>
      <c r="U34" s="116">
        <f t="shared" si="20"/>
        <v>0</v>
      </c>
      <c r="V34" s="116"/>
      <c r="W34" s="116">
        <f t="shared" si="21"/>
        <v>0</v>
      </c>
      <c r="X34" s="116"/>
      <c r="Y34" s="116">
        <f t="shared" si="22"/>
        <v>0</v>
      </c>
      <c r="Z34" s="116">
        <f t="shared" si="23"/>
        <v>91.61999999999999</v>
      </c>
      <c r="AA34" s="116">
        <f t="shared" si="24"/>
        <v>0.22894039478599587</v>
      </c>
    </row>
    <row r="35" spans="1:27" x14ac:dyDescent="0.2">
      <c r="A35" s="89" t="s">
        <v>183</v>
      </c>
      <c r="B35" s="116"/>
      <c r="C35" s="116"/>
      <c r="D35" s="116"/>
      <c r="E35" s="116">
        <f t="shared" si="12"/>
        <v>0</v>
      </c>
      <c r="F35" s="116">
        <v>1.5</v>
      </c>
      <c r="G35" s="116">
        <f t="shared" si="13"/>
        <v>3.7655139173394352E-2</v>
      </c>
      <c r="H35" s="116"/>
      <c r="I35" s="116">
        <f t="shared" si="14"/>
        <v>0</v>
      </c>
      <c r="J35" s="116"/>
      <c r="K35" s="116">
        <f t="shared" si="15"/>
        <v>0</v>
      </c>
      <c r="L35" s="116">
        <v>126.30999999999999</v>
      </c>
      <c r="M35" s="116">
        <f t="shared" si="16"/>
        <v>11.334553742888422</v>
      </c>
      <c r="N35" s="116">
        <v>4.71</v>
      </c>
      <c r="O35" s="116">
        <f t="shared" si="17"/>
        <v>6.7048363080409221E-2</v>
      </c>
      <c r="P35" s="116">
        <v>7.1000000000000005</v>
      </c>
      <c r="Q35" s="116">
        <f t="shared" si="18"/>
        <v>0.14049195930877961</v>
      </c>
      <c r="R35" s="116"/>
      <c r="S35" s="116">
        <f t="shared" si="19"/>
        <v>0</v>
      </c>
      <c r="T35" s="116"/>
      <c r="U35" s="116">
        <f t="shared" si="20"/>
        <v>0</v>
      </c>
      <c r="V35" s="116"/>
      <c r="W35" s="116">
        <f t="shared" si="21"/>
        <v>0</v>
      </c>
      <c r="X35" s="116"/>
      <c r="Y35" s="116">
        <f t="shared" si="22"/>
        <v>0</v>
      </c>
      <c r="Z35" s="116">
        <f t="shared" si="23"/>
        <v>139.61999999999998</v>
      </c>
      <c r="AA35" s="116">
        <f t="shared" si="24"/>
        <v>0.34888297227702186</v>
      </c>
    </row>
    <row r="36" spans="1:27" x14ac:dyDescent="0.2">
      <c r="A36" s="89" t="s">
        <v>184</v>
      </c>
      <c r="B36" s="116"/>
      <c r="C36" s="116"/>
      <c r="D36" s="116"/>
      <c r="E36" s="116">
        <f t="shared" si="12"/>
        <v>0</v>
      </c>
      <c r="F36" s="116"/>
      <c r="G36" s="116">
        <f t="shared" si="13"/>
        <v>0</v>
      </c>
      <c r="H36" s="116"/>
      <c r="I36" s="116">
        <f t="shared" si="14"/>
        <v>0</v>
      </c>
      <c r="J36" s="116"/>
      <c r="K36" s="116">
        <f t="shared" si="15"/>
        <v>0</v>
      </c>
      <c r="L36" s="116">
        <v>13.11</v>
      </c>
      <c r="M36" s="116">
        <f t="shared" si="16"/>
        <v>1.1764389167070479</v>
      </c>
      <c r="N36" s="116">
        <v>0.5</v>
      </c>
      <c r="O36" s="116">
        <f t="shared" si="17"/>
        <v>7.1176606242472646E-3</v>
      </c>
      <c r="P36" s="116"/>
      <c r="Q36" s="116">
        <f t="shared" si="18"/>
        <v>0</v>
      </c>
      <c r="R36" s="116"/>
      <c r="S36" s="116">
        <f t="shared" si="19"/>
        <v>0</v>
      </c>
      <c r="T36" s="116"/>
      <c r="U36" s="116">
        <f t="shared" si="20"/>
        <v>0</v>
      </c>
      <c r="V36" s="116"/>
      <c r="W36" s="116">
        <f t="shared" si="21"/>
        <v>0</v>
      </c>
      <c r="X36" s="116"/>
      <c r="Y36" s="116">
        <f t="shared" si="22"/>
        <v>0</v>
      </c>
      <c r="Z36" s="116">
        <f t="shared" si="23"/>
        <v>13.61</v>
      </c>
      <c r="AA36" s="116">
        <f t="shared" si="24"/>
        <v>3.4008718326101334E-2</v>
      </c>
    </row>
    <row r="37" spans="1:27" x14ac:dyDescent="0.2">
      <c r="A37" s="89" t="s">
        <v>185</v>
      </c>
      <c r="B37" s="116"/>
      <c r="C37" s="116"/>
      <c r="D37" s="116"/>
      <c r="E37" s="116">
        <f t="shared" si="12"/>
        <v>0</v>
      </c>
      <c r="F37" s="116"/>
      <c r="G37" s="116">
        <f t="shared" si="13"/>
        <v>0</v>
      </c>
      <c r="H37" s="116"/>
      <c r="I37" s="116">
        <f t="shared" si="14"/>
        <v>0</v>
      </c>
      <c r="J37" s="116"/>
      <c r="K37" s="116">
        <f t="shared" si="15"/>
        <v>0</v>
      </c>
      <c r="L37" s="116">
        <v>16</v>
      </c>
      <c r="M37" s="116">
        <f t="shared" si="16"/>
        <v>1.4357759471634453</v>
      </c>
      <c r="N37" s="116">
        <v>165.4</v>
      </c>
      <c r="O37" s="116">
        <f t="shared" si="17"/>
        <v>2.3545221345009955</v>
      </c>
      <c r="P37" s="116">
        <v>25.55</v>
      </c>
      <c r="Q37" s="116">
        <f t="shared" si="18"/>
        <v>0.50557317751258013</v>
      </c>
      <c r="R37" s="116">
        <v>13</v>
      </c>
      <c r="S37" s="116">
        <f t="shared" si="19"/>
        <v>0.76687116564417179</v>
      </c>
      <c r="T37" s="116">
        <v>354.05000000000007</v>
      </c>
      <c r="U37" s="116">
        <f t="shared" si="20"/>
        <v>2.4750381514495454</v>
      </c>
      <c r="V37" s="116">
        <v>0.03</v>
      </c>
      <c r="W37" s="116">
        <f t="shared" si="21"/>
        <v>3.9458108641325798E-3</v>
      </c>
      <c r="X37" s="116"/>
      <c r="Y37" s="116">
        <f t="shared" si="22"/>
        <v>0</v>
      </c>
      <c r="Z37" s="116">
        <f t="shared" si="23"/>
        <v>574.03000000000009</v>
      </c>
      <c r="AA37" s="116">
        <f t="shared" si="24"/>
        <v>1.4343882866077848</v>
      </c>
    </row>
    <row r="38" spans="1:27" x14ac:dyDescent="0.2">
      <c r="A38" s="91" t="s">
        <v>186</v>
      </c>
      <c r="B38" s="117"/>
      <c r="C38" s="117"/>
      <c r="D38" s="117"/>
      <c r="E38" s="117">
        <f t="shared" si="12"/>
        <v>0</v>
      </c>
      <c r="F38" s="117"/>
      <c r="G38" s="117">
        <f t="shared" si="13"/>
        <v>0</v>
      </c>
      <c r="H38" s="117"/>
      <c r="I38" s="117">
        <f t="shared" si="14"/>
        <v>0</v>
      </c>
      <c r="J38" s="117"/>
      <c r="K38" s="117">
        <f t="shared" si="15"/>
        <v>0</v>
      </c>
      <c r="L38" s="117">
        <v>3.0599999999999992</v>
      </c>
      <c r="M38" s="117">
        <f t="shared" si="16"/>
        <v>0.27459214989500885</v>
      </c>
      <c r="N38" s="117">
        <v>8.5299999999999994</v>
      </c>
      <c r="O38" s="117">
        <f t="shared" si="17"/>
        <v>0.12142729024965833</v>
      </c>
      <c r="P38" s="117">
        <v>2.02</v>
      </c>
      <c r="Q38" s="117">
        <f t="shared" si="18"/>
        <v>3.9970951803342931E-2</v>
      </c>
      <c r="R38" s="117">
        <v>13.1</v>
      </c>
      <c r="S38" s="117">
        <f t="shared" si="19"/>
        <v>0.77277017461066544</v>
      </c>
      <c r="T38" s="117">
        <v>120.59999999999998</v>
      </c>
      <c r="U38" s="117">
        <f t="shared" si="20"/>
        <v>0.84307188550999879</v>
      </c>
      <c r="V38" s="117"/>
      <c r="W38" s="117">
        <f t="shared" si="21"/>
        <v>0</v>
      </c>
      <c r="X38" s="117"/>
      <c r="Y38" s="117">
        <f t="shared" si="22"/>
        <v>0</v>
      </c>
      <c r="Z38" s="117">
        <f t="shared" si="23"/>
        <v>147.30999999999997</v>
      </c>
      <c r="AA38" s="117">
        <f t="shared" si="24"/>
        <v>0.3680987727125633</v>
      </c>
    </row>
    <row r="39" spans="1:27" x14ac:dyDescent="0.2">
      <c r="A39" s="88" t="s">
        <v>187</v>
      </c>
      <c r="B39" s="118"/>
      <c r="C39" s="118"/>
      <c r="D39" s="118"/>
      <c r="E39" s="118">
        <f t="shared" si="12"/>
        <v>0</v>
      </c>
      <c r="F39" s="118">
        <v>12</v>
      </c>
      <c r="G39" s="118">
        <f t="shared" si="13"/>
        <v>0.30124111338715481</v>
      </c>
      <c r="H39" s="118">
        <v>5</v>
      </c>
      <c r="I39" s="118">
        <f t="shared" si="14"/>
        <v>0.45459917990307946</v>
      </c>
      <c r="J39" s="118">
        <v>0.5</v>
      </c>
      <c r="K39" s="118">
        <f t="shared" si="15"/>
        <v>1.2381386319063376E-2</v>
      </c>
      <c r="L39" s="118">
        <v>0.11</v>
      </c>
      <c r="M39" s="118">
        <f t="shared" si="16"/>
        <v>9.8709596367486871E-3</v>
      </c>
      <c r="N39" s="118">
        <v>11.56</v>
      </c>
      <c r="O39" s="118">
        <f t="shared" si="17"/>
        <v>0.16456031363259674</v>
      </c>
      <c r="P39" s="118">
        <v>22.080000000000002</v>
      </c>
      <c r="Q39" s="118">
        <f t="shared" si="18"/>
        <v>0.43691020585040197</v>
      </c>
      <c r="R39" s="118">
        <v>75</v>
      </c>
      <c r="S39" s="118">
        <f t="shared" si="19"/>
        <v>4.4242567248702214</v>
      </c>
      <c r="T39" s="118">
        <v>224.5</v>
      </c>
      <c r="U39" s="118">
        <f t="shared" si="20"/>
        <v>1.5693999858788954</v>
      </c>
      <c r="V39" s="118">
        <v>114.32000000000001</v>
      </c>
      <c r="W39" s="118">
        <f t="shared" si="21"/>
        <v>15.036169932921217</v>
      </c>
      <c r="X39" s="118">
        <v>0</v>
      </c>
      <c r="Y39" s="118">
        <f t="shared" si="22"/>
        <v>0</v>
      </c>
      <c r="Z39" s="118">
        <f t="shared" si="23"/>
        <v>465.07</v>
      </c>
      <c r="AA39" s="118">
        <f t="shared" si="24"/>
        <v>1.1621186357031557</v>
      </c>
    </row>
    <row r="40" spans="1:27" x14ac:dyDescent="0.2">
      <c r="A40" s="89" t="s">
        <v>188</v>
      </c>
      <c r="B40" s="116"/>
      <c r="C40" s="116"/>
      <c r="D40" s="116">
        <v>1.1200000000000001</v>
      </c>
      <c r="E40" s="116">
        <f t="shared" si="12"/>
        <v>1.9505398815743642</v>
      </c>
      <c r="F40" s="116"/>
      <c r="G40" s="116">
        <f t="shared" si="13"/>
        <v>0</v>
      </c>
      <c r="H40" s="116">
        <v>5.05</v>
      </c>
      <c r="I40" s="116">
        <f t="shared" si="14"/>
        <v>0.45914517170211028</v>
      </c>
      <c r="J40" s="116">
        <v>7</v>
      </c>
      <c r="K40" s="116">
        <f t="shared" si="15"/>
        <v>0.17333940846688728</v>
      </c>
      <c r="L40" s="116">
        <v>48.75</v>
      </c>
      <c r="M40" s="116">
        <f t="shared" si="16"/>
        <v>4.3746298390136227</v>
      </c>
      <c r="N40" s="116">
        <v>69.56</v>
      </c>
      <c r="O40" s="116">
        <f t="shared" si="17"/>
        <v>0.99020894604527954</v>
      </c>
      <c r="P40" s="116">
        <v>640.77</v>
      </c>
      <c r="Q40" s="116">
        <f t="shared" si="18"/>
        <v>12.679300389617845</v>
      </c>
      <c r="R40" s="116">
        <v>0</v>
      </c>
      <c r="S40" s="116">
        <f t="shared" si="19"/>
        <v>0</v>
      </c>
      <c r="T40" s="116">
        <v>5.8</v>
      </c>
      <c r="U40" s="116">
        <f t="shared" si="20"/>
        <v>4.0545745737628473E-2</v>
      </c>
      <c r="V40" s="116">
        <v>337.84999999999997</v>
      </c>
      <c r="W40" s="116">
        <f t="shared" si="21"/>
        <v>44.436406681573061</v>
      </c>
      <c r="X40" s="116">
        <v>0</v>
      </c>
      <c r="Y40" s="116">
        <f t="shared" si="22"/>
        <v>0</v>
      </c>
      <c r="Z40" s="116">
        <f t="shared" si="23"/>
        <v>1115.8999999999999</v>
      </c>
      <c r="AA40" s="116">
        <f t="shared" si="24"/>
        <v>2.7884150462965813</v>
      </c>
    </row>
    <row r="41" spans="1:27" x14ac:dyDescent="0.2">
      <c r="A41" s="89" t="s">
        <v>189</v>
      </c>
      <c r="B41" s="116"/>
      <c r="C41" s="116"/>
      <c r="D41" s="116"/>
      <c r="E41" s="116">
        <f t="shared" si="12"/>
        <v>0</v>
      </c>
      <c r="F41" s="116">
        <v>1.9</v>
      </c>
      <c r="G41" s="116">
        <f t="shared" si="13"/>
        <v>4.7696509619632843E-2</v>
      </c>
      <c r="H41" s="116">
        <v>8</v>
      </c>
      <c r="I41" s="116">
        <f t="shared" si="14"/>
        <v>0.72735868784492719</v>
      </c>
      <c r="J41" s="116">
        <v>0.5</v>
      </c>
      <c r="K41" s="116">
        <f t="shared" si="15"/>
        <v>1.2381386319063376E-2</v>
      </c>
      <c r="L41" s="116">
        <v>2.8</v>
      </c>
      <c r="M41" s="116">
        <f t="shared" si="16"/>
        <v>0.25126079075360291</v>
      </c>
      <c r="N41" s="116">
        <v>4.0999999999999996</v>
      </c>
      <c r="O41" s="116">
        <f t="shared" si="17"/>
        <v>5.8364817118827565E-2</v>
      </c>
      <c r="P41" s="116">
        <v>294.81</v>
      </c>
      <c r="Q41" s="116">
        <f t="shared" si="18"/>
        <v>5.8335823272987772</v>
      </c>
      <c r="R41" s="116"/>
      <c r="S41" s="116">
        <f t="shared" si="19"/>
        <v>0</v>
      </c>
      <c r="T41" s="116"/>
      <c r="U41" s="116">
        <f t="shared" si="20"/>
        <v>0</v>
      </c>
      <c r="V41" s="116"/>
      <c r="W41" s="116">
        <f t="shared" si="21"/>
        <v>0</v>
      </c>
      <c r="X41" s="116"/>
      <c r="Y41" s="116">
        <f t="shared" si="22"/>
        <v>0</v>
      </c>
      <c r="Z41" s="116">
        <f t="shared" si="23"/>
        <v>312.11</v>
      </c>
      <c r="AA41" s="116">
        <f t="shared" si="24"/>
        <v>0.7799016220984194</v>
      </c>
    </row>
    <row r="42" spans="1:27" x14ac:dyDescent="0.2">
      <c r="A42" s="89" t="s">
        <v>190</v>
      </c>
      <c r="B42" s="116"/>
      <c r="C42" s="116"/>
      <c r="D42" s="116"/>
      <c r="E42" s="116">
        <f t="shared" si="12"/>
        <v>0</v>
      </c>
      <c r="F42" s="116"/>
      <c r="G42" s="116">
        <f t="shared" si="13"/>
        <v>0</v>
      </c>
      <c r="H42" s="116">
        <v>0.15</v>
      </c>
      <c r="I42" s="116">
        <f t="shared" si="14"/>
        <v>1.3637975397092383E-2</v>
      </c>
      <c r="J42" s="116"/>
      <c r="K42" s="116">
        <f t="shared" si="15"/>
        <v>0</v>
      </c>
      <c r="L42" s="116">
        <v>21.91</v>
      </c>
      <c r="M42" s="116">
        <f t="shared" si="16"/>
        <v>1.966115687646943</v>
      </c>
      <c r="N42" s="116"/>
      <c r="O42" s="116">
        <f t="shared" si="17"/>
        <v>0</v>
      </c>
      <c r="P42" s="116"/>
      <c r="Q42" s="116">
        <f t="shared" si="18"/>
        <v>0</v>
      </c>
      <c r="R42" s="116"/>
      <c r="S42" s="116">
        <f t="shared" si="19"/>
        <v>0</v>
      </c>
      <c r="T42" s="116"/>
      <c r="U42" s="116">
        <f t="shared" si="20"/>
        <v>0</v>
      </c>
      <c r="V42" s="116"/>
      <c r="W42" s="116">
        <f t="shared" si="21"/>
        <v>0</v>
      </c>
      <c r="X42" s="116"/>
      <c r="Y42" s="116">
        <f t="shared" si="22"/>
        <v>0</v>
      </c>
      <c r="Z42" s="116">
        <f t="shared" si="23"/>
        <v>22.06</v>
      </c>
      <c r="AA42" s="116">
        <f t="shared" si="24"/>
        <v>5.5123609571917365E-2</v>
      </c>
    </row>
    <row r="43" spans="1:27" x14ac:dyDescent="0.2">
      <c r="A43" s="89" t="s">
        <v>191</v>
      </c>
      <c r="B43" s="116"/>
      <c r="C43" s="116"/>
      <c r="D43" s="116"/>
      <c r="E43" s="116">
        <f t="shared" si="12"/>
        <v>0</v>
      </c>
      <c r="F43" s="116">
        <v>4</v>
      </c>
      <c r="G43" s="116">
        <f t="shared" si="13"/>
        <v>0.10041370446238496</v>
      </c>
      <c r="H43" s="116"/>
      <c r="I43" s="116">
        <f t="shared" si="14"/>
        <v>0</v>
      </c>
      <c r="J43" s="116">
        <v>2.4</v>
      </c>
      <c r="K43" s="116">
        <f t="shared" si="15"/>
        <v>5.9430654331504199E-2</v>
      </c>
      <c r="L43" s="116"/>
      <c r="M43" s="116">
        <f t="shared" si="16"/>
        <v>0</v>
      </c>
      <c r="N43" s="116">
        <v>1</v>
      </c>
      <c r="O43" s="116">
        <f t="shared" si="17"/>
        <v>1.4235321248494529E-2</v>
      </c>
      <c r="P43" s="116">
        <v>96.309999999999988</v>
      </c>
      <c r="Q43" s="116">
        <f t="shared" si="18"/>
        <v>1.9057437466237412</v>
      </c>
      <c r="R43" s="116"/>
      <c r="S43" s="116">
        <f t="shared" si="19"/>
        <v>0</v>
      </c>
      <c r="T43" s="116"/>
      <c r="U43" s="116">
        <f t="shared" si="20"/>
        <v>0</v>
      </c>
      <c r="V43" s="116">
        <v>0.01</v>
      </c>
      <c r="W43" s="116">
        <f t="shared" si="21"/>
        <v>1.3152702880441932E-3</v>
      </c>
      <c r="X43" s="116"/>
      <c r="Y43" s="116">
        <f t="shared" si="22"/>
        <v>0</v>
      </c>
      <c r="Z43" s="116">
        <f t="shared" si="23"/>
        <v>103.72</v>
      </c>
      <c r="AA43" s="116">
        <f t="shared" si="24"/>
        <v>0.25917591952852537</v>
      </c>
    </row>
    <row r="44" spans="1:27" x14ac:dyDescent="0.2">
      <c r="A44" s="89" t="s">
        <v>192</v>
      </c>
      <c r="B44" s="116"/>
      <c r="C44" s="116"/>
      <c r="D44" s="116"/>
      <c r="E44" s="116">
        <f t="shared" si="12"/>
        <v>0</v>
      </c>
      <c r="F44" s="116"/>
      <c r="G44" s="116">
        <f t="shared" si="13"/>
        <v>0</v>
      </c>
      <c r="H44" s="116">
        <v>330.1</v>
      </c>
      <c r="I44" s="116">
        <f t="shared" si="14"/>
        <v>30.012637857201312</v>
      </c>
      <c r="J44" s="116">
        <v>154.70999999999998</v>
      </c>
      <c r="K44" s="116">
        <f t="shared" si="15"/>
        <v>3.8310485548445898</v>
      </c>
      <c r="L44" s="116">
        <v>149.30000000000001</v>
      </c>
      <c r="M44" s="116">
        <f t="shared" si="16"/>
        <v>13.397584306968898</v>
      </c>
      <c r="N44" s="116"/>
      <c r="O44" s="116">
        <f t="shared" si="17"/>
        <v>0</v>
      </c>
      <c r="P44" s="116">
        <v>1.6</v>
      </c>
      <c r="Q44" s="116">
        <f t="shared" si="18"/>
        <v>3.1660159844232032E-2</v>
      </c>
      <c r="R44" s="116"/>
      <c r="S44" s="116">
        <f t="shared" si="19"/>
        <v>0</v>
      </c>
      <c r="T44" s="116"/>
      <c r="U44" s="116">
        <f t="shared" si="20"/>
        <v>0</v>
      </c>
      <c r="V44" s="116"/>
      <c r="W44" s="116">
        <f t="shared" si="21"/>
        <v>0</v>
      </c>
      <c r="X44" s="116"/>
      <c r="Y44" s="116">
        <f t="shared" si="22"/>
        <v>0</v>
      </c>
      <c r="Z44" s="116">
        <f t="shared" si="23"/>
        <v>635.71</v>
      </c>
      <c r="AA44" s="116">
        <f t="shared" si="24"/>
        <v>1.5885144986837532</v>
      </c>
    </row>
    <row r="45" spans="1:27" x14ac:dyDescent="0.2">
      <c r="A45" s="89" t="s">
        <v>193</v>
      </c>
      <c r="B45" s="116"/>
      <c r="C45" s="116"/>
      <c r="D45" s="116"/>
      <c r="E45" s="116">
        <f t="shared" si="12"/>
        <v>0</v>
      </c>
      <c r="F45" s="116"/>
      <c r="G45" s="116">
        <f t="shared" si="13"/>
        <v>0</v>
      </c>
      <c r="H45" s="116">
        <v>4</v>
      </c>
      <c r="I45" s="116">
        <f t="shared" si="14"/>
        <v>0.36367934392246359</v>
      </c>
      <c r="J45" s="116">
        <v>1.4000000000000001</v>
      </c>
      <c r="K45" s="116">
        <f t="shared" si="15"/>
        <v>3.4667881693377457E-2</v>
      </c>
      <c r="L45" s="116">
        <v>17.300000000000004</v>
      </c>
      <c r="M45" s="116">
        <f t="shared" si="16"/>
        <v>1.5524327428704756</v>
      </c>
      <c r="N45" s="116">
        <v>11.779999999999998</v>
      </c>
      <c r="O45" s="116">
        <f t="shared" si="17"/>
        <v>0.16769208430726551</v>
      </c>
      <c r="P45" s="116">
        <v>113.81</v>
      </c>
      <c r="Q45" s="116">
        <f t="shared" si="18"/>
        <v>2.2520267449200291</v>
      </c>
      <c r="R45" s="116">
        <v>0</v>
      </c>
      <c r="S45" s="116">
        <f t="shared" si="19"/>
        <v>0</v>
      </c>
      <c r="T45" s="116">
        <v>0</v>
      </c>
      <c r="U45" s="116">
        <f t="shared" si="20"/>
        <v>0</v>
      </c>
      <c r="V45" s="116">
        <v>0</v>
      </c>
      <c r="W45" s="116">
        <f t="shared" si="21"/>
        <v>0</v>
      </c>
      <c r="X45" s="116">
        <v>7.01</v>
      </c>
      <c r="Y45" s="116">
        <f t="shared" si="22"/>
        <v>0.79042915454524942</v>
      </c>
      <c r="Z45" s="116">
        <f t="shared" si="23"/>
        <v>155.30000000000001</v>
      </c>
      <c r="AA45" s="116">
        <f t="shared" si="24"/>
        <v>0.38806421425742377</v>
      </c>
    </row>
    <row r="46" spans="1:27" x14ac:dyDescent="0.2">
      <c r="A46" s="91" t="s">
        <v>194</v>
      </c>
      <c r="B46" s="117"/>
      <c r="C46" s="117"/>
      <c r="D46" s="117"/>
      <c r="E46" s="117">
        <f t="shared" si="12"/>
        <v>0</v>
      </c>
      <c r="F46" s="117">
        <v>4</v>
      </c>
      <c r="G46" s="117">
        <f t="shared" si="13"/>
        <v>0.10041370446238496</v>
      </c>
      <c r="H46" s="117">
        <v>7</v>
      </c>
      <c r="I46" s="117">
        <f t="shared" si="14"/>
        <v>0.63643885186431137</v>
      </c>
      <c r="J46" s="117"/>
      <c r="K46" s="117">
        <f t="shared" si="15"/>
        <v>0</v>
      </c>
      <c r="L46" s="117">
        <v>0.5</v>
      </c>
      <c r="M46" s="117">
        <f t="shared" si="16"/>
        <v>4.4867998348857664E-2</v>
      </c>
      <c r="N46" s="117"/>
      <c r="O46" s="117">
        <f t="shared" si="17"/>
        <v>0</v>
      </c>
      <c r="P46" s="117">
        <v>0.01</v>
      </c>
      <c r="Q46" s="117">
        <f t="shared" si="18"/>
        <v>1.9787599902645016E-4</v>
      </c>
      <c r="R46" s="117"/>
      <c r="S46" s="117">
        <f t="shared" si="19"/>
        <v>0</v>
      </c>
      <c r="T46" s="117"/>
      <c r="U46" s="117">
        <f t="shared" si="20"/>
        <v>0</v>
      </c>
      <c r="V46" s="117"/>
      <c r="W46" s="117">
        <f t="shared" si="21"/>
        <v>0</v>
      </c>
      <c r="X46" s="117"/>
      <c r="Y46" s="117">
        <f t="shared" si="22"/>
        <v>0</v>
      </c>
      <c r="Z46" s="117">
        <f t="shared" si="23"/>
        <v>11.51</v>
      </c>
      <c r="AA46" s="117">
        <f t="shared" si="24"/>
        <v>2.8761230560868947E-2</v>
      </c>
    </row>
    <row r="47" spans="1:27" x14ac:dyDescent="0.2">
      <c r="A47" s="88" t="s">
        <v>195</v>
      </c>
      <c r="B47" s="118"/>
      <c r="C47" s="118"/>
      <c r="D47" s="118"/>
      <c r="E47" s="118">
        <f t="shared" si="12"/>
        <v>0</v>
      </c>
      <c r="F47" s="118"/>
      <c r="G47" s="118">
        <f t="shared" si="13"/>
        <v>0</v>
      </c>
      <c r="H47" s="118">
        <v>0</v>
      </c>
      <c r="I47" s="118">
        <f t="shared" si="14"/>
        <v>0</v>
      </c>
      <c r="J47" s="118">
        <v>7.8</v>
      </c>
      <c r="K47" s="118">
        <f t="shared" si="15"/>
        <v>0.19314962657738866</v>
      </c>
      <c r="L47" s="118">
        <v>9.1199999999999992</v>
      </c>
      <c r="M47" s="118">
        <f t="shared" si="16"/>
        <v>0.8183922898831637</v>
      </c>
      <c r="N47" s="118">
        <v>1.35</v>
      </c>
      <c r="O47" s="118">
        <f t="shared" si="17"/>
        <v>1.9217683685467616E-2</v>
      </c>
      <c r="P47" s="118">
        <v>2.25</v>
      </c>
      <c r="Q47" s="118">
        <f t="shared" si="18"/>
        <v>4.4522099780951285E-2</v>
      </c>
      <c r="R47" s="118">
        <v>0</v>
      </c>
      <c r="S47" s="118">
        <f t="shared" si="19"/>
        <v>0</v>
      </c>
      <c r="T47" s="118">
        <v>65</v>
      </c>
      <c r="U47" s="118">
        <f t="shared" si="20"/>
        <v>0.45439197809411219</v>
      </c>
      <c r="V47" s="118">
        <v>0</v>
      </c>
      <c r="W47" s="118">
        <f t="shared" si="21"/>
        <v>0</v>
      </c>
      <c r="X47" s="118">
        <v>0.2</v>
      </c>
      <c r="Y47" s="118">
        <f t="shared" si="22"/>
        <v>2.2551473738808833E-2</v>
      </c>
      <c r="Z47" s="118">
        <f t="shared" si="23"/>
        <v>85.72</v>
      </c>
      <c r="AA47" s="118">
        <f t="shared" si="24"/>
        <v>0.21419745296939063</v>
      </c>
    </row>
    <row r="48" spans="1:27" x14ac:dyDescent="0.2">
      <c r="A48" s="89" t="s">
        <v>196</v>
      </c>
      <c r="B48" s="116"/>
      <c r="C48" s="116"/>
      <c r="D48" s="116"/>
      <c r="E48" s="116">
        <f t="shared" si="12"/>
        <v>0</v>
      </c>
      <c r="F48" s="116"/>
      <c r="G48" s="116">
        <f t="shared" si="13"/>
        <v>0</v>
      </c>
      <c r="H48" s="116">
        <v>4.5</v>
      </c>
      <c r="I48" s="116">
        <f t="shared" si="14"/>
        <v>0.40913926191277156</v>
      </c>
      <c r="J48" s="116"/>
      <c r="K48" s="116">
        <f t="shared" si="15"/>
        <v>0</v>
      </c>
      <c r="L48" s="116">
        <v>3.4099999999999997</v>
      </c>
      <c r="M48" s="116">
        <f t="shared" si="16"/>
        <v>0.30599974873920927</v>
      </c>
      <c r="N48" s="116">
        <v>8.48</v>
      </c>
      <c r="O48" s="116">
        <f t="shared" si="17"/>
        <v>0.12071552418723361</v>
      </c>
      <c r="P48" s="116">
        <v>12.459999999999999</v>
      </c>
      <c r="Q48" s="116">
        <f t="shared" si="18"/>
        <v>0.24655349478695684</v>
      </c>
      <c r="R48" s="116"/>
      <c r="S48" s="116">
        <f t="shared" si="19"/>
        <v>0</v>
      </c>
      <c r="T48" s="116"/>
      <c r="U48" s="116">
        <f t="shared" si="20"/>
        <v>0</v>
      </c>
      <c r="V48" s="116"/>
      <c r="W48" s="116">
        <f t="shared" si="21"/>
        <v>0</v>
      </c>
      <c r="X48" s="116"/>
      <c r="Y48" s="116">
        <f t="shared" si="22"/>
        <v>0</v>
      </c>
      <c r="Z48" s="116">
        <f t="shared" si="23"/>
        <v>28.85</v>
      </c>
      <c r="AA48" s="116">
        <f t="shared" si="24"/>
        <v>7.2090486679502089E-2</v>
      </c>
    </row>
    <row r="49" spans="1:27" x14ac:dyDescent="0.2">
      <c r="A49" s="89" t="s">
        <v>197</v>
      </c>
      <c r="B49" s="116"/>
      <c r="C49" s="116"/>
      <c r="D49" s="116">
        <v>2</v>
      </c>
      <c r="E49" s="116">
        <f t="shared" si="12"/>
        <v>3.4831069313827934</v>
      </c>
      <c r="F49" s="116"/>
      <c r="G49" s="116">
        <f t="shared" si="13"/>
        <v>0</v>
      </c>
      <c r="H49" s="116">
        <v>0</v>
      </c>
      <c r="I49" s="116">
        <f t="shared" si="14"/>
        <v>0</v>
      </c>
      <c r="J49" s="116">
        <v>51</v>
      </c>
      <c r="K49" s="116">
        <f t="shared" si="15"/>
        <v>1.2629014045444644</v>
      </c>
      <c r="L49" s="116"/>
      <c r="M49" s="116">
        <f t="shared" si="16"/>
        <v>0</v>
      </c>
      <c r="N49" s="116">
        <v>363.71</v>
      </c>
      <c r="O49" s="116">
        <f t="shared" si="17"/>
        <v>5.177528691289945</v>
      </c>
      <c r="P49" s="116">
        <v>4.55</v>
      </c>
      <c r="Q49" s="116">
        <f t="shared" si="18"/>
        <v>9.003357955703481E-2</v>
      </c>
      <c r="R49" s="116">
        <v>0</v>
      </c>
      <c r="S49" s="116">
        <f t="shared" si="19"/>
        <v>0</v>
      </c>
      <c r="T49" s="116">
        <v>0</v>
      </c>
      <c r="U49" s="116">
        <f t="shared" si="20"/>
        <v>0</v>
      </c>
      <c r="V49" s="116">
        <v>0</v>
      </c>
      <c r="W49" s="116">
        <f t="shared" si="21"/>
        <v>0</v>
      </c>
      <c r="X49" s="116">
        <v>0</v>
      </c>
      <c r="Y49" s="116">
        <f t="shared" si="22"/>
        <v>0</v>
      </c>
      <c r="Z49" s="116">
        <f t="shared" si="23"/>
        <v>421.26</v>
      </c>
      <c r="AA49" s="116">
        <f t="shared" si="24"/>
        <v>1.052646045705617</v>
      </c>
    </row>
    <row r="50" spans="1:27" x14ac:dyDescent="0.2">
      <c r="A50" s="89" t="s">
        <v>198</v>
      </c>
      <c r="B50" s="116"/>
      <c r="C50" s="116"/>
      <c r="D50" s="116"/>
      <c r="E50" s="116">
        <f t="shared" si="12"/>
        <v>0</v>
      </c>
      <c r="F50" s="116"/>
      <c r="G50" s="116">
        <f t="shared" si="13"/>
        <v>0</v>
      </c>
      <c r="H50" s="116">
        <v>60</v>
      </c>
      <c r="I50" s="116">
        <f t="shared" si="14"/>
        <v>5.4551901588369542</v>
      </c>
      <c r="J50" s="116">
        <v>700</v>
      </c>
      <c r="K50" s="116">
        <f t="shared" si="15"/>
        <v>17.333940846688726</v>
      </c>
      <c r="L50" s="116">
        <v>111</v>
      </c>
      <c r="M50" s="116">
        <f t="shared" si="16"/>
        <v>9.9606956334464023</v>
      </c>
      <c r="N50" s="116">
        <v>13.54</v>
      </c>
      <c r="O50" s="116">
        <f t="shared" si="17"/>
        <v>0.1927462497046159</v>
      </c>
      <c r="P50" s="116">
        <v>30.070000000000007</v>
      </c>
      <c r="Q50" s="116">
        <f t="shared" si="18"/>
        <v>0.59501312907253578</v>
      </c>
      <c r="R50" s="116">
        <v>8</v>
      </c>
      <c r="S50" s="116">
        <f t="shared" si="19"/>
        <v>0.47192071731949031</v>
      </c>
      <c r="T50" s="116">
        <v>0</v>
      </c>
      <c r="U50" s="116">
        <f t="shared" si="20"/>
        <v>0</v>
      </c>
      <c r="V50" s="116">
        <v>0</v>
      </c>
      <c r="W50" s="116">
        <f t="shared" si="21"/>
        <v>0</v>
      </c>
      <c r="X50" s="116">
        <v>0</v>
      </c>
      <c r="Y50" s="116">
        <f t="shared" si="22"/>
        <v>0</v>
      </c>
      <c r="Z50" s="116">
        <f t="shared" si="23"/>
        <v>922.61</v>
      </c>
      <c r="AA50" s="116">
        <f t="shared" si="24"/>
        <v>2.3054212795624065</v>
      </c>
    </row>
    <row r="51" spans="1:27" x14ac:dyDescent="0.2">
      <c r="A51" s="89" t="s">
        <v>199</v>
      </c>
      <c r="B51" s="116"/>
      <c r="C51" s="116"/>
      <c r="D51" s="116"/>
      <c r="E51" s="116">
        <f t="shared" si="12"/>
        <v>0</v>
      </c>
      <c r="F51" s="116">
        <v>0.03</v>
      </c>
      <c r="G51" s="116">
        <f t="shared" si="13"/>
        <v>7.531027834678871E-4</v>
      </c>
      <c r="H51" s="116"/>
      <c r="I51" s="116">
        <f t="shared" si="14"/>
        <v>0</v>
      </c>
      <c r="J51" s="116"/>
      <c r="K51" s="116">
        <f t="shared" si="15"/>
        <v>0</v>
      </c>
      <c r="L51" s="116">
        <v>8.1999999999999993</v>
      </c>
      <c r="M51" s="116">
        <f t="shared" si="16"/>
        <v>0.73583517292126566</v>
      </c>
      <c r="N51" s="116">
        <v>1.9</v>
      </c>
      <c r="O51" s="116">
        <f t="shared" si="17"/>
        <v>2.7047110372139603E-2</v>
      </c>
      <c r="P51" s="116">
        <v>0.05</v>
      </c>
      <c r="Q51" s="116">
        <f t="shared" si="18"/>
        <v>9.8937999513225099E-4</v>
      </c>
      <c r="R51" s="116"/>
      <c r="S51" s="116">
        <f t="shared" si="19"/>
        <v>0</v>
      </c>
      <c r="T51" s="116"/>
      <c r="U51" s="116">
        <f t="shared" si="20"/>
        <v>0</v>
      </c>
      <c r="V51" s="116"/>
      <c r="W51" s="116">
        <f t="shared" si="21"/>
        <v>0</v>
      </c>
      <c r="X51" s="116"/>
      <c r="Y51" s="116">
        <f t="shared" si="22"/>
        <v>0</v>
      </c>
      <c r="Z51" s="116">
        <f t="shared" si="23"/>
        <v>10.18</v>
      </c>
      <c r="AA51" s="116">
        <f t="shared" si="24"/>
        <v>2.5437821642888436E-2</v>
      </c>
    </row>
    <row r="52" spans="1:27" x14ac:dyDescent="0.2">
      <c r="A52" s="91" t="s">
        <v>200</v>
      </c>
      <c r="B52" s="117"/>
      <c r="C52" s="117"/>
      <c r="D52" s="117">
        <v>15</v>
      </c>
      <c r="E52" s="117">
        <f t="shared" si="12"/>
        <v>26.123301985370951</v>
      </c>
      <c r="F52" s="117">
        <v>0.2</v>
      </c>
      <c r="G52" s="117">
        <f t="shared" si="13"/>
        <v>5.0206852231192475E-3</v>
      </c>
      <c r="H52" s="117"/>
      <c r="I52" s="117">
        <f t="shared" si="14"/>
        <v>0</v>
      </c>
      <c r="J52" s="117">
        <v>3.5</v>
      </c>
      <c r="K52" s="117">
        <f t="shared" si="15"/>
        <v>8.666970423344364E-2</v>
      </c>
      <c r="L52" s="117">
        <v>47.339999999999996</v>
      </c>
      <c r="M52" s="117">
        <f t="shared" si="16"/>
        <v>4.2481020836698438</v>
      </c>
      <c r="N52" s="117">
        <v>0.93</v>
      </c>
      <c r="O52" s="117">
        <f t="shared" si="17"/>
        <v>1.3238848761099913E-2</v>
      </c>
      <c r="P52" s="117">
        <v>1.1000000000000001</v>
      </c>
      <c r="Q52" s="117">
        <f t="shared" si="18"/>
        <v>2.176635989290952E-2</v>
      </c>
      <c r="R52" s="117"/>
      <c r="S52" s="117">
        <f t="shared" si="19"/>
        <v>0</v>
      </c>
      <c r="T52" s="117"/>
      <c r="U52" s="117">
        <f t="shared" si="20"/>
        <v>0</v>
      </c>
      <c r="V52" s="117"/>
      <c r="W52" s="117">
        <f t="shared" si="21"/>
        <v>0</v>
      </c>
      <c r="X52" s="117"/>
      <c r="Y52" s="117">
        <f t="shared" si="22"/>
        <v>0</v>
      </c>
      <c r="Z52" s="117">
        <f t="shared" si="23"/>
        <v>68.069999999999993</v>
      </c>
      <c r="AA52" s="117">
        <f t="shared" si="24"/>
        <v>0.17009356770446124</v>
      </c>
    </row>
    <row r="53" spans="1:27" x14ac:dyDescent="0.2">
      <c r="A53" s="88" t="s">
        <v>201</v>
      </c>
      <c r="B53" s="116"/>
      <c r="C53" s="116"/>
      <c r="D53" s="116"/>
      <c r="E53" s="116">
        <f t="shared" si="12"/>
        <v>0</v>
      </c>
      <c r="F53" s="116">
        <v>92.61000000000007</v>
      </c>
      <c r="G53" s="116">
        <f t="shared" si="13"/>
        <v>2.3248282925653689</v>
      </c>
      <c r="H53" s="116">
        <v>0</v>
      </c>
      <c r="I53" s="116">
        <f t="shared" si="14"/>
        <v>0</v>
      </c>
      <c r="J53" s="116">
        <v>67.550000000000011</v>
      </c>
      <c r="K53" s="116">
        <f t="shared" si="15"/>
        <v>1.6727252917054625</v>
      </c>
      <c r="L53" s="116">
        <v>23.82</v>
      </c>
      <c r="M53" s="116">
        <f t="shared" si="16"/>
        <v>2.137511441339579</v>
      </c>
      <c r="N53" s="116">
        <v>6.97</v>
      </c>
      <c r="O53" s="116">
        <f t="shared" si="17"/>
        <v>9.9220189102006862E-2</v>
      </c>
      <c r="P53" s="116">
        <v>4.9399999999999995</v>
      </c>
      <c r="Q53" s="116">
        <f t="shared" si="18"/>
        <v>9.7750743519066374E-2</v>
      </c>
      <c r="R53" s="116">
        <v>0.1</v>
      </c>
      <c r="S53" s="116">
        <f t="shared" si="19"/>
        <v>5.8990089664936289E-3</v>
      </c>
      <c r="T53" s="116">
        <v>90.399999999999991</v>
      </c>
      <c r="U53" s="116">
        <f t="shared" si="20"/>
        <v>0.63195438184165753</v>
      </c>
      <c r="V53" s="116">
        <v>5.25</v>
      </c>
      <c r="W53" s="116">
        <f t="shared" si="21"/>
        <v>0.69051690122320142</v>
      </c>
      <c r="X53" s="116">
        <v>0</v>
      </c>
      <c r="Y53" s="116">
        <f t="shared" si="22"/>
        <v>0</v>
      </c>
      <c r="Z53" s="116">
        <f t="shared" si="23"/>
        <v>291.64000000000004</v>
      </c>
      <c r="AA53" s="116">
        <f t="shared" si="24"/>
        <v>0.72875111040589224</v>
      </c>
    </row>
    <row r="54" spans="1:27" x14ac:dyDescent="0.2">
      <c r="A54" s="91" t="s">
        <v>202</v>
      </c>
      <c r="B54" s="117"/>
      <c r="C54" s="117"/>
      <c r="D54" s="117"/>
      <c r="E54" s="117">
        <f t="shared" si="12"/>
        <v>0</v>
      </c>
      <c r="F54" s="117">
        <v>0.34000000000000008</v>
      </c>
      <c r="G54" s="117">
        <f t="shared" si="13"/>
        <v>8.5351648793027222E-3</v>
      </c>
      <c r="H54" s="117"/>
      <c r="I54" s="117">
        <f t="shared" si="14"/>
        <v>0</v>
      </c>
      <c r="J54" s="117"/>
      <c r="K54" s="117">
        <f t="shared" si="15"/>
        <v>0</v>
      </c>
      <c r="L54" s="117"/>
      <c r="M54" s="117">
        <f t="shared" si="16"/>
        <v>0</v>
      </c>
      <c r="N54" s="117">
        <v>2.1399999999999997</v>
      </c>
      <c r="O54" s="117">
        <f t="shared" si="17"/>
        <v>3.046358747177829E-2</v>
      </c>
      <c r="P54" s="117"/>
      <c r="Q54" s="117">
        <f t="shared" si="18"/>
        <v>0</v>
      </c>
      <c r="R54" s="117"/>
      <c r="S54" s="117">
        <f t="shared" si="19"/>
        <v>0</v>
      </c>
      <c r="T54" s="117"/>
      <c r="U54" s="117">
        <f t="shared" si="20"/>
        <v>0</v>
      </c>
      <c r="V54" s="117"/>
      <c r="W54" s="117">
        <f t="shared" si="21"/>
        <v>0</v>
      </c>
      <c r="X54" s="117">
        <v>0.01</v>
      </c>
      <c r="Y54" s="117">
        <f t="shared" si="22"/>
        <v>1.1275736869404416E-3</v>
      </c>
      <c r="Z54" s="117">
        <f t="shared" si="23"/>
        <v>2.4899999999999993</v>
      </c>
      <c r="AA54" s="117">
        <f t="shared" si="24"/>
        <v>6.2220212073469732E-3</v>
      </c>
    </row>
    <row r="55" spans="1:27" x14ac:dyDescent="0.2">
      <c r="A55" s="88" t="s">
        <v>203</v>
      </c>
      <c r="B55" s="118"/>
      <c r="C55" s="118"/>
      <c r="D55" s="118"/>
      <c r="E55" s="118">
        <f t="shared" si="12"/>
        <v>0</v>
      </c>
      <c r="F55" s="118"/>
      <c r="G55" s="118">
        <f t="shared" si="13"/>
        <v>0</v>
      </c>
      <c r="H55" s="118"/>
      <c r="I55" s="118">
        <f t="shared" si="14"/>
        <v>0</v>
      </c>
      <c r="J55" s="118">
        <v>10.95</v>
      </c>
      <c r="K55" s="118">
        <f t="shared" si="15"/>
        <v>0.27115236038748791</v>
      </c>
      <c r="L55" s="118">
        <v>11.81</v>
      </c>
      <c r="M55" s="118">
        <f t="shared" si="16"/>
        <v>1.059782121000018</v>
      </c>
      <c r="N55" s="118">
        <v>30.72000000000001</v>
      </c>
      <c r="O55" s="118">
        <f t="shared" si="17"/>
        <v>0.43730906875375203</v>
      </c>
      <c r="P55" s="118">
        <v>22.6</v>
      </c>
      <c r="Q55" s="118">
        <f t="shared" si="18"/>
        <v>0.44719975779977739</v>
      </c>
      <c r="R55" s="118">
        <v>0.1</v>
      </c>
      <c r="S55" s="118">
        <f t="shared" si="19"/>
        <v>5.8990089664936289E-3</v>
      </c>
      <c r="T55" s="118"/>
      <c r="U55" s="118">
        <f t="shared" si="20"/>
        <v>0</v>
      </c>
      <c r="V55" s="118"/>
      <c r="W55" s="118">
        <f t="shared" si="21"/>
        <v>0</v>
      </c>
      <c r="X55" s="118"/>
      <c r="Y55" s="118">
        <f t="shared" si="22"/>
        <v>0</v>
      </c>
      <c r="Z55" s="118">
        <f t="shared" si="23"/>
        <v>76.180000000000007</v>
      </c>
      <c r="AA55" s="118">
        <f t="shared" si="24"/>
        <v>0.19035886569304922</v>
      </c>
    </row>
    <row r="56" spans="1:27" x14ac:dyDescent="0.2">
      <c r="A56" s="89" t="s">
        <v>204</v>
      </c>
      <c r="B56" s="116"/>
      <c r="C56" s="116"/>
      <c r="D56" s="116">
        <v>4.0199999999999996</v>
      </c>
      <c r="E56" s="116">
        <f t="shared" si="12"/>
        <v>7.0010449320794148</v>
      </c>
      <c r="F56" s="116">
        <v>0.08</v>
      </c>
      <c r="G56" s="116">
        <f t="shared" si="13"/>
        <v>2.0082740892476991E-3</v>
      </c>
      <c r="H56" s="116">
        <v>52.790000000000006</v>
      </c>
      <c r="I56" s="116">
        <f t="shared" si="14"/>
        <v>4.7996581414167139</v>
      </c>
      <c r="J56" s="116">
        <v>14.579999999999998</v>
      </c>
      <c r="K56" s="116">
        <f t="shared" si="15"/>
        <v>0.36104122506388803</v>
      </c>
      <c r="L56" s="116">
        <v>12.520000000000001</v>
      </c>
      <c r="M56" s="116">
        <f t="shared" si="16"/>
        <v>1.1234946786553961</v>
      </c>
      <c r="N56" s="116">
        <v>39.059999999999995</v>
      </c>
      <c r="O56" s="116">
        <f t="shared" si="17"/>
        <v>0.5560316479661962</v>
      </c>
      <c r="P56" s="116">
        <v>17.920000000000002</v>
      </c>
      <c r="Q56" s="116">
        <f t="shared" si="18"/>
        <v>0.35459379025539872</v>
      </c>
      <c r="R56" s="116"/>
      <c r="S56" s="116">
        <f t="shared" si="19"/>
        <v>0</v>
      </c>
      <c r="T56" s="116"/>
      <c r="U56" s="116">
        <f t="shared" si="20"/>
        <v>0</v>
      </c>
      <c r="V56" s="116"/>
      <c r="W56" s="116">
        <f t="shared" si="21"/>
        <v>0</v>
      </c>
      <c r="X56" s="116"/>
      <c r="Y56" s="116">
        <f t="shared" si="22"/>
        <v>0</v>
      </c>
      <c r="Z56" s="116">
        <f t="shared" si="23"/>
        <v>140.96999999999997</v>
      </c>
      <c r="AA56" s="116">
        <f t="shared" si="24"/>
        <v>0.35225635726895699</v>
      </c>
    </row>
    <row r="57" spans="1:27" x14ac:dyDescent="0.2">
      <c r="A57" s="91" t="s">
        <v>205</v>
      </c>
      <c r="B57" s="117"/>
      <c r="C57" s="117"/>
      <c r="D57" s="117"/>
      <c r="E57" s="117">
        <f t="shared" si="12"/>
        <v>0</v>
      </c>
      <c r="F57" s="117">
        <v>2776.9300000000026</v>
      </c>
      <c r="G57" s="117">
        <f t="shared" si="13"/>
        <v>69.710457083182717</v>
      </c>
      <c r="H57" s="117">
        <v>277.52</v>
      </c>
      <c r="I57" s="117">
        <f t="shared" si="14"/>
        <v>25.232072881340521</v>
      </c>
      <c r="J57" s="117">
        <v>116.19999999999996</v>
      </c>
      <c r="K57" s="117">
        <f t="shared" si="15"/>
        <v>2.8774341805503276</v>
      </c>
      <c r="L57" s="117">
        <v>169.24999999999989</v>
      </c>
      <c r="M57" s="117">
        <f t="shared" si="16"/>
        <v>15.187817441088308</v>
      </c>
      <c r="N57" s="117">
        <v>1889.6599999999985</v>
      </c>
      <c r="O57" s="117">
        <f t="shared" si="17"/>
        <v>26.899917150430149</v>
      </c>
      <c r="P57" s="117">
        <v>618.16999999999962</v>
      </c>
      <c r="Q57" s="117">
        <f t="shared" si="18"/>
        <v>12.232100631818062</v>
      </c>
      <c r="R57" s="117">
        <v>183.64999999999995</v>
      </c>
      <c r="S57" s="117">
        <f t="shared" si="19"/>
        <v>10.833529966965546</v>
      </c>
      <c r="T57" s="117">
        <v>508.41000000000014</v>
      </c>
      <c r="U57" s="117">
        <f t="shared" si="20"/>
        <v>3.5541142397358101</v>
      </c>
      <c r="V57" s="117">
        <v>34.569999999999993</v>
      </c>
      <c r="W57" s="117">
        <f t="shared" si="21"/>
        <v>4.5468893857687753</v>
      </c>
      <c r="X57" s="117">
        <v>4.0199999999999996</v>
      </c>
      <c r="Y57" s="117">
        <f t="shared" si="22"/>
        <v>0.45328462215005749</v>
      </c>
      <c r="Z57" s="117">
        <f t="shared" si="23"/>
        <v>6578.380000000001</v>
      </c>
      <c r="AA57" s="117">
        <f t="shared" si="24"/>
        <v>16.438080269071161</v>
      </c>
    </row>
    <row r="58" spans="1:27" x14ac:dyDescent="0.2">
      <c r="A58" s="88" t="s">
        <v>206</v>
      </c>
      <c r="B58" s="118"/>
      <c r="C58" s="118"/>
      <c r="D58" s="118"/>
      <c r="E58" s="118">
        <f t="shared" si="12"/>
        <v>0</v>
      </c>
      <c r="F58" s="118"/>
      <c r="G58" s="118">
        <f t="shared" si="13"/>
        <v>0</v>
      </c>
      <c r="H58" s="118"/>
      <c r="I58" s="118">
        <f t="shared" si="14"/>
        <v>0</v>
      </c>
      <c r="J58" s="118"/>
      <c r="K58" s="118">
        <f t="shared" si="15"/>
        <v>0</v>
      </c>
      <c r="L58" s="118">
        <v>0.2</v>
      </c>
      <c r="M58" s="118">
        <f t="shared" si="16"/>
        <v>1.7947199339543068E-2</v>
      </c>
      <c r="N58" s="118"/>
      <c r="O58" s="118">
        <f t="shared" si="17"/>
        <v>0</v>
      </c>
      <c r="P58" s="118">
        <v>0.7</v>
      </c>
      <c r="Q58" s="118">
        <f t="shared" si="18"/>
        <v>1.3851319931851512E-2</v>
      </c>
      <c r="R58" s="118"/>
      <c r="S58" s="118">
        <f t="shared" si="19"/>
        <v>0</v>
      </c>
      <c r="T58" s="118"/>
      <c r="U58" s="118">
        <f t="shared" si="20"/>
        <v>0</v>
      </c>
      <c r="V58" s="118"/>
      <c r="W58" s="118">
        <f t="shared" si="21"/>
        <v>0</v>
      </c>
      <c r="X58" s="118"/>
      <c r="Y58" s="118">
        <f t="shared" si="22"/>
        <v>0</v>
      </c>
      <c r="Z58" s="118">
        <f t="shared" si="23"/>
        <v>0.89999999999999991</v>
      </c>
      <c r="AA58" s="118">
        <f t="shared" si="24"/>
        <v>2.2489233279567376E-3</v>
      </c>
    </row>
    <row r="59" spans="1:27" x14ac:dyDescent="0.2">
      <c r="A59" s="89" t="s">
        <v>207</v>
      </c>
      <c r="B59" s="116"/>
      <c r="C59" s="116"/>
      <c r="D59" s="116">
        <v>0.5</v>
      </c>
      <c r="E59" s="116">
        <f t="shared" si="12"/>
        <v>0.87077673284569834</v>
      </c>
      <c r="F59" s="116">
        <v>2.1800000000000002</v>
      </c>
      <c r="G59" s="116">
        <f t="shared" si="13"/>
        <v>5.4725468931999796E-2</v>
      </c>
      <c r="H59" s="116">
        <v>5.5299999999999994</v>
      </c>
      <c r="I59" s="116">
        <f t="shared" si="14"/>
        <v>0.50278669297280587</v>
      </c>
      <c r="J59" s="116">
        <v>9</v>
      </c>
      <c r="K59" s="116">
        <f t="shared" si="15"/>
        <v>0.22286495374314075</v>
      </c>
      <c r="L59" s="116">
        <v>23.06</v>
      </c>
      <c r="M59" s="116">
        <f t="shared" si="16"/>
        <v>2.0693120838493155</v>
      </c>
      <c r="N59" s="116">
        <v>7.0199999999999987</v>
      </c>
      <c r="O59" s="116">
        <f t="shared" si="17"/>
        <v>9.9931955164431582E-2</v>
      </c>
      <c r="P59" s="116">
        <v>23.800000000000008</v>
      </c>
      <c r="Q59" s="116">
        <f t="shared" si="18"/>
        <v>0.47094487768295157</v>
      </c>
      <c r="R59" s="116">
        <v>0</v>
      </c>
      <c r="S59" s="116">
        <f t="shared" si="19"/>
        <v>0</v>
      </c>
      <c r="T59" s="116">
        <v>0.52</v>
      </c>
      <c r="U59" s="116">
        <f t="shared" si="20"/>
        <v>3.6351358247528978E-3</v>
      </c>
      <c r="V59" s="116">
        <v>0</v>
      </c>
      <c r="W59" s="116">
        <f t="shared" si="21"/>
        <v>0</v>
      </c>
      <c r="X59" s="116">
        <v>0.5</v>
      </c>
      <c r="Y59" s="116">
        <f t="shared" si="22"/>
        <v>5.6378684347022076E-2</v>
      </c>
      <c r="Z59" s="116">
        <f t="shared" si="23"/>
        <v>72.11</v>
      </c>
      <c r="AA59" s="116">
        <f t="shared" si="24"/>
        <v>0.18018873464328927</v>
      </c>
    </row>
    <row r="60" spans="1:27" x14ac:dyDescent="0.2">
      <c r="A60" s="91" t="s">
        <v>208</v>
      </c>
      <c r="B60" s="117"/>
      <c r="C60" s="117"/>
      <c r="D60" s="117"/>
      <c r="E60" s="117">
        <f t="shared" si="12"/>
        <v>0</v>
      </c>
      <c r="F60" s="117">
        <v>29.01</v>
      </c>
      <c r="G60" s="117">
        <f t="shared" si="13"/>
        <v>0.72825039161344685</v>
      </c>
      <c r="H60" s="117">
        <v>13.5</v>
      </c>
      <c r="I60" s="117">
        <f t="shared" si="14"/>
        <v>1.2274177857383146</v>
      </c>
      <c r="J60" s="117">
        <v>1.26</v>
      </c>
      <c r="K60" s="117">
        <f t="shared" si="15"/>
        <v>3.120109352403971E-2</v>
      </c>
      <c r="L60" s="117">
        <v>2.4099999999999997</v>
      </c>
      <c r="M60" s="117">
        <f t="shared" si="16"/>
        <v>0.21626375204149392</v>
      </c>
      <c r="N60" s="117">
        <v>0.21000000000000002</v>
      </c>
      <c r="O60" s="117">
        <f t="shared" si="17"/>
        <v>2.9894174621838514E-3</v>
      </c>
      <c r="P60" s="117">
        <v>5.7299999999999995</v>
      </c>
      <c r="Q60" s="117">
        <f t="shared" si="18"/>
        <v>0.11338294744215593</v>
      </c>
      <c r="R60" s="117"/>
      <c r="S60" s="117">
        <f t="shared" si="19"/>
        <v>0</v>
      </c>
      <c r="T60" s="117"/>
      <c r="U60" s="117">
        <f t="shared" si="20"/>
        <v>0</v>
      </c>
      <c r="V60" s="117">
        <v>1.71</v>
      </c>
      <c r="W60" s="117">
        <f t="shared" si="21"/>
        <v>0.22491121925555702</v>
      </c>
      <c r="X60" s="117"/>
      <c r="Y60" s="117">
        <f t="shared" si="22"/>
        <v>0</v>
      </c>
      <c r="Z60" s="117">
        <f t="shared" si="23"/>
        <v>53.83</v>
      </c>
      <c r="AA60" s="117">
        <f t="shared" si="24"/>
        <v>0.1345106030487902</v>
      </c>
    </row>
    <row r="61" spans="1:27" x14ac:dyDescent="0.2">
      <c r="A61" s="88" t="s">
        <v>209</v>
      </c>
      <c r="B61" s="118"/>
      <c r="C61" s="118"/>
      <c r="D61" s="118">
        <v>4.66</v>
      </c>
      <c r="E61" s="118">
        <f t="shared" si="12"/>
        <v>8.1156391501219094</v>
      </c>
      <c r="F61" s="118">
        <v>962.23</v>
      </c>
      <c r="G61" s="118">
        <f t="shared" si="13"/>
        <v>24.155269711210167</v>
      </c>
      <c r="H61" s="118">
        <v>159.5</v>
      </c>
      <c r="I61" s="118">
        <f t="shared" si="14"/>
        <v>14.501713838908238</v>
      </c>
      <c r="J61" s="118">
        <v>1882.1499999999987</v>
      </c>
      <c r="K61" s="118">
        <f t="shared" si="15"/>
        <v>46.607252520850231</v>
      </c>
      <c r="L61" s="118">
        <v>40.14</v>
      </c>
      <c r="M61" s="118">
        <f t="shared" si="16"/>
        <v>3.6020029074462938</v>
      </c>
      <c r="N61" s="118">
        <v>3711.5500000000434</v>
      </c>
      <c r="O61" s="118">
        <f t="shared" si="17"/>
        <v>52.835106579850489</v>
      </c>
      <c r="P61" s="118">
        <v>1792.6299999999981</v>
      </c>
      <c r="Q61" s="118">
        <f t="shared" si="18"/>
        <v>35.471845213478495</v>
      </c>
      <c r="R61" s="118">
        <v>32.700000000000003</v>
      </c>
      <c r="S61" s="118">
        <f t="shared" si="19"/>
        <v>1.928975932043417</v>
      </c>
      <c r="T61" s="118">
        <v>5573.090000000002</v>
      </c>
      <c r="U61" s="118">
        <f t="shared" si="20"/>
        <v>38.959498295331024</v>
      </c>
      <c r="V61" s="118"/>
      <c r="W61" s="118">
        <f t="shared" si="21"/>
        <v>0</v>
      </c>
      <c r="X61" s="118"/>
      <c r="Y61" s="118">
        <f t="shared" si="22"/>
        <v>0</v>
      </c>
      <c r="Z61" s="118">
        <f t="shared" si="23"/>
        <v>14158.650000000041</v>
      </c>
      <c r="AA61" s="118">
        <f t="shared" si="24"/>
        <v>35.379686974860839</v>
      </c>
    </row>
    <row r="62" spans="1:27" x14ac:dyDescent="0.2">
      <c r="A62" s="89" t="s">
        <v>210</v>
      </c>
      <c r="B62" s="116"/>
      <c r="C62" s="116"/>
      <c r="D62" s="116"/>
      <c r="E62" s="116">
        <f t="shared" si="12"/>
        <v>0</v>
      </c>
      <c r="F62" s="116"/>
      <c r="G62" s="116">
        <f t="shared" si="13"/>
        <v>0</v>
      </c>
      <c r="H62" s="116">
        <v>141.9</v>
      </c>
      <c r="I62" s="116">
        <f t="shared" si="14"/>
        <v>12.901524725649397</v>
      </c>
      <c r="J62" s="116">
        <v>0.1</v>
      </c>
      <c r="K62" s="116">
        <f t="shared" si="15"/>
        <v>2.4762772638126755E-3</v>
      </c>
      <c r="L62" s="116"/>
      <c r="M62" s="116">
        <f t="shared" si="16"/>
        <v>0</v>
      </c>
      <c r="N62" s="116">
        <v>1.17</v>
      </c>
      <c r="O62" s="116">
        <f t="shared" si="17"/>
        <v>1.6655325860738597E-2</v>
      </c>
      <c r="P62" s="116">
        <v>39.74</v>
      </c>
      <c r="Q62" s="116">
        <f t="shared" si="18"/>
        <v>0.78635922013111303</v>
      </c>
      <c r="R62" s="116"/>
      <c r="S62" s="116">
        <f t="shared" si="19"/>
        <v>0</v>
      </c>
      <c r="T62" s="116"/>
      <c r="U62" s="116">
        <f t="shared" si="20"/>
        <v>0</v>
      </c>
      <c r="V62" s="116"/>
      <c r="W62" s="116">
        <f t="shared" si="21"/>
        <v>0</v>
      </c>
      <c r="X62" s="116"/>
      <c r="Y62" s="116">
        <f t="shared" si="22"/>
        <v>0</v>
      </c>
      <c r="Z62" s="116">
        <f t="shared" si="23"/>
        <v>182.91</v>
      </c>
      <c r="AA62" s="116">
        <f t="shared" si="24"/>
        <v>0.45705618435174106</v>
      </c>
    </row>
    <row r="63" spans="1:27" x14ac:dyDescent="0.2">
      <c r="A63" s="89" t="s">
        <v>211</v>
      </c>
      <c r="B63" s="116"/>
      <c r="C63" s="116"/>
      <c r="D63" s="116"/>
      <c r="E63" s="116">
        <f t="shared" si="12"/>
        <v>0</v>
      </c>
      <c r="F63" s="116"/>
      <c r="G63" s="116">
        <f t="shared" si="13"/>
        <v>0</v>
      </c>
      <c r="H63" s="116"/>
      <c r="I63" s="116">
        <f t="shared" si="14"/>
        <v>0</v>
      </c>
      <c r="J63" s="116">
        <v>18.5</v>
      </c>
      <c r="K63" s="116">
        <f t="shared" si="15"/>
        <v>0.45811129380534493</v>
      </c>
      <c r="L63" s="116"/>
      <c r="M63" s="116">
        <f t="shared" si="16"/>
        <v>0</v>
      </c>
      <c r="N63" s="116">
        <v>2.9099999999999997</v>
      </c>
      <c r="O63" s="116">
        <f t="shared" si="17"/>
        <v>4.1424784833119073E-2</v>
      </c>
      <c r="P63" s="116">
        <v>0.57999999999999996</v>
      </c>
      <c r="Q63" s="116">
        <f t="shared" si="18"/>
        <v>1.1476807943534109E-2</v>
      </c>
      <c r="R63" s="116"/>
      <c r="S63" s="116">
        <f t="shared" si="19"/>
        <v>0</v>
      </c>
      <c r="T63" s="116"/>
      <c r="U63" s="116">
        <f t="shared" si="20"/>
        <v>0</v>
      </c>
      <c r="V63" s="116"/>
      <c r="W63" s="116">
        <f t="shared" si="21"/>
        <v>0</v>
      </c>
      <c r="X63" s="116"/>
      <c r="Y63" s="116">
        <f t="shared" si="22"/>
        <v>0</v>
      </c>
      <c r="Z63" s="116">
        <f t="shared" si="23"/>
        <v>21.99</v>
      </c>
      <c r="AA63" s="116">
        <f t="shared" si="24"/>
        <v>5.494869331307628E-2</v>
      </c>
    </row>
    <row r="64" spans="1:27" x14ac:dyDescent="0.2">
      <c r="A64" s="91" t="s">
        <v>212</v>
      </c>
      <c r="B64" s="117"/>
      <c r="C64" s="117"/>
      <c r="D64" s="117">
        <v>30.119999999999997</v>
      </c>
      <c r="E64" s="117">
        <f t="shared" si="12"/>
        <v>52.455590386624863</v>
      </c>
      <c r="F64" s="117"/>
      <c r="G64" s="117">
        <f t="shared" si="13"/>
        <v>0</v>
      </c>
      <c r="H64" s="117">
        <v>0.33000000000000007</v>
      </c>
      <c r="I64" s="117">
        <f t="shared" si="14"/>
        <v>3.0003545873603255E-2</v>
      </c>
      <c r="J64" s="117">
        <v>829.15</v>
      </c>
      <c r="K64" s="117">
        <f t="shared" si="15"/>
        <v>20.532052932902797</v>
      </c>
      <c r="L64" s="117"/>
      <c r="M64" s="117">
        <f t="shared" si="16"/>
        <v>0</v>
      </c>
      <c r="N64" s="117">
        <v>2.3499999999999996</v>
      </c>
      <c r="O64" s="117">
        <f t="shared" si="17"/>
        <v>3.3453004933962138E-2</v>
      </c>
      <c r="P64" s="117">
        <v>3.6</v>
      </c>
      <c r="Q64" s="117">
        <f t="shared" si="18"/>
        <v>7.1235359649522059E-2</v>
      </c>
      <c r="R64" s="117">
        <v>0</v>
      </c>
      <c r="S64" s="117">
        <f t="shared" si="19"/>
        <v>0</v>
      </c>
      <c r="T64" s="117">
        <v>3.5</v>
      </c>
      <c r="U64" s="117">
        <f t="shared" si="20"/>
        <v>2.4467260358913737E-2</v>
      </c>
      <c r="V64" s="117">
        <v>0</v>
      </c>
      <c r="W64" s="117">
        <f t="shared" si="21"/>
        <v>0</v>
      </c>
      <c r="X64" s="117">
        <v>0</v>
      </c>
      <c r="Y64" s="117">
        <f t="shared" si="22"/>
        <v>0</v>
      </c>
      <c r="Z64" s="117">
        <f t="shared" si="23"/>
        <v>869.05000000000007</v>
      </c>
      <c r="AA64" s="117">
        <f t="shared" si="24"/>
        <v>2.1715853535120035</v>
      </c>
    </row>
    <row r="65" spans="1:27" x14ac:dyDescent="0.2">
      <c r="A65" s="88" t="s">
        <v>213</v>
      </c>
      <c r="B65" s="118"/>
      <c r="C65" s="118"/>
      <c r="D65" s="118"/>
      <c r="E65" s="118">
        <f t="shared" si="12"/>
        <v>0</v>
      </c>
      <c r="F65" s="118"/>
      <c r="G65" s="118">
        <f t="shared" si="13"/>
        <v>0</v>
      </c>
      <c r="H65" s="118"/>
      <c r="I65" s="118">
        <f t="shared" si="14"/>
        <v>0</v>
      </c>
      <c r="J65" s="118"/>
      <c r="K65" s="118">
        <f t="shared" si="15"/>
        <v>0</v>
      </c>
      <c r="L65" s="118"/>
      <c r="M65" s="118">
        <f t="shared" si="16"/>
        <v>0</v>
      </c>
      <c r="N65" s="118">
        <v>0.5</v>
      </c>
      <c r="O65" s="118">
        <f t="shared" si="17"/>
        <v>7.1176606242472646E-3</v>
      </c>
      <c r="P65" s="118">
        <v>4.0999999999999996</v>
      </c>
      <c r="Q65" s="118">
        <f t="shared" si="18"/>
        <v>8.1129159600844547E-2</v>
      </c>
      <c r="R65" s="118"/>
      <c r="S65" s="118">
        <f t="shared" si="19"/>
        <v>0</v>
      </c>
      <c r="T65" s="118"/>
      <c r="U65" s="118">
        <f t="shared" si="20"/>
        <v>0</v>
      </c>
      <c r="V65" s="118"/>
      <c r="W65" s="118">
        <f t="shared" si="21"/>
        <v>0</v>
      </c>
      <c r="X65" s="118"/>
      <c r="Y65" s="118">
        <f t="shared" si="22"/>
        <v>0</v>
      </c>
      <c r="Z65" s="118">
        <f t="shared" si="23"/>
        <v>4.5999999999999996</v>
      </c>
      <c r="AA65" s="118">
        <f t="shared" si="24"/>
        <v>1.1494497009556659E-2</v>
      </c>
    </row>
    <row r="66" spans="1:27" x14ac:dyDescent="0.2">
      <c r="A66" s="89" t="s">
        <v>214</v>
      </c>
      <c r="B66" s="116"/>
      <c r="C66" s="116"/>
      <c r="D66" s="116"/>
      <c r="E66" s="116">
        <f t="shared" si="12"/>
        <v>0</v>
      </c>
      <c r="F66" s="116"/>
      <c r="G66" s="116">
        <f t="shared" si="13"/>
        <v>0</v>
      </c>
      <c r="H66" s="116"/>
      <c r="I66" s="116">
        <f t="shared" si="14"/>
        <v>0</v>
      </c>
      <c r="J66" s="116">
        <v>6.06</v>
      </c>
      <c r="K66" s="116">
        <f t="shared" si="15"/>
        <v>0.15006240218704811</v>
      </c>
      <c r="L66" s="116">
        <v>36.06</v>
      </c>
      <c r="M66" s="116">
        <f t="shared" si="16"/>
        <v>3.2358800409196151</v>
      </c>
      <c r="N66" s="116">
        <v>164.92</v>
      </c>
      <c r="O66" s="116">
        <f t="shared" si="17"/>
        <v>2.3476891803017175</v>
      </c>
      <c r="P66" s="116">
        <v>290.52999999999992</v>
      </c>
      <c r="Q66" s="116">
        <f t="shared" si="18"/>
        <v>5.7488913997154549</v>
      </c>
      <c r="R66" s="116"/>
      <c r="S66" s="116">
        <f t="shared" si="19"/>
        <v>0</v>
      </c>
      <c r="T66" s="116"/>
      <c r="U66" s="116">
        <f t="shared" si="20"/>
        <v>0</v>
      </c>
      <c r="V66" s="116">
        <v>0.33999999999999997</v>
      </c>
      <c r="W66" s="116">
        <f t="shared" si="21"/>
        <v>4.4719189793502562E-2</v>
      </c>
      <c r="X66" s="116"/>
      <c r="Y66" s="116">
        <f t="shared" si="22"/>
        <v>0</v>
      </c>
      <c r="Z66" s="116">
        <f t="shared" si="23"/>
        <v>497.90999999999991</v>
      </c>
      <c r="AA66" s="116">
        <f t="shared" si="24"/>
        <v>1.2441793491365989</v>
      </c>
    </row>
    <row r="67" spans="1:27" x14ac:dyDescent="0.2">
      <c r="A67" s="91" t="s">
        <v>215</v>
      </c>
      <c r="B67" s="117"/>
      <c r="C67" s="117"/>
      <c r="D67" s="117"/>
      <c r="E67" s="117">
        <f t="shared" si="12"/>
        <v>0</v>
      </c>
      <c r="F67" s="117">
        <v>3.67</v>
      </c>
      <c r="G67" s="117">
        <f t="shared" si="13"/>
        <v>9.2129573844238186E-2</v>
      </c>
      <c r="H67" s="117">
        <v>25</v>
      </c>
      <c r="I67" s="117">
        <f t="shared" si="14"/>
        <v>2.2729958995153976</v>
      </c>
      <c r="J67" s="117">
        <v>0.5</v>
      </c>
      <c r="K67" s="117">
        <f t="shared" si="15"/>
        <v>1.2381386319063376E-2</v>
      </c>
      <c r="L67" s="117">
        <v>25.26</v>
      </c>
      <c r="M67" s="117">
        <f t="shared" si="16"/>
        <v>2.2667312765842893</v>
      </c>
      <c r="N67" s="117">
        <v>74.580000000000013</v>
      </c>
      <c r="O67" s="117">
        <f t="shared" si="17"/>
        <v>1.061670258712722</v>
      </c>
      <c r="P67" s="117">
        <v>0.18</v>
      </c>
      <c r="Q67" s="117">
        <f t="shared" si="18"/>
        <v>3.5617679824761026E-3</v>
      </c>
      <c r="R67" s="117">
        <v>0</v>
      </c>
      <c r="S67" s="117">
        <f t="shared" si="19"/>
        <v>0</v>
      </c>
      <c r="T67" s="117">
        <v>0</v>
      </c>
      <c r="U67" s="117">
        <f t="shared" si="20"/>
        <v>0</v>
      </c>
      <c r="V67" s="117">
        <v>12.5</v>
      </c>
      <c r="W67" s="117">
        <f t="shared" si="21"/>
        <v>1.6440878600552415</v>
      </c>
      <c r="X67" s="117">
        <v>0</v>
      </c>
      <c r="Y67" s="117">
        <f t="shared" si="22"/>
        <v>0</v>
      </c>
      <c r="Z67" s="117">
        <f t="shared" si="23"/>
        <v>141.69000000000003</v>
      </c>
      <c r="AA67" s="117">
        <f t="shared" si="24"/>
        <v>0.35405549593132246</v>
      </c>
    </row>
    <row r="68" spans="1:27" x14ac:dyDescent="0.2">
      <c r="A68" s="94" t="s">
        <v>216</v>
      </c>
      <c r="B68" s="119"/>
      <c r="C68" s="119"/>
      <c r="D68" s="119"/>
      <c r="E68" s="119">
        <f t="shared" si="12"/>
        <v>0</v>
      </c>
      <c r="F68" s="119">
        <v>81.319999999999993</v>
      </c>
      <c r="G68" s="119">
        <f t="shared" si="13"/>
        <v>2.0414106117202855</v>
      </c>
      <c r="H68" s="119">
        <v>0</v>
      </c>
      <c r="I68" s="119">
        <f t="shared" si="14"/>
        <v>0</v>
      </c>
      <c r="J68" s="119">
        <v>2.3099999999999996</v>
      </c>
      <c r="K68" s="119">
        <f t="shared" si="15"/>
        <v>5.7202004794072787E-2</v>
      </c>
      <c r="L68" s="119">
        <v>44.7</v>
      </c>
      <c r="M68" s="119">
        <f t="shared" si="16"/>
        <v>4.0111990523878749</v>
      </c>
      <c r="N68" s="119">
        <v>307.91000000000008</v>
      </c>
      <c r="O68" s="119">
        <f t="shared" si="17"/>
        <v>4.3831977656239518</v>
      </c>
      <c r="P68" s="119">
        <v>448.31000000000012</v>
      </c>
      <c r="Q68" s="119">
        <f t="shared" si="18"/>
        <v>8.87097891235479</v>
      </c>
      <c r="R68" s="119">
        <v>994</v>
      </c>
      <c r="S68" s="119">
        <f t="shared" si="19"/>
        <v>58.63614912694667</v>
      </c>
      <c r="T68" s="119">
        <v>3038.2499999999986</v>
      </c>
      <c r="U68" s="119">
        <f t="shared" si="20"/>
        <v>21.239329652991319</v>
      </c>
      <c r="V68" s="119">
        <v>253.72</v>
      </c>
      <c r="W68" s="119">
        <f t="shared" si="21"/>
        <v>33.371037748257272</v>
      </c>
      <c r="X68" s="119">
        <v>875.12</v>
      </c>
      <c r="Y68" s="119">
        <f t="shared" si="22"/>
        <v>98.67622849153193</v>
      </c>
      <c r="Z68" s="119">
        <f t="shared" si="23"/>
        <v>6045.6399999999994</v>
      </c>
      <c r="AA68" s="119">
        <f t="shared" si="24"/>
        <v>15.106867587142633</v>
      </c>
    </row>
    <row r="69" spans="1:27" ht="15" x14ac:dyDescent="0.25">
      <c r="A69" s="68" t="s">
        <v>36</v>
      </c>
      <c r="B69" s="96">
        <f t="shared" ref="B69:AA69" si="25">SUM(B29:B68)</f>
        <v>0</v>
      </c>
      <c r="C69" s="96">
        <f t="shared" si="25"/>
        <v>0</v>
      </c>
      <c r="D69" s="96">
        <f t="shared" si="25"/>
        <v>57.42</v>
      </c>
      <c r="E69" s="96">
        <f t="shared" si="25"/>
        <v>100</v>
      </c>
      <c r="F69" s="96">
        <f t="shared" si="25"/>
        <v>3983.5200000000032</v>
      </c>
      <c r="G69" s="96">
        <f t="shared" si="25"/>
        <v>99.999999999999972</v>
      </c>
      <c r="H69" s="96">
        <f t="shared" si="25"/>
        <v>1099.8699999999999</v>
      </c>
      <c r="I69" s="96">
        <f t="shared" si="25"/>
        <v>99.999999999999986</v>
      </c>
      <c r="J69" s="96">
        <f t="shared" si="25"/>
        <v>4038.3199999999988</v>
      </c>
      <c r="K69" s="96">
        <f t="shared" si="25"/>
        <v>100</v>
      </c>
      <c r="L69" s="96">
        <f t="shared" si="25"/>
        <v>1114.3799999999999</v>
      </c>
      <c r="M69" s="96">
        <f t="shared" si="25"/>
        <v>100</v>
      </c>
      <c r="N69" s="96">
        <f t="shared" si="25"/>
        <v>7024.7800000000425</v>
      </c>
      <c r="O69" s="96">
        <f t="shared" si="25"/>
        <v>99.999999999999986</v>
      </c>
      <c r="P69" s="96">
        <f t="shared" si="25"/>
        <v>5053.6699999999983</v>
      </c>
      <c r="Q69" s="96">
        <f t="shared" si="25"/>
        <v>100</v>
      </c>
      <c r="R69" s="96">
        <f t="shared" si="25"/>
        <v>1695.2</v>
      </c>
      <c r="S69" s="96">
        <f t="shared" si="25"/>
        <v>100</v>
      </c>
      <c r="T69" s="96">
        <f t="shared" si="25"/>
        <v>14304.830000000002</v>
      </c>
      <c r="U69" s="96">
        <f t="shared" si="25"/>
        <v>100</v>
      </c>
      <c r="V69" s="96">
        <f t="shared" si="25"/>
        <v>760.3</v>
      </c>
      <c r="W69" s="96">
        <f t="shared" si="25"/>
        <v>100</v>
      </c>
      <c r="X69" s="96">
        <f t="shared" si="25"/>
        <v>886.86</v>
      </c>
      <c r="Y69" s="96">
        <f t="shared" si="25"/>
        <v>100.00000000000001</v>
      </c>
      <c r="Z69" s="96">
        <f t="shared" si="25"/>
        <v>40019.150000000052</v>
      </c>
      <c r="AA69" s="96">
        <f t="shared" si="25"/>
        <v>99.999999999999957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42578125" customWidth="1"/>
    <col min="4" max="4" width="5.85546875" customWidth="1"/>
    <col min="5" max="5" width="6.42578125" customWidth="1"/>
    <col min="6" max="6" width="7.5703125" customWidth="1"/>
    <col min="7" max="7" width="6.42578125" customWidth="1"/>
    <col min="8" max="8" width="7.7109375" customWidth="1"/>
    <col min="9" max="9" width="6.42578125" customWidth="1"/>
    <col min="10" max="10" width="8.42578125" customWidth="1"/>
    <col min="11" max="11" width="6.42578125" customWidth="1"/>
    <col min="12" max="12" width="5.85546875" customWidth="1"/>
    <col min="13" max="13" width="7.28515625" customWidth="1"/>
    <col min="14" max="14" width="7.5703125" customWidth="1"/>
    <col min="15" max="17" width="6.42578125" customWidth="1"/>
    <col min="18" max="18" width="5.85546875" bestFit="1" customWidth="1"/>
    <col min="19" max="19" width="6.42578125" customWidth="1"/>
    <col min="20" max="20" width="5.85546875" customWidth="1"/>
    <col min="21" max="21" width="6.42578125" customWidth="1"/>
    <col min="22" max="22" width="5.85546875" customWidth="1"/>
    <col min="23" max="23" width="6.42578125" customWidth="1"/>
    <col min="24" max="24" width="5.85546875" customWidth="1"/>
    <col min="25" max="25" width="6.42578125" customWidth="1"/>
    <col min="26" max="26" width="7.5703125" customWidth="1"/>
    <col min="27" max="27" width="6.4257812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225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900</v>
      </c>
      <c r="E10" s="108">
        <f t="shared" ref="E10:E19" si="0">((D10/D$19*100))</f>
        <v>92.450872633514464</v>
      </c>
      <c r="F10" s="21">
        <v>0</v>
      </c>
      <c r="G10" s="108">
        <f t="shared" ref="G10:G19" si="1">((F10/F$19*100))</f>
        <v>0</v>
      </c>
      <c r="H10" s="21">
        <f>SUM(H30:H38)</f>
        <v>25.3</v>
      </c>
      <c r="I10" s="108">
        <f t="shared" ref="I10:I19" si="2">((H10/H$19*100))</f>
        <v>1.0938743038981702</v>
      </c>
      <c r="J10" s="21">
        <v>130.16</v>
      </c>
      <c r="K10" s="108">
        <f t="shared" ref="K10:K19" si="3">((J10/J$19*100))</f>
        <v>1.9146948712479497</v>
      </c>
      <c r="L10" s="21">
        <v>625.95000000000005</v>
      </c>
      <c r="M10" s="108">
        <f t="shared" ref="M10:M19" si="4">((L10/L$19*100))</f>
        <v>25.742521323583841</v>
      </c>
      <c r="N10" s="77">
        <v>396.35</v>
      </c>
      <c r="O10" s="108">
        <f t="shared" ref="O10:O19" si="5">((N10/N$19*100))</f>
        <v>6.8097864371252346</v>
      </c>
      <c r="P10" s="21">
        <f>SUM(P30:P38)</f>
        <v>850.93</v>
      </c>
      <c r="Q10" s="108">
        <f t="shared" ref="Q10:S19" si="6">((P10/P$19*100))</f>
        <v>28.762793904895833</v>
      </c>
      <c r="R10" s="21">
        <f>SUM(R30:R38)</f>
        <v>10.5</v>
      </c>
      <c r="S10" s="108">
        <f t="shared" si="6"/>
        <v>12.411347517730498</v>
      </c>
      <c r="T10" s="21">
        <f>SUM(T30:T38)</f>
        <v>27.55</v>
      </c>
      <c r="U10" s="108">
        <f t="shared" ref="U10:U19" si="7">((T10/T$19*100))</f>
        <v>6.8401320853092331</v>
      </c>
      <c r="V10" s="21">
        <f>SUM(V30:V38)</f>
        <v>2.5499999999999998</v>
      </c>
      <c r="W10" s="108">
        <f t="shared" ref="W10:W19" si="8">((V10/V$19*100))</f>
        <v>1.1644899077541326</v>
      </c>
      <c r="X10" s="21">
        <f>SUM(X30:X38)</f>
        <v>10</v>
      </c>
      <c r="Y10" s="108">
        <f t="shared" ref="Y10:Y19" si="9">((X10/X$19*100))</f>
        <v>24.1721053903795</v>
      </c>
      <c r="Z10" s="77">
        <f>SUM(B10+D10+F10+H10+J10+L10+N10+P10+T10+V10+X10+R10)</f>
        <v>2979.2900000000004</v>
      </c>
      <c r="AA10" s="108">
        <f t="shared" ref="AA10:AA19" si="10">((Z10/Z$19*100))</f>
        <v>11.386451174498058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1.5</v>
      </c>
      <c r="E11" s="109">
        <f t="shared" si="0"/>
        <v>0.15408478772252412</v>
      </c>
      <c r="F11" s="22">
        <v>75.400000000000006</v>
      </c>
      <c r="G11" s="109">
        <f t="shared" si="1"/>
        <v>1.8288275614500618</v>
      </c>
      <c r="H11" s="22">
        <f>SUM(H39:H46)</f>
        <v>390.87</v>
      </c>
      <c r="I11" s="109">
        <f t="shared" si="2"/>
        <v>16.89970945314932</v>
      </c>
      <c r="J11" s="22">
        <v>1134.19</v>
      </c>
      <c r="K11" s="109">
        <f t="shared" si="3"/>
        <v>16.684294529968593</v>
      </c>
      <c r="L11" s="22">
        <v>141.09</v>
      </c>
      <c r="M11" s="109">
        <f t="shared" si="4"/>
        <v>5.8024000855410884</v>
      </c>
      <c r="N11" s="80">
        <v>86.73</v>
      </c>
      <c r="O11" s="109">
        <f t="shared" si="5"/>
        <v>1.4901293747744964</v>
      </c>
      <c r="P11" s="22">
        <f>SUM(P39:P46)</f>
        <v>677.49</v>
      </c>
      <c r="Q11" s="109">
        <f t="shared" si="6"/>
        <v>22.900244723570541</v>
      </c>
      <c r="R11" s="22">
        <f>SUM(R39:R46)</f>
        <v>0</v>
      </c>
      <c r="S11" s="109">
        <f t="shared" si="6"/>
        <v>0</v>
      </c>
      <c r="T11" s="22">
        <f>SUM(T39:T46)</f>
        <v>13.5</v>
      </c>
      <c r="U11" s="109">
        <f t="shared" si="7"/>
        <v>3.3517888621297516</v>
      </c>
      <c r="V11" s="22">
        <f>SUM(V39:V46)</f>
        <v>134.5</v>
      </c>
      <c r="W11" s="109">
        <f t="shared" si="8"/>
        <v>61.421134350168963</v>
      </c>
      <c r="X11" s="22">
        <f>SUM(X39:X46)</f>
        <v>0.1</v>
      </c>
      <c r="Y11" s="109">
        <f t="shared" si="9"/>
        <v>0.241721053903795</v>
      </c>
      <c r="Z11" s="80">
        <f t="shared" ref="Z11:Z18" si="11">SUM(B11+D11+F11+H11+J11+L11+N11+P11+T11+V11+X11+R11)</f>
        <v>2655.37</v>
      </c>
      <c r="AA11" s="109">
        <f t="shared" si="10"/>
        <v>10.148471902777811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3.4</v>
      </c>
      <c r="E12" s="109">
        <f t="shared" si="0"/>
        <v>0.34925885217105462</v>
      </c>
      <c r="F12" s="22">
        <v>60.11</v>
      </c>
      <c r="G12" s="109">
        <f t="shared" si="1"/>
        <v>1.4579684975963287</v>
      </c>
      <c r="H12" s="22">
        <f>SUM(H47:H52)</f>
        <v>32.200000000000003</v>
      </c>
      <c r="I12" s="109">
        <f t="shared" si="2"/>
        <v>1.3922036595067622</v>
      </c>
      <c r="J12" s="22">
        <v>1567.05</v>
      </c>
      <c r="K12" s="109">
        <f t="shared" si="3"/>
        <v>23.051802381600336</v>
      </c>
      <c r="L12" s="22">
        <v>325.33999999999997</v>
      </c>
      <c r="M12" s="109">
        <f t="shared" si="4"/>
        <v>13.379777757671963</v>
      </c>
      <c r="N12" s="80">
        <v>42.68</v>
      </c>
      <c r="O12" s="109">
        <f t="shared" si="5"/>
        <v>0.73329553459443675</v>
      </c>
      <c r="P12" s="22">
        <f>SUM(P47:P52)</f>
        <v>12.869999999999997</v>
      </c>
      <c r="Q12" s="109">
        <f t="shared" si="6"/>
        <v>0.43502656805613782</v>
      </c>
      <c r="R12" s="22">
        <f>SUM(R47:R52)</f>
        <v>0</v>
      </c>
      <c r="S12" s="109">
        <f t="shared" si="6"/>
        <v>0</v>
      </c>
      <c r="T12" s="22">
        <f>SUM(T47:T52)</f>
        <v>0</v>
      </c>
      <c r="U12" s="109">
        <f t="shared" si="7"/>
        <v>0</v>
      </c>
      <c r="V12" s="22">
        <f>SUM(V47:V52)</f>
        <v>0</v>
      </c>
      <c r="W12" s="109">
        <f t="shared" si="8"/>
        <v>0</v>
      </c>
      <c r="X12" s="22">
        <f>SUM(X47:X52)</f>
        <v>0.11999999999999998</v>
      </c>
      <c r="Y12" s="109">
        <f t="shared" si="9"/>
        <v>0.29006526468455396</v>
      </c>
      <c r="Z12" s="80">
        <f t="shared" si="11"/>
        <v>2043.7699999999998</v>
      </c>
      <c r="AA12" s="109">
        <f t="shared" si="10"/>
        <v>7.8110178320686767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0.21</v>
      </c>
      <c r="E13" s="109">
        <f t="shared" si="0"/>
        <v>2.1571870281153375E-2</v>
      </c>
      <c r="F13" s="22">
        <v>144.29</v>
      </c>
      <c r="G13" s="109">
        <f t="shared" si="1"/>
        <v>3.4997550244247924</v>
      </c>
      <c r="H13" s="22">
        <f>SUM(H53:H54)</f>
        <v>2.71</v>
      </c>
      <c r="I13" s="109">
        <f t="shared" si="2"/>
        <v>0.1171699353187368</v>
      </c>
      <c r="J13" s="22">
        <v>305.56</v>
      </c>
      <c r="K13" s="109">
        <f t="shared" si="3"/>
        <v>4.4948844872351224</v>
      </c>
      <c r="L13" s="22">
        <v>97.45</v>
      </c>
      <c r="M13" s="109">
        <f t="shared" si="4"/>
        <v>4.0076822477566019</v>
      </c>
      <c r="N13" s="80">
        <v>9.0299999999999994</v>
      </c>
      <c r="O13" s="109">
        <f t="shared" si="5"/>
        <v>0.15514664192567393</v>
      </c>
      <c r="P13" s="22">
        <f>SUM(P53:P54)</f>
        <v>7.5399999999999991</v>
      </c>
      <c r="Q13" s="109">
        <f t="shared" si="6"/>
        <v>0.25486404997228279</v>
      </c>
      <c r="R13" s="22">
        <f>SUM(R53:R54)</f>
        <v>0</v>
      </c>
      <c r="S13" s="109">
        <f t="shared" si="6"/>
        <v>0</v>
      </c>
      <c r="T13" s="22">
        <f>SUM(T53:T54)</f>
        <v>18.7</v>
      </c>
      <c r="U13" s="109">
        <f t="shared" si="7"/>
        <v>4.6428482756908407</v>
      </c>
      <c r="V13" s="22">
        <f>SUM(V53:V54)</f>
        <v>0</v>
      </c>
      <c r="W13" s="109">
        <f t="shared" si="8"/>
        <v>0</v>
      </c>
      <c r="X13" s="22">
        <f>SUM(X53:X54)</f>
        <v>0</v>
      </c>
      <c r="Y13" s="109">
        <f t="shared" si="9"/>
        <v>0</v>
      </c>
      <c r="Z13" s="80">
        <f t="shared" si="11"/>
        <v>585.49</v>
      </c>
      <c r="AA13" s="109">
        <f t="shared" si="10"/>
        <v>2.2376651142241499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0.01</v>
      </c>
      <c r="E14" s="109">
        <f t="shared" si="0"/>
        <v>1.0272319181501609E-3</v>
      </c>
      <c r="F14" s="22">
        <v>2130.37</v>
      </c>
      <c r="G14" s="109">
        <f t="shared" si="1"/>
        <v>51.672140213347049</v>
      </c>
      <c r="H14" s="22">
        <f>SUM(H55:H57)</f>
        <v>1104.79</v>
      </c>
      <c r="I14" s="109">
        <f t="shared" si="2"/>
        <v>47.766853446784957</v>
      </c>
      <c r="J14" s="22">
        <v>1223.47</v>
      </c>
      <c r="K14" s="109">
        <f t="shared" si="3"/>
        <v>17.997631638949979</v>
      </c>
      <c r="L14" s="22">
        <v>682.44</v>
      </c>
      <c r="M14" s="109">
        <f t="shared" si="4"/>
        <v>28.065702136059677</v>
      </c>
      <c r="N14" s="80">
        <v>1097.92</v>
      </c>
      <c r="O14" s="109">
        <f t="shared" si="5"/>
        <v>18.863632458807967</v>
      </c>
      <c r="P14" s="22">
        <f>SUM(P55:P57)</f>
        <v>464.28999999999996</v>
      </c>
      <c r="Q14" s="109">
        <f t="shared" si="6"/>
        <v>15.693744000216336</v>
      </c>
      <c r="R14" s="22">
        <f>SUM(R55:R57)</f>
        <v>25.15</v>
      </c>
      <c r="S14" s="109">
        <f t="shared" si="6"/>
        <v>29.728132387706857</v>
      </c>
      <c r="T14" s="22">
        <f>SUM(T55:T57)</f>
        <v>6.1499999999999995</v>
      </c>
      <c r="U14" s="109">
        <f t="shared" si="7"/>
        <v>1.5269260371924422</v>
      </c>
      <c r="V14" s="22">
        <f>SUM(V55:V57)</f>
        <v>68.010000000000005</v>
      </c>
      <c r="W14" s="109">
        <f t="shared" si="8"/>
        <v>31.057630833866106</v>
      </c>
      <c r="X14" s="22">
        <f>SUM(X55:X57)</f>
        <v>20.670000000000005</v>
      </c>
      <c r="Y14" s="109">
        <f t="shared" si="9"/>
        <v>49.963741841914441</v>
      </c>
      <c r="Z14" s="80">
        <f t="shared" si="11"/>
        <v>6823.2699999999995</v>
      </c>
      <c r="AA14" s="109">
        <f t="shared" si="10"/>
        <v>26.077632827088788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0</v>
      </c>
      <c r="E15" s="109">
        <f t="shared" si="0"/>
        <v>0</v>
      </c>
      <c r="F15" s="22">
        <v>41.25</v>
      </c>
      <c r="G15" s="109">
        <f t="shared" si="1"/>
        <v>1.0005190571593505</v>
      </c>
      <c r="H15" s="22">
        <f>SUM(H58:H60)</f>
        <v>66.91</v>
      </c>
      <c r="I15" s="109">
        <f t="shared" si="2"/>
        <v>2.892930026633461</v>
      </c>
      <c r="J15" s="22">
        <v>6.32</v>
      </c>
      <c r="K15" s="109">
        <f t="shared" si="3"/>
        <v>9.2969203951191168E-2</v>
      </c>
      <c r="L15" s="22">
        <v>84.78</v>
      </c>
      <c r="M15" s="109">
        <f t="shared" si="4"/>
        <v>3.4866218672632607</v>
      </c>
      <c r="N15" s="80">
        <v>43.12</v>
      </c>
      <c r="O15" s="109">
        <f t="shared" si="5"/>
        <v>0.74085528237376075</v>
      </c>
      <c r="P15" s="22">
        <f>SUM(P58:P60)</f>
        <v>16.8</v>
      </c>
      <c r="Q15" s="109">
        <f t="shared" si="6"/>
        <v>0.56786684874460891</v>
      </c>
      <c r="R15" s="22">
        <f>SUM(R58:R60)</f>
        <v>5</v>
      </c>
      <c r="S15" s="109">
        <f t="shared" si="6"/>
        <v>5.9101654846335698</v>
      </c>
      <c r="T15" s="22">
        <f>SUM(T58:T60)</f>
        <v>0</v>
      </c>
      <c r="U15" s="109">
        <f t="shared" si="7"/>
        <v>0</v>
      </c>
      <c r="V15" s="22">
        <f>SUM(V58:V60)</f>
        <v>4.99</v>
      </c>
      <c r="W15" s="109">
        <f t="shared" si="8"/>
        <v>2.2787469175267145</v>
      </c>
      <c r="X15" s="22">
        <f>SUM(X58:X60)</f>
        <v>5.17</v>
      </c>
      <c r="Y15" s="109">
        <f t="shared" si="9"/>
        <v>12.496978486826201</v>
      </c>
      <c r="Z15" s="80">
        <f t="shared" si="11"/>
        <v>274.34000000000003</v>
      </c>
      <c r="AA15" s="109">
        <f t="shared" si="10"/>
        <v>1.0484910885519023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68.37</v>
      </c>
      <c r="E16" s="109">
        <f t="shared" si="0"/>
        <v>7.0231846243926492</v>
      </c>
      <c r="F16" s="22">
        <v>1328.24</v>
      </c>
      <c r="G16" s="109">
        <f t="shared" si="1"/>
        <v>32.216471090456629</v>
      </c>
      <c r="H16" s="22">
        <f>SUM(H61:H64)</f>
        <v>679.79999999999984</v>
      </c>
      <c r="I16" s="109">
        <f t="shared" si="2"/>
        <v>29.391926948220394</v>
      </c>
      <c r="J16" s="22">
        <v>2427.5500000000002</v>
      </c>
      <c r="K16" s="109">
        <f t="shared" si="3"/>
        <v>35.710030229701609</v>
      </c>
      <c r="L16" s="22">
        <v>146.43</v>
      </c>
      <c r="M16" s="109">
        <f t="shared" si="4"/>
        <v>6.0220103800820857</v>
      </c>
      <c r="N16" s="80">
        <v>3557.12</v>
      </c>
      <c r="O16" s="109">
        <f t="shared" si="5"/>
        <v>61.115750047248419</v>
      </c>
      <c r="P16" s="22">
        <f>SUM(P61:P64)</f>
        <v>781.36999999999898</v>
      </c>
      <c r="Q16" s="109">
        <f t="shared" si="6"/>
        <v>26.411554738308002</v>
      </c>
      <c r="R16" s="22">
        <f>SUM(R61:R64)</f>
        <v>15.4</v>
      </c>
      <c r="S16" s="109">
        <f t="shared" si="6"/>
        <v>18.203309692671397</v>
      </c>
      <c r="T16" s="22">
        <f>SUM(T61:T64)</f>
        <v>224.72</v>
      </c>
      <c r="U16" s="109">
        <f t="shared" si="7"/>
        <v>55.793629118355391</v>
      </c>
      <c r="V16" s="22">
        <f>SUM(V61:V64)</f>
        <v>0</v>
      </c>
      <c r="W16" s="109">
        <f t="shared" si="8"/>
        <v>0</v>
      </c>
      <c r="X16" s="22">
        <f>SUM(X61:X64)</f>
        <v>0</v>
      </c>
      <c r="Y16" s="109">
        <f t="shared" si="9"/>
        <v>0</v>
      </c>
      <c r="Z16" s="80">
        <f t="shared" si="11"/>
        <v>9228.9999999999982</v>
      </c>
      <c r="AA16" s="109">
        <f t="shared" si="10"/>
        <v>35.272013764837439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34.25</v>
      </c>
      <c r="G17" s="109">
        <f t="shared" si="1"/>
        <v>0.83073400503533967</v>
      </c>
      <c r="H17" s="22">
        <f>SUM(H65:H67)</f>
        <v>10.3</v>
      </c>
      <c r="I17" s="109">
        <f t="shared" si="2"/>
        <v>0.44533222648818788</v>
      </c>
      <c r="J17" s="22">
        <v>3.65</v>
      </c>
      <c r="K17" s="109">
        <f t="shared" si="3"/>
        <v>5.3692657345229072E-2</v>
      </c>
      <c r="L17" s="22">
        <v>322.24</v>
      </c>
      <c r="M17" s="109">
        <f t="shared" si="4"/>
        <v>13.252288635372883</v>
      </c>
      <c r="N17" s="80">
        <v>81.34</v>
      </c>
      <c r="O17" s="109">
        <f t="shared" si="5"/>
        <v>1.3975224644777759</v>
      </c>
      <c r="P17" s="22">
        <f>SUM(P65:P67)</f>
        <v>13.219999999999999</v>
      </c>
      <c r="Q17" s="109">
        <f t="shared" si="6"/>
        <v>0.44685712740498384</v>
      </c>
      <c r="R17" s="22">
        <f>SUM(R65:R67)</f>
        <v>0</v>
      </c>
      <c r="S17" s="109">
        <f t="shared" si="6"/>
        <v>0</v>
      </c>
      <c r="T17" s="22">
        <f>SUM(T65:T67)</f>
        <v>0</v>
      </c>
      <c r="U17" s="109">
        <f t="shared" si="7"/>
        <v>0</v>
      </c>
      <c r="V17" s="22">
        <f>SUM(V65:V67)</f>
        <v>0.25</v>
      </c>
      <c r="W17" s="109">
        <f t="shared" si="8"/>
        <v>0.11416567723079732</v>
      </c>
      <c r="X17" s="22">
        <f>SUM(X65:X67)</f>
        <v>0</v>
      </c>
      <c r="Y17" s="109">
        <f t="shared" si="9"/>
        <v>0</v>
      </c>
      <c r="Z17" s="80">
        <f t="shared" si="11"/>
        <v>465.25</v>
      </c>
      <c r="AA17" s="109">
        <f t="shared" si="10"/>
        <v>1.7781237841684499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0</v>
      </c>
      <c r="E18" s="110">
        <f t="shared" si="0"/>
        <v>0</v>
      </c>
      <c r="F18" s="23">
        <v>308.95</v>
      </c>
      <c r="G18" s="110">
        <f t="shared" si="1"/>
        <v>7.4935845505304579</v>
      </c>
      <c r="H18" s="23">
        <f>SUM(H68)</f>
        <v>0</v>
      </c>
      <c r="I18" s="110">
        <f t="shared" si="2"/>
        <v>0</v>
      </c>
      <c r="J18" s="23">
        <v>0</v>
      </c>
      <c r="K18" s="110">
        <f t="shared" si="3"/>
        <v>0</v>
      </c>
      <c r="L18" s="23">
        <v>5.86</v>
      </c>
      <c r="M18" s="110">
        <f t="shared" si="4"/>
        <v>0.24099556666858585</v>
      </c>
      <c r="N18" s="83">
        <v>506.01</v>
      </c>
      <c r="O18" s="110">
        <f t="shared" si="5"/>
        <v>8.6938817586722319</v>
      </c>
      <c r="P18" s="23">
        <f>SUM(P68)</f>
        <v>133.92999999999998</v>
      </c>
      <c r="Q18" s="110">
        <f t="shared" si="6"/>
        <v>4.5270480388312775</v>
      </c>
      <c r="R18" s="23">
        <f>SUM(R68)</f>
        <v>28.55</v>
      </c>
      <c r="S18" s="110">
        <f t="shared" si="6"/>
        <v>33.747044917257682</v>
      </c>
      <c r="T18" s="23">
        <f>SUM(T68)</f>
        <v>112.15</v>
      </c>
      <c r="U18" s="110">
        <f t="shared" si="7"/>
        <v>27.844675621322345</v>
      </c>
      <c r="V18" s="23">
        <f>SUM(V68)</f>
        <v>8.68</v>
      </c>
      <c r="W18" s="110">
        <f t="shared" si="8"/>
        <v>3.9638323134532834</v>
      </c>
      <c r="X18" s="23">
        <f>SUM(X68)</f>
        <v>5.31</v>
      </c>
      <c r="Y18" s="110">
        <f t="shared" si="9"/>
        <v>12.835387962291515</v>
      </c>
      <c r="Z18" s="83">
        <f t="shared" si="11"/>
        <v>1109.4399999999998</v>
      </c>
      <c r="AA18" s="110">
        <f t="shared" si="10"/>
        <v>4.2401325117847275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973.49</v>
      </c>
      <c r="E19" s="113">
        <f t="shared" si="0"/>
        <v>100</v>
      </c>
      <c r="F19" s="112">
        <f>SUM(F10:F18)</f>
        <v>4122.8599999999997</v>
      </c>
      <c r="G19" s="113">
        <f t="shared" si="1"/>
        <v>100</v>
      </c>
      <c r="H19" s="112">
        <f>SUM(H10:H18)</f>
        <v>2312.88</v>
      </c>
      <c r="I19" s="113">
        <f t="shared" si="2"/>
        <v>100</v>
      </c>
      <c r="J19" s="112">
        <f>SUM(J10:J18)</f>
        <v>6797.95</v>
      </c>
      <c r="K19" s="113">
        <f t="shared" si="3"/>
        <v>100</v>
      </c>
      <c r="L19" s="112">
        <f>SUM(L10:L18)</f>
        <v>2431.5800000000004</v>
      </c>
      <c r="M19" s="113">
        <f t="shared" si="4"/>
        <v>100</v>
      </c>
      <c r="N19" s="96">
        <f>SUM(N10:N18)</f>
        <v>5820.3</v>
      </c>
      <c r="O19" s="113">
        <f t="shared" si="5"/>
        <v>100</v>
      </c>
      <c r="P19" s="96">
        <f>SUM(P10:P18)</f>
        <v>2958.4399999999987</v>
      </c>
      <c r="Q19" s="113">
        <f t="shared" si="6"/>
        <v>100</v>
      </c>
      <c r="R19" s="96">
        <f>SUM(R10:R18)</f>
        <v>84.6</v>
      </c>
      <c r="S19" s="113">
        <f t="shared" si="6"/>
        <v>100</v>
      </c>
      <c r="T19" s="112">
        <f>SUM(T10:T18)</f>
        <v>402.77</v>
      </c>
      <c r="U19" s="113">
        <f t="shared" si="7"/>
        <v>100</v>
      </c>
      <c r="V19" s="112">
        <f>SUM(V10:V18)</f>
        <v>218.98000000000002</v>
      </c>
      <c r="W19" s="113">
        <f t="shared" si="8"/>
        <v>100</v>
      </c>
      <c r="X19" s="112">
        <f>SUM(X10:X18)</f>
        <v>41.370000000000005</v>
      </c>
      <c r="Y19" s="113">
        <f t="shared" si="9"/>
        <v>100</v>
      </c>
      <c r="Z19" s="96">
        <f>SUM(Z10:Z18)</f>
        <v>26165.219999999998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>((F30/F$69*100))</f>
        <v>0</v>
      </c>
      <c r="H30" s="116"/>
      <c r="I30" s="116">
        <f t="shared" ref="I30:I68" si="12">((H30/H$69*100))</f>
        <v>0</v>
      </c>
      <c r="J30" s="116"/>
      <c r="K30" s="116">
        <f t="shared" ref="K30:K68" si="13">((J30/J$69*100))</f>
        <v>0</v>
      </c>
      <c r="L30" s="116">
        <v>7.6</v>
      </c>
      <c r="M30" s="116">
        <f t="shared" ref="M30:M68" si="14">((L30/L$69*100))</f>
        <v>0.31255397724936046</v>
      </c>
      <c r="N30" s="116">
        <v>22.710000000000012</v>
      </c>
      <c r="O30" s="116">
        <f t="shared" ref="O30:O68" si="15">((N30/N$69*100))</f>
        <v>0.39018607288284074</v>
      </c>
      <c r="P30" s="116">
        <v>81.72</v>
      </c>
      <c r="Q30" s="116">
        <f t="shared" ref="Q30:Q68" si="16">((P30/P$69*100))</f>
        <v>2.7622665999648484</v>
      </c>
      <c r="R30" s="116">
        <v>10.5</v>
      </c>
      <c r="S30" s="116">
        <f t="shared" ref="S30:S68" si="17">((R30/R$69*100))</f>
        <v>12.411347517730498</v>
      </c>
      <c r="T30" s="116">
        <v>5.5</v>
      </c>
      <c r="U30" s="116">
        <f t="shared" ref="U30:U68" si="18">((T30/T$69*100))</f>
        <v>1.3655436104973062</v>
      </c>
      <c r="V30" s="116">
        <v>1.5</v>
      </c>
      <c r="W30" s="116">
        <f t="shared" ref="W30:W68" si="19">((V30/V$69*100))</f>
        <v>0.68499406338478397</v>
      </c>
      <c r="X30" s="116">
        <v>10</v>
      </c>
      <c r="Y30" s="116">
        <f t="shared" ref="Y30:Y68" si="20">((X30/X$69*100))</f>
        <v>24.1721053903795</v>
      </c>
      <c r="Z30" s="116">
        <f>B30+D30+F30+H30+J30+L30+N30+P30+R30+T30+V30+X30</f>
        <v>139.53</v>
      </c>
      <c r="AA30" s="116">
        <f t="shared" ref="AA30:AA68" si="21">((Z30/Z$69*100))</f>
        <v>0.53326515121982532</v>
      </c>
    </row>
    <row r="31" spans="1:27" x14ac:dyDescent="0.2">
      <c r="A31" s="89" t="s">
        <v>179</v>
      </c>
      <c r="B31" s="116"/>
      <c r="C31" s="116"/>
      <c r="D31" s="116"/>
      <c r="E31" s="116">
        <f t="shared" ref="E31:G68" si="22">((D31/D$69*100))</f>
        <v>0</v>
      </c>
      <c r="F31" s="116"/>
      <c r="G31" s="116">
        <f t="shared" si="22"/>
        <v>0</v>
      </c>
      <c r="H31" s="116"/>
      <c r="I31" s="116">
        <f t="shared" si="12"/>
        <v>0</v>
      </c>
      <c r="J31" s="116">
        <v>26.6</v>
      </c>
      <c r="K31" s="116">
        <f t="shared" si="13"/>
        <v>0.39129443435153244</v>
      </c>
      <c r="L31" s="116">
        <v>34.51</v>
      </c>
      <c r="M31" s="116">
        <f t="shared" si="14"/>
        <v>1.4192418098520301</v>
      </c>
      <c r="N31" s="116">
        <v>139.18999999999997</v>
      </c>
      <c r="O31" s="116">
        <f t="shared" si="15"/>
        <v>2.3914574850093597</v>
      </c>
      <c r="P31" s="116">
        <v>54.52</v>
      </c>
      <c r="Q31" s="116">
        <f t="shared" si="16"/>
        <v>1.842863130568815</v>
      </c>
      <c r="R31" s="116"/>
      <c r="S31" s="116">
        <f t="shared" si="17"/>
        <v>0</v>
      </c>
      <c r="T31" s="116">
        <v>22.05</v>
      </c>
      <c r="U31" s="116">
        <f t="shared" si="18"/>
        <v>5.4745884748119273</v>
      </c>
      <c r="V31" s="116"/>
      <c r="W31" s="116">
        <f t="shared" si="19"/>
        <v>0</v>
      </c>
      <c r="X31" s="116"/>
      <c r="Y31" s="116">
        <f t="shared" si="20"/>
        <v>0</v>
      </c>
      <c r="Z31" s="116">
        <f t="shared" ref="Z31:Z68" si="23">B31+D31+F31+H31+J31+L31+N31+P31+R31+T31+V31+X31</f>
        <v>276.86999999999995</v>
      </c>
      <c r="AA31" s="116">
        <f t="shared" si="21"/>
        <v>1.058160412945123</v>
      </c>
    </row>
    <row r="32" spans="1:27" x14ac:dyDescent="0.2">
      <c r="A32" s="89" t="s">
        <v>180</v>
      </c>
      <c r="B32" s="116"/>
      <c r="C32" s="116"/>
      <c r="D32" s="116"/>
      <c r="E32" s="116">
        <f t="shared" si="22"/>
        <v>0</v>
      </c>
      <c r="F32" s="116"/>
      <c r="G32" s="116">
        <f t="shared" si="22"/>
        <v>0</v>
      </c>
      <c r="H32" s="116"/>
      <c r="I32" s="116">
        <f t="shared" si="12"/>
        <v>0</v>
      </c>
      <c r="J32" s="116">
        <v>85</v>
      </c>
      <c r="K32" s="116">
        <f t="shared" si="13"/>
        <v>1.2503769518751975</v>
      </c>
      <c r="L32" s="116">
        <v>134.56</v>
      </c>
      <c r="M32" s="116">
        <f t="shared" si="14"/>
        <v>5.5338504182465709</v>
      </c>
      <c r="N32" s="116"/>
      <c r="O32" s="116">
        <f t="shared" si="15"/>
        <v>0</v>
      </c>
      <c r="P32" s="116">
        <v>191.19</v>
      </c>
      <c r="Q32" s="116">
        <f t="shared" si="16"/>
        <v>6.4625275483024875</v>
      </c>
      <c r="R32" s="116"/>
      <c r="S32" s="116">
        <f t="shared" si="17"/>
        <v>0</v>
      </c>
      <c r="T32" s="116"/>
      <c r="U32" s="116">
        <f t="shared" si="18"/>
        <v>0</v>
      </c>
      <c r="V32" s="116"/>
      <c r="W32" s="116">
        <f t="shared" si="19"/>
        <v>0</v>
      </c>
      <c r="X32" s="116"/>
      <c r="Y32" s="116">
        <f t="shared" si="20"/>
        <v>0</v>
      </c>
      <c r="Z32" s="116">
        <f t="shared" si="23"/>
        <v>410.75</v>
      </c>
      <c r="AA32" s="116">
        <f t="shared" si="21"/>
        <v>1.5698320136425372</v>
      </c>
    </row>
    <row r="33" spans="1:27" x14ac:dyDescent="0.2">
      <c r="A33" s="89" t="s">
        <v>181</v>
      </c>
      <c r="B33" s="116"/>
      <c r="C33" s="116"/>
      <c r="D33" s="116"/>
      <c r="E33" s="116">
        <f t="shared" si="22"/>
        <v>0</v>
      </c>
      <c r="F33" s="116"/>
      <c r="G33" s="116">
        <f t="shared" si="22"/>
        <v>0</v>
      </c>
      <c r="H33" s="116">
        <v>5.3</v>
      </c>
      <c r="I33" s="116">
        <f t="shared" si="12"/>
        <v>0.22915153401819377</v>
      </c>
      <c r="J33" s="116"/>
      <c r="K33" s="116">
        <f t="shared" si="13"/>
        <v>0</v>
      </c>
      <c r="L33" s="116">
        <v>28.009999999999998</v>
      </c>
      <c r="M33" s="116">
        <f t="shared" si="14"/>
        <v>1.1519259082571822</v>
      </c>
      <c r="N33" s="116">
        <v>1.3</v>
      </c>
      <c r="O33" s="116">
        <f t="shared" si="15"/>
        <v>2.2335618438912054E-2</v>
      </c>
      <c r="P33" s="116">
        <v>41.45</v>
      </c>
      <c r="Q33" s="116">
        <f t="shared" si="16"/>
        <v>1.4010762428847647</v>
      </c>
      <c r="R33" s="116"/>
      <c r="S33" s="116">
        <f t="shared" si="17"/>
        <v>0</v>
      </c>
      <c r="T33" s="116"/>
      <c r="U33" s="116">
        <f t="shared" si="18"/>
        <v>0</v>
      </c>
      <c r="V33" s="116"/>
      <c r="W33" s="116">
        <f t="shared" si="19"/>
        <v>0</v>
      </c>
      <c r="X33" s="116"/>
      <c r="Y33" s="116">
        <f t="shared" si="20"/>
        <v>0</v>
      </c>
      <c r="Z33" s="116">
        <f t="shared" si="23"/>
        <v>76.06</v>
      </c>
      <c r="AA33" s="116">
        <f t="shared" si="21"/>
        <v>0.29069123057249274</v>
      </c>
    </row>
    <row r="34" spans="1:27" x14ac:dyDescent="0.2">
      <c r="A34" s="89" t="s">
        <v>182</v>
      </c>
      <c r="B34" s="116"/>
      <c r="C34" s="116"/>
      <c r="D34" s="116"/>
      <c r="E34" s="116">
        <f t="shared" si="22"/>
        <v>0</v>
      </c>
      <c r="F34" s="116"/>
      <c r="G34" s="116">
        <f t="shared" si="22"/>
        <v>0</v>
      </c>
      <c r="H34" s="116">
        <v>20</v>
      </c>
      <c r="I34" s="116">
        <f t="shared" si="12"/>
        <v>0.86472276987997665</v>
      </c>
      <c r="J34" s="116">
        <v>18.5</v>
      </c>
      <c r="K34" s="116">
        <f t="shared" si="13"/>
        <v>0.2721408659963665</v>
      </c>
      <c r="L34" s="116"/>
      <c r="M34" s="116">
        <f t="shared" si="14"/>
        <v>0</v>
      </c>
      <c r="N34" s="116">
        <v>2.6</v>
      </c>
      <c r="O34" s="116">
        <f t="shared" si="15"/>
        <v>4.4671236877824108E-2</v>
      </c>
      <c r="P34" s="116">
        <v>87.160000000000011</v>
      </c>
      <c r="Q34" s="116">
        <f t="shared" si="16"/>
        <v>2.9461472938440556</v>
      </c>
      <c r="R34" s="116"/>
      <c r="S34" s="116">
        <f t="shared" si="17"/>
        <v>0</v>
      </c>
      <c r="T34" s="116"/>
      <c r="U34" s="116">
        <f t="shared" si="18"/>
        <v>0</v>
      </c>
      <c r="V34" s="116"/>
      <c r="W34" s="116">
        <f t="shared" si="19"/>
        <v>0</v>
      </c>
      <c r="X34" s="116"/>
      <c r="Y34" s="116">
        <f t="shared" si="20"/>
        <v>0</v>
      </c>
      <c r="Z34" s="116">
        <f t="shared" si="23"/>
        <v>128.26000000000002</v>
      </c>
      <c r="AA34" s="116">
        <f t="shared" si="21"/>
        <v>0.49019270619547628</v>
      </c>
    </row>
    <row r="35" spans="1:27" x14ac:dyDescent="0.2">
      <c r="A35" s="89" t="s">
        <v>183</v>
      </c>
      <c r="B35" s="116"/>
      <c r="C35" s="116"/>
      <c r="D35" s="116"/>
      <c r="E35" s="116">
        <f t="shared" si="22"/>
        <v>0</v>
      </c>
      <c r="F35" s="116"/>
      <c r="G35" s="116">
        <f t="shared" si="22"/>
        <v>0</v>
      </c>
      <c r="H35" s="116"/>
      <c r="I35" s="116">
        <f t="shared" si="12"/>
        <v>0</v>
      </c>
      <c r="J35" s="116"/>
      <c r="K35" s="116">
        <f t="shared" si="13"/>
        <v>0</v>
      </c>
      <c r="L35" s="116">
        <v>1</v>
      </c>
      <c r="M35" s="116">
        <f t="shared" si="14"/>
        <v>4.1125523322284273E-2</v>
      </c>
      <c r="N35" s="116"/>
      <c r="O35" s="116">
        <f t="shared" si="15"/>
        <v>0</v>
      </c>
      <c r="P35" s="116">
        <v>354.14000000000004</v>
      </c>
      <c r="Q35" s="116">
        <f t="shared" si="16"/>
        <v>11.970497965143801</v>
      </c>
      <c r="R35" s="116"/>
      <c r="S35" s="116">
        <f t="shared" si="17"/>
        <v>0</v>
      </c>
      <c r="T35" s="116"/>
      <c r="U35" s="116">
        <f t="shared" si="18"/>
        <v>0</v>
      </c>
      <c r="V35" s="116"/>
      <c r="W35" s="116">
        <f t="shared" si="19"/>
        <v>0</v>
      </c>
      <c r="X35" s="116"/>
      <c r="Y35" s="116">
        <f t="shared" si="20"/>
        <v>0</v>
      </c>
      <c r="Z35" s="116">
        <f t="shared" si="23"/>
        <v>355.14000000000004</v>
      </c>
      <c r="AA35" s="116">
        <f t="shared" si="21"/>
        <v>1.3572979703591255</v>
      </c>
    </row>
    <row r="36" spans="1:27" x14ac:dyDescent="0.2">
      <c r="A36" s="89" t="s">
        <v>184</v>
      </c>
      <c r="B36" s="116"/>
      <c r="C36" s="116"/>
      <c r="D36" s="116"/>
      <c r="E36" s="116">
        <f t="shared" si="22"/>
        <v>0</v>
      </c>
      <c r="F36" s="116"/>
      <c r="G36" s="116">
        <f t="shared" si="22"/>
        <v>0</v>
      </c>
      <c r="H36" s="116"/>
      <c r="I36" s="116">
        <f t="shared" si="12"/>
        <v>0</v>
      </c>
      <c r="J36" s="116"/>
      <c r="K36" s="116">
        <f t="shared" si="13"/>
        <v>0</v>
      </c>
      <c r="L36" s="116">
        <v>42.61</v>
      </c>
      <c r="M36" s="116">
        <f t="shared" si="14"/>
        <v>1.7523585487625326</v>
      </c>
      <c r="N36" s="116">
        <v>0.30000000000000004</v>
      </c>
      <c r="O36" s="116">
        <f t="shared" si="15"/>
        <v>5.1543734859027818E-3</v>
      </c>
      <c r="P36" s="116">
        <v>3.5300000000000002</v>
      </c>
      <c r="Q36" s="116">
        <f t="shared" si="16"/>
        <v>0.11931964143264703</v>
      </c>
      <c r="R36" s="116"/>
      <c r="S36" s="116">
        <f t="shared" si="17"/>
        <v>0</v>
      </c>
      <c r="T36" s="116"/>
      <c r="U36" s="116">
        <f t="shared" si="18"/>
        <v>0</v>
      </c>
      <c r="V36" s="116"/>
      <c r="W36" s="116">
        <f t="shared" si="19"/>
        <v>0</v>
      </c>
      <c r="X36" s="116"/>
      <c r="Y36" s="116">
        <f t="shared" si="20"/>
        <v>0</v>
      </c>
      <c r="Z36" s="116">
        <f t="shared" si="23"/>
        <v>46.44</v>
      </c>
      <c r="AA36" s="116">
        <f t="shared" si="21"/>
        <v>0.17748751969217147</v>
      </c>
    </row>
    <row r="37" spans="1:27" x14ac:dyDescent="0.2">
      <c r="A37" s="89" t="s">
        <v>185</v>
      </c>
      <c r="B37" s="116"/>
      <c r="C37" s="116"/>
      <c r="D37" s="116"/>
      <c r="E37" s="116">
        <f t="shared" si="22"/>
        <v>0</v>
      </c>
      <c r="F37" s="116"/>
      <c r="G37" s="116">
        <f t="shared" si="22"/>
        <v>0</v>
      </c>
      <c r="H37" s="116"/>
      <c r="I37" s="116">
        <f t="shared" si="12"/>
        <v>0</v>
      </c>
      <c r="J37" s="116">
        <v>6.0000000000000005E-2</v>
      </c>
      <c r="K37" s="116">
        <f t="shared" si="13"/>
        <v>8.826190248530806E-4</v>
      </c>
      <c r="L37" s="116">
        <v>337.45</v>
      </c>
      <c r="M37" s="116">
        <f t="shared" si="14"/>
        <v>13.877807845104826</v>
      </c>
      <c r="N37" s="116">
        <v>224.05</v>
      </c>
      <c r="O37" s="116">
        <f t="shared" si="15"/>
        <v>3.8494579317217275</v>
      </c>
      <c r="P37" s="116">
        <v>30.05</v>
      </c>
      <c r="Q37" s="116">
        <f t="shared" si="16"/>
        <v>1.0157380240937799</v>
      </c>
      <c r="R37" s="116"/>
      <c r="S37" s="116">
        <f t="shared" si="17"/>
        <v>0</v>
      </c>
      <c r="T37" s="116"/>
      <c r="U37" s="116">
        <f t="shared" si="18"/>
        <v>0</v>
      </c>
      <c r="V37" s="116"/>
      <c r="W37" s="116">
        <f t="shared" si="19"/>
        <v>0</v>
      </c>
      <c r="X37" s="116"/>
      <c r="Y37" s="116">
        <f t="shared" si="20"/>
        <v>0</v>
      </c>
      <c r="Z37" s="116">
        <f t="shared" si="23"/>
        <v>591.6099999999999</v>
      </c>
      <c r="AA37" s="116">
        <f t="shared" si="21"/>
        <v>2.2610549424006363</v>
      </c>
    </row>
    <row r="38" spans="1:27" x14ac:dyDescent="0.2">
      <c r="A38" s="91" t="s">
        <v>186</v>
      </c>
      <c r="B38" s="117"/>
      <c r="C38" s="117"/>
      <c r="D38" s="117">
        <v>900</v>
      </c>
      <c r="E38" s="117">
        <f t="shared" si="22"/>
        <v>92.450872633514464</v>
      </c>
      <c r="F38" s="117"/>
      <c r="G38" s="117">
        <f t="shared" si="22"/>
        <v>0</v>
      </c>
      <c r="H38" s="117"/>
      <c r="I38" s="117">
        <f t="shared" si="12"/>
        <v>0</v>
      </c>
      <c r="J38" s="117"/>
      <c r="K38" s="117">
        <f t="shared" si="13"/>
        <v>0</v>
      </c>
      <c r="L38" s="117">
        <v>40.21</v>
      </c>
      <c r="M38" s="117">
        <f t="shared" si="14"/>
        <v>1.6536572927890507</v>
      </c>
      <c r="N38" s="117">
        <v>6.1999999999999993</v>
      </c>
      <c r="O38" s="117">
        <f t="shared" si="15"/>
        <v>0.10652371870865747</v>
      </c>
      <c r="P38" s="117">
        <v>7.1700000000000017</v>
      </c>
      <c r="Q38" s="117">
        <f t="shared" si="16"/>
        <v>0.2423574586606457</v>
      </c>
      <c r="R38" s="117"/>
      <c r="S38" s="117">
        <f t="shared" si="17"/>
        <v>0</v>
      </c>
      <c r="T38" s="117"/>
      <c r="U38" s="117">
        <f t="shared" si="18"/>
        <v>0</v>
      </c>
      <c r="V38" s="117">
        <v>1.05</v>
      </c>
      <c r="W38" s="117">
        <f t="shared" si="19"/>
        <v>0.47949584436934878</v>
      </c>
      <c r="X38" s="117"/>
      <c r="Y38" s="117">
        <f t="shared" si="20"/>
        <v>0</v>
      </c>
      <c r="Z38" s="117">
        <f t="shared" si="23"/>
        <v>954.63</v>
      </c>
      <c r="AA38" s="117">
        <f t="shared" si="21"/>
        <v>3.6484692274706645</v>
      </c>
    </row>
    <row r="39" spans="1:27" x14ac:dyDescent="0.2">
      <c r="A39" s="88" t="s">
        <v>187</v>
      </c>
      <c r="B39" s="118"/>
      <c r="C39" s="118"/>
      <c r="D39" s="118"/>
      <c r="E39" s="118">
        <f t="shared" si="22"/>
        <v>0</v>
      </c>
      <c r="F39" s="118"/>
      <c r="G39" s="118">
        <f t="shared" si="22"/>
        <v>0</v>
      </c>
      <c r="H39" s="118">
        <v>0.01</v>
      </c>
      <c r="I39" s="118">
        <f t="shared" si="12"/>
        <v>4.3236138493998834E-4</v>
      </c>
      <c r="J39" s="118">
        <v>721</v>
      </c>
      <c r="K39" s="118">
        <f t="shared" si="13"/>
        <v>10.606138615317851</v>
      </c>
      <c r="L39" s="118">
        <v>8.5</v>
      </c>
      <c r="M39" s="118">
        <f t="shared" si="14"/>
        <v>0.34956694823941631</v>
      </c>
      <c r="N39" s="118">
        <v>7.42</v>
      </c>
      <c r="O39" s="118">
        <f t="shared" si="15"/>
        <v>0.12748483755132878</v>
      </c>
      <c r="P39" s="118">
        <v>211.33</v>
      </c>
      <c r="Q39" s="118">
        <f t="shared" si="16"/>
        <v>7.1432917348332294</v>
      </c>
      <c r="R39" s="118">
        <v>0</v>
      </c>
      <c r="S39" s="118">
        <f t="shared" si="17"/>
        <v>0</v>
      </c>
      <c r="T39" s="118">
        <v>12</v>
      </c>
      <c r="U39" s="118">
        <f t="shared" si="18"/>
        <v>2.9793678774486678</v>
      </c>
      <c r="V39" s="118">
        <v>0</v>
      </c>
      <c r="W39" s="118">
        <f t="shared" si="19"/>
        <v>0</v>
      </c>
      <c r="X39" s="118">
        <v>0</v>
      </c>
      <c r="Y39" s="118">
        <f t="shared" si="20"/>
        <v>0</v>
      </c>
      <c r="Z39" s="118">
        <f t="shared" si="23"/>
        <v>960.26</v>
      </c>
      <c r="AA39" s="118">
        <f t="shared" si="21"/>
        <v>3.6699863406460933</v>
      </c>
    </row>
    <row r="40" spans="1:27" x14ac:dyDescent="0.2">
      <c r="A40" s="89" t="s">
        <v>188</v>
      </c>
      <c r="B40" s="116"/>
      <c r="C40" s="116"/>
      <c r="D40" s="116">
        <v>1.5</v>
      </c>
      <c r="E40" s="116">
        <f t="shared" si="22"/>
        <v>0.15408478772252412</v>
      </c>
      <c r="F40" s="116"/>
      <c r="G40" s="116">
        <f t="shared" si="22"/>
        <v>0</v>
      </c>
      <c r="H40" s="116">
        <v>108.34</v>
      </c>
      <c r="I40" s="116">
        <f t="shared" si="12"/>
        <v>4.6842032444398338</v>
      </c>
      <c r="J40" s="116">
        <v>18.260000000000002</v>
      </c>
      <c r="K40" s="116">
        <f t="shared" si="13"/>
        <v>0.26861038989695418</v>
      </c>
      <c r="L40" s="116">
        <v>75.2</v>
      </c>
      <c r="M40" s="116">
        <f t="shared" si="14"/>
        <v>3.0926393538357773</v>
      </c>
      <c r="N40" s="116">
        <v>10.639999999999999</v>
      </c>
      <c r="O40" s="116">
        <f t="shared" si="15"/>
        <v>0.18280844630001861</v>
      </c>
      <c r="P40" s="116">
        <v>438.75</v>
      </c>
      <c r="Q40" s="116">
        <f t="shared" si="16"/>
        <v>14.830451183731977</v>
      </c>
      <c r="R40" s="116">
        <v>0</v>
      </c>
      <c r="S40" s="116">
        <f t="shared" si="17"/>
        <v>0</v>
      </c>
      <c r="T40" s="116">
        <v>1.5</v>
      </c>
      <c r="U40" s="116">
        <f t="shared" si="18"/>
        <v>0.37242098468108348</v>
      </c>
      <c r="V40" s="116">
        <v>0</v>
      </c>
      <c r="W40" s="116">
        <f t="shared" si="19"/>
        <v>0</v>
      </c>
      <c r="X40" s="116">
        <v>0.1</v>
      </c>
      <c r="Y40" s="116">
        <f t="shared" si="20"/>
        <v>0.241721053903795</v>
      </c>
      <c r="Z40" s="116">
        <f t="shared" si="23"/>
        <v>654.29000000000008</v>
      </c>
      <c r="AA40" s="116">
        <f t="shared" si="21"/>
        <v>2.5006095878421815</v>
      </c>
    </row>
    <row r="41" spans="1:27" x14ac:dyDescent="0.2">
      <c r="A41" s="89" t="s">
        <v>189</v>
      </c>
      <c r="B41" s="116"/>
      <c r="C41" s="116"/>
      <c r="D41" s="116"/>
      <c r="E41" s="116">
        <f t="shared" si="22"/>
        <v>0</v>
      </c>
      <c r="F41" s="116">
        <v>55</v>
      </c>
      <c r="G41" s="116">
        <f t="shared" si="22"/>
        <v>1.3340254095458015</v>
      </c>
      <c r="H41" s="116">
        <v>270</v>
      </c>
      <c r="I41" s="116">
        <f t="shared" si="12"/>
        <v>11.673757393379685</v>
      </c>
      <c r="J41" s="116">
        <v>30</v>
      </c>
      <c r="K41" s="116">
        <f t="shared" si="13"/>
        <v>0.44130951242654032</v>
      </c>
      <c r="L41" s="116"/>
      <c r="M41" s="116">
        <f t="shared" si="14"/>
        <v>0</v>
      </c>
      <c r="N41" s="116">
        <v>62.5</v>
      </c>
      <c r="O41" s="116">
        <f t="shared" si="15"/>
        <v>1.0738278095630793</v>
      </c>
      <c r="P41" s="116">
        <v>13.75</v>
      </c>
      <c r="Q41" s="116">
        <f t="shared" si="16"/>
        <v>0.46477197441895085</v>
      </c>
      <c r="R41" s="116"/>
      <c r="S41" s="116">
        <f t="shared" si="17"/>
        <v>0</v>
      </c>
      <c r="T41" s="116"/>
      <c r="U41" s="116">
        <f t="shared" si="18"/>
        <v>0</v>
      </c>
      <c r="V41" s="116"/>
      <c r="W41" s="116">
        <f t="shared" si="19"/>
        <v>0</v>
      </c>
      <c r="X41" s="116"/>
      <c r="Y41" s="116">
        <f t="shared" si="20"/>
        <v>0</v>
      </c>
      <c r="Z41" s="116">
        <f t="shared" si="23"/>
        <v>431.25</v>
      </c>
      <c r="AA41" s="116">
        <f t="shared" si="21"/>
        <v>1.6481802942990731</v>
      </c>
    </row>
    <row r="42" spans="1:27" x14ac:dyDescent="0.2">
      <c r="A42" s="89" t="s">
        <v>190</v>
      </c>
      <c r="B42" s="116"/>
      <c r="C42" s="116"/>
      <c r="D42" s="116"/>
      <c r="E42" s="116">
        <f t="shared" si="22"/>
        <v>0</v>
      </c>
      <c r="F42" s="116">
        <v>20</v>
      </c>
      <c r="G42" s="116">
        <f t="shared" si="22"/>
        <v>0.48510014892574599</v>
      </c>
      <c r="H42" s="116">
        <v>10.209999999999999</v>
      </c>
      <c r="I42" s="116">
        <f t="shared" si="12"/>
        <v>0.44144097402372806</v>
      </c>
      <c r="J42" s="116"/>
      <c r="K42" s="116">
        <f t="shared" si="13"/>
        <v>0</v>
      </c>
      <c r="L42" s="116">
        <v>0.1</v>
      </c>
      <c r="M42" s="116">
        <f t="shared" si="14"/>
        <v>4.1125523322284273E-3</v>
      </c>
      <c r="N42" s="116"/>
      <c r="O42" s="116">
        <f t="shared" si="15"/>
        <v>0</v>
      </c>
      <c r="P42" s="116">
        <v>0.01</v>
      </c>
      <c r="Q42" s="116">
        <f t="shared" si="16"/>
        <v>3.3801598139560063E-4</v>
      </c>
      <c r="R42" s="116"/>
      <c r="S42" s="116">
        <f t="shared" si="17"/>
        <v>0</v>
      </c>
      <c r="T42" s="116"/>
      <c r="U42" s="116">
        <f t="shared" si="18"/>
        <v>0</v>
      </c>
      <c r="V42" s="116"/>
      <c r="W42" s="116">
        <f t="shared" si="19"/>
        <v>0</v>
      </c>
      <c r="X42" s="116"/>
      <c r="Y42" s="116">
        <f t="shared" si="20"/>
        <v>0</v>
      </c>
      <c r="Z42" s="116">
        <f t="shared" si="23"/>
        <v>30.320000000000004</v>
      </c>
      <c r="AA42" s="116">
        <f t="shared" si="21"/>
        <v>0.11587901802469079</v>
      </c>
    </row>
    <row r="43" spans="1:27" x14ac:dyDescent="0.2">
      <c r="A43" s="89" t="s">
        <v>191</v>
      </c>
      <c r="B43" s="116"/>
      <c r="C43" s="116"/>
      <c r="D43" s="116"/>
      <c r="E43" s="116">
        <f t="shared" si="22"/>
        <v>0</v>
      </c>
      <c r="F43" s="116"/>
      <c r="G43" s="116">
        <f t="shared" si="22"/>
        <v>0</v>
      </c>
      <c r="H43" s="116">
        <v>0.01</v>
      </c>
      <c r="I43" s="116">
        <f t="shared" si="12"/>
        <v>4.3236138493998834E-4</v>
      </c>
      <c r="J43" s="116"/>
      <c r="K43" s="116">
        <f t="shared" si="13"/>
        <v>0</v>
      </c>
      <c r="L43" s="116">
        <v>7</v>
      </c>
      <c r="M43" s="116">
        <f t="shared" si="14"/>
        <v>0.28787866325598988</v>
      </c>
      <c r="N43" s="116">
        <v>1.24</v>
      </c>
      <c r="O43" s="116">
        <f t="shared" si="15"/>
        <v>2.1304743741731493E-2</v>
      </c>
      <c r="P43" s="116">
        <v>1.85</v>
      </c>
      <c r="Q43" s="116">
        <f t="shared" si="16"/>
        <v>6.2532956558186123E-2</v>
      </c>
      <c r="R43" s="116"/>
      <c r="S43" s="116">
        <f t="shared" si="17"/>
        <v>0</v>
      </c>
      <c r="T43" s="116"/>
      <c r="U43" s="116">
        <f t="shared" si="18"/>
        <v>0</v>
      </c>
      <c r="V43" s="116">
        <v>125</v>
      </c>
      <c r="W43" s="116">
        <f t="shared" si="19"/>
        <v>57.082838615398657</v>
      </c>
      <c r="X43" s="116"/>
      <c r="Y43" s="116">
        <f t="shared" si="20"/>
        <v>0</v>
      </c>
      <c r="Z43" s="116">
        <f t="shared" si="23"/>
        <v>135.1</v>
      </c>
      <c r="AA43" s="116">
        <f t="shared" si="21"/>
        <v>0.5163342788633154</v>
      </c>
    </row>
    <row r="44" spans="1:27" x14ac:dyDescent="0.2">
      <c r="A44" s="89" t="s">
        <v>192</v>
      </c>
      <c r="B44" s="116"/>
      <c r="C44" s="116"/>
      <c r="D44" s="116"/>
      <c r="E44" s="116">
        <f t="shared" si="22"/>
        <v>0</v>
      </c>
      <c r="F44" s="116"/>
      <c r="G44" s="116">
        <f t="shared" si="22"/>
        <v>0</v>
      </c>
      <c r="H44" s="116">
        <v>1.1000000000000001</v>
      </c>
      <c r="I44" s="116">
        <f t="shared" si="12"/>
        <v>4.7559752343398716E-2</v>
      </c>
      <c r="J44" s="116">
        <v>40.200000000000017</v>
      </c>
      <c r="K44" s="116">
        <f t="shared" si="13"/>
        <v>0.59135474665156429</v>
      </c>
      <c r="L44" s="116">
        <v>40.5</v>
      </c>
      <c r="M44" s="116">
        <f t="shared" si="14"/>
        <v>1.6655836945525131</v>
      </c>
      <c r="N44" s="116"/>
      <c r="O44" s="116">
        <f t="shared" si="15"/>
        <v>0</v>
      </c>
      <c r="P44" s="116"/>
      <c r="Q44" s="116">
        <f t="shared" si="16"/>
        <v>0</v>
      </c>
      <c r="R44" s="116"/>
      <c r="S44" s="116">
        <f t="shared" si="17"/>
        <v>0</v>
      </c>
      <c r="T44" s="116"/>
      <c r="U44" s="116">
        <f t="shared" si="18"/>
        <v>0</v>
      </c>
      <c r="V44" s="116"/>
      <c r="W44" s="116">
        <f t="shared" si="19"/>
        <v>0</v>
      </c>
      <c r="X44" s="116"/>
      <c r="Y44" s="116">
        <f t="shared" si="20"/>
        <v>0</v>
      </c>
      <c r="Z44" s="116">
        <f t="shared" si="23"/>
        <v>81.800000000000011</v>
      </c>
      <c r="AA44" s="116">
        <f t="shared" si="21"/>
        <v>0.31262874915632277</v>
      </c>
    </row>
    <row r="45" spans="1:27" x14ac:dyDescent="0.2">
      <c r="A45" s="89" t="s">
        <v>193</v>
      </c>
      <c r="B45" s="116"/>
      <c r="C45" s="116"/>
      <c r="D45" s="116"/>
      <c r="E45" s="116">
        <f t="shared" si="22"/>
        <v>0</v>
      </c>
      <c r="F45" s="116">
        <v>0.4</v>
      </c>
      <c r="G45" s="116">
        <f t="shared" si="22"/>
        <v>9.7020029785149196E-3</v>
      </c>
      <c r="H45" s="116">
        <v>0</v>
      </c>
      <c r="I45" s="116">
        <f t="shared" si="12"/>
        <v>0</v>
      </c>
      <c r="J45" s="116">
        <v>4.7299999999999995</v>
      </c>
      <c r="K45" s="116">
        <f t="shared" si="13"/>
        <v>6.957979979258451E-2</v>
      </c>
      <c r="L45" s="116">
        <v>6.29</v>
      </c>
      <c r="M45" s="116">
        <f t="shared" si="14"/>
        <v>0.25867954169716806</v>
      </c>
      <c r="N45" s="116">
        <v>4.93</v>
      </c>
      <c r="O45" s="116">
        <f t="shared" si="15"/>
        <v>8.4703537618335698E-2</v>
      </c>
      <c r="P45" s="116">
        <v>11.8</v>
      </c>
      <c r="Q45" s="116">
        <f t="shared" si="16"/>
        <v>0.39885885804680882</v>
      </c>
      <c r="R45" s="116">
        <v>0</v>
      </c>
      <c r="S45" s="116">
        <f t="shared" si="17"/>
        <v>0</v>
      </c>
      <c r="T45" s="116">
        <v>0</v>
      </c>
      <c r="U45" s="116">
        <f t="shared" si="18"/>
        <v>0</v>
      </c>
      <c r="V45" s="116">
        <v>9.5</v>
      </c>
      <c r="W45" s="116">
        <f t="shared" si="19"/>
        <v>4.3382957347702984</v>
      </c>
      <c r="X45" s="116">
        <v>0</v>
      </c>
      <c r="Y45" s="116">
        <f t="shared" si="20"/>
        <v>0</v>
      </c>
      <c r="Z45" s="116">
        <f t="shared" si="23"/>
        <v>37.650000000000006</v>
      </c>
      <c r="AA45" s="116">
        <f t="shared" si="21"/>
        <v>0.14389330569358866</v>
      </c>
    </row>
    <row r="46" spans="1:27" x14ac:dyDescent="0.2">
      <c r="A46" s="91" t="s">
        <v>194</v>
      </c>
      <c r="B46" s="117"/>
      <c r="C46" s="117"/>
      <c r="D46" s="117"/>
      <c r="E46" s="117">
        <f t="shared" si="22"/>
        <v>0</v>
      </c>
      <c r="F46" s="117"/>
      <c r="G46" s="117">
        <f t="shared" si="22"/>
        <v>0</v>
      </c>
      <c r="H46" s="117">
        <v>1.2</v>
      </c>
      <c r="I46" s="117">
        <f t="shared" si="12"/>
        <v>5.1883366192798597E-2</v>
      </c>
      <c r="J46" s="117">
        <v>320</v>
      </c>
      <c r="K46" s="117">
        <f t="shared" si="13"/>
        <v>4.7073014658830967</v>
      </c>
      <c r="L46" s="117">
        <v>3.5</v>
      </c>
      <c r="M46" s="117">
        <f t="shared" si="14"/>
        <v>0.14393933162799494</v>
      </c>
      <c r="N46" s="117"/>
      <c r="O46" s="117">
        <f t="shared" si="15"/>
        <v>0</v>
      </c>
      <c r="P46" s="117"/>
      <c r="Q46" s="117">
        <f t="shared" si="16"/>
        <v>0</v>
      </c>
      <c r="R46" s="117"/>
      <c r="S46" s="117">
        <f t="shared" si="17"/>
        <v>0</v>
      </c>
      <c r="T46" s="117"/>
      <c r="U46" s="117">
        <f t="shared" si="18"/>
        <v>0</v>
      </c>
      <c r="V46" s="117"/>
      <c r="W46" s="117">
        <f t="shared" si="19"/>
        <v>0</v>
      </c>
      <c r="X46" s="117"/>
      <c r="Y46" s="117">
        <f t="shared" si="20"/>
        <v>0</v>
      </c>
      <c r="Z46" s="117">
        <f t="shared" si="23"/>
        <v>324.7</v>
      </c>
      <c r="AA46" s="117">
        <f t="shared" si="21"/>
        <v>1.2409603282525428</v>
      </c>
    </row>
    <row r="47" spans="1:27" x14ac:dyDescent="0.2">
      <c r="A47" s="88" t="s">
        <v>195</v>
      </c>
      <c r="B47" s="118"/>
      <c r="C47" s="118"/>
      <c r="D47" s="118"/>
      <c r="E47" s="118">
        <f t="shared" si="22"/>
        <v>0</v>
      </c>
      <c r="F47" s="118"/>
      <c r="G47" s="118">
        <f t="shared" si="22"/>
        <v>0</v>
      </c>
      <c r="H47" s="118">
        <v>3.9999999999999996</v>
      </c>
      <c r="I47" s="118">
        <f t="shared" si="12"/>
        <v>0.17294455397599531</v>
      </c>
      <c r="J47" s="118">
        <v>342.6</v>
      </c>
      <c r="K47" s="118">
        <f t="shared" si="13"/>
        <v>5.0397546319110909</v>
      </c>
      <c r="L47" s="118">
        <v>11.8</v>
      </c>
      <c r="M47" s="118">
        <f t="shared" si="14"/>
        <v>0.48528117520295438</v>
      </c>
      <c r="N47" s="118">
        <v>15.639999999999999</v>
      </c>
      <c r="O47" s="118">
        <f t="shared" si="15"/>
        <v>0.26871467106506497</v>
      </c>
      <c r="P47" s="118">
        <v>0.5</v>
      </c>
      <c r="Q47" s="118">
        <f t="shared" si="16"/>
        <v>1.690079906978003E-2</v>
      </c>
      <c r="R47" s="118">
        <v>0</v>
      </c>
      <c r="S47" s="118">
        <f t="shared" si="17"/>
        <v>0</v>
      </c>
      <c r="T47" s="118">
        <v>0</v>
      </c>
      <c r="U47" s="118">
        <f t="shared" si="18"/>
        <v>0</v>
      </c>
      <c r="V47" s="118">
        <v>0</v>
      </c>
      <c r="W47" s="118">
        <f t="shared" si="19"/>
        <v>0</v>
      </c>
      <c r="X47" s="118">
        <v>0</v>
      </c>
      <c r="Y47" s="118">
        <f t="shared" si="20"/>
        <v>0</v>
      </c>
      <c r="Z47" s="118">
        <f t="shared" si="23"/>
        <v>374.54</v>
      </c>
      <c r="AA47" s="118">
        <f t="shared" si="21"/>
        <v>1.4314421969316518</v>
      </c>
    </row>
    <row r="48" spans="1:27" x14ac:dyDescent="0.2">
      <c r="A48" s="89" t="s">
        <v>196</v>
      </c>
      <c r="B48" s="116"/>
      <c r="C48" s="116"/>
      <c r="D48" s="116"/>
      <c r="E48" s="116">
        <f t="shared" si="22"/>
        <v>0</v>
      </c>
      <c r="F48" s="116">
        <v>60.07</v>
      </c>
      <c r="G48" s="116">
        <f t="shared" si="22"/>
        <v>1.4569982972984781</v>
      </c>
      <c r="H48" s="116">
        <v>4.2</v>
      </c>
      <c r="I48" s="116">
        <f t="shared" si="12"/>
        <v>0.18159178167479509</v>
      </c>
      <c r="J48" s="116">
        <v>5</v>
      </c>
      <c r="K48" s="116">
        <f t="shared" si="13"/>
        <v>7.3551585404423386E-2</v>
      </c>
      <c r="L48" s="116">
        <v>3.62</v>
      </c>
      <c r="M48" s="116">
        <f t="shared" si="14"/>
        <v>0.14887439442666905</v>
      </c>
      <c r="N48" s="116">
        <v>8.85</v>
      </c>
      <c r="O48" s="116">
        <f t="shared" si="15"/>
        <v>0.15205401783413203</v>
      </c>
      <c r="P48" s="116">
        <v>9.3699999999999992</v>
      </c>
      <c r="Q48" s="116">
        <f t="shared" si="16"/>
        <v>0.31672097456767773</v>
      </c>
      <c r="R48" s="116"/>
      <c r="S48" s="116">
        <f t="shared" si="17"/>
        <v>0</v>
      </c>
      <c r="T48" s="116"/>
      <c r="U48" s="116">
        <f t="shared" si="18"/>
        <v>0</v>
      </c>
      <c r="V48" s="116"/>
      <c r="W48" s="116">
        <f t="shared" si="19"/>
        <v>0</v>
      </c>
      <c r="X48" s="116">
        <v>0.10999999999999999</v>
      </c>
      <c r="Y48" s="116">
        <f t="shared" si="20"/>
        <v>0.26589315929417445</v>
      </c>
      <c r="Z48" s="116">
        <f t="shared" si="23"/>
        <v>91.22</v>
      </c>
      <c r="AA48" s="116">
        <f t="shared" si="21"/>
        <v>0.34863073958483809</v>
      </c>
    </row>
    <row r="49" spans="1:27" x14ac:dyDescent="0.2">
      <c r="A49" s="89" t="s">
        <v>197</v>
      </c>
      <c r="B49" s="116"/>
      <c r="C49" s="116"/>
      <c r="D49" s="116">
        <v>0.4</v>
      </c>
      <c r="E49" s="116">
        <f t="shared" si="22"/>
        <v>4.1089276726006436E-2</v>
      </c>
      <c r="F49" s="116"/>
      <c r="G49" s="116">
        <f t="shared" si="22"/>
        <v>0</v>
      </c>
      <c r="H49" s="116">
        <v>20</v>
      </c>
      <c r="I49" s="116">
        <f t="shared" si="12"/>
        <v>0.86472276987997665</v>
      </c>
      <c r="J49" s="116"/>
      <c r="K49" s="116">
        <f t="shared" si="13"/>
        <v>0</v>
      </c>
      <c r="L49" s="116"/>
      <c r="M49" s="116">
        <f t="shared" si="14"/>
        <v>0</v>
      </c>
      <c r="N49" s="116">
        <v>4.8199999999999994</v>
      </c>
      <c r="O49" s="116">
        <f t="shared" si="15"/>
        <v>8.281360067350467E-2</v>
      </c>
      <c r="P49" s="116">
        <v>1.71</v>
      </c>
      <c r="Q49" s="116">
        <f t="shared" si="16"/>
        <v>5.7800732818647706E-2</v>
      </c>
      <c r="R49" s="116">
        <v>0</v>
      </c>
      <c r="S49" s="116">
        <f t="shared" si="17"/>
        <v>0</v>
      </c>
      <c r="T49" s="116">
        <v>0</v>
      </c>
      <c r="U49" s="116">
        <f t="shared" si="18"/>
        <v>0</v>
      </c>
      <c r="V49" s="116">
        <v>0</v>
      </c>
      <c r="W49" s="116">
        <f t="shared" si="19"/>
        <v>0</v>
      </c>
      <c r="X49" s="116">
        <v>0.01</v>
      </c>
      <c r="Y49" s="116">
        <f t="shared" si="20"/>
        <v>2.4172105390379499E-2</v>
      </c>
      <c r="Z49" s="116">
        <f t="shared" si="23"/>
        <v>26.94</v>
      </c>
      <c r="AA49" s="116">
        <f t="shared" si="21"/>
        <v>0.10296110638473514</v>
      </c>
    </row>
    <row r="50" spans="1:27" x14ac:dyDescent="0.2">
      <c r="A50" s="89" t="s">
        <v>198</v>
      </c>
      <c r="B50" s="116"/>
      <c r="C50" s="116"/>
      <c r="D50" s="116"/>
      <c r="E50" s="116">
        <f t="shared" si="22"/>
        <v>0</v>
      </c>
      <c r="F50" s="116"/>
      <c r="G50" s="116">
        <f t="shared" si="22"/>
        <v>0</v>
      </c>
      <c r="H50" s="116">
        <v>0</v>
      </c>
      <c r="I50" s="116">
        <f t="shared" si="12"/>
        <v>0</v>
      </c>
      <c r="J50" s="116"/>
      <c r="K50" s="116">
        <f t="shared" si="13"/>
        <v>0</v>
      </c>
      <c r="L50" s="116">
        <v>179.1</v>
      </c>
      <c r="M50" s="116">
        <f t="shared" si="14"/>
        <v>7.3655812270211118</v>
      </c>
      <c r="N50" s="116">
        <v>5.75</v>
      </c>
      <c r="O50" s="116">
        <f t="shared" si="15"/>
        <v>9.8792158479803299E-2</v>
      </c>
      <c r="P50" s="116">
        <v>0.29000000000000004</v>
      </c>
      <c r="Q50" s="116">
        <f t="shared" si="16"/>
        <v>9.8024634604724197E-3</v>
      </c>
      <c r="R50" s="116">
        <v>0</v>
      </c>
      <c r="S50" s="116">
        <f t="shared" si="17"/>
        <v>0</v>
      </c>
      <c r="T50" s="116">
        <v>0</v>
      </c>
      <c r="U50" s="116">
        <f t="shared" si="18"/>
        <v>0</v>
      </c>
      <c r="V50" s="116">
        <v>0</v>
      </c>
      <c r="W50" s="116">
        <f t="shared" si="19"/>
        <v>0</v>
      </c>
      <c r="X50" s="116">
        <v>0</v>
      </c>
      <c r="Y50" s="116">
        <f t="shared" si="20"/>
        <v>0</v>
      </c>
      <c r="Z50" s="116">
        <f t="shared" si="23"/>
        <v>185.14</v>
      </c>
      <c r="AA50" s="116">
        <f t="shared" si="21"/>
        <v>0.70758052101224433</v>
      </c>
    </row>
    <row r="51" spans="1:27" x14ac:dyDescent="0.2">
      <c r="A51" s="89" t="s">
        <v>199</v>
      </c>
      <c r="B51" s="116"/>
      <c r="C51" s="116"/>
      <c r="D51" s="116">
        <v>3</v>
      </c>
      <c r="E51" s="116">
        <f t="shared" si="22"/>
        <v>0.30816957544504825</v>
      </c>
      <c r="F51" s="116"/>
      <c r="G51" s="116">
        <f t="shared" si="22"/>
        <v>0</v>
      </c>
      <c r="H51" s="116">
        <v>4</v>
      </c>
      <c r="I51" s="116">
        <f t="shared" si="12"/>
        <v>0.17294455397599531</v>
      </c>
      <c r="J51" s="116">
        <v>19.450000000000003</v>
      </c>
      <c r="K51" s="116">
        <f t="shared" si="13"/>
        <v>0.28611566722320703</v>
      </c>
      <c r="L51" s="116">
        <v>2.5</v>
      </c>
      <c r="M51" s="116">
        <f t="shared" si="14"/>
        <v>0.10281380830571069</v>
      </c>
      <c r="N51" s="116"/>
      <c r="O51" s="116">
        <f t="shared" si="15"/>
        <v>0</v>
      </c>
      <c r="P51" s="116"/>
      <c r="Q51" s="116">
        <f t="shared" si="16"/>
        <v>0</v>
      </c>
      <c r="R51" s="116"/>
      <c r="S51" s="116">
        <f t="shared" si="17"/>
        <v>0</v>
      </c>
      <c r="T51" s="116"/>
      <c r="U51" s="116">
        <f t="shared" si="18"/>
        <v>0</v>
      </c>
      <c r="V51" s="116"/>
      <c r="W51" s="116">
        <f t="shared" si="19"/>
        <v>0</v>
      </c>
      <c r="X51" s="116"/>
      <c r="Y51" s="116">
        <f t="shared" si="20"/>
        <v>0</v>
      </c>
      <c r="Z51" s="116">
        <f t="shared" si="23"/>
        <v>28.950000000000003</v>
      </c>
      <c r="AA51" s="116">
        <f t="shared" si="21"/>
        <v>0.11064305975642474</v>
      </c>
    </row>
    <row r="52" spans="1:27" x14ac:dyDescent="0.2">
      <c r="A52" s="91" t="s">
        <v>200</v>
      </c>
      <c r="B52" s="117"/>
      <c r="C52" s="117"/>
      <c r="D52" s="117"/>
      <c r="E52" s="117">
        <f t="shared" si="22"/>
        <v>0</v>
      </c>
      <c r="F52" s="117">
        <v>0.04</v>
      </c>
      <c r="G52" s="117">
        <f t="shared" si="22"/>
        <v>9.702002978514919E-4</v>
      </c>
      <c r="H52" s="117"/>
      <c r="I52" s="117">
        <f t="shared" si="12"/>
        <v>0</v>
      </c>
      <c r="J52" s="117">
        <v>1200</v>
      </c>
      <c r="K52" s="117">
        <f t="shared" si="13"/>
        <v>17.65238049706161</v>
      </c>
      <c r="L52" s="117">
        <v>128.32</v>
      </c>
      <c r="M52" s="117">
        <f t="shared" si="14"/>
        <v>5.2772271527155166</v>
      </c>
      <c r="N52" s="117">
        <v>7.6199999999999992</v>
      </c>
      <c r="O52" s="117">
        <f t="shared" si="15"/>
        <v>0.13092108654193063</v>
      </c>
      <c r="P52" s="117">
        <v>1</v>
      </c>
      <c r="Q52" s="117">
        <f t="shared" si="16"/>
        <v>3.380159813956006E-2</v>
      </c>
      <c r="R52" s="117"/>
      <c r="S52" s="117">
        <f t="shared" si="17"/>
        <v>0</v>
      </c>
      <c r="T52" s="117"/>
      <c r="U52" s="117">
        <f t="shared" si="18"/>
        <v>0</v>
      </c>
      <c r="V52" s="117"/>
      <c r="W52" s="117">
        <f t="shared" si="19"/>
        <v>0</v>
      </c>
      <c r="X52" s="117"/>
      <c r="Y52" s="117">
        <f t="shared" si="20"/>
        <v>0</v>
      </c>
      <c r="Z52" s="117">
        <f t="shared" si="23"/>
        <v>1336.9799999999998</v>
      </c>
      <c r="AA52" s="117">
        <f t="shared" si="21"/>
        <v>5.1097602083987805</v>
      </c>
    </row>
    <row r="53" spans="1:27" x14ac:dyDescent="0.2">
      <c r="A53" s="88" t="s">
        <v>201</v>
      </c>
      <c r="B53" s="116"/>
      <c r="C53" s="116"/>
      <c r="D53" s="116">
        <v>0.21000000000000002</v>
      </c>
      <c r="E53" s="116">
        <f t="shared" si="22"/>
        <v>2.1571870281153378E-2</v>
      </c>
      <c r="F53" s="116">
        <v>141.22999999999996</v>
      </c>
      <c r="G53" s="116">
        <f t="shared" si="22"/>
        <v>3.4255347016391537</v>
      </c>
      <c r="H53" s="116">
        <v>2.71</v>
      </c>
      <c r="I53" s="116">
        <f t="shared" si="12"/>
        <v>0.11716993531873682</v>
      </c>
      <c r="J53" s="116">
        <v>305.56</v>
      </c>
      <c r="K53" s="116">
        <f t="shared" si="13"/>
        <v>4.4948844872351224</v>
      </c>
      <c r="L53" s="116">
        <v>97.45</v>
      </c>
      <c r="M53" s="116">
        <f t="shared" si="14"/>
        <v>4.0076822477566019</v>
      </c>
      <c r="N53" s="116">
        <v>9.0299999999999976</v>
      </c>
      <c r="O53" s="116">
        <f t="shared" si="15"/>
        <v>0.15514664192567368</v>
      </c>
      <c r="P53" s="116">
        <v>7.5399999999999991</v>
      </c>
      <c r="Q53" s="116">
        <f t="shared" si="16"/>
        <v>0.25486404997228285</v>
      </c>
      <c r="R53" s="116">
        <v>0</v>
      </c>
      <c r="S53" s="116">
        <f t="shared" si="17"/>
        <v>0</v>
      </c>
      <c r="T53" s="116">
        <v>18.7</v>
      </c>
      <c r="U53" s="116">
        <f t="shared" si="18"/>
        <v>4.6428482756908407</v>
      </c>
      <c r="V53" s="116">
        <v>0</v>
      </c>
      <c r="W53" s="116">
        <f t="shared" si="19"/>
        <v>0</v>
      </c>
      <c r="X53" s="116">
        <v>0</v>
      </c>
      <c r="Y53" s="116">
        <f t="shared" si="20"/>
        <v>0</v>
      </c>
      <c r="Z53" s="116">
        <f t="shared" si="23"/>
        <v>582.42999999999995</v>
      </c>
      <c r="AA53" s="116">
        <f t="shared" si="21"/>
        <v>2.225970200135905</v>
      </c>
    </row>
    <row r="54" spans="1:27" x14ac:dyDescent="0.2">
      <c r="A54" s="91" t="s">
        <v>202</v>
      </c>
      <c r="B54" s="117"/>
      <c r="C54" s="117"/>
      <c r="D54" s="117"/>
      <c r="E54" s="117">
        <f t="shared" si="22"/>
        <v>0</v>
      </c>
      <c r="F54" s="117">
        <v>3.06</v>
      </c>
      <c r="G54" s="117">
        <f t="shared" si="22"/>
        <v>7.4220322785639142E-2</v>
      </c>
      <c r="H54" s="117"/>
      <c r="I54" s="117">
        <f t="shared" si="12"/>
        <v>0</v>
      </c>
      <c r="J54" s="117"/>
      <c r="K54" s="117">
        <f t="shared" si="13"/>
        <v>0</v>
      </c>
      <c r="L54" s="117"/>
      <c r="M54" s="117">
        <f t="shared" si="14"/>
        <v>0</v>
      </c>
      <c r="N54" s="117"/>
      <c r="O54" s="117">
        <f t="shared" si="15"/>
        <v>0</v>
      </c>
      <c r="P54" s="117"/>
      <c r="Q54" s="117">
        <f t="shared" si="16"/>
        <v>0</v>
      </c>
      <c r="R54" s="117"/>
      <c r="S54" s="117">
        <f t="shared" si="17"/>
        <v>0</v>
      </c>
      <c r="T54" s="117"/>
      <c r="U54" s="117">
        <f t="shared" si="18"/>
        <v>0</v>
      </c>
      <c r="V54" s="117"/>
      <c r="W54" s="117">
        <f t="shared" si="19"/>
        <v>0</v>
      </c>
      <c r="X54" s="117"/>
      <c r="Y54" s="117">
        <f t="shared" si="20"/>
        <v>0</v>
      </c>
      <c r="Z54" s="117">
        <f t="shared" si="23"/>
        <v>3.06</v>
      </c>
      <c r="AA54" s="117">
        <f t="shared" si="21"/>
        <v>1.1694914088243857E-2</v>
      </c>
    </row>
    <row r="55" spans="1:27" x14ac:dyDescent="0.2">
      <c r="A55" s="88" t="s">
        <v>203</v>
      </c>
      <c r="B55" s="118"/>
      <c r="C55" s="118"/>
      <c r="D55" s="118"/>
      <c r="E55" s="118">
        <f t="shared" si="22"/>
        <v>0</v>
      </c>
      <c r="F55" s="118">
        <v>3</v>
      </c>
      <c r="G55" s="118">
        <f t="shared" si="22"/>
        <v>7.2765022338861896E-2</v>
      </c>
      <c r="H55" s="118">
        <v>63.8</v>
      </c>
      <c r="I55" s="118">
        <f t="shared" si="12"/>
        <v>2.7584656359171253</v>
      </c>
      <c r="J55" s="118">
        <v>7.299999999999998</v>
      </c>
      <c r="K55" s="118">
        <f t="shared" si="13"/>
        <v>0.10738531469045812</v>
      </c>
      <c r="L55" s="118">
        <v>7.25</v>
      </c>
      <c r="M55" s="118">
        <f t="shared" si="14"/>
        <v>0.29816004408656099</v>
      </c>
      <c r="N55" s="118">
        <v>83.56</v>
      </c>
      <c r="O55" s="118">
        <f t="shared" si="15"/>
        <v>1.4356648282734548</v>
      </c>
      <c r="P55" s="118">
        <v>81.270000000000039</v>
      </c>
      <c r="Q55" s="118">
        <f t="shared" si="16"/>
        <v>2.7470558808020478</v>
      </c>
      <c r="R55" s="118"/>
      <c r="S55" s="118">
        <f t="shared" si="17"/>
        <v>0</v>
      </c>
      <c r="T55" s="118"/>
      <c r="U55" s="118">
        <f t="shared" si="18"/>
        <v>0</v>
      </c>
      <c r="V55" s="118"/>
      <c r="W55" s="118">
        <f t="shared" si="19"/>
        <v>0</v>
      </c>
      <c r="X55" s="118"/>
      <c r="Y55" s="118">
        <f t="shared" si="20"/>
        <v>0</v>
      </c>
      <c r="Z55" s="118">
        <f t="shared" si="23"/>
        <v>246.18000000000004</v>
      </c>
      <c r="AA55" s="118">
        <f t="shared" si="21"/>
        <v>0.94086730400126573</v>
      </c>
    </row>
    <row r="56" spans="1:27" x14ac:dyDescent="0.2">
      <c r="A56" s="89" t="s">
        <v>204</v>
      </c>
      <c r="B56" s="116"/>
      <c r="C56" s="116"/>
      <c r="D56" s="116"/>
      <c r="E56" s="116">
        <f t="shared" si="22"/>
        <v>0</v>
      </c>
      <c r="F56" s="116"/>
      <c r="G56" s="116">
        <f t="shared" si="22"/>
        <v>0</v>
      </c>
      <c r="H56" s="116">
        <v>34.420000000000009</v>
      </c>
      <c r="I56" s="116">
        <f t="shared" si="12"/>
        <v>1.4881878869634402</v>
      </c>
      <c r="J56" s="116">
        <v>455.42</v>
      </c>
      <c r="K56" s="116">
        <f t="shared" si="13"/>
        <v>6.6993726049765003</v>
      </c>
      <c r="L56" s="116">
        <v>55.839999999999996</v>
      </c>
      <c r="M56" s="116">
        <f t="shared" si="14"/>
        <v>2.2964492223163537</v>
      </c>
      <c r="N56" s="116">
        <v>69.27000000000001</v>
      </c>
      <c r="O56" s="116">
        <f t="shared" si="15"/>
        <v>1.1901448378949524</v>
      </c>
      <c r="P56" s="116">
        <v>1.79</v>
      </c>
      <c r="Q56" s="116">
        <f t="shared" si="16"/>
        <v>6.0504860669812519E-2</v>
      </c>
      <c r="R56" s="116"/>
      <c r="S56" s="116">
        <f t="shared" si="17"/>
        <v>0</v>
      </c>
      <c r="T56" s="116"/>
      <c r="U56" s="116">
        <f t="shared" si="18"/>
        <v>0</v>
      </c>
      <c r="V56" s="116"/>
      <c r="W56" s="116">
        <f t="shared" si="19"/>
        <v>0</v>
      </c>
      <c r="X56" s="116">
        <v>0.01</v>
      </c>
      <c r="Y56" s="116">
        <f t="shared" si="20"/>
        <v>2.4172105390379499E-2</v>
      </c>
      <c r="Z56" s="116">
        <f t="shared" si="23"/>
        <v>616.75</v>
      </c>
      <c r="AA56" s="116">
        <f t="shared" si="21"/>
        <v>2.3571366875569932</v>
      </c>
    </row>
    <row r="57" spans="1:27" x14ac:dyDescent="0.2">
      <c r="A57" s="91" t="s">
        <v>205</v>
      </c>
      <c r="B57" s="117"/>
      <c r="C57" s="117"/>
      <c r="D57" s="117">
        <v>0.01</v>
      </c>
      <c r="E57" s="117">
        <f t="shared" si="22"/>
        <v>1.0272319181501609E-3</v>
      </c>
      <c r="F57" s="117">
        <v>2127.3699999999972</v>
      </c>
      <c r="G57" s="117">
        <f t="shared" si="22"/>
        <v>51.599375191008143</v>
      </c>
      <c r="H57" s="117">
        <v>1006.57</v>
      </c>
      <c r="I57" s="117">
        <f t="shared" si="12"/>
        <v>43.520199923904407</v>
      </c>
      <c r="J57" s="117">
        <v>760.75000000000011</v>
      </c>
      <c r="K57" s="117">
        <f t="shared" si="13"/>
        <v>11.190873719283019</v>
      </c>
      <c r="L57" s="117">
        <v>619.35</v>
      </c>
      <c r="M57" s="117">
        <f t="shared" si="14"/>
        <v>25.471092869656765</v>
      </c>
      <c r="N57" s="117">
        <v>945.09000000000049</v>
      </c>
      <c r="O57" s="117">
        <f t="shared" si="15"/>
        <v>16.237822792639538</v>
      </c>
      <c r="P57" s="117">
        <v>381.2299999999999</v>
      </c>
      <c r="Q57" s="117">
        <f t="shared" si="16"/>
        <v>12.886183258744479</v>
      </c>
      <c r="R57" s="117">
        <v>25.15</v>
      </c>
      <c r="S57" s="117">
        <f t="shared" si="17"/>
        <v>29.728132387706857</v>
      </c>
      <c r="T57" s="117">
        <v>6.1499999999999995</v>
      </c>
      <c r="U57" s="117">
        <f t="shared" si="18"/>
        <v>1.5269260371924422</v>
      </c>
      <c r="V57" s="117">
        <v>68.010000000000005</v>
      </c>
      <c r="W57" s="117">
        <f t="shared" si="19"/>
        <v>31.057630833866106</v>
      </c>
      <c r="X57" s="117">
        <v>20.660000000000004</v>
      </c>
      <c r="Y57" s="117">
        <f t="shared" si="20"/>
        <v>49.939569736524057</v>
      </c>
      <c r="Z57" s="117">
        <f t="shared" si="23"/>
        <v>5960.3399999999965</v>
      </c>
      <c r="AA57" s="117">
        <f t="shared" si="21"/>
        <v>22.779628835530509</v>
      </c>
    </row>
    <row r="58" spans="1:27" x14ac:dyDescent="0.2">
      <c r="A58" s="88" t="s">
        <v>206</v>
      </c>
      <c r="B58" s="118"/>
      <c r="C58" s="118"/>
      <c r="D58" s="118"/>
      <c r="E58" s="118">
        <f t="shared" si="22"/>
        <v>0</v>
      </c>
      <c r="F58" s="118">
        <v>0.7</v>
      </c>
      <c r="G58" s="118">
        <f t="shared" si="22"/>
        <v>1.6978505212401108E-2</v>
      </c>
      <c r="H58" s="118">
        <v>10.1</v>
      </c>
      <c r="I58" s="118">
        <f t="shared" si="12"/>
        <v>0.43668499878938821</v>
      </c>
      <c r="J58" s="118"/>
      <c r="K58" s="118">
        <f t="shared" si="13"/>
        <v>0</v>
      </c>
      <c r="L58" s="118"/>
      <c r="M58" s="118">
        <f t="shared" si="14"/>
        <v>0</v>
      </c>
      <c r="N58" s="118"/>
      <c r="O58" s="118">
        <f t="shared" si="15"/>
        <v>0</v>
      </c>
      <c r="P58" s="118"/>
      <c r="Q58" s="118">
        <f t="shared" si="16"/>
        <v>0</v>
      </c>
      <c r="R58" s="118">
        <v>3</v>
      </c>
      <c r="S58" s="118">
        <f t="shared" si="17"/>
        <v>3.5460992907801421</v>
      </c>
      <c r="T58" s="118"/>
      <c r="U58" s="118">
        <f t="shared" si="18"/>
        <v>0</v>
      </c>
      <c r="V58" s="118">
        <v>4.99</v>
      </c>
      <c r="W58" s="118">
        <f t="shared" si="19"/>
        <v>2.2787469175267145</v>
      </c>
      <c r="X58" s="118"/>
      <c r="Y58" s="118">
        <f t="shared" si="20"/>
        <v>0</v>
      </c>
      <c r="Z58" s="118">
        <f t="shared" si="23"/>
        <v>18.79</v>
      </c>
      <c r="AA58" s="118">
        <f t="shared" si="21"/>
        <v>7.1812887489575844E-2</v>
      </c>
    </row>
    <row r="59" spans="1:27" x14ac:dyDescent="0.2">
      <c r="A59" s="89" t="s">
        <v>207</v>
      </c>
      <c r="B59" s="116"/>
      <c r="C59" s="116"/>
      <c r="D59" s="116"/>
      <c r="E59" s="116">
        <f t="shared" si="22"/>
        <v>0</v>
      </c>
      <c r="F59" s="116">
        <v>31.67</v>
      </c>
      <c r="G59" s="116">
        <f t="shared" si="22"/>
        <v>0.76815608582391881</v>
      </c>
      <c r="H59" s="116">
        <v>5.1099999999999994</v>
      </c>
      <c r="I59" s="116">
        <f t="shared" si="12"/>
        <v>0.22093666770433401</v>
      </c>
      <c r="J59" s="116">
        <v>6.32</v>
      </c>
      <c r="K59" s="116">
        <f t="shared" si="13"/>
        <v>9.2969203951191168E-2</v>
      </c>
      <c r="L59" s="116">
        <v>18.369999999999997</v>
      </c>
      <c r="M59" s="116">
        <f t="shared" si="14"/>
        <v>0.75547586343036188</v>
      </c>
      <c r="N59" s="116">
        <v>6.349999999999997</v>
      </c>
      <c r="O59" s="116">
        <f t="shared" si="15"/>
        <v>0.10910090545160883</v>
      </c>
      <c r="P59" s="116">
        <v>15.940000000000001</v>
      </c>
      <c r="Q59" s="116">
        <f t="shared" si="16"/>
        <v>0.53879747434458747</v>
      </c>
      <c r="R59" s="116">
        <v>2</v>
      </c>
      <c r="S59" s="116">
        <f t="shared" si="17"/>
        <v>2.3640661938534282</v>
      </c>
      <c r="T59" s="116">
        <v>0</v>
      </c>
      <c r="U59" s="116">
        <f t="shared" si="18"/>
        <v>0</v>
      </c>
      <c r="V59" s="116">
        <v>0</v>
      </c>
      <c r="W59" s="116">
        <f t="shared" si="19"/>
        <v>0</v>
      </c>
      <c r="X59" s="116">
        <v>0</v>
      </c>
      <c r="Y59" s="116">
        <f t="shared" si="20"/>
        <v>0</v>
      </c>
      <c r="Z59" s="116">
        <f t="shared" si="23"/>
        <v>85.759999999999991</v>
      </c>
      <c r="AA59" s="116">
        <f t="shared" si="21"/>
        <v>0.32776334385875594</v>
      </c>
    </row>
    <row r="60" spans="1:27" x14ac:dyDescent="0.2">
      <c r="A60" s="91" t="s">
        <v>208</v>
      </c>
      <c r="B60" s="117"/>
      <c r="C60" s="117"/>
      <c r="D60" s="117"/>
      <c r="E60" s="117">
        <f t="shared" si="22"/>
        <v>0</v>
      </c>
      <c r="F60" s="117">
        <v>8.8800000000000008</v>
      </c>
      <c r="G60" s="117">
        <f t="shared" si="22"/>
        <v>0.21538446612303125</v>
      </c>
      <c r="H60" s="117">
        <v>51.7</v>
      </c>
      <c r="I60" s="117">
        <f t="shared" si="12"/>
        <v>2.2353083601397397</v>
      </c>
      <c r="J60" s="117"/>
      <c r="K60" s="117">
        <f t="shared" si="13"/>
        <v>0</v>
      </c>
      <c r="L60" s="117">
        <v>66.41</v>
      </c>
      <c r="M60" s="117">
        <f t="shared" si="14"/>
        <v>2.7311460038328983</v>
      </c>
      <c r="N60" s="117">
        <v>36.770000000000003</v>
      </c>
      <c r="O60" s="117">
        <f t="shared" si="15"/>
        <v>0.63175437692215097</v>
      </c>
      <c r="P60" s="117">
        <v>0.85999999999999988</v>
      </c>
      <c r="Q60" s="117">
        <f t="shared" si="16"/>
        <v>2.906937440002165E-2</v>
      </c>
      <c r="R60" s="117"/>
      <c r="S60" s="117">
        <f t="shared" si="17"/>
        <v>0</v>
      </c>
      <c r="T60" s="117"/>
      <c r="U60" s="117">
        <f t="shared" si="18"/>
        <v>0</v>
      </c>
      <c r="V60" s="117"/>
      <c r="W60" s="117">
        <f t="shared" si="19"/>
        <v>0</v>
      </c>
      <c r="X60" s="117">
        <v>5.17</v>
      </c>
      <c r="Y60" s="117">
        <f t="shared" si="20"/>
        <v>12.496978486826201</v>
      </c>
      <c r="Z60" s="117">
        <f t="shared" si="23"/>
        <v>169.79000000000002</v>
      </c>
      <c r="AA60" s="117">
        <f t="shared" si="21"/>
        <v>0.64891485720357023</v>
      </c>
    </row>
    <row r="61" spans="1:27" x14ac:dyDescent="0.2">
      <c r="A61" s="88" t="s">
        <v>209</v>
      </c>
      <c r="B61" s="118"/>
      <c r="C61" s="118"/>
      <c r="D61" s="118">
        <v>8.5699999999999985</v>
      </c>
      <c r="E61" s="118">
        <f t="shared" si="22"/>
        <v>0.88033775385468771</v>
      </c>
      <c r="F61" s="118">
        <v>1318.43</v>
      </c>
      <c r="G61" s="118">
        <f t="shared" si="22"/>
        <v>31.978529467408567</v>
      </c>
      <c r="H61" s="118">
        <v>431.14999999999986</v>
      </c>
      <c r="I61" s="118">
        <f t="shared" si="12"/>
        <v>18.641261111687591</v>
      </c>
      <c r="J61" s="118">
        <v>1287</v>
      </c>
      <c r="K61" s="118">
        <f t="shared" si="13"/>
        <v>18.932178083098581</v>
      </c>
      <c r="L61" s="118">
        <v>146.43</v>
      </c>
      <c r="M61" s="118">
        <f t="shared" si="14"/>
        <v>6.0220103800820857</v>
      </c>
      <c r="N61" s="118">
        <v>2904.5600000000095</v>
      </c>
      <c r="O61" s="118">
        <f t="shared" si="15"/>
        <v>49.903956840712773</v>
      </c>
      <c r="P61" s="118">
        <v>773.07999999999902</v>
      </c>
      <c r="Q61" s="118">
        <f t="shared" si="16"/>
        <v>26.131339489731058</v>
      </c>
      <c r="R61" s="118">
        <v>15.4</v>
      </c>
      <c r="S61" s="118">
        <f t="shared" si="17"/>
        <v>18.203309692671397</v>
      </c>
      <c r="T61" s="118">
        <v>224.72</v>
      </c>
      <c r="U61" s="118">
        <f t="shared" si="18"/>
        <v>55.793629118355391</v>
      </c>
      <c r="V61" s="118"/>
      <c r="W61" s="118">
        <f t="shared" si="19"/>
        <v>0</v>
      </c>
      <c r="X61" s="118"/>
      <c r="Y61" s="118">
        <f t="shared" si="20"/>
        <v>0</v>
      </c>
      <c r="Z61" s="118">
        <f t="shared" si="23"/>
        <v>7109.3400000000074</v>
      </c>
      <c r="AA61" s="118">
        <f t="shared" si="21"/>
        <v>27.170954419645643</v>
      </c>
    </row>
    <row r="62" spans="1:27" x14ac:dyDescent="0.2">
      <c r="A62" s="89" t="s">
        <v>210</v>
      </c>
      <c r="B62" s="116"/>
      <c r="C62" s="116"/>
      <c r="D62" s="116"/>
      <c r="E62" s="116">
        <f t="shared" si="22"/>
        <v>0</v>
      </c>
      <c r="F62" s="116">
        <v>6.81</v>
      </c>
      <c r="G62" s="116">
        <f t="shared" si="22"/>
        <v>0.1651766007092165</v>
      </c>
      <c r="H62" s="116">
        <v>248.65</v>
      </c>
      <c r="I62" s="116">
        <f t="shared" si="12"/>
        <v>10.750665836532809</v>
      </c>
      <c r="J62" s="116">
        <v>177.8</v>
      </c>
      <c r="K62" s="116">
        <f t="shared" si="13"/>
        <v>2.6154943769812955</v>
      </c>
      <c r="L62" s="116"/>
      <c r="M62" s="116">
        <f t="shared" si="14"/>
        <v>0</v>
      </c>
      <c r="N62" s="116">
        <v>5.9</v>
      </c>
      <c r="O62" s="116">
        <f t="shared" si="15"/>
        <v>0.1013693452227547</v>
      </c>
      <c r="P62" s="116">
        <v>7.7899999999999991</v>
      </c>
      <c r="Q62" s="116">
        <f t="shared" si="16"/>
        <v>0.26331444950717287</v>
      </c>
      <c r="R62" s="116"/>
      <c r="S62" s="116">
        <f t="shared" si="17"/>
        <v>0</v>
      </c>
      <c r="T62" s="116"/>
      <c r="U62" s="116">
        <f t="shared" si="18"/>
        <v>0</v>
      </c>
      <c r="V62" s="116"/>
      <c r="W62" s="116">
        <f t="shared" si="19"/>
        <v>0</v>
      </c>
      <c r="X62" s="116"/>
      <c r="Y62" s="116">
        <f t="shared" si="20"/>
        <v>0</v>
      </c>
      <c r="Z62" s="116">
        <f t="shared" si="23"/>
        <v>446.95</v>
      </c>
      <c r="AA62" s="116">
        <f t="shared" si="21"/>
        <v>1.708183611679932</v>
      </c>
    </row>
    <row r="63" spans="1:27" x14ac:dyDescent="0.2">
      <c r="A63" s="89" t="s">
        <v>211</v>
      </c>
      <c r="B63" s="116"/>
      <c r="C63" s="116"/>
      <c r="D63" s="116"/>
      <c r="E63" s="116">
        <f t="shared" si="22"/>
        <v>0</v>
      </c>
      <c r="F63" s="116">
        <v>3</v>
      </c>
      <c r="G63" s="116">
        <f t="shared" si="22"/>
        <v>7.2765022338861896E-2</v>
      </c>
      <c r="H63" s="116"/>
      <c r="I63" s="116">
        <f t="shared" si="12"/>
        <v>0</v>
      </c>
      <c r="J63" s="116"/>
      <c r="K63" s="116">
        <f t="shared" si="13"/>
        <v>0</v>
      </c>
      <c r="L63" s="116"/>
      <c r="M63" s="116">
        <f t="shared" si="14"/>
        <v>0</v>
      </c>
      <c r="N63" s="116">
        <v>0.15000000000000002</v>
      </c>
      <c r="O63" s="116">
        <f t="shared" si="15"/>
        <v>2.5771867429513909E-3</v>
      </c>
      <c r="P63" s="116">
        <v>0.5</v>
      </c>
      <c r="Q63" s="116">
        <f t="shared" si="16"/>
        <v>1.690079906978003E-2</v>
      </c>
      <c r="R63" s="116"/>
      <c r="S63" s="116">
        <f t="shared" si="17"/>
        <v>0</v>
      </c>
      <c r="T63" s="116"/>
      <c r="U63" s="116">
        <f t="shared" si="18"/>
        <v>0</v>
      </c>
      <c r="V63" s="116"/>
      <c r="W63" s="116">
        <f t="shared" si="19"/>
        <v>0</v>
      </c>
      <c r="X63" s="116"/>
      <c r="Y63" s="116">
        <f t="shared" si="20"/>
        <v>0</v>
      </c>
      <c r="Z63" s="116">
        <f t="shared" si="23"/>
        <v>3.65</v>
      </c>
      <c r="AA63" s="116">
        <f t="shared" si="21"/>
        <v>1.3949815824212446E-2</v>
      </c>
    </row>
    <row r="64" spans="1:27" x14ac:dyDescent="0.2">
      <c r="A64" s="91" t="s">
        <v>212</v>
      </c>
      <c r="B64" s="117"/>
      <c r="C64" s="117"/>
      <c r="D64" s="117">
        <v>59.8</v>
      </c>
      <c r="E64" s="117">
        <f t="shared" si="22"/>
        <v>6.1428468705379613</v>
      </c>
      <c r="F64" s="117"/>
      <c r="G64" s="117">
        <f t="shared" si="22"/>
        <v>0</v>
      </c>
      <c r="H64" s="117">
        <v>0</v>
      </c>
      <c r="I64" s="117">
        <f t="shared" si="12"/>
        <v>0</v>
      </c>
      <c r="J64" s="117">
        <v>962.75</v>
      </c>
      <c r="K64" s="117">
        <f t="shared" si="13"/>
        <v>14.162357769621723</v>
      </c>
      <c r="L64" s="117"/>
      <c r="M64" s="117">
        <f t="shared" si="14"/>
        <v>0</v>
      </c>
      <c r="N64" s="117">
        <v>646.51</v>
      </c>
      <c r="O64" s="117">
        <f t="shared" si="15"/>
        <v>11.107846674570023</v>
      </c>
      <c r="P64" s="117">
        <v>0</v>
      </c>
      <c r="Q64" s="117">
        <f t="shared" si="16"/>
        <v>0</v>
      </c>
      <c r="R64" s="117">
        <v>0</v>
      </c>
      <c r="S64" s="117">
        <f t="shared" si="17"/>
        <v>0</v>
      </c>
      <c r="T64" s="117">
        <v>0</v>
      </c>
      <c r="U64" s="117">
        <f t="shared" si="18"/>
        <v>0</v>
      </c>
      <c r="V64" s="117">
        <v>0</v>
      </c>
      <c r="W64" s="117">
        <f t="shared" si="19"/>
        <v>0</v>
      </c>
      <c r="X64" s="117">
        <v>0</v>
      </c>
      <c r="Y64" s="117">
        <f t="shared" si="20"/>
        <v>0</v>
      </c>
      <c r="Z64" s="117">
        <f t="shared" si="23"/>
        <v>1669.06</v>
      </c>
      <c r="AA64" s="117">
        <f t="shared" si="21"/>
        <v>6.3789259176876776</v>
      </c>
    </row>
    <row r="65" spans="1:27" x14ac:dyDescent="0.2">
      <c r="A65" s="88" t="s">
        <v>213</v>
      </c>
      <c r="B65" s="118"/>
      <c r="C65" s="118"/>
      <c r="D65" s="118"/>
      <c r="E65" s="118">
        <f t="shared" si="22"/>
        <v>0</v>
      </c>
      <c r="F65" s="118"/>
      <c r="G65" s="118">
        <f t="shared" si="22"/>
        <v>0</v>
      </c>
      <c r="H65" s="118"/>
      <c r="I65" s="118">
        <f t="shared" si="12"/>
        <v>0</v>
      </c>
      <c r="J65" s="118"/>
      <c r="K65" s="118">
        <f t="shared" si="13"/>
        <v>0</v>
      </c>
      <c r="L65" s="118"/>
      <c r="M65" s="118">
        <f t="shared" si="14"/>
        <v>0</v>
      </c>
      <c r="N65" s="118"/>
      <c r="O65" s="118">
        <f t="shared" si="15"/>
        <v>0</v>
      </c>
      <c r="P65" s="118"/>
      <c r="Q65" s="118">
        <f t="shared" si="16"/>
        <v>0</v>
      </c>
      <c r="R65" s="118"/>
      <c r="S65" s="118">
        <f t="shared" si="17"/>
        <v>0</v>
      </c>
      <c r="T65" s="118"/>
      <c r="U65" s="118">
        <f t="shared" si="18"/>
        <v>0</v>
      </c>
      <c r="V65" s="118"/>
      <c r="W65" s="118">
        <f t="shared" si="19"/>
        <v>0</v>
      </c>
      <c r="X65" s="118"/>
      <c r="Y65" s="118">
        <f t="shared" si="20"/>
        <v>0</v>
      </c>
      <c r="Z65" s="118">
        <f t="shared" si="23"/>
        <v>0</v>
      </c>
      <c r="AA65" s="118">
        <f t="shared" si="21"/>
        <v>0</v>
      </c>
    </row>
    <row r="66" spans="1:27" x14ac:dyDescent="0.2">
      <c r="A66" s="89" t="s">
        <v>214</v>
      </c>
      <c r="B66" s="116"/>
      <c r="C66" s="116"/>
      <c r="D66" s="116"/>
      <c r="E66" s="116">
        <f t="shared" si="22"/>
        <v>0</v>
      </c>
      <c r="F66" s="116">
        <v>0.5</v>
      </c>
      <c r="G66" s="116">
        <f t="shared" si="22"/>
        <v>1.2127503723143649E-2</v>
      </c>
      <c r="H66" s="116">
        <v>3.3</v>
      </c>
      <c r="I66" s="116">
        <f t="shared" si="12"/>
        <v>0.14267925703019613</v>
      </c>
      <c r="J66" s="116">
        <v>0.55000000000000004</v>
      </c>
      <c r="K66" s="116">
        <f t="shared" si="13"/>
        <v>8.0906743944865727E-3</v>
      </c>
      <c r="L66" s="116">
        <v>59.569999999999993</v>
      </c>
      <c r="M66" s="116">
        <f t="shared" si="14"/>
        <v>2.4498474243084734</v>
      </c>
      <c r="N66" s="116">
        <v>75.250000000000014</v>
      </c>
      <c r="O66" s="116">
        <f t="shared" si="15"/>
        <v>1.2928886827139479</v>
      </c>
      <c r="P66" s="116">
        <v>12.719999999999999</v>
      </c>
      <c r="Q66" s="116">
        <f t="shared" si="16"/>
        <v>0.42995632833520397</v>
      </c>
      <c r="R66" s="116"/>
      <c r="S66" s="116">
        <f t="shared" si="17"/>
        <v>0</v>
      </c>
      <c r="T66" s="116"/>
      <c r="U66" s="116">
        <f t="shared" si="18"/>
        <v>0</v>
      </c>
      <c r="V66" s="116">
        <v>0.25</v>
      </c>
      <c r="W66" s="116">
        <f t="shared" si="19"/>
        <v>0.11416567723079732</v>
      </c>
      <c r="X66" s="116"/>
      <c r="Y66" s="116">
        <f t="shared" si="20"/>
        <v>0</v>
      </c>
      <c r="Z66" s="116">
        <f t="shared" si="23"/>
        <v>152.14000000000001</v>
      </c>
      <c r="AA66" s="116">
        <f t="shared" si="21"/>
        <v>0.58145889849196752</v>
      </c>
    </row>
    <row r="67" spans="1:27" x14ac:dyDescent="0.2">
      <c r="A67" s="91" t="s">
        <v>215</v>
      </c>
      <c r="B67" s="117"/>
      <c r="C67" s="117"/>
      <c r="D67" s="117"/>
      <c r="E67" s="117">
        <f t="shared" si="22"/>
        <v>0</v>
      </c>
      <c r="F67" s="117">
        <v>33.75</v>
      </c>
      <c r="G67" s="117">
        <f t="shared" si="22"/>
        <v>0.81860650131219626</v>
      </c>
      <c r="H67" s="117">
        <v>7</v>
      </c>
      <c r="I67" s="117">
        <f t="shared" si="12"/>
        <v>0.30265296945799186</v>
      </c>
      <c r="J67" s="117">
        <v>3.1</v>
      </c>
      <c r="K67" s="117">
        <f t="shared" si="13"/>
        <v>4.5601982950742498E-2</v>
      </c>
      <c r="L67" s="117">
        <v>262.66999999999996</v>
      </c>
      <c r="M67" s="117">
        <f t="shared" si="14"/>
        <v>10.802441211064409</v>
      </c>
      <c r="N67" s="117">
        <v>6.089999999999999</v>
      </c>
      <c r="O67" s="117">
        <f t="shared" si="15"/>
        <v>0.10463378176382644</v>
      </c>
      <c r="P67" s="117">
        <v>0.5</v>
      </c>
      <c r="Q67" s="117">
        <f t="shared" si="16"/>
        <v>1.690079906978003E-2</v>
      </c>
      <c r="R67" s="117">
        <v>0</v>
      </c>
      <c r="S67" s="117">
        <f t="shared" si="17"/>
        <v>0</v>
      </c>
      <c r="T67" s="117">
        <v>0</v>
      </c>
      <c r="U67" s="117">
        <f t="shared" si="18"/>
        <v>0</v>
      </c>
      <c r="V67" s="117">
        <v>0</v>
      </c>
      <c r="W67" s="117">
        <f t="shared" si="19"/>
        <v>0</v>
      </c>
      <c r="X67" s="117">
        <v>0</v>
      </c>
      <c r="Y67" s="117">
        <f t="shared" si="20"/>
        <v>0</v>
      </c>
      <c r="Z67" s="117">
        <f t="shared" si="23"/>
        <v>313.10999999999996</v>
      </c>
      <c r="AA67" s="117">
        <f t="shared" si="21"/>
        <v>1.1966648856764814</v>
      </c>
    </row>
    <row r="68" spans="1:27" x14ac:dyDescent="0.2">
      <c r="A68" s="94" t="s">
        <v>216</v>
      </c>
      <c r="B68" s="119"/>
      <c r="C68" s="119"/>
      <c r="D68" s="119"/>
      <c r="E68" s="119">
        <f t="shared" si="22"/>
        <v>0</v>
      </c>
      <c r="F68" s="119">
        <v>308.95</v>
      </c>
      <c r="G68" s="119">
        <f t="shared" si="22"/>
        <v>7.4935845505304606</v>
      </c>
      <c r="H68" s="119">
        <v>0</v>
      </c>
      <c r="I68" s="119">
        <f t="shared" si="12"/>
        <v>0</v>
      </c>
      <c r="J68" s="119"/>
      <c r="K68" s="119">
        <f t="shared" si="13"/>
        <v>0</v>
      </c>
      <c r="L68" s="119">
        <v>5.8599999999999994</v>
      </c>
      <c r="M68" s="119">
        <f t="shared" si="14"/>
        <v>0.24099556666858582</v>
      </c>
      <c r="N68" s="119">
        <v>506.0099999999988</v>
      </c>
      <c r="O68" s="119">
        <f t="shared" si="15"/>
        <v>8.6938817586721999</v>
      </c>
      <c r="P68" s="119">
        <v>133.92999999999998</v>
      </c>
      <c r="Q68" s="119">
        <f t="shared" si="16"/>
        <v>4.5270480388312784</v>
      </c>
      <c r="R68" s="119">
        <v>28.55</v>
      </c>
      <c r="S68" s="119">
        <f t="shared" si="17"/>
        <v>33.747044917257682</v>
      </c>
      <c r="T68" s="119">
        <v>112.15</v>
      </c>
      <c r="U68" s="119">
        <f t="shared" si="18"/>
        <v>27.844675621322345</v>
      </c>
      <c r="V68" s="119">
        <v>8.68</v>
      </c>
      <c r="W68" s="119">
        <f t="shared" si="19"/>
        <v>3.9638323134532834</v>
      </c>
      <c r="X68" s="119">
        <v>5.31</v>
      </c>
      <c r="Y68" s="119">
        <f t="shared" si="20"/>
        <v>12.835387962291515</v>
      </c>
      <c r="Z68" s="119">
        <f t="shared" si="23"/>
        <v>1109.4399999999987</v>
      </c>
      <c r="AA68" s="119">
        <f t="shared" si="21"/>
        <v>4.2401325117847222</v>
      </c>
    </row>
    <row r="69" spans="1:27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973.49</v>
      </c>
      <c r="E69" s="96">
        <f t="shared" si="24"/>
        <v>100</v>
      </c>
      <c r="F69" s="96">
        <f t="shared" si="24"/>
        <v>4122.8599999999979</v>
      </c>
      <c r="G69" s="96">
        <f t="shared" si="24"/>
        <v>99.999999999999986</v>
      </c>
      <c r="H69" s="96">
        <f t="shared" si="24"/>
        <v>2312.8799999999997</v>
      </c>
      <c r="I69" s="96">
        <f t="shared" si="24"/>
        <v>100.00000000000003</v>
      </c>
      <c r="J69" s="96">
        <f t="shared" si="24"/>
        <v>6797.9500000000007</v>
      </c>
      <c r="K69" s="96">
        <f t="shared" si="24"/>
        <v>99.999999999999972</v>
      </c>
      <c r="L69" s="96">
        <f t="shared" si="24"/>
        <v>2431.5800000000004</v>
      </c>
      <c r="M69" s="96">
        <f t="shared" si="24"/>
        <v>99.999999999999972</v>
      </c>
      <c r="N69" s="96">
        <f t="shared" si="24"/>
        <v>5820.3000000000084</v>
      </c>
      <c r="O69" s="96">
        <f t="shared" si="24"/>
        <v>100.00000000000001</v>
      </c>
      <c r="P69" s="96">
        <f t="shared" si="24"/>
        <v>2958.4399999999978</v>
      </c>
      <c r="Q69" s="96">
        <f t="shared" si="24"/>
        <v>100.00000000000006</v>
      </c>
      <c r="R69" s="96">
        <f t="shared" si="24"/>
        <v>84.6</v>
      </c>
      <c r="S69" s="96">
        <f t="shared" si="24"/>
        <v>100</v>
      </c>
      <c r="T69" s="96">
        <f t="shared" si="24"/>
        <v>402.77</v>
      </c>
      <c r="U69" s="96">
        <f t="shared" si="24"/>
        <v>100</v>
      </c>
      <c r="V69" s="96">
        <f t="shared" si="24"/>
        <v>218.98000000000002</v>
      </c>
      <c r="W69" s="96">
        <f t="shared" si="24"/>
        <v>100</v>
      </c>
      <c r="X69" s="96">
        <f t="shared" si="24"/>
        <v>41.370000000000005</v>
      </c>
      <c r="Y69" s="96">
        <f t="shared" si="24"/>
        <v>100</v>
      </c>
      <c r="Z69" s="96">
        <f t="shared" si="24"/>
        <v>26165.220000000005</v>
      </c>
      <c r="AA69" s="96">
        <f t="shared" si="24"/>
        <v>100.00000000000001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7" width="9.2851562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226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v>13.1</v>
      </c>
      <c r="G10" s="108">
        <f t="shared" ref="G10:G19" si="1">((F10/F$19*100))</f>
        <v>9.0246490031551815E-2</v>
      </c>
      <c r="H10" s="125">
        <f>SUM(H30:H38)</f>
        <v>24.05</v>
      </c>
      <c r="I10" s="108">
        <f t="shared" ref="I10:I19" si="2">((H10/H$19*100))</f>
        <v>0.28632690794322035</v>
      </c>
      <c r="J10" s="21">
        <v>150.69999999999999</v>
      </c>
      <c r="K10" s="108">
        <f t="shared" ref="K10:K19" si="3">((J10/J$19*100))</f>
        <v>0.9134972091963165</v>
      </c>
      <c r="L10" s="21">
        <v>1809.91</v>
      </c>
      <c r="M10" s="108">
        <f t="shared" ref="M10:M19" si="4">((L10/L$19*100))</f>
        <v>18.888389115989867</v>
      </c>
      <c r="N10" s="77">
        <v>1140.96</v>
      </c>
      <c r="O10" s="108">
        <f t="shared" ref="O10:O19" si="5">((N10/N$19*100))</f>
        <v>11.120055982332037</v>
      </c>
      <c r="P10" s="21">
        <f>SUM(P30:P38)</f>
        <v>326.2</v>
      </c>
      <c r="Q10" s="108">
        <f t="shared" ref="Q10:S19" si="6">((P10/P$19*100))</f>
        <v>17.89937500342954</v>
      </c>
      <c r="R10" s="21">
        <f>SUM(R30:R38)</f>
        <v>248.5</v>
      </c>
      <c r="S10" s="108">
        <f t="shared" si="6"/>
        <v>22.159405040038521</v>
      </c>
      <c r="T10" s="21">
        <f>SUM(T30:T38)</f>
        <v>198.42999999999998</v>
      </c>
      <c r="U10" s="108">
        <f t="shared" ref="U10:U19" si="7">((T10/T$19*100))</f>
        <v>21.578329237260483</v>
      </c>
      <c r="V10" s="21">
        <f>SUM(V30:V38)</f>
        <v>205.02</v>
      </c>
      <c r="W10" s="108">
        <f t="shared" ref="W10:W19" si="8">((V10/V$19*100))</f>
        <v>19.92439187941574</v>
      </c>
      <c r="X10" s="21">
        <f>SUM(X30:X38)</f>
        <v>15</v>
      </c>
      <c r="Y10" s="108">
        <f t="shared" ref="Y10:Y19" si="9">((X10/X$19*100))</f>
        <v>1.9638391746638566</v>
      </c>
      <c r="Z10" s="77">
        <f>SUM(B10+D10+F10+H10+J10+L10+N10+P10+T10+V10+X10+R10)</f>
        <v>4131.87</v>
      </c>
      <c r="AA10" s="108">
        <f t="shared" ref="AA10:AA19" si="10">((Z10/Z$19*100))</f>
        <v>6.2983845324369376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2</v>
      </c>
      <c r="E11" s="109">
        <f t="shared" si="0"/>
        <v>0.28943141199114342</v>
      </c>
      <c r="F11" s="22">
        <v>13.8</v>
      </c>
      <c r="G11" s="109">
        <f t="shared" si="1"/>
        <v>9.5068821559955358E-2</v>
      </c>
      <c r="H11" s="126">
        <f>SUM(H39:H46)</f>
        <v>67.050000000000011</v>
      </c>
      <c r="I11" s="109">
        <f t="shared" si="2"/>
        <v>0.79826275166706573</v>
      </c>
      <c r="J11" s="22">
        <v>2210.9499999999998</v>
      </c>
      <c r="K11" s="109">
        <f t="shared" si="3"/>
        <v>13.402101225431959</v>
      </c>
      <c r="L11" s="22">
        <v>1257.3800000000001</v>
      </c>
      <c r="M11" s="109">
        <f t="shared" si="4"/>
        <v>13.122134640210476</v>
      </c>
      <c r="N11" s="80">
        <v>483.77</v>
      </c>
      <c r="O11" s="109">
        <f t="shared" si="5"/>
        <v>4.7149325853428428</v>
      </c>
      <c r="P11" s="22">
        <f>SUM(P39:P46)</f>
        <v>587.78999999999985</v>
      </c>
      <c r="Q11" s="109">
        <f t="shared" si="6"/>
        <v>32.25344461454889</v>
      </c>
      <c r="R11" s="22">
        <f>SUM(R39:R46)</f>
        <v>157.5</v>
      </c>
      <c r="S11" s="109">
        <f t="shared" si="6"/>
        <v>14.044693335235683</v>
      </c>
      <c r="T11" s="22">
        <f>SUM(T39:T46)</f>
        <v>37.650000000000006</v>
      </c>
      <c r="U11" s="109">
        <f t="shared" si="7"/>
        <v>4.0942604232366957</v>
      </c>
      <c r="V11" s="22">
        <f>SUM(V39:V46)</f>
        <v>54.5</v>
      </c>
      <c r="W11" s="109">
        <f t="shared" si="8"/>
        <v>5.2964557478692695</v>
      </c>
      <c r="X11" s="22">
        <f>SUM(X39:X46)</f>
        <v>0</v>
      </c>
      <c r="Y11" s="109">
        <f t="shared" si="9"/>
        <v>0</v>
      </c>
      <c r="Z11" s="80">
        <f t="shared" ref="Z11:Z18" si="11">SUM(B11+D11+F11+H11+J11+L11+N11+P11+T11+V11+X11+R11)</f>
        <v>4872.3899999999994</v>
      </c>
      <c r="AA11" s="109">
        <f t="shared" si="10"/>
        <v>7.4271905485894782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0</v>
      </c>
      <c r="E12" s="109">
        <f t="shared" si="0"/>
        <v>0</v>
      </c>
      <c r="F12" s="22">
        <v>3.85</v>
      </c>
      <c r="G12" s="109">
        <f t="shared" si="1"/>
        <v>2.6522823406219427E-2</v>
      </c>
      <c r="H12" s="126">
        <f>SUM(H47:H52)</f>
        <v>41.599999999999994</v>
      </c>
      <c r="I12" s="109">
        <f t="shared" si="2"/>
        <v>0.49526816509097571</v>
      </c>
      <c r="J12" s="22">
        <v>4332.2</v>
      </c>
      <c r="K12" s="109">
        <f t="shared" si="3"/>
        <v>26.260468544660139</v>
      </c>
      <c r="L12" s="22">
        <v>235.6</v>
      </c>
      <c r="M12" s="109">
        <f t="shared" si="4"/>
        <v>2.4587435152726997</v>
      </c>
      <c r="N12" s="80">
        <v>30.95</v>
      </c>
      <c r="O12" s="109">
        <f t="shared" si="5"/>
        <v>0.30164574801323141</v>
      </c>
      <c r="P12" s="22">
        <f>SUM(P47:P52)</f>
        <v>13.46</v>
      </c>
      <c r="Q12" s="109">
        <f t="shared" si="6"/>
        <v>0.73858242656701911</v>
      </c>
      <c r="R12" s="22">
        <f>SUM(R47:R52)</f>
        <v>0</v>
      </c>
      <c r="S12" s="109">
        <f t="shared" si="6"/>
        <v>0</v>
      </c>
      <c r="T12" s="22">
        <f>SUM(T47:T52)</f>
        <v>0</v>
      </c>
      <c r="U12" s="109">
        <f t="shared" si="7"/>
        <v>0</v>
      </c>
      <c r="V12" s="22">
        <f>SUM(V47:V52)</f>
        <v>0</v>
      </c>
      <c r="W12" s="109">
        <f t="shared" si="8"/>
        <v>0</v>
      </c>
      <c r="X12" s="22">
        <f>SUM(X47:X52)</f>
        <v>4.3499999999999996</v>
      </c>
      <c r="Y12" s="109">
        <f t="shared" si="9"/>
        <v>0.56951336065251834</v>
      </c>
      <c r="Z12" s="80">
        <f t="shared" si="11"/>
        <v>4662.01</v>
      </c>
      <c r="AA12" s="109">
        <f t="shared" si="10"/>
        <v>7.1064993995615371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</v>
      </c>
      <c r="E13" s="109">
        <f t="shared" si="0"/>
        <v>0</v>
      </c>
      <c r="F13" s="22">
        <v>671.77</v>
      </c>
      <c r="G13" s="109">
        <f t="shared" si="1"/>
        <v>4.6278537869080578</v>
      </c>
      <c r="H13" s="126">
        <f>SUM(H53:H54)</f>
        <v>9.6000000000000014</v>
      </c>
      <c r="I13" s="109">
        <f t="shared" si="2"/>
        <v>0.11429265348253288</v>
      </c>
      <c r="J13" s="22">
        <v>4035</v>
      </c>
      <c r="K13" s="109">
        <f t="shared" si="3"/>
        <v>24.458933238932566</v>
      </c>
      <c r="L13" s="22">
        <v>11.01</v>
      </c>
      <c r="M13" s="109">
        <f t="shared" si="4"/>
        <v>0.1149013841390171</v>
      </c>
      <c r="N13" s="80">
        <v>16.23</v>
      </c>
      <c r="O13" s="109">
        <f t="shared" si="5"/>
        <v>0.15818127593714851</v>
      </c>
      <c r="P13" s="22">
        <f>SUM(P53:P54)</f>
        <v>9.19</v>
      </c>
      <c r="Q13" s="109">
        <f t="shared" si="6"/>
        <v>0.50427730313156793</v>
      </c>
      <c r="R13" s="22">
        <f>SUM(R53:R54)</f>
        <v>0</v>
      </c>
      <c r="S13" s="109">
        <f t="shared" si="6"/>
        <v>0</v>
      </c>
      <c r="T13" s="22">
        <f>SUM(T53:T54)</f>
        <v>60.999999999999986</v>
      </c>
      <c r="U13" s="109">
        <f t="shared" si="7"/>
        <v>6.6334631027208051</v>
      </c>
      <c r="V13" s="22">
        <f>SUM(V53:V54)</f>
        <v>1.7100000000000002</v>
      </c>
      <c r="W13" s="109">
        <f t="shared" si="8"/>
        <v>0.16618237300654043</v>
      </c>
      <c r="X13" s="22">
        <f>SUM(X53:X54)</f>
        <v>0.26</v>
      </c>
      <c r="Y13" s="109">
        <f t="shared" si="9"/>
        <v>3.4039879027506839E-2</v>
      </c>
      <c r="Z13" s="80">
        <f t="shared" si="11"/>
        <v>4815.7699999999995</v>
      </c>
      <c r="AA13" s="109">
        <f t="shared" si="10"/>
        <v>7.340882283269762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49.16</v>
      </c>
      <c r="E14" s="109">
        <f t="shared" si="0"/>
        <v>7.1142241067423049</v>
      </c>
      <c r="F14" s="22">
        <v>1735.74</v>
      </c>
      <c r="G14" s="109">
        <f t="shared" si="1"/>
        <v>11.957591038730211</v>
      </c>
      <c r="H14" s="126">
        <f>SUM(H55:H57)</f>
        <v>5860.079999999999</v>
      </c>
      <c r="I14" s="109">
        <f t="shared" si="2"/>
        <v>69.767093002075114</v>
      </c>
      <c r="J14" s="22">
        <v>2266.62</v>
      </c>
      <c r="K14" s="109">
        <f t="shared" si="3"/>
        <v>13.739555702113835</v>
      </c>
      <c r="L14" s="22">
        <v>2674.17</v>
      </c>
      <c r="M14" s="109">
        <f t="shared" si="4"/>
        <v>27.907886868577236</v>
      </c>
      <c r="N14" s="80">
        <v>1635.05</v>
      </c>
      <c r="O14" s="109">
        <f t="shared" si="5"/>
        <v>15.9355696377717</v>
      </c>
      <c r="P14" s="22">
        <f>SUM(P55:P57)</f>
        <v>221.05999999999989</v>
      </c>
      <c r="Q14" s="109">
        <f t="shared" si="6"/>
        <v>12.130091472281215</v>
      </c>
      <c r="R14" s="22">
        <f>SUM(R55:R57)</f>
        <v>21.169999999999998</v>
      </c>
      <c r="S14" s="109">
        <f t="shared" si="6"/>
        <v>1.8877851295678691</v>
      </c>
      <c r="T14" s="22">
        <f>SUM(T55:T57)</f>
        <v>36.050000000000004</v>
      </c>
      <c r="U14" s="109">
        <f t="shared" si="7"/>
        <v>3.9202679484112308</v>
      </c>
      <c r="V14" s="22">
        <f>SUM(V55:V57)</f>
        <v>766.26</v>
      </c>
      <c r="W14" s="109">
        <f t="shared" si="8"/>
        <v>74.46719598829921</v>
      </c>
      <c r="X14" s="22">
        <f>SUM(X55:X57)</f>
        <v>18.77</v>
      </c>
      <c r="Y14" s="109">
        <f t="shared" si="9"/>
        <v>2.4574174205627055</v>
      </c>
      <c r="Z14" s="80">
        <f t="shared" si="11"/>
        <v>15284.129999999997</v>
      </c>
      <c r="AA14" s="109">
        <f t="shared" si="10"/>
        <v>23.298247036754631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0</v>
      </c>
      <c r="E15" s="109">
        <f t="shared" si="0"/>
        <v>0</v>
      </c>
      <c r="F15" s="22">
        <v>901.71</v>
      </c>
      <c r="G15" s="109">
        <f t="shared" si="1"/>
        <v>6.211920803538213</v>
      </c>
      <c r="H15" s="126">
        <f>SUM(H58:H60)</f>
        <v>730.9799999999999</v>
      </c>
      <c r="I15" s="109">
        <f t="shared" si="2"/>
        <v>8.7026712336106105</v>
      </c>
      <c r="J15" s="22">
        <v>539.66</v>
      </c>
      <c r="K15" s="109">
        <f t="shared" si="3"/>
        <v>3.2712535097205322</v>
      </c>
      <c r="L15" s="22">
        <v>778.22</v>
      </c>
      <c r="M15" s="109">
        <f t="shared" si="4"/>
        <v>8.1215763092339586</v>
      </c>
      <c r="N15" s="80">
        <v>7.95</v>
      </c>
      <c r="O15" s="109">
        <f t="shared" si="5"/>
        <v>7.7482510394351861E-2</v>
      </c>
      <c r="P15" s="22">
        <f>SUM(P58:P60)</f>
        <v>29.810000000000002</v>
      </c>
      <c r="Q15" s="109">
        <f t="shared" si="6"/>
        <v>1.6357460725083834</v>
      </c>
      <c r="R15" s="22">
        <f>SUM(R58:R60)</f>
        <v>0</v>
      </c>
      <c r="S15" s="109">
        <f t="shared" si="6"/>
        <v>0</v>
      </c>
      <c r="T15" s="22">
        <f>SUM(T58:T60)</f>
        <v>9.6999999999999993</v>
      </c>
      <c r="U15" s="109">
        <f t="shared" si="7"/>
        <v>1.0548293786293741</v>
      </c>
      <c r="V15" s="22">
        <f>SUM(V58:V60)</f>
        <v>0</v>
      </c>
      <c r="W15" s="109">
        <f t="shared" si="8"/>
        <v>0</v>
      </c>
      <c r="X15" s="22">
        <f>SUM(X58:X60)</f>
        <v>4.91</v>
      </c>
      <c r="Y15" s="109">
        <f t="shared" si="9"/>
        <v>0.64283002317330229</v>
      </c>
      <c r="Z15" s="80">
        <f t="shared" si="11"/>
        <v>3002.9399999999991</v>
      </c>
      <c r="AA15" s="109">
        <f t="shared" si="10"/>
        <v>4.5775086940867382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10</v>
      </c>
      <c r="E16" s="109">
        <f t="shared" si="0"/>
        <v>1.4471570599557171</v>
      </c>
      <c r="F16" s="22">
        <v>9457.7000000000007</v>
      </c>
      <c r="G16" s="109">
        <f t="shared" si="1"/>
        <v>65.154521280260141</v>
      </c>
      <c r="H16" s="126">
        <f>SUM(H61:H64)</f>
        <v>1660.9300000000003</v>
      </c>
      <c r="I16" s="109">
        <f t="shared" si="2"/>
        <v>19.774176765494101</v>
      </c>
      <c r="J16" s="22">
        <v>2901.9</v>
      </c>
      <c r="K16" s="109">
        <f t="shared" si="3"/>
        <v>17.590428343508897</v>
      </c>
      <c r="L16" s="22">
        <v>2651.15</v>
      </c>
      <c r="M16" s="109">
        <f t="shared" si="4"/>
        <v>27.667648007280217</v>
      </c>
      <c r="N16" s="80">
        <v>2936.68</v>
      </c>
      <c r="O16" s="109">
        <f t="shared" si="5"/>
        <v>28.621552028287446</v>
      </c>
      <c r="P16" s="22">
        <f>SUM(P61:P64)</f>
        <v>413.67999999999853</v>
      </c>
      <c r="Q16" s="109">
        <f t="shared" si="6"/>
        <v>22.699612052172611</v>
      </c>
      <c r="R16" s="22">
        <f>SUM(R61:R64)</f>
        <v>145.25</v>
      </c>
      <c r="S16" s="109">
        <f t="shared" si="6"/>
        <v>12.952328298050686</v>
      </c>
      <c r="T16" s="22">
        <f>SUM(T61:T64)</f>
        <v>331.81000000000012</v>
      </c>
      <c r="U16" s="109">
        <f t="shared" si="7"/>
        <v>36.082776919898215</v>
      </c>
      <c r="V16" s="22">
        <f>SUM(V61:V64)</f>
        <v>0</v>
      </c>
      <c r="W16" s="109">
        <f t="shared" si="8"/>
        <v>0</v>
      </c>
      <c r="X16" s="22">
        <f>SUM(X61:X64)</f>
        <v>0.5</v>
      </c>
      <c r="Y16" s="109">
        <f t="shared" si="9"/>
        <v>6.5461305822128543E-2</v>
      </c>
      <c r="Z16" s="80">
        <f t="shared" si="11"/>
        <v>20509.600000000002</v>
      </c>
      <c r="AA16" s="109">
        <f t="shared" si="10"/>
        <v>31.263652391403561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1502.57</v>
      </c>
      <c r="G17" s="109">
        <f t="shared" si="1"/>
        <v>10.351272406618993</v>
      </c>
      <c r="H17" s="126">
        <f>SUM(H65:H67)</f>
        <v>5.2</v>
      </c>
      <c r="I17" s="109">
        <f t="shared" si="2"/>
        <v>6.1908520636371978E-2</v>
      </c>
      <c r="J17" s="22">
        <v>60.01</v>
      </c>
      <c r="K17" s="109">
        <f t="shared" si="3"/>
        <v>0.36376222643577277</v>
      </c>
      <c r="L17" s="22">
        <v>118.03</v>
      </c>
      <c r="M17" s="109">
        <f t="shared" si="4"/>
        <v>1.2317720590307164</v>
      </c>
      <c r="N17" s="80">
        <v>870.87</v>
      </c>
      <c r="O17" s="109">
        <f t="shared" si="5"/>
        <v>8.4876973367458106</v>
      </c>
      <c r="P17" s="22">
        <f>SUM(P65:P67)</f>
        <v>50.989999999999988</v>
      </c>
      <c r="Q17" s="109">
        <f t="shared" si="6"/>
        <v>2.7979433826636178</v>
      </c>
      <c r="R17" s="22">
        <f>SUM(R65:R67)</f>
        <v>0</v>
      </c>
      <c r="S17" s="109">
        <f t="shared" si="6"/>
        <v>0</v>
      </c>
      <c r="T17" s="22">
        <f>SUM(T65:T67)</f>
        <v>0</v>
      </c>
      <c r="U17" s="109">
        <f t="shared" si="7"/>
        <v>0</v>
      </c>
      <c r="V17" s="22">
        <f>SUM(V65:V67)</f>
        <v>1.5</v>
      </c>
      <c r="W17" s="109">
        <f t="shared" si="8"/>
        <v>0.14577401140924595</v>
      </c>
      <c r="X17" s="22">
        <f>SUM(X65:X67)</f>
        <v>0.01</v>
      </c>
      <c r="Y17" s="109">
        <f t="shared" si="9"/>
        <v>1.3092261164425708E-3</v>
      </c>
      <c r="Z17" s="80">
        <f t="shared" si="11"/>
        <v>2609.1799999999998</v>
      </c>
      <c r="AA17" s="109">
        <f t="shared" si="10"/>
        <v>3.9772836401783715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629.85</v>
      </c>
      <c r="E18" s="110">
        <f t="shared" si="0"/>
        <v>91.149187421310842</v>
      </c>
      <c r="F18" s="23">
        <v>215.56</v>
      </c>
      <c r="G18" s="110">
        <f t="shared" si="1"/>
        <v>1.4850025489466649</v>
      </c>
      <c r="H18" s="127">
        <f>SUM(H68)</f>
        <v>0</v>
      </c>
      <c r="I18" s="110">
        <f t="shared" si="2"/>
        <v>0</v>
      </c>
      <c r="J18" s="23">
        <v>0</v>
      </c>
      <c r="K18" s="110">
        <f t="shared" si="3"/>
        <v>0</v>
      </c>
      <c r="L18" s="23">
        <v>46.66</v>
      </c>
      <c r="M18" s="110">
        <f t="shared" si="4"/>
        <v>0.4869481002658072</v>
      </c>
      <c r="N18" s="83">
        <v>3137.92</v>
      </c>
      <c r="O18" s="110">
        <f t="shared" si="5"/>
        <v>30.582882895175423</v>
      </c>
      <c r="P18" s="23">
        <f>SUM(P68)</f>
        <v>170.23000000000005</v>
      </c>
      <c r="Q18" s="110">
        <f t="shared" si="6"/>
        <v>9.3409276726971537</v>
      </c>
      <c r="R18" s="23">
        <f>SUM(R68)</f>
        <v>549</v>
      </c>
      <c r="S18" s="110">
        <f t="shared" si="6"/>
        <v>48.955788197107239</v>
      </c>
      <c r="T18" s="23">
        <f>SUM(T68)</f>
        <v>244.94000000000003</v>
      </c>
      <c r="U18" s="110">
        <f t="shared" si="7"/>
        <v>26.636072989843189</v>
      </c>
      <c r="V18" s="23">
        <f>SUM(V68)</f>
        <v>0</v>
      </c>
      <c r="W18" s="110">
        <f t="shared" si="8"/>
        <v>0</v>
      </c>
      <c r="X18" s="23">
        <f>SUM(X68)</f>
        <v>720.01</v>
      </c>
      <c r="Y18" s="110">
        <f t="shared" si="9"/>
        <v>94.265589609981546</v>
      </c>
      <c r="Z18" s="83">
        <f t="shared" si="11"/>
        <v>5714.17</v>
      </c>
      <c r="AA18" s="110">
        <f t="shared" si="10"/>
        <v>8.7103514737189638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691.01</v>
      </c>
      <c r="E19" s="113">
        <f t="shared" si="0"/>
        <v>100</v>
      </c>
      <c r="F19" s="112">
        <f>SUM(F10:F18)</f>
        <v>14515.800000000001</v>
      </c>
      <c r="G19" s="113">
        <f t="shared" si="1"/>
        <v>100</v>
      </c>
      <c r="H19" s="112">
        <f>SUM(H10:H18)</f>
        <v>8399.49</v>
      </c>
      <c r="I19" s="113">
        <f t="shared" si="2"/>
        <v>100</v>
      </c>
      <c r="J19" s="112">
        <f>SUM(J10:J18)</f>
        <v>16497.039999999997</v>
      </c>
      <c r="K19" s="113">
        <f t="shared" si="3"/>
        <v>100</v>
      </c>
      <c r="L19" s="112">
        <f>SUM(L10:L18)</f>
        <v>9582.130000000001</v>
      </c>
      <c r="M19" s="113">
        <f t="shared" si="4"/>
        <v>100</v>
      </c>
      <c r="N19" s="96">
        <f>SUM(N10:N18)</f>
        <v>10260.380000000001</v>
      </c>
      <c r="O19" s="113">
        <f t="shared" si="5"/>
        <v>100</v>
      </c>
      <c r="P19" s="96">
        <f>SUM(P10:P18)</f>
        <v>1822.4099999999983</v>
      </c>
      <c r="Q19" s="113">
        <f t="shared" si="6"/>
        <v>100</v>
      </c>
      <c r="R19" s="96">
        <f>SUM(R10:R18)</f>
        <v>1121.42</v>
      </c>
      <c r="S19" s="113">
        <f t="shared" si="6"/>
        <v>100</v>
      </c>
      <c r="T19" s="112">
        <f>SUM(T10:T18)</f>
        <v>919.58000000000015</v>
      </c>
      <c r="U19" s="113">
        <f t="shared" si="7"/>
        <v>100</v>
      </c>
      <c r="V19" s="112">
        <f>SUM(V10:V18)</f>
        <v>1028.99</v>
      </c>
      <c r="W19" s="113">
        <f t="shared" si="8"/>
        <v>100</v>
      </c>
      <c r="X19" s="112">
        <f>SUM(X10:X18)</f>
        <v>763.81</v>
      </c>
      <c r="Y19" s="113">
        <f t="shared" si="9"/>
        <v>100</v>
      </c>
      <c r="Z19" s="96">
        <f>SUM(Z10:Z18)</f>
        <v>65602.060000000012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>((F30/F$69*100))</f>
        <v>0</v>
      </c>
      <c r="H30" s="116"/>
      <c r="I30" s="116">
        <f t="shared" ref="I30:I68" si="12">((H30/H$69*100))</f>
        <v>0</v>
      </c>
      <c r="J30" s="116">
        <v>0.2</v>
      </c>
      <c r="K30" s="116">
        <f t="shared" ref="K30:K68" si="13">((J30/J$69*100))</f>
        <v>1.2123386983361863E-3</v>
      </c>
      <c r="L30" s="116">
        <v>19.399999999999999</v>
      </c>
      <c r="M30" s="116">
        <f t="shared" ref="M30:M68" si="14">((L30/L$69*100))</f>
        <v>0.20246020456829533</v>
      </c>
      <c r="N30" s="116">
        <v>59.580000000000005</v>
      </c>
      <c r="O30" s="116">
        <f t="shared" ref="O30:O68" si="15">((N30/N$69*100))</f>
        <v>0.58068024771012439</v>
      </c>
      <c r="P30" s="116">
        <v>0.03</v>
      </c>
      <c r="Q30" s="116">
        <f t="shared" ref="Q30:Q68" si="16">((P30/P$69*100))</f>
        <v>1.6461718274153477E-3</v>
      </c>
      <c r="R30" s="116">
        <v>237.2</v>
      </c>
      <c r="S30" s="116">
        <f t="shared" ref="S30:S68" si="17">((R30/R$69*100))</f>
        <v>21.151754026145419</v>
      </c>
      <c r="T30" s="116">
        <v>14.2</v>
      </c>
      <c r="U30" s="116">
        <f t="shared" ref="U30:U68" si="18">((T30/T$69*100))</f>
        <v>1.5441832140759908</v>
      </c>
      <c r="V30" s="116">
        <v>7</v>
      </c>
      <c r="W30" s="116">
        <f t="shared" ref="W30:W68" si="19">((V30/V$69*100))</f>
        <v>0.68027871990981448</v>
      </c>
      <c r="X30" s="116">
        <v>5</v>
      </c>
      <c r="Y30" s="116">
        <f t="shared" ref="Y30:Y68" si="20">((X30/X$69*100))</f>
        <v>0.65461305822128546</v>
      </c>
      <c r="Z30" s="116">
        <f>B30+D30+F30+H30+J30+L30+N30+P30+R30+T30+V30+X30</f>
        <v>342.60999999999996</v>
      </c>
      <c r="AA30" s="116">
        <f t="shared" ref="AA30:AA68" si="21">((Z30/Z$69*100))</f>
        <v>0.52225494138446271</v>
      </c>
    </row>
    <row r="31" spans="1:27" x14ac:dyDescent="0.2">
      <c r="A31" s="89" t="s">
        <v>179</v>
      </c>
      <c r="B31" s="116"/>
      <c r="C31" s="116"/>
      <c r="D31" s="116"/>
      <c r="E31" s="116">
        <f t="shared" ref="E31:G68" si="22">((D31/D$69*100))</f>
        <v>0</v>
      </c>
      <c r="F31" s="116">
        <v>11.6</v>
      </c>
      <c r="G31" s="116">
        <f t="shared" si="22"/>
        <v>7.9912922470687126E-2</v>
      </c>
      <c r="H31" s="116">
        <v>6.05</v>
      </c>
      <c r="I31" s="116">
        <f t="shared" si="12"/>
        <v>7.2028182663471219E-2</v>
      </c>
      <c r="J31" s="116"/>
      <c r="K31" s="116">
        <f t="shared" si="13"/>
        <v>0</v>
      </c>
      <c r="L31" s="116">
        <v>142.94999999999999</v>
      </c>
      <c r="M31" s="116">
        <f t="shared" si="14"/>
        <v>1.4918394970638049</v>
      </c>
      <c r="N31" s="116">
        <v>1045.0100000000002</v>
      </c>
      <c r="O31" s="116">
        <f t="shared" si="15"/>
        <v>10.184905432352419</v>
      </c>
      <c r="P31" s="116">
        <v>67.449999999999989</v>
      </c>
      <c r="Q31" s="116">
        <f t="shared" si="16"/>
        <v>3.7011429919721728</v>
      </c>
      <c r="R31" s="116">
        <v>9.3000000000000007</v>
      </c>
      <c r="S31" s="116">
        <f t="shared" si="17"/>
        <v>0.8293057016996308</v>
      </c>
      <c r="T31" s="116">
        <v>168.98</v>
      </c>
      <c r="U31" s="116">
        <f t="shared" si="18"/>
        <v>18.375780247504292</v>
      </c>
      <c r="V31" s="116">
        <v>186.02</v>
      </c>
      <c r="W31" s="116">
        <f t="shared" si="19"/>
        <v>18.077921068231955</v>
      </c>
      <c r="X31" s="116">
        <v>10</v>
      </c>
      <c r="Y31" s="116">
        <f t="shared" si="20"/>
        <v>1.3092261164425709</v>
      </c>
      <c r="Z31" s="116">
        <f t="shared" ref="Z31:Z68" si="23">B31+D31+F31+H31+J31+L31+N31+P31+R31+T31+V31+X31</f>
        <v>1647.3600000000001</v>
      </c>
      <c r="AA31" s="116">
        <f t="shared" si="21"/>
        <v>2.511140656253783</v>
      </c>
    </row>
    <row r="32" spans="1:27" x14ac:dyDescent="0.2">
      <c r="A32" s="89" t="s">
        <v>180</v>
      </c>
      <c r="B32" s="116"/>
      <c r="C32" s="116"/>
      <c r="D32" s="116"/>
      <c r="E32" s="116">
        <f t="shared" si="22"/>
        <v>0</v>
      </c>
      <c r="F32" s="116"/>
      <c r="G32" s="116">
        <f t="shared" si="22"/>
        <v>0</v>
      </c>
      <c r="H32" s="116"/>
      <c r="I32" s="116">
        <f t="shared" si="12"/>
        <v>0</v>
      </c>
      <c r="J32" s="116"/>
      <c r="K32" s="116">
        <f t="shared" si="13"/>
        <v>0</v>
      </c>
      <c r="L32" s="116">
        <v>93.600000000000009</v>
      </c>
      <c r="M32" s="116">
        <f t="shared" si="14"/>
        <v>0.97681830657693014</v>
      </c>
      <c r="N32" s="116">
        <v>0.04</v>
      </c>
      <c r="O32" s="116">
        <f t="shared" si="15"/>
        <v>3.8984910890239974E-4</v>
      </c>
      <c r="P32" s="116">
        <v>18.03</v>
      </c>
      <c r="Q32" s="116">
        <f t="shared" si="16"/>
        <v>0.98934926827662395</v>
      </c>
      <c r="R32" s="116"/>
      <c r="S32" s="116">
        <f t="shared" si="17"/>
        <v>0</v>
      </c>
      <c r="T32" s="116"/>
      <c r="U32" s="116">
        <f t="shared" si="18"/>
        <v>0</v>
      </c>
      <c r="V32" s="116"/>
      <c r="W32" s="116">
        <f t="shared" si="19"/>
        <v>0</v>
      </c>
      <c r="X32" s="116"/>
      <c r="Y32" s="116">
        <f t="shared" si="20"/>
        <v>0</v>
      </c>
      <c r="Z32" s="116">
        <f t="shared" si="23"/>
        <v>111.67000000000002</v>
      </c>
      <c r="AA32" s="116">
        <f t="shared" si="21"/>
        <v>0.170223313109375</v>
      </c>
    </row>
    <row r="33" spans="1:27" x14ac:dyDescent="0.2">
      <c r="A33" s="89" t="s">
        <v>181</v>
      </c>
      <c r="B33" s="116"/>
      <c r="C33" s="116"/>
      <c r="D33" s="116"/>
      <c r="E33" s="116">
        <f t="shared" si="22"/>
        <v>0</v>
      </c>
      <c r="F33" s="116"/>
      <c r="G33" s="116">
        <f t="shared" si="22"/>
        <v>0</v>
      </c>
      <c r="H33" s="116">
        <v>7</v>
      </c>
      <c r="I33" s="116">
        <f t="shared" si="12"/>
        <v>8.3338393164346866E-2</v>
      </c>
      <c r="J33" s="116"/>
      <c r="K33" s="116">
        <f t="shared" si="13"/>
        <v>0</v>
      </c>
      <c r="L33" s="116">
        <v>5.3</v>
      </c>
      <c r="M33" s="116">
        <f t="shared" si="14"/>
        <v>5.5311293000616768E-2</v>
      </c>
      <c r="N33" s="116"/>
      <c r="O33" s="116">
        <f t="shared" si="15"/>
        <v>0</v>
      </c>
      <c r="P33" s="116">
        <v>152.76000000000002</v>
      </c>
      <c r="Q33" s="116">
        <f t="shared" si="16"/>
        <v>8.3823069451989518</v>
      </c>
      <c r="R33" s="116"/>
      <c r="S33" s="116">
        <f t="shared" si="17"/>
        <v>0</v>
      </c>
      <c r="T33" s="116"/>
      <c r="U33" s="116">
        <f t="shared" si="18"/>
        <v>0</v>
      </c>
      <c r="V33" s="116"/>
      <c r="W33" s="116">
        <f t="shared" si="19"/>
        <v>0</v>
      </c>
      <c r="X33" s="116"/>
      <c r="Y33" s="116">
        <f t="shared" si="20"/>
        <v>0</v>
      </c>
      <c r="Z33" s="116">
        <f t="shared" si="23"/>
        <v>165.06000000000003</v>
      </c>
      <c r="AA33" s="116">
        <f t="shared" si="21"/>
        <v>0.25160795255514851</v>
      </c>
    </row>
    <row r="34" spans="1:27" x14ac:dyDescent="0.2">
      <c r="A34" s="89" t="s">
        <v>182</v>
      </c>
      <c r="B34" s="116"/>
      <c r="C34" s="116"/>
      <c r="D34" s="116"/>
      <c r="E34" s="116">
        <f t="shared" si="22"/>
        <v>0</v>
      </c>
      <c r="F34" s="116"/>
      <c r="G34" s="116">
        <f t="shared" si="22"/>
        <v>0</v>
      </c>
      <c r="H34" s="116"/>
      <c r="I34" s="116">
        <f t="shared" si="12"/>
        <v>0</v>
      </c>
      <c r="J34" s="116">
        <v>0.5</v>
      </c>
      <c r="K34" s="116">
        <f t="shared" si="13"/>
        <v>3.030846745840466E-3</v>
      </c>
      <c r="L34" s="116">
        <v>128.5</v>
      </c>
      <c r="M34" s="116">
        <f t="shared" si="14"/>
        <v>1.341037952939482</v>
      </c>
      <c r="N34" s="116">
        <v>29.59</v>
      </c>
      <c r="O34" s="116">
        <f t="shared" si="15"/>
        <v>0.28839087831055016</v>
      </c>
      <c r="P34" s="116">
        <v>19.8</v>
      </c>
      <c r="Q34" s="116">
        <f t="shared" si="16"/>
        <v>1.0864734060941295</v>
      </c>
      <c r="R34" s="116"/>
      <c r="S34" s="116">
        <f t="shared" si="17"/>
        <v>0</v>
      </c>
      <c r="T34" s="116">
        <v>13.799999999999999</v>
      </c>
      <c r="U34" s="116">
        <f t="shared" si="18"/>
        <v>1.5006850953696249</v>
      </c>
      <c r="V34" s="116">
        <v>10</v>
      </c>
      <c r="W34" s="116">
        <f t="shared" si="19"/>
        <v>0.97182674272830638</v>
      </c>
      <c r="X34" s="116"/>
      <c r="Y34" s="116">
        <f t="shared" si="20"/>
        <v>0</v>
      </c>
      <c r="Z34" s="116">
        <f t="shared" si="23"/>
        <v>202.19000000000003</v>
      </c>
      <c r="AA34" s="116">
        <f t="shared" si="21"/>
        <v>0.30820678496986237</v>
      </c>
    </row>
    <row r="35" spans="1:27" x14ac:dyDescent="0.2">
      <c r="A35" s="89" t="s">
        <v>183</v>
      </c>
      <c r="B35" s="116"/>
      <c r="C35" s="116"/>
      <c r="D35" s="116"/>
      <c r="E35" s="116">
        <f t="shared" si="22"/>
        <v>0</v>
      </c>
      <c r="F35" s="116"/>
      <c r="G35" s="116">
        <f t="shared" si="22"/>
        <v>0</v>
      </c>
      <c r="H35" s="116"/>
      <c r="I35" s="116">
        <f t="shared" si="12"/>
        <v>0</v>
      </c>
      <c r="J35" s="116"/>
      <c r="K35" s="116">
        <f t="shared" si="13"/>
        <v>0</v>
      </c>
      <c r="L35" s="116">
        <v>2</v>
      </c>
      <c r="M35" s="116">
        <f t="shared" si="14"/>
        <v>2.0872186037968591E-2</v>
      </c>
      <c r="N35" s="116">
        <v>0.29000000000000004</v>
      </c>
      <c r="O35" s="116">
        <f t="shared" si="15"/>
        <v>2.8264060395423981E-3</v>
      </c>
      <c r="P35" s="116">
        <v>2.0300000000000002</v>
      </c>
      <c r="Q35" s="116">
        <f t="shared" si="16"/>
        <v>0.11139096032177188</v>
      </c>
      <c r="R35" s="116"/>
      <c r="S35" s="116">
        <f t="shared" si="17"/>
        <v>0</v>
      </c>
      <c r="T35" s="116">
        <v>1.25</v>
      </c>
      <c r="U35" s="116">
        <f t="shared" si="18"/>
        <v>0.13593162095739356</v>
      </c>
      <c r="V35" s="116">
        <v>2</v>
      </c>
      <c r="W35" s="116">
        <f t="shared" si="19"/>
        <v>0.19436534854566126</v>
      </c>
      <c r="X35" s="116"/>
      <c r="Y35" s="116">
        <f t="shared" si="20"/>
        <v>0</v>
      </c>
      <c r="Z35" s="116">
        <f t="shared" si="23"/>
        <v>7.57</v>
      </c>
      <c r="AA35" s="116">
        <f t="shared" si="21"/>
        <v>1.153927178506285E-2</v>
      </c>
    </row>
    <row r="36" spans="1:27" x14ac:dyDescent="0.2">
      <c r="A36" s="89" t="s">
        <v>184</v>
      </c>
      <c r="B36" s="116"/>
      <c r="C36" s="116"/>
      <c r="D36" s="116"/>
      <c r="E36" s="116">
        <f t="shared" si="22"/>
        <v>0</v>
      </c>
      <c r="F36" s="116"/>
      <c r="G36" s="116">
        <f t="shared" si="22"/>
        <v>0</v>
      </c>
      <c r="H36" s="116"/>
      <c r="I36" s="116">
        <f t="shared" si="12"/>
        <v>0</v>
      </c>
      <c r="J36" s="116"/>
      <c r="K36" s="116">
        <f t="shared" si="13"/>
        <v>0</v>
      </c>
      <c r="L36" s="116">
        <v>259</v>
      </c>
      <c r="M36" s="116">
        <f t="shared" si="14"/>
        <v>2.7029480919169324</v>
      </c>
      <c r="N36" s="116">
        <v>0.25</v>
      </c>
      <c r="O36" s="116">
        <f t="shared" si="15"/>
        <v>2.4365569306399981E-3</v>
      </c>
      <c r="P36" s="116">
        <v>1.5</v>
      </c>
      <c r="Q36" s="116">
        <f t="shared" si="16"/>
        <v>8.2308591370767389E-2</v>
      </c>
      <c r="R36" s="116"/>
      <c r="S36" s="116">
        <f t="shared" si="17"/>
        <v>0</v>
      </c>
      <c r="T36" s="116"/>
      <c r="U36" s="116">
        <f t="shared" si="18"/>
        <v>0</v>
      </c>
      <c r="V36" s="116"/>
      <c r="W36" s="116">
        <f t="shared" si="19"/>
        <v>0</v>
      </c>
      <c r="X36" s="116"/>
      <c r="Y36" s="116">
        <f t="shared" si="20"/>
        <v>0</v>
      </c>
      <c r="Z36" s="116">
        <f t="shared" si="23"/>
        <v>260.75</v>
      </c>
      <c r="AA36" s="116">
        <f t="shared" si="21"/>
        <v>0.39747227449869721</v>
      </c>
    </row>
    <row r="37" spans="1:27" x14ac:dyDescent="0.2">
      <c r="A37" s="89" t="s">
        <v>185</v>
      </c>
      <c r="B37" s="116"/>
      <c r="C37" s="116"/>
      <c r="D37" s="116"/>
      <c r="E37" s="116">
        <f t="shared" si="22"/>
        <v>0</v>
      </c>
      <c r="F37" s="116"/>
      <c r="G37" s="116">
        <f t="shared" si="22"/>
        <v>0</v>
      </c>
      <c r="H37" s="116">
        <v>11</v>
      </c>
      <c r="I37" s="116">
        <f t="shared" si="12"/>
        <v>0.1309603321154022</v>
      </c>
      <c r="J37" s="116"/>
      <c r="K37" s="116">
        <f t="shared" si="13"/>
        <v>0</v>
      </c>
      <c r="L37" s="116"/>
      <c r="M37" s="116">
        <f t="shared" si="14"/>
        <v>0</v>
      </c>
      <c r="N37" s="116">
        <v>1.45</v>
      </c>
      <c r="O37" s="116">
        <f t="shared" si="15"/>
        <v>1.4132030197711989E-2</v>
      </c>
      <c r="P37" s="116">
        <v>57.5</v>
      </c>
      <c r="Q37" s="116">
        <f t="shared" si="16"/>
        <v>3.1551626692127495</v>
      </c>
      <c r="R37" s="116"/>
      <c r="S37" s="116">
        <f t="shared" si="17"/>
        <v>0</v>
      </c>
      <c r="T37" s="116"/>
      <c r="U37" s="116">
        <f t="shared" si="18"/>
        <v>0</v>
      </c>
      <c r="V37" s="116"/>
      <c r="W37" s="116">
        <f t="shared" si="19"/>
        <v>0</v>
      </c>
      <c r="X37" s="116"/>
      <c r="Y37" s="116">
        <f t="shared" si="20"/>
        <v>0</v>
      </c>
      <c r="Z37" s="116">
        <f t="shared" si="23"/>
        <v>69.95</v>
      </c>
      <c r="AA37" s="116">
        <f t="shared" si="21"/>
        <v>0.1066277491895834</v>
      </c>
    </row>
    <row r="38" spans="1:27" x14ac:dyDescent="0.2">
      <c r="A38" s="91" t="s">
        <v>186</v>
      </c>
      <c r="B38" s="117"/>
      <c r="C38" s="117"/>
      <c r="D38" s="117"/>
      <c r="E38" s="117">
        <f t="shared" si="22"/>
        <v>0</v>
      </c>
      <c r="F38" s="117">
        <v>1.5</v>
      </c>
      <c r="G38" s="117">
        <f t="shared" si="22"/>
        <v>1.0333567560864716E-2</v>
      </c>
      <c r="H38" s="117"/>
      <c r="I38" s="117">
        <f t="shared" si="12"/>
        <v>0</v>
      </c>
      <c r="J38" s="117">
        <v>150</v>
      </c>
      <c r="K38" s="117">
        <f t="shared" si="13"/>
        <v>0.90925402375213982</v>
      </c>
      <c r="L38" s="117">
        <v>1159.1600000000001</v>
      </c>
      <c r="M38" s="117">
        <f t="shared" si="14"/>
        <v>12.097101583885838</v>
      </c>
      <c r="N38" s="117">
        <v>4.75</v>
      </c>
      <c r="O38" s="117">
        <f t="shared" si="15"/>
        <v>4.6294581682159962E-2</v>
      </c>
      <c r="P38" s="117">
        <v>7.1</v>
      </c>
      <c r="Q38" s="117">
        <f t="shared" si="16"/>
        <v>0.38959399915496562</v>
      </c>
      <c r="R38" s="117">
        <v>2</v>
      </c>
      <c r="S38" s="117">
        <f t="shared" si="17"/>
        <v>0.17834531219346897</v>
      </c>
      <c r="T38" s="117">
        <v>0.2</v>
      </c>
      <c r="U38" s="117">
        <f t="shared" si="18"/>
        <v>2.1749059353182974E-2</v>
      </c>
      <c r="V38" s="117"/>
      <c r="W38" s="117">
        <f t="shared" si="19"/>
        <v>0</v>
      </c>
      <c r="X38" s="117"/>
      <c r="Y38" s="117">
        <f t="shared" si="20"/>
        <v>0</v>
      </c>
      <c r="Z38" s="117">
        <f t="shared" si="23"/>
        <v>1324.71</v>
      </c>
      <c r="AA38" s="117">
        <f t="shared" si="21"/>
        <v>2.0193115886909654</v>
      </c>
    </row>
    <row r="39" spans="1:27" x14ac:dyDescent="0.2">
      <c r="A39" s="88" t="s">
        <v>187</v>
      </c>
      <c r="B39" s="118"/>
      <c r="C39" s="118"/>
      <c r="D39" s="118"/>
      <c r="E39" s="118">
        <f t="shared" si="22"/>
        <v>0</v>
      </c>
      <c r="F39" s="118"/>
      <c r="G39" s="118">
        <f t="shared" si="22"/>
        <v>0</v>
      </c>
      <c r="H39" s="118">
        <v>0</v>
      </c>
      <c r="I39" s="118">
        <f t="shared" si="12"/>
        <v>0</v>
      </c>
      <c r="J39" s="118">
        <v>38.049999999999997</v>
      </c>
      <c r="K39" s="118">
        <f t="shared" si="13"/>
        <v>0.23064743735845944</v>
      </c>
      <c r="L39" s="118">
        <v>11</v>
      </c>
      <c r="M39" s="118">
        <f t="shared" si="14"/>
        <v>0.11479702320882726</v>
      </c>
      <c r="N39" s="118">
        <v>73.460000000000008</v>
      </c>
      <c r="O39" s="118">
        <f t="shared" si="15"/>
        <v>0.71595788849925712</v>
      </c>
      <c r="P39" s="118">
        <v>123.21000000000001</v>
      </c>
      <c r="Q39" s="118">
        <f t="shared" si="16"/>
        <v>6.7608276951948332</v>
      </c>
      <c r="R39" s="118">
        <v>0</v>
      </c>
      <c r="S39" s="118">
        <f t="shared" si="17"/>
        <v>0</v>
      </c>
      <c r="T39" s="118">
        <v>1.8</v>
      </c>
      <c r="U39" s="118">
        <f t="shared" si="18"/>
        <v>0.19574153417864673</v>
      </c>
      <c r="V39" s="118">
        <v>54.5</v>
      </c>
      <c r="W39" s="118">
        <f t="shared" si="19"/>
        <v>5.2964557478692695</v>
      </c>
      <c r="X39" s="118">
        <v>0</v>
      </c>
      <c r="Y39" s="118">
        <f t="shared" si="20"/>
        <v>0</v>
      </c>
      <c r="Z39" s="118">
        <f t="shared" si="23"/>
        <v>302.02000000000004</v>
      </c>
      <c r="AA39" s="118">
        <f t="shared" si="21"/>
        <v>0.46038188434936361</v>
      </c>
    </row>
    <row r="40" spans="1:27" x14ac:dyDescent="0.2">
      <c r="A40" s="89" t="s">
        <v>188</v>
      </c>
      <c r="B40" s="116"/>
      <c r="C40" s="116"/>
      <c r="D40" s="116">
        <v>2</v>
      </c>
      <c r="E40" s="116">
        <f t="shared" si="22"/>
        <v>0.28943141199114342</v>
      </c>
      <c r="F40" s="116"/>
      <c r="G40" s="116">
        <f t="shared" si="22"/>
        <v>0</v>
      </c>
      <c r="H40" s="116">
        <v>21.5</v>
      </c>
      <c r="I40" s="116">
        <f t="shared" si="12"/>
        <v>0.25596792186192252</v>
      </c>
      <c r="J40" s="116">
        <v>2159.5500000000002</v>
      </c>
      <c r="K40" s="116">
        <f t="shared" si="13"/>
        <v>13.090530179959556</v>
      </c>
      <c r="L40" s="116">
        <v>75.62</v>
      </c>
      <c r="M40" s="116">
        <f t="shared" si="14"/>
        <v>0.78917735409559253</v>
      </c>
      <c r="N40" s="116">
        <v>270.86999999999995</v>
      </c>
      <c r="O40" s="116">
        <f t="shared" si="15"/>
        <v>2.6399607032098245</v>
      </c>
      <c r="P40" s="116">
        <v>412.84999999999997</v>
      </c>
      <c r="Q40" s="116">
        <f t="shared" si="16"/>
        <v>22.65406796494754</v>
      </c>
      <c r="R40" s="116">
        <v>0</v>
      </c>
      <c r="S40" s="116">
        <f t="shared" si="17"/>
        <v>0</v>
      </c>
      <c r="T40" s="116">
        <v>18.850000000000001</v>
      </c>
      <c r="U40" s="116">
        <f t="shared" si="18"/>
        <v>2.0498488440374949</v>
      </c>
      <c r="V40" s="116">
        <v>0</v>
      </c>
      <c r="W40" s="116">
        <f t="shared" si="19"/>
        <v>0</v>
      </c>
      <c r="X40" s="116">
        <v>0</v>
      </c>
      <c r="Y40" s="116">
        <f t="shared" si="20"/>
        <v>0</v>
      </c>
      <c r="Z40" s="116">
        <f t="shared" si="23"/>
        <v>2961.24</v>
      </c>
      <c r="AA40" s="116">
        <f t="shared" si="21"/>
        <v>4.5139436170144664</v>
      </c>
    </row>
    <row r="41" spans="1:27" x14ac:dyDescent="0.2">
      <c r="A41" s="89" t="s">
        <v>189</v>
      </c>
      <c r="B41" s="116"/>
      <c r="C41" s="116"/>
      <c r="D41" s="116"/>
      <c r="E41" s="116">
        <f t="shared" si="22"/>
        <v>0</v>
      </c>
      <c r="F41" s="116">
        <v>13.5</v>
      </c>
      <c r="G41" s="116">
        <f t="shared" si="22"/>
        <v>9.3002108047782431E-2</v>
      </c>
      <c r="H41" s="116"/>
      <c r="I41" s="116">
        <f t="shared" si="12"/>
        <v>0</v>
      </c>
      <c r="J41" s="116">
        <v>6.5</v>
      </c>
      <c r="K41" s="116">
        <f t="shared" si="13"/>
        <v>3.9401007695926055E-2</v>
      </c>
      <c r="L41" s="116">
        <v>48</v>
      </c>
      <c r="M41" s="116">
        <f t="shared" si="14"/>
        <v>0.50093246491124621</v>
      </c>
      <c r="N41" s="116">
        <v>73.75</v>
      </c>
      <c r="O41" s="116">
        <f t="shared" si="15"/>
        <v>0.71878429453879944</v>
      </c>
      <c r="P41" s="116">
        <v>4.0199999999999996</v>
      </c>
      <c r="Q41" s="116">
        <f t="shared" si="16"/>
        <v>0.22058702487365656</v>
      </c>
      <c r="R41" s="116"/>
      <c r="S41" s="116">
        <f t="shared" si="17"/>
        <v>0</v>
      </c>
      <c r="T41" s="116"/>
      <c r="U41" s="116">
        <f t="shared" si="18"/>
        <v>0</v>
      </c>
      <c r="V41" s="116"/>
      <c r="W41" s="116">
        <f t="shared" si="19"/>
        <v>0</v>
      </c>
      <c r="X41" s="116"/>
      <c r="Y41" s="116">
        <f t="shared" si="20"/>
        <v>0</v>
      </c>
      <c r="Z41" s="116">
        <f t="shared" si="23"/>
        <v>145.77000000000001</v>
      </c>
      <c r="AA41" s="116">
        <f t="shared" si="21"/>
        <v>0.22220338812531198</v>
      </c>
    </row>
    <row r="42" spans="1:27" x14ac:dyDescent="0.2">
      <c r="A42" s="89" t="s">
        <v>190</v>
      </c>
      <c r="B42" s="116"/>
      <c r="C42" s="116"/>
      <c r="D42" s="116"/>
      <c r="E42" s="116">
        <f t="shared" si="22"/>
        <v>0</v>
      </c>
      <c r="F42" s="116"/>
      <c r="G42" s="116">
        <f t="shared" si="22"/>
        <v>0</v>
      </c>
      <c r="H42" s="116"/>
      <c r="I42" s="116">
        <f t="shared" si="12"/>
        <v>0</v>
      </c>
      <c r="J42" s="116">
        <v>0.2</v>
      </c>
      <c r="K42" s="116">
        <f t="shared" si="13"/>
        <v>1.2123386983361863E-3</v>
      </c>
      <c r="L42" s="116">
        <v>2</v>
      </c>
      <c r="M42" s="116">
        <f t="shared" si="14"/>
        <v>2.0872186037968591E-2</v>
      </c>
      <c r="N42" s="116">
        <v>9.25</v>
      </c>
      <c r="O42" s="116">
        <f t="shared" si="15"/>
        <v>9.0152606433679922E-2</v>
      </c>
      <c r="P42" s="116">
        <v>0.31</v>
      </c>
      <c r="Q42" s="116">
        <f t="shared" si="16"/>
        <v>1.7010442216625257E-2</v>
      </c>
      <c r="R42" s="116"/>
      <c r="S42" s="116">
        <f t="shared" si="17"/>
        <v>0</v>
      </c>
      <c r="T42" s="116"/>
      <c r="U42" s="116">
        <f t="shared" si="18"/>
        <v>0</v>
      </c>
      <c r="V42" s="116"/>
      <c r="W42" s="116">
        <f t="shared" si="19"/>
        <v>0</v>
      </c>
      <c r="X42" s="116"/>
      <c r="Y42" s="116">
        <f t="shared" si="20"/>
        <v>0</v>
      </c>
      <c r="Z42" s="116">
        <f t="shared" si="23"/>
        <v>11.76</v>
      </c>
      <c r="AA42" s="116">
        <f t="shared" si="21"/>
        <v>1.7926266339807016E-2</v>
      </c>
    </row>
    <row r="43" spans="1:27" x14ac:dyDescent="0.2">
      <c r="A43" s="89" t="s">
        <v>191</v>
      </c>
      <c r="B43" s="116"/>
      <c r="C43" s="116"/>
      <c r="D43" s="116"/>
      <c r="E43" s="116">
        <f t="shared" si="22"/>
        <v>0</v>
      </c>
      <c r="F43" s="116"/>
      <c r="G43" s="116">
        <f t="shared" si="22"/>
        <v>0</v>
      </c>
      <c r="H43" s="116">
        <v>45</v>
      </c>
      <c r="I43" s="116">
        <f t="shared" si="12"/>
        <v>0.53574681319937278</v>
      </c>
      <c r="J43" s="116">
        <v>1</v>
      </c>
      <c r="K43" s="116">
        <f t="shared" si="13"/>
        <v>6.061693491680932E-3</v>
      </c>
      <c r="L43" s="116"/>
      <c r="M43" s="116">
        <f t="shared" si="14"/>
        <v>0</v>
      </c>
      <c r="N43" s="116">
        <v>5.2299999999999995</v>
      </c>
      <c r="O43" s="116">
        <f t="shared" si="15"/>
        <v>5.097277098898876E-2</v>
      </c>
      <c r="P43" s="116">
        <v>0.36</v>
      </c>
      <c r="Q43" s="116">
        <f t="shared" si="16"/>
        <v>1.9754061928984171E-2</v>
      </c>
      <c r="R43" s="116"/>
      <c r="S43" s="116">
        <f t="shared" si="17"/>
        <v>0</v>
      </c>
      <c r="T43" s="116">
        <v>17</v>
      </c>
      <c r="U43" s="116">
        <f t="shared" si="18"/>
        <v>1.8486700450205524</v>
      </c>
      <c r="V43" s="116"/>
      <c r="W43" s="116">
        <f t="shared" si="19"/>
        <v>0</v>
      </c>
      <c r="X43" s="116"/>
      <c r="Y43" s="116">
        <f t="shared" si="20"/>
        <v>0</v>
      </c>
      <c r="Z43" s="116">
        <f t="shared" si="23"/>
        <v>68.59</v>
      </c>
      <c r="AA43" s="116">
        <f t="shared" si="21"/>
        <v>0.10455464355844926</v>
      </c>
    </row>
    <row r="44" spans="1:27" x14ac:dyDescent="0.2">
      <c r="A44" s="89" t="s">
        <v>192</v>
      </c>
      <c r="B44" s="116"/>
      <c r="C44" s="116"/>
      <c r="D44" s="116"/>
      <c r="E44" s="116">
        <f t="shared" si="22"/>
        <v>0</v>
      </c>
      <c r="F44" s="116"/>
      <c r="G44" s="116">
        <f t="shared" si="22"/>
        <v>0</v>
      </c>
      <c r="H44" s="116">
        <v>0.15000000000000002</v>
      </c>
      <c r="I44" s="116">
        <f t="shared" si="12"/>
        <v>1.7858227106645759E-3</v>
      </c>
      <c r="J44" s="116"/>
      <c r="K44" s="116">
        <f t="shared" si="13"/>
        <v>0</v>
      </c>
      <c r="L44" s="116">
        <v>122.00999999999999</v>
      </c>
      <c r="M44" s="116">
        <f t="shared" si="14"/>
        <v>1.2733077092462737</v>
      </c>
      <c r="N44" s="116">
        <v>0.70000000000000007</v>
      </c>
      <c r="O44" s="116">
        <f t="shared" si="15"/>
        <v>6.8223594057919947E-3</v>
      </c>
      <c r="P44" s="116">
        <v>1.2</v>
      </c>
      <c r="Q44" s="116">
        <f t="shared" si="16"/>
        <v>6.5846873096613898E-2</v>
      </c>
      <c r="R44" s="116"/>
      <c r="S44" s="116">
        <f t="shared" si="17"/>
        <v>0</v>
      </c>
      <c r="T44" s="116"/>
      <c r="U44" s="116">
        <f t="shared" si="18"/>
        <v>0</v>
      </c>
      <c r="V44" s="116"/>
      <c r="W44" s="116">
        <f t="shared" si="19"/>
        <v>0</v>
      </c>
      <c r="X44" s="116"/>
      <c r="Y44" s="116">
        <f t="shared" si="20"/>
        <v>0</v>
      </c>
      <c r="Z44" s="116">
        <f t="shared" si="23"/>
        <v>124.06</v>
      </c>
      <c r="AA44" s="116">
        <f t="shared" si="21"/>
        <v>0.18910991514595737</v>
      </c>
    </row>
    <row r="45" spans="1:27" x14ac:dyDescent="0.2">
      <c r="A45" s="89" t="s">
        <v>193</v>
      </c>
      <c r="B45" s="116"/>
      <c r="C45" s="116"/>
      <c r="D45" s="116"/>
      <c r="E45" s="116">
        <f t="shared" si="22"/>
        <v>0</v>
      </c>
      <c r="F45" s="116"/>
      <c r="G45" s="116">
        <f t="shared" si="22"/>
        <v>0</v>
      </c>
      <c r="H45" s="116">
        <v>0.4</v>
      </c>
      <c r="I45" s="116">
        <f t="shared" si="12"/>
        <v>4.7621938951055353E-3</v>
      </c>
      <c r="J45" s="116">
        <v>3.65</v>
      </c>
      <c r="K45" s="116">
        <f t="shared" si="13"/>
        <v>2.2125181244635399E-2</v>
      </c>
      <c r="L45" s="116">
        <v>387.00000000000006</v>
      </c>
      <c r="M45" s="116">
        <f t="shared" si="14"/>
        <v>4.0387679983469233</v>
      </c>
      <c r="N45" s="116">
        <v>17.150000000000002</v>
      </c>
      <c r="O45" s="116">
        <f t="shared" si="15"/>
        <v>0.16714780544190389</v>
      </c>
      <c r="P45" s="116">
        <v>44.43</v>
      </c>
      <c r="Q45" s="116">
        <f t="shared" si="16"/>
        <v>2.4379804764021298</v>
      </c>
      <c r="R45" s="116">
        <v>7</v>
      </c>
      <c r="S45" s="116">
        <f t="shared" si="17"/>
        <v>0.62420859267714146</v>
      </c>
      <c r="T45" s="116">
        <v>0</v>
      </c>
      <c r="U45" s="116">
        <f t="shared" si="18"/>
        <v>0</v>
      </c>
      <c r="V45" s="116">
        <v>0</v>
      </c>
      <c r="W45" s="116">
        <f t="shared" si="19"/>
        <v>0</v>
      </c>
      <c r="X45" s="116">
        <v>0</v>
      </c>
      <c r="Y45" s="116">
        <f t="shared" si="20"/>
        <v>0</v>
      </c>
      <c r="Z45" s="116">
        <f t="shared" si="23"/>
        <v>459.63000000000005</v>
      </c>
      <c r="AA45" s="116">
        <f t="shared" si="21"/>
        <v>0.70063348620454935</v>
      </c>
    </row>
    <row r="46" spans="1:27" x14ac:dyDescent="0.2">
      <c r="A46" s="91" t="s">
        <v>194</v>
      </c>
      <c r="B46" s="117"/>
      <c r="C46" s="117"/>
      <c r="D46" s="117"/>
      <c r="E46" s="117">
        <f t="shared" si="22"/>
        <v>0</v>
      </c>
      <c r="F46" s="117">
        <v>0.3</v>
      </c>
      <c r="G46" s="117">
        <f t="shared" si="22"/>
        <v>2.0667135121729429E-3</v>
      </c>
      <c r="H46" s="117"/>
      <c r="I46" s="117">
        <f t="shared" si="12"/>
        <v>0</v>
      </c>
      <c r="J46" s="117">
        <v>2</v>
      </c>
      <c r="K46" s="117">
        <f t="shared" si="13"/>
        <v>1.2123386983361864E-2</v>
      </c>
      <c r="L46" s="117">
        <v>611.75</v>
      </c>
      <c r="M46" s="117">
        <f t="shared" si="14"/>
        <v>6.3842799043636429</v>
      </c>
      <c r="N46" s="117">
        <v>33.36</v>
      </c>
      <c r="O46" s="117">
        <f t="shared" si="15"/>
        <v>0.32513415682460134</v>
      </c>
      <c r="P46" s="117">
        <v>1.41</v>
      </c>
      <c r="Q46" s="117">
        <f t="shared" si="16"/>
        <v>7.7370075888521336E-2</v>
      </c>
      <c r="R46" s="117">
        <v>150.5</v>
      </c>
      <c r="S46" s="117">
        <f t="shared" si="17"/>
        <v>13.420484742558541</v>
      </c>
      <c r="T46" s="117"/>
      <c r="U46" s="117">
        <f t="shared" si="18"/>
        <v>0</v>
      </c>
      <c r="V46" s="117"/>
      <c r="W46" s="117">
        <f t="shared" si="19"/>
        <v>0</v>
      </c>
      <c r="X46" s="117"/>
      <c r="Y46" s="117">
        <f t="shared" si="20"/>
        <v>0</v>
      </c>
      <c r="Z46" s="117">
        <f t="shared" si="23"/>
        <v>799.31999999999994</v>
      </c>
      <c r="AA46" s="117">
        <f t="shared" si="21"/>
        <v>1.2184373478515769</v>
      </c>
    </row>
    <row r="47" spans="1:27" x14ac:dyDescent="0.2">
      <c r="A47" s="88" t="s">
        <v>195</v>
      </c>
      <c r="B47" s="118"/>
      <c r="C47" s="118"/>
      <c r="D47" s="118"/>
      <c r="E47" s="118">
        <f t="shared" si="22"/>
        <v>0</v>
      </c>
      <c r="F47" s="118"/>
      <c r="G47" s="118">
        <f t="shared" si="22"/>
        <v>0</v>
      </c>
      <c r="H47" s="118">
        <v>15</v>
      </c>
      <c r="I47" s="118">
        <f t="shared" si="12"/>
        <v>0.17858227106645758</v>
      </c>
      <c r="J47" s="118">
        <v>6.05</v>
      </c>
      <c r="K47" s="118">
        <f t="shared" si="13"/>
        <v>3.6673245624669636E-2</v>
      </c>
      <c r="L47" s="118">
        <v>149.5</v>
      </c>
      <c r="M47" s="118">
        <f t="shared" si="14"/>
        <v>1.5601959063381523</v>
      </c>
      <c r="N47" s="118">
        <v>2.4299999999999997</v>
      </c>
      <c r="O47" s="118">
        <f t="shared" si="15"/>
        <v>2.3683333365820781E-2</v>
      </c>
      <c r="P47" s="118">
        <v>6.7999999999999989</v>
      </c>
      <c r="Q47" s="118">
        <f t="shared" si="16"/>
        <v>0.37313228088081207</v>
      </c>
      <c r="R47" s="118">
        <v>0</v>
      </c>
      <c r="S47" s="118">
        <f t="shared" si="17"/>
        <v>0</v>
      </c>
      <c r="T47" s="118">
        <v>0</v>
      </c>
      <c r="U47" s="118">
        <f t="shared" si="18"/>
        <v>0</v>
      </c>
      <c r="V47" s="118">
        <v>0</v>
      </c>
      <c r="W47" s="118">
        <f t="shared" si="19"/>
        <v>0</v>
      </c>
      <c r="X47" s="118">
        <v>4.09</v>
      </c>
      <c r="Y47" s="118">
        <f t="shared" si="20"/>
        <v>0.53547348162501152</v>
      </c>
      <c r="Z47" s="118">
        <f t="shared" si="23"/>
        <v>183.87000000000003</v>
      </c>
      <c r="AA47" s="118">
        <f t="shared" si="21"/>
        <v>0.28028083264458475</v>
      </c>
    </row>
    <row r="48" spans="1:27" x14ac:dyDescent="0.2">
      <c r="A48" s="89" t="s">
        <v>196</v>
      </c>
      <c r="B48" s="116"/>
      <c r="C48" s="116"/>
      <c r="D48" s="116"/>
      <c r="E48" s="116">
        <f t="shared" si="22"/>
        <v>0</v>
      </c>
      <c r="F48" s="116">
        <v>3.53</v>
      </c>
      <c r="G48" s="116">
        <f t="shared" si="22"/>
        <v>2.4318328993234963E-2</v>
      </c>
      <c r="H48" s="116">
        <v>3.2</v>
      </c>
      <c r="I48" s="116">
        <f t="shared" si="12"/>
        <v>3.8097551160844283E-2</v>
      </c>
      <c r="J48" s="116">
        <v>61</v>
      </c>
      <c r="K48" s="116">
        <f t="shared" si="13"/>
        <v>0.36976330299253685</v>
      </c>
      <c r="L48" s="116">
        <v>2.25</v>
      </c>
      <c r="M48" s="116">
        <f t="shared" si="14"/>
        <v>2.3481209292714664E-2</v>
      </c>
      <c r="N48" s="116">
        <v>9.08</v>
      </c>
      <c r="O48" s="116">
        <f t="shared" si="15"/>
        <v>8.8495747720844731E-2</v>
      </c>
      <c r="P48" s="116">
        <v>2.3099999999999996</v>
      </c>
      <c r="Q48" s="116">
        <f t="shared" si="16"/>
        <v>0.12675523071098174</v>
      </c>
      <c r="R48" s="116"/>
      <c r="S48" s="116">
        <f t="shared" si="17"/>
        <v>0</v>
      </c>
      <c r="T48" s="116"/>
      <c r="U48" s="116">
        <f t="shared" si="18"/>
        <v>0</v>
      </c>
      <c r="V48" s="116"/>
      <c r="W48" s="116">
        <f t="shared" si="19"/>
        <v>0</v>
      </c>
      <c r="X48" s="116">
        <v>0.01</v>
      </c>
      <c r="Y48" s="116">
        <f t="shared" si="20"/>
        <v>1.3092261164425708E-3</v>
      </c>
      <c r="Z48" s="116">
        <f t="shared" si="23"/>
        <v>81.38000000000001</v>
      </c>
      <c r="AA48" s="116">
        <f t="shared" si="21"/>
        <v>0.12405098254536523</v>
      </c>
    </row>
    <row r="49" spans="1:27" x14ac:dyDescent="0.2">
      <c r="A49" s="89" t="s">
        <v>197</v>
      </c>
      <c r="B49" s="116"/>
      <c r="C49" s="116"/>
      <c r="D49" s="116"/>
      <c r="E49" s="116">
        <f t="shared" si="22"/>
        <v>0</v>
      </c>
      <c r="F49" s="116">
        <v>0.12000000000000001</v>
      </c>
      <c r="G49" s="116">
        <f t="shared" si="22"/>
        <v>8.2668540486917732E-4</v>
      </c>
      <c r="H49" s="116">
        <v>0</v>
      </c>
      <c r="I49" s="116">
        <f t="shared" si="12"/>
        <v>0</v>
      </c>
      <c r="J49" s="116">
        <v>2803.55</v>
      </c>
      <c r="K49" s="116">
        <f t="shared" si="13"/>
        <v>16.994260788602077</v>
      </c>
      <c r="L49" s="116">
        <v>2.5</v>
      </c>
      <c r="M49" s="116">
        <f t="shared" si="14"/>
        <v>2.6090232547460738E-2</v>
      </c>
      <c r="N49" s="116">
        <v>4.42</v>
      </c>
      <c r="O49" s="116">
        <f t="shared" si="15"/>
        <v>4.3078326533715169E-2</v>
      </c>
      <c r="P49" s="116">
        <v>0</v>
      </c>
      <c r="Q49" s="116">
        <f t="shared" si="16"/>
        <v>0</v>
      </c>
      <c r="R49" s="116">
        <v>0</v>
      </c>
      <c r="S49" s="116">
        <f t="shared" si="17"/>
        <v>0</v>
      </c>
      <c r="T49" s="116">
        <v>0</v>
      </c>
      <c r="U49" s="116">
        <f t="shared" si="18"/>
        <v>0</v>
      </c>
      <c r="V49" s="116">
        <v>0</v>
      </c>
      <c r="W49" s="116">
        <f t="shared" si="19"/>
        <v>0</v>
      </c>
      <c r="X49" s="116">
        <v>0</v>
      </c>
      <c r="Y49" s="116">
        <f t="shared" si="20"/>
        <v>0</v>
      </c>
      <c r="Z49" s="116">
        <f t="shared" si="23"/>
        <v>2810.59</v>
      </c>
      <c r="AA49" s="116">
        <f t="shared" si="21"/>
        <v>4.2843014380950857</v>
      </c>
    </row>
    <row r="50" spans="1:27" x14ac:dyDescent="0.2">
      <c r="A50" s="89" t="s">
        <v>198</v>
      </c>
      <c r="B50" s="116"/>
      <c r="C50" s="116"/>
      <c r="D50" s="116"/>
      <c r="E50" s="116">
        <f t="shared" si="22"/>
        <v>0</v>
      </c>
      <c r="F50" s="116"/>
      <c r="G50" s="116">
        <f t="shared" si="22"/>
        <v>0</v>
      </c>
      <c r="H50" s="116">
        <v>0</v>
      </c>
      <c r="I50" s="116">
        <f t="shared" si="12"/>
        <v>0</v>
      </c>
      <c r="J50" s="116"/>
      <c r="K50" s="116">
        <f t="shared" si="13"/>
        <v>0</v>
      </c>
      <c r="L50" s="116">
        <v>7.6000000000000005</v>
      </c>
      <c r="M50" s="116">
        <f t="shared" si="14"/>
        <v>7.9314306944280655E-2</v>
      </c>
      <c r="N50" s="116">
        <v>9.3699999999999992</v>
      </c>
      <c r="O50" s="116">
        <f t="shared" si="15"/>
        <v>9.1322153760387118E-2</v>
      </c>
      <c r="P50" s="116">
        <v>3.55</v>
      </c>
      <c r="Q50" s="116">
        <f t="shared" si="16"/>
        <v>0.19479699957748281</v>
      </c>
      <c r="R50" s="116">
        <v>0</v>
      </c>
      <c r="S50" s="116">
        <f t="shared" si="17"/>
        <v>0</v>
      </c>
      <c r="T50" s="116">
        <v>0</v>
      </c>
      <c r="U50" s="116">
        <f t="shared" si="18"/>
        <v>0</v>
      </c>
      <c r="V50" s="116">
        <v>0</v>
      </c>
      <c r="W50" s="116">
        <f t="shared" si="19"/>
        <v>0</v>
      </c>
      <c r="X50" s="116">
        <v>0.25</v>
      </c>
      <c r="Y50" s="116">
        <f t="shared" si="20"/>
        <v>3.2730652911064272E-2</v>
      </c>
      <c r="Z50" s="116">
        <f t="shared" si="23"/>
        <v>20.77</v>
      </c>
      <c r="AA50" s="116">
        <f t="shared" si="21"/>
        <v>3.1660591146070727E-2</v>
      </c>
    </row>
    <row r="51" spans="1:27" x14ac:dyDescent="0.2">
      <c r="A51" s="89" t="s">
        <v>199</v>
      </c>
      <c r="B51" s="116"/>
      <c r="C51" s="116"/>
      <c r="D51" s="116"/>
      <c r="E51" s="116">
        <f t="shared" si="22"/>
        <v>0</v>
      </c>
      <c r="F51" s="116"/>
      <c r="G51" s="116">
        <f t="shared" si="22"/>
        <v>0</v>
      </c>
      <c r="H51" s="116">
        <v>23.4</v>
      </c>
      <c r="I51" s="116">
        <f t="shared" si="12"/>
        <v>0.27858834286367379</v>
      </c>
      <c r="J51" s="116">
        <v>1268.5999999999999</v>
      </c>
      <c r="K51" s="116">
        <f t="shared" si="13"/>
        <v>7.6898643635464294</v>
      </c>
      <c r="L51" s="116">
        <v>35</v>
      </c>
      <c r="M51" s="116">
        <f t="shared" si="14"/>
        <v>0.36526325566445034</v>
      </c>
      <c r="N51" s="116"/>
      <c r="O51" s="116">
        <f t="shared" si="15"/>
        <v>0</v>
      </c>
      <c r="P51" s="116"/>
      <c r="Q51" s="116">
        <f t="shared" si="16"/>
        <v>0</v>
      </c>
      <c r="R51" s="116"/>
      <c r="S51" s="116">
        <f t="shared" si="17"/>
        <v>0</v>
      </c>
      <c r="T51" s="116"/>
      <c r="U51" s="116">
        <f t="shared" si="18"/>
        <v>0</v>
      </c>
      <c r="V51" s="116"/>
      <c r="W51" s="116">
        <f t="shared" si="19"/>
        <v>0</v>
      </c>
      <c r="X51" s="116"/>
      <c r="Y51" s="116">
        <f t="shared" si="20"/>
        <v>0</v>
      </c>
      <c r="Z51" s="116">
        <f t="shared" si="23"/>
        <v>1327</v>
      </c>
      <c r="AA51" s="116">
        <f t="shared" si="21"/>
        <v>2.0228023327316254</v>
      </c>
    </row>
    <row r="52" spans="1:27" x14ac:dyDescent="0.2">
      <c r="A52" s="91" t="s">
        <v>200</v>
      </c>
      <c r="B52" s="117"/>
      <c r="C52" s="117"/>
      <c r="D52" s="117"/>
      <c r="E52" s="117">
        <f t="shared" si="22"/>
        <v>0</v>
      </c>
      <c r="F52" s="117">
        <v>0.2</v>
      </c>
      <c r="G52" s="117">
        <f t="shared" si="22"/>
        <v>1.3778090081152953E-3</v>
      </c>
      <c r="H52" s="117"/>
      <c r="I52" s="117">
        <f t="shared" si="12"/>
        <v>0</v>
      </c>
      <c r="J52" s="117">
        <v>193</v>
      </c>
      <c r="K52" s="117">
        <f t="shared" si="13"/>
        <v>1.1699068438944198</v>
      </c>
      <c r="L52" s="117">
        <v>38.75</v>
      </c>
      <c r="M52" s="117">
        <f t="shared" si="14"/>
        <v>0.40439860448564147</v>
      </c>
      <c r="N52" s="117">
        <v>5.65</v>
      </c>
      <c r="O52" s="117">
        <f t="shared" si="15"/>
        <v>5.5066186632463966E-2</v>
      </c>
      <c r="P52" s="117">
        <v>0.8</v>
      </c>
      <c r="Q52" s="117">
        <f t="shared" si="16"/>
        <v>4.3897915397742605E-2</v>
      </c>
      <c r="R52" s="117"/>
      <c r="S52" s="117">
        <f t="shared" si="17"/>
        <v>0</v>
      </c>
      <c r="T52" s="117"/>
      <c r="U52" s="117">
        <f t="shared" si="18"/>
        <v>0</v>
      </c>
      <c r="V52" s="117"/>
      <c r="W52" s="117">
        <f t="shared" si="19"/>
        <v>0</v>
      </c>
      <c r="X52" s="117"/>
      <c r="Y52" s="117">
        <f t="shared" si="20"/>
        <v>0</v>
      </c>
      <c r="Z52" s="117">
        <f t="shared" si="23"/>
        <v>238.4</v>
      </c>
      <c r="AA52" s="117">
        <f t="shared" si="21"/>
        <v>0.3634032223988089</v>
      </c>
    </row>
    <row r="53" spans="1:27" x14ac:dyDescent="0.2">
      <c r="A53" s="88" t="s">
        <v>201</v>
      </c>
      <c r="B53" s="116"/>
      <c r="C53" s="116"/>
      <c r="D53" s="116"/>
      <c r="E53" s="116">
        <f t="shared" si="22"/>
        <v>0</v>
      </c>
      <c r="F53" s="116">
        <v>670.66999999999882</v>
      </c>
      <c r="G53" s="116">
        <f t="shared" si="22"/>
        <v>4.6202758373634172</v>
      </c>
      <c r="H53" s="116">
        <v>9.6000000000000014</v>
      </c>
      <c r="I53" s="116">
        <f t="shared" si="12"/>
        <v>0.11429265348253285</v>
      </c>
      <c r="J53" s="116">
        <v>4035</v>
      </c>
      <c r="K53" s="116">
        <f t="shared" si="13"/>
        <v>24.458933238932559</v>
      </c>
      <c r="L53" s="116">
        <v>11.01</v>
      </c>
      <c r="M53" s="116">
        <f t="shared" si="14"/>
        <v>0.1149013841390171</v>
      </c>
      <c r="N53" s="116">
        <v>11.609999999999994</v>
      </c>
      <c r="O53" s="116">
        <f t="shared" si="15"/>
        <v>0.11315370385892144</v>
      </c>
      <c r="P53" s="116">
        <v>9.0399999999999991</v>
      </c>
      <c r="Q53" s="116">
        <f t="shared" si="16"/>
        <v>0.49604644399449133</v>
      </c>
      <c r="R53" s="116">
        <v>0</v>
      </c>
      <c r="S53" s="116">
        <f t="shared" si="17"/>
        <v>0</v>
      </c>
      <c r="T53" s="116">
        <v>60.999999999999986</v>
      </c>
      <c r="U53" s="116">
        <f t="shared" si="18"/>
        <v>6.6334631027208051</v>
      </c>
      <c r="V53" s="116">
        <v>1.7100000000000002</v>
      </c>
      <c r="W53" s="116">
        <f t="shared" si="19"/>
        <v>0.16618237300654043</v>
      </c>
      <c r="X53" s="116">
        <v>0.26</v>
      </c>
      <c r="Y53" s="116">
        <f t="shared" si="20"/>
        <v>3.4039879027506839E-2</v>
      </c>
      <c r="Z53" s="116">
        <f t="shared" si="23"/>
        <v>4809.8999999999987</v>
      </c>
      <c r="AA53" s="116">
        <f t="shared" si="21"/>
        <v>7.3319343935236176</v>
      </c>
    </row>
    <row r="54" spans="1:27" x14ac:dyDescent="0.2">
      <c r="A54" s="91" t="s">
        <v>202</v>
      </c>
      <c r="B54" s="117"/>
      <c r="C54" s="117"/>
      <c r="D54" s="117"/>
      <c r="E54" s="117">
        <f t="shared" si="22"/>
        <v>0</v>
      </c>
      <c r="F54" s="117">
        <v>1.1000000000000001</v>
      </c>
      <c r="G54" s="117">
        <f t="shared" si="22"/>
        <v>7.5779495446341239E-3</v>
      </c>
      <c r="H54" s="117"/>
      <c r="I54" s="117">
        <f t="shared" si="12"/>
        <v>0</v>
      </c>
      <c r="J54" s="117"/>
      <c r="K54" s="117">
        <f t="shared" si="13"/>
        <v>0</v>
      </c>
      <c r="L54" s="117"/>
      <c r="M54" s="117">
        <f t="shared" si="14"/>
        <v>0</v>
      </c>
      <c r="N54" s="117">
        <v>4.6199999999999992</v>
      </c>
      <c r="O54" s="117">
        <f t="shared" si="15"/>
        <v>4.5027572078227156E-2</v>
      </c>
      <c r="P54" s="117">
        <v>0.15</v>
      </c>
      <c r="Q54" s="117">
        <f t="shared" si="16"/>
        <v>8.2308591370767372E-3</v>
      </c>
      <c r="R54" s="117"/>
      <c r="S54" s="117">
        <f t="shared" si="17"/>
        <v>0</v>
      </c>
      <c r="T54" s="117"/>
      <c r="U54" s="117">
        <f t="shared" si="18"/>
        <v>0</v>
      </c>
      <c r="V54" s="117"/>
      <c r="W54" s="117">
        <f t="shared" si="19"/>
        <v>0</v>
      </c>
      <c r="X54" s="117"/>
      <c r="Y54" s="117">
        <f t="shared" si="20"/>
        <v>0</v>
      </c>
      <c r="Z54" s="117">
        <f t="shared" si="23"/>
        <v>5.8699999999999992</v>
      </c>
      <c r="AA54" s="117">
        <f t="shared" si="21"/>
        <v>8.9478897461451688E-3</v>
      </c>
    </row>
    <row r="55" spans="1:27" x14ac:dyDescent="0.2">
      <c r="A55" s="88" t="s">
        <v>203</v>
      </c>
      <c r="B55" s="118"/>
      <c r="C55" s="118"/>
      <c r="D55" s="118"/>
      <c r="E55" s="118">
        <f t="shared" si="22"/>
        <v>0</v>
      </c>
      <c r="F55" s="118">
        <v>0.09</v>
      </c>
      <c r="G55" s="118">
        <f t="shared" si="22"/>
        <v>6.2001405365188285E-4</v>
      </c>
      <c r="H55" s="118">
        <v>60.5</v>
      </c>
      <c r="I55" s="118">
        <f t="shared" si="12"/>
        <v>0.72028182663471219</v>
      </c>
      <c r="J55" s="118"/>
      <c r="K55" s="118">
        <f t="shared" si="13"/>
        <v>0</v>
      </c>
      <c r="L55" s="118">
        <v>47.3</v>
      </c>
      <c r="M55" s="118">
        <f t="shared" si="14"/>
        <v>0.49362719979795711</v>
      </c>
      <c r="N55" s="118">
        <v>770.19999999999982</v>
      </c>
      <c r="O55" s="118">
        <f t="shared" si="15"/>
        <v>7.5065445919157048</v>
      </c>
      <c r="P55" s="118">
        <v>11.969999999999997</v>
      </c>
      <c r="Q55" s="118">
        <f t="shared" si="16"/>
        <v>0.65682255913872356</v>
      </c>
      <c r="R55" s="118">
        <v>1.55</v>
      </c>
      <c r="S55" s="118">
        <f t="shared" si="17"/>
        <v>0.13821761694993848</v>
      </c>
      <c r="T55" s="118"/>
      <c r="U55" s="118">
        <f t="shared" si="18"/>
        <v>0</v>
      </c>
      <c r="V55" s="118"/>
      <c r="W55" s="118">
        <f t="shared" si="19"/>
        <v>0</v>
      </c>
      <c r="X55" s="118"/>
      <c r="Y55" s="118">
        <f t="shared" si="20"/>
        <v>0</v>
      </c>
      <c r="Z55" s="118">
        <f t="shared" si="23"/>
        <v>891.60999999999979</v>
      </c>
      <c r="AA55" s="118">
        <f t="shared" si="21"/>
        <v>1.3591189057172901</v>
      </c>
    </row>
    <row r="56" spans="1:27" x14ac:dyDescent="0.2">
      <c r="A56" s="89" t="s">
        <v>204</v>
      </c>
      <c r="B56" s="116"/>
      <c r="C56" s="116"/>
      <c r="D56" s="116">
        <v>0.5</v>
      </c>
      <c r="E56" s="116">
        <f t="shared" si="22"/>
        <v>7.2357852997785854E-2</v>
      </c>
      <c r="F56" s="116"/>
      <c r="G56" s="116">
        <f t="shared" si="22"/>
        <v>0</v>
      </c>
      <c r="H56" s="116">
        <v>782.61</v>
      </c>
      <c r="I56" s="116">
        <f t="shared" si="12"/>
        <v>9.3173514106213577</v>
      </c>
      <c r="J56" s="116">
        <v>1.1700000000000002</v>
      </c>
      <c r="K56" s="116">
        <f t="shared" si="13"/>
        <v>7.0921813852666904E-3</v>
      </c>
      <c r="L56" s="116">
        <v>43.55</v>
      </c>
      <c r="M56" s="116">
        <f t="shared" si="14"/>
        <v>0.45449185097676603</v>
      </c>
      <c r="N56" s="116">
        <v>30.7</v>
      </c>
      <c r="O56" s="116">
        <f t="shared" si="15"/>
        <v>0.29920919108259181</v>
      </c>
      <c r="P56" s="116">
        <v>8.82</v>
      </c>
      <c r="Q56" s="116">
        <f t="shared" si="16"/>
        <v>0.4839745172601122</v>
      </c>
      <c r="R56" s="116"/>
      <c r="S56" s="116">
        <f t="shared" si="17"/>
        <v>0</v>
      </c>
      <c r="T56" s="116">
        <v>3</v>
      </c>
      <c r="U56" s="116">
        <f t="shared" si="18"/>
        <v>0.32623589029774458</v>
      </c>
      <c r="V56" s="116"/>
      <c r="W56" s="116">
        <f t="shared" si="19"/>
        <v>0</v>
      </c>
      <c r="X56" s="116"/>
      <c r="Y56" s="116">
        <f t="shared" si="20"/>
        <v>0</v>
      </c>
      <c r="Z56" s="116">
        <f t="shared" si="23"/>
        <v>870.35</v>
      </c>
      <c r="AA56" s="116">
        <f t="shared" si="21"/>
        <v>1.326711386807061</v>
      </c>
    </row>
    <row r="57" spans="1:27" x14ac:dyDescent="0.2">
      <c r="A57" s="91" t="s">
        <v>205</v>
      </c>
      <c r="B57" s="117"/>
      <c r="C57" s="117"/>
      <c r="D57" s="117">
        <v>48.66</v>
      </c>
      <c r="E57" s="117">
        <f t="shared" si="22"/>
        <v>7.0418662537445194</v>
      </c>
      <c r="F57" s="117">
        <v>1735.6499999999969</v>
      </c>
      <c r="G57" s="117">
        <f t="shared" si="22"/>
        <v>11.956971024676539</v>
      </c>
      <c r="H57" s="117">
        <v>5016.9699999999993</v>
      </c>
      <c r="I57" s="117">
        <f t="shared" si="12"/>
        <v>59.72945976481904</v>
      </c>
      <c r="J57" s="117">
        <v>2265.4499999999989</v>
      </c>
      <c r="K57" s="117">
        <f t="shared" si="13"/>
        <v>13.73246352072856</v>
      </c>
      <c r="L57" s="117">
        <v>2583.3200000000015</v>
      </c>
      <c r="M57" s="117">
        <f t="shared" si="14"/>
        <v>26.959767817802526</v>
      </c>
      <c r="N57" s="117">
        <v>834.14999999999884</v>
      </c>
      <c r="O57" s="117">
        <f t="shared" si="15"/>
        <v>8.1298158547734065</v>
      </c>
      <c r="P57" s="117">
        <v>200.2699999999999</v>
      </c>
      <c r="Q57" s="117">
        <f t="shared" si="16"/>
        <v>10.989294395882384</v>
      </c>
      <c r="R57" s="117">
        <v>19.619999999999997</v>
      </c>
      <c r="S57" s="117">
        <f t="shared" si="17"/>
        <v>1.7495675126179306</v>
      </c>
      <c r="T57" s="117">
        <v>33.050000000000004</v>
      </c>
      <c r="U57" s="117">
        <f t="shared" si="18"/>
        <v>3.5940320581134868</v>
      </c>
      <c r="V57" s="117">
        <v>766.26</v>
      </c>
      <c r="W57" s="117">
        <f t="shared" si="19"/>
        <v>74.46719598829921</v>
      </c>
      <c r="X57" s="117">
        <v>18.77</v>
      </c>
      <c r="Y57" s="117">
        <f t="shared" si="20"/>
        <v>2.4574174205627055</v>
      </c>
      <c r="Z57" s="117">
        <f t="shared" si="23"/>
        <v>13522.169999999998</v>
      </c>
      <c r="AA57" s="117">
        <f t="shared" si="21"/>
        <v>20.612416744230291</v>
      </c>
    </row>
    <row r="58" spans="1:27" x14ac:dyDescent="0.2">
      <c r="A58" s="88" t="s">
        <v>206</v>
      </c>
      <c r="B58" s="118"/>
      <c r="C58" s="118"/>
      <c r="D58" s="118"/>
      <c r="E58" s="118">
        <f t="shared" si="22"/>
        <v>0</v>
      </c>
      <c r="F58" s="118">
        <v>5.6</v>
      </c>
      <c r="G58" s="118">
        <f t="shared" si="22"/>
        <v>3.8578652227228269E-2</v>
      </c>
      <c r="H58" s="118">
        <v>22</v>
      </c>
      <c r="I58" s="118">
        <f t="shared" si="12"/>
        <v>0.2619206642308044</v>
      </c>
      <c r="J58" s="118">
        <v>0.4</v>
      </c>
      <c r="K58" s="118">
        <f t="shared" si="13"/>
        <v>2.4246773966723725E-3</v>
      </c>
      <c r="L58" s="118"/>
      <c r="M58" s="118">
        <f t="shared" si="14"/>
        <v>0</v>
      </c>
      <c r="N58" s="118">
        <v>0.04</v>
      </c>
      <c r="O58" s="118">
        <f t="shared" si="15"/>
        <v>3.8984910890239974E-4</v>
      </c>
      <c r="P58" s="118"/>
      <c r="Q58" s="118">
        <f t="shared" si="16"/>
        <v>0</v>
      </c>
      <c r="R58" s="118"/>
      <c r="S58" s="118">
        <f t="shared" si="17"/>
        <v>0</v>
      </c>
      <c r="T58" s="118"/>
      <c r="U58" s="118">
        <f t="shared" si="18"/>
        <v>0</v>
      </c>
      <c r="V58" s="118"/>
      <c r="W58" s="118">
        <f t="shared" si="19"/>
        <v>0</v>
      </c>
      <c r="X58" s="118"/>
      <c r="Y58" s="118">
        <f t="shared" si="20"/>
        <v>0</v>
      </c>
      <c r="Z58" s="118">
        <f t="shared" si="23"/>
        <v>28.04</v>
      </c>
      <c r="AA58" s="118">
        <f t="shared" si="21"/>
        <v>4.2742560218383394E-2</v>
      </c>
    </row>
    <row r="59" spans="1:27" x14ac:dyDescent="0.2">
      <c r="A59" s="89" t="s">
        <v>207</v>
      </c>
      <c r="B59" s="116"/>
      <c r="C59" s="116"/>
      <c r="D59" s="116"/>
      <c r="E59" s="116">
        <f t="shared" si="22"/>
        <v>0</v>
      </c>
      <c r="F59" s="116">
        <v>74.75</v>
      </c>
      <c r="G59" s="116">
        <f t="shared" si="22"/>
        <v>0.51495611678309161</v>
      </c>
      <c r="H59" s="116">
        <v>596.67999999999995</v>
      </c>
      <c r="I59" s="116">
        <f t="shared" si="12"/>
        <v>7.103764633328927</v>
      </c>
      <c r="J59" s="116">
        <v>109.29999999999998</v>
      </c>
      <c r="K59" s="116">
        <f t="shared" si="13"/>
        <v>0.66254309864072569</v>
      </c>
      <c r="L59" s="116">
        <v>596.55000000000007</v>
      </c>
      <c r="M59" s="116">
        <f t="shared" si="14"/>
        <v>6.2256512904750823</v>
      </c>
      <c r="N59" s="116">
        <v>5.7499999999999973</v>
      </c>
      <c r="O59" s="116">
        <f t="shared" si="15"/>
        <v>5.6040809404719928E-2</v>
      </c>
      <c r="P59" s="116">
        <v>19.46</v>
      </c>
      <c r="Q59" s="116">
        <f t="shared" si="16"/>
        <v>1.0678167920500887</v>
      </c>
      <c r="R59" s="116">
        <v>0</v>
      </c>
      <c r="S59" s="116">
        <f t="shared" si="17"/>
        <v>0</v>
      </c>
      <c r="T59" s="116">
        <v>9.6999999999999993</v>
      </c>
      <c r="U59" s="116">
        <f t="shared" si="18"/>
        <v>1.0548293786293741</v>
      </c>
      <c r="V59" s="116">
        <v>0</v>
      </c>
      <c r="W59" s="116">
        <f t="shared" si="19"/>
        <v>0</v>
      </c>
      <c r="X59" s="116">
        <v>4.91</v>
      </c>
      <c r="Y59" s="116">
        <f t="shared" si="20"/>
        <v>0.64283002317330229</v>
      </c>
      <c r="Z59" s="116">
        <f t="shared" si="23"/>
        <v>1417.1000000000001</v>
      </c>
      <c r="AA59" s="116">
        <f t="shared" si="21"/>
        <v>2.1601455807942624</v>
      </c>
    </row>
    <row r="60" spans="1:27" x14ac:dyDescent="0.2">
      <c r="A60" s="91" t="s">
        <v>208</v>
      </c>
      <c r="B60" s="117"/>
      <c r="C60" s="117"/>
      <c r="D60" s="117"/>
      <c r="E60" s="117">
        <f t="shared" si="22"/>
        <v>0</v>
      </c>
      <c r="F60" s="117">
        <v>821.3599999999999</v>
      </c>
      <c r="G60" s="117">
        <f t="shared" si="22"/>
        <v>5.6583860345278936</v>
      </c>
      <c r="H60" s="117">
        <v>112.3</v>
      </c>
      <c r="I60" s="117">
        <f t="shared" si="12"/>
        <v>1.3369859360508789</v>
      </c>
      <c r="J60" s="117">
        <v>429.96000000000004</v>
      </c>
      <c r="K60" s="117">
        <f t="shared" si="13"/>
        <v>2.6062857336831335</v>
      </c>
      <c r="L60" s="117">
        <v>181.67</v>
      </c>
      <c r="M60" s="117">
        <f t="shared" si="14"/>
        <v>1.8959250187588768</v>
      </c>
      <c r="N60" s="117">
        <v>2.1599999999999993</v>
      </c>
      <c r="O60" s="117">
        <f t="shared" si="15"/>
        <v>2.1051851880729576E-2</v>
      </c>
      <c r="P60" s="117">
        <v>10.35</v>
      </c>
      <c r="Q60" s="117">
        <f t="shared" si="16"/>
        <v>0.56792928045829483</v>
      </c>
      <c r="R60" s="117"/>
      <c r="S60" s="117">
        <f t="shared" si="17"/>
        <v>0</v>
      </c>
      <c r="T60" s="117"/>
      <c r="U60" s="117">
        <f t="shared" si="18"/>
        <v>0</v>
      </c>
      <c r="V60" s="117"/>
      <c r="W60" s="117">
        <f t="shared" si="19"/>
        <v>0</v>
      </c>
      <c r="X60" s="117"/>
      <c r="Y60" s="117">
        <f t="shared" si="20"/>
        <v>0</v>
      </c>
      <c r="Z60" s="117">
        <f t="shared" si="23"/>
        <v>1557.8</v>
      </c>
      <c r="AA60" s="117">
        <f t="shared" si="21"/>
        <v>2.374620553074096</v>
      </c>
    </row>
    <row r="61" spans="1:27" x14ac:dyDescent="0.2">
      <c r="A61" s="88" t="s">
        <v>209</v>
      </c>
      <c r="B61" s="118"/>
      <c r="C61" s="118"/>
      <c r="D61" s="118">
        <v>10</v>
      </c>
      <c r="E61" s="118">
        <f t="shared" si="22"/>
        <v>1.4471570599557173</v>
      </c>
      <c r="F61" s="118">
        <v>6560.2200000000012</v>
      </c>
      <c r="G61" s="118">
        <f t="shared" si="22"/>
        <v>45.193651056090623</v>
      </c>
      <c r="H61" s="118">
        <v>983.51000000000033</v>
      </c>
      <c r="I61" s="118">
        <f t="shared" si="12"/>
        <v>11.709163294438115</v>
      </c>
      <c r="J61" s="118">
        <v>2086.1499999999996</v>
      </c>
      <c r="K61" s="118">
        <f t="shared" si="13"/>
        <v>12.645601877670174</v>
      </c>
      <c r="L61" s="118">
        <v>2617.65</v>
      </c>
      <c r="M61" s="118">
        <f t="shared" si="14"/>
        <v>27.318038891144241</v>
      </c>
      <c r="N61" s="118">
        <v>2128.1199999999908</v>
      </c>
      <c r="O61" s="118">
        <f t="shared" si="15"/>
        <v>20.741142140934283</v>
      </c>
      <c r="P61" s="118">
        <v>393.03999999999849</v>
      </c>
      <c r="Q61" s="118">
        <f t="shared" si="16"/>
        <v>21.567045834910857</v>
      </c>
      <c r="R61" s="118">
        <v>145.25</v>
      </c>
      <c r="S61" s="118">
        <f t="shared" si="17"/>
        <v>12.952328298050686</v>
      </c>
      <c r="T61" s="118">
        <v>331.81000000000012</v>
      </c>
      <c r="U61" s="118">
        <f t="shared" si="18"/>
        <v>36.082776919898215</v>
      </c>
      <c r="V61" s="118"/>
      <c r="W61" s="118">
        <f t="shared" si="19"/>
        <v>0</v>
      </c>
      <c r="X61" s="118"/>
      <c r="Y61" s="118">
        <f t="shared" si="20"/>
        <v>0</v>
      </c>
      <c r="Z61" s="118">
        <f t="shared" si="23"/>
        <v>15255.749999999989</v>
      </c>
      <c r="AA61" s="118">
        <f t="shared" si="21"/>
        <v>23.25498620012846</v>
      </c>
    </row>
    <row r="62" spans="1:27" x14ac:dyDescent="0.2">
      <c r="A62" s="89" t="s">
        <v>210</v>
      </c>
      <c r="B62" s="116"/>
      <c r="C62" s="116"/>
      <c r="D62" s="116"/>
      <c r="E62" s="116">
        <f t="shared" si="22"/>
        <v>0</v>
      </c>
      <c r="F62" s="116">
        <v>2867.4800000000005</v>
      </c>
      <c r="G62" s="116">
        <f t="shared" si="22"/>
        <v>19.754198872952237</v>
      </c>
      <c r="H62" s="116">
        <v>273.42</v>
      </c>
      <c r="I62" s="116">
        <f t="shared" si="12"/>
        <v>3.2551976369993887</v>
      </c>
      <c r="J62" s="116">
        <v>144.19999999999999</v>
      </c>
      <c r="K62" s="116">
        <f t="shared" si="13"/>
        <v>0.87409620150039025</v>
      </c>
      <c r="L62" s="116">
        <v>33.5</v>
      </c>
      <c r="M62" s="116">
        <f t="shared" si="14"/>
        <v>0.3496091161359739</v>
      </c>
      <c r="N62" s="116">
        <v>7.8199999999999994</v>
      </c>
      <c r="O62" s="116">
        <f t="shared" si="15"/>
        <v>7.6215500790419138E-2</v>
      </c>
      <c r="P62" s="116">
        <v>20.340000000000007</v>
      </c>
      <c r="Q62" s="116">
        <f t="shared" si="16"/>
        <v>1.1161044989876059</v>
      </c>
      <c r="R62" s="116"/>
      <c r="S62" s="116">
        <f t="shared" si="17"/>
        <v>0</v>
      </c>
      <c r="T62" s="116"/>
      <c r="U62" s="116">
        <f t="shared" si="18"/>
        <v>0</v>
      </c>
      <c r="V62" s="116"/>
      <c r="W62" s="116">
        <f t="shared" si="19"/>
        <v>0</v>
      </c>
      <c r="X62" s="116">
        <v>0.5</v>
      </c>
      <c r="Y62" s="116">
        <f t="shared" si="20"/>
        <v>6.5461305822128543E-2</v>
      </c>
      <c r="Z62" s="116">
        <f t="shared" si="23"/>
        <v>3347.2600000000007</v>
      </c>
      <c r="AA62" s="116">
        <f t="shared" si="21"/>
        <v>5.1023702609338812</v>
      </c>
    </row>
    <row r="63" spans="1:27" x14ac:dyDescent="0.2">
      <c r="A63" s="89" t="s">
        <v>211</v>
      </c>
      <c r="B63" s="116"/>
      <c r="C63" s="116"/>
      <c r="D63" s="116"/>
      <c r="E63" s="116">
        <f t="shared" si="22"/>
        <v>0</v>
      </c>
      <c r="F63" s="116">
        <v>25</v>
      </c>
      <c r="G63" s="116">
        <f t="shared" si="22"/>
        <v>0.1722261260144119</v>
      </c>
      <c r="H63" s="116">
        <v>1.5</v>
      </c>
      <c r="I63" s="116">
        <f t="shared" si="12"/>
        <v>1.7858227106645759E-2</v>
      </c>
      <c r="J63" s="116">
        <v>70</v>
      </c>
      <c r="K63" s="116">
        <f t="shared" si="13"/>
        <v>0.4243185444176652</v>
      </c>
      <c r="L63" s="116"/>
      <c r="M63" s="116">
        <f t="shared" si="14"/>
        <v>0</v>
      </c>
      <c r="N63" s="116">
        <v>0.74</v>
      </c>
      <c r="O63" s="116">
        <f t="shared" si="15"/>
        <v>7.2122085146943951E-3</v>
      </c>
      <c r="P63" s="116"/>
      <c r="Q63" s="116">
        <f t="shared" si="16"/>
        <v>0</v>
      </c>
      <c r="R63" s="116"/>
      <c r="S63" s="116">
        <f t="shared" si="17"/>
        <v>0</v>
      </c>
      <c r="T63" s="116"/>
      <c r="U63" s="116">
        <f t="shared" si="18"/>
        <v>0</v>
      </c>
      <c r="V63" s="116"/>
      <c r="W63" s="116">
        <f t="shared" si="19"/>
        <v>0</v>
      </c>
      <c r="X63" s="116"/>
      <c r="Y63" s="116">
        <f t="shared" si="20"/>
        <v>0</v>
      </c>
      <c r="Z63" s="116">
        <f t="shared" si="23"/>
        <v>97.24</v>
      </c>
      <c r="AA63" s="116">
        <f t="shared" si="21"/>
        <v>0.14822705262609134</v>
      </c>
    </row>
    <row r="64" spans="1:27" x14ac:dyDescent="0.2">
      <c r="A64" s="91" t="s">
        <v>212</v>
      </c>
      <c r="B64" s="117"/>
      <c r="C64" s="117"/>
      <c r="D64" s="117"/>
      <c r="E64" s="117">
        <f t="shared" si="22"/>
        <v>0</v>
      </c>
      <c r="F64" s="117">
        <v>5</v>
      </c>
      <c r="G64" s="117">
        <f t="shared" si="22"/>
        <v>3.444522520288238E-2</v>
      </c>
      <c r="H64" s="117">
        <v>402.5</v>
      </c>
      <c r="I64" s="117">
        <f t="shared" si="12"/>
        <v>4.7919576069499445</v>
      </c>
      <c r="J64" s="117">
        <v>601.54999999999995</v>
      </c>
      <c r="K64" s="117">
        <f t="shared" si="13"/>
        <v>3.646411719920664</v>
      </c>
      <c r="L64" s="117"/>
      <c r="M64" s="117">
        <f t="shared" si="14"/>
        <v>0</v>
      </c>
      <c r="N64" s="117">
        <v>800</v>
      </c>
      <c r="O64" s="117">
        <f t="shared" si="15"/>
        <v>7.796982178047994</v>
      </c>
      <c r="P64" s="117">
        <v>0.3</v>
      </c>
      <c r="Q64" s="117">
        <f t="shared" si="16"/>
        <v>1.6461718274153474E-2</v>
      </c>
      <c r="R64" s="117">
        <v>0</v>
      </c>
      <c r="S64" s="117">
        <f t="shared" si="17"/>
        <v>0</v>
      </c>
      <c r="T64" s="117">
        <v>0</v>
      </c>
      <c r="U64" s="117">
        <f t="shared" si="18"/>
        <v>0</v>
      </c>
      <c r="V64" s="117">
        <v>0</v>
      </c>
      <c r="W64" s="117">
        <f t="shared" si="19"/>
        <v>0</v>
      </c>
      <c r="X64" s="117">
        <v>0</v>
      </c>
      <c r="Y64" s="117">
        <f t="shared" si="20"/>
        <v>0</v>
      </c>
      <c r="Z64" s="117">
        <f t="shared" si="23"/>
        <v>1809.35</v>
      </c>
      <c r="AA64" s="117">
        <f t="shared" si="21"/>
        <v>2.7580688777151212</v>
      </c>
    </row>
    <row r="65" spans="1:27" x14ac:dyDescent="0.2">
      <c r="A65" s="88" t="s">
        <v>213</v>
      </c>
      <c r="B65" s="118"/>
      <c r="C65" s="118"/>
      <c r="D65" s="118"/>
      <c r="E65" s="118">
        <f t="shared" si="22"/>
        <v>0</v>
      </c>
      <c r="F65" s="118"/>
      <c r="G65" s="118">
        <f t="shared" si="22"/>
        <v>0</v>
      </c>
      <c r="H65" s="118"/>
      <c r="I65" s="118">
        <f t="shared" si="12"/>
        <v>0</v>
      </c>
      <c r="J65" s="118"/>
      <c r="K65" s="118">
        <f t="shared" si="13"/>
        <v>0</v>
      </c>
      <c r="L65" s="118"/>
      <c r="M65" s="118">
        <f t="shared" si="14"/>
        <v>0</v>
      </c>
      <c r="N65" s="118">
        <v>0.2</v>
      </c>
      <c r="O65" s="118">
        <f t="shared" si="15"/>
        <v>1.9492455445119985E-3</v>
      </c>
      <c r="P65" s="118"/>
      <c r="Q65" s="118">
        <f t="shared" si="16"/>
        <v>0</v>
      </c>
      <c r="R65" s="118"/>
      <c r="S65" s="118">
        <f t="shared" si="17"/>
        <v>0</v>
      </c>
      <c r="T65" s="118"/>
      <c r="U65" s="118">
        <f t="shared" si="18"/>
        <v>0</v>
      </c>
      <c r="V65" s="118"/>
      <c r="W65" s="118">
        <f t="shared" si="19"/>
        <v>0</v>
      </c>
      <c r="X65" s="118"/>
      <c r="Y65" s="118">
        <f t="shared" si="20"/>
        <v>0</v>
      </c>
      <c r="Z65" s="118">
        <f t="shared" si="23"/>
        <v>0.2</v>
      </c>
      <c r="AA65" s="118">
        <f t="shared" si="21"/>
        <v>3.0486847516678599E-4</v>
      </c>
    </row>
    <row r="66" spans="1:27" x14ac:dyDescent="0.2">
      <c r="A66" s="89" t="s">
        <v>214</v>
      </c>
      <c r="B66" s="116"/>
      <c r="C66" s="116"/>
      <c r="D66" s="116"/>
      <c r="E66" s="116">
        <f t="shared" si="22"/>
        <v>0</v>
      </c>
      <c r="F66" s="116">
        <v>1.5</v>
      </c>
      <c r="G66" s="116">
        <f t="shared" si="22"/>
        <v>1.0333567560864716E-2</v>
      </c>
      <c r="H66" s="116">
        <v>5</v>
      </c>
      <c r="I66" s="116">
        <f t="shared" si="12"/>
        <v>5.9527423688819192E-2</v>
      </c>
      <c r="J66" s="116">
        <v>19.11</v>
      </c>
      <c r="K66" s="116">
        <f t="shared" si="13"/>
        <v>0.11583896262602261</v>
      </c>
      <c r="L66" s="116">
        <v>105.72999999999999</v>
      </c>
      <c r="M66" s="116">
        <f t="shared" si="14"/>
        <v>1.1034081148972095</v>
      </c>
      <c r="N66" s="116">
        <v>245.89999999999989</v>
      </c>
      <c r="O66" s="116">
        <f t="shared" si="15"/>
        <v>2.3965973969775014</v>
      </c>
      <c r="P66" s="116">
        <v>49.989999999999988</v>
      </c>
      <c r="Q66" s="116">
        <f t="shared" si="16"/>
        <v>2.7430709884164401</v>
      </c>
      <c r="R66" s="116"/>
      <c r="S66" s="116">
        <f t="shared" si="17"/>
        <v>0</v>
      </c>
      <c r="T66" s="116"/>
      <c r="U66" s="116">
        <f t="shared" si="18"/>
        <v>0</v>
      </c>
      <c r="V66" s="116">
        <v>1.5</v>
      </c>
      <c r="W66" s="116">
        <f t="shared" si="19"/>
        <v>0.14577401140924595</v>
      </c>
      <c r="X66" s="116"/>
      <c r="Y66" s="116">
        <f t="shared" si="20"/>
        <v>0</v>
      </c>
      <c r="Z66" s="116">
        <f t="shared" si="23"/>
        <v>428.7299999999999</v>
      </c>
      <c r="AA66" s="116">
        <f t="shared" si="21"/>
        <v>0.65353130679128069</v>
      </c>
    </row>
    <row r="67" spans="1:27" x14ac:dyDescent="0.2">
      <c r="A67" s="91" t="s">
        <v>215</v>
      </c>
      <c r="B67" s="117"/>
      <c r="C67" s="117"/>
      <c r="D67" s="117"/>
      <c r="E67" s="117">
        <f t="shared" si="22"/>
        <v>0</v>
      </c>
      <c r="F67" s="117">
        <v>1501.0700000000002</v>
      </c>
      <c r="G67" s="117">
        <f t="shared" si="22"/>
        <v>10.340938839058133</v>
      </c>
      <c r="H67" s="117">
        <v>0.2</v>
      </c>
      <c r="I67" s="117">
        <f t="shared" si="12"/>
        <v>2.3810969475527677E-3</v>
      </c>
      <c r="J67" s="117">
        <v>40.9</v>
      </c>
      <c r="K67" s="117">
        <f t="shared" si="13"/>
        <v>0.24792326380975011</v>
      </c>
      <c r="L67" s="117">
        <v>12.3</v>
      </c>
      <c r="M67" s="117">
        <f t="shared" si="14"/>
        <v>0.12836394413350682</v>
      </c>
      <c r="N67" s="117">
        <v>624.77</v>
      </c>
      <c r="O67" s="117">
        <f t="shared" si="15"/>
        <v>6.0891506942238065</v>
      </c>
      <c r="P67" s="117">
        <v>1</v>
      </c>
      <c r="Q67" s="117">
        <f t="shared" si="16"/>
        <v>5.4872394247178255E-2</v>
      </c>
      <c r="R67" s="117">
        <v>0</v>
      </c>
      <c r="S67" s="117">
        <f t="shared" si="17"/>
        <v>0</v>
      </c>
      <c r="T67" s="117">
        <v>0</v>
      </c>
      <c r="U67" s="117">
        <f t="shared" si="18"/>
        <v>0</v>
      </c>
      <c r="V67" s="117">
        <v>0</v>
      </c>
      <c r="W67" s="117">
        <f t="shared" si="19"/>
        <v>0</v>
      </c>
      <c r="X67" s="117">
        <v>0.01</v>
      </c>
      <c r="Y67" s="117">
        <f t="shared" si="20"/>
        <v>1.3092261164425708E-3</v>
      </c>
      <c r="Z67" s="117">
        <f t="shared" si="23"/>
        <v>2180.2500000000005</v>
      </c>
      <c r="AA67" s="117">
        <f t="shared" si="21"/>
        <v>3.3234474649119266</v>
      </c>
    </row>
    <row r="68" spans="1:27" x14ac:dyDescent="0.2">
      <c r="A68" s="94" t="s">
        <v>216</v>
      </c>
      <c r="B68" s="119"/>
      <c r="C68" s="119"/>
      <c r="D68" s="119">
        <v>629.84999999999991</v>
      </c>
      <c r="E68" s="119">
        <f t="shared" si="22"/>
        <v>91.149187421310842</v>
      </c>
      <c r="F68" s="119">
        <v>215.56</v>
      </c>
      <c r="G68" s="119">
        <f t="shared" si="22"/>
        <v>1.4850025489466652</v>
      </c>
      <c r="H68" s="119">
        <v>0</v>
      </c>
      <c r="I68" s="119">
        <f t="shared" si="12"/>
        <v>0</v>
      </c>
      <c r="J68" s="119"/>
      <c r="K68" s="119">
        <f t="shared" si="13"/>
        <v>0</v>
      </c>
      <c r="L68" s="119">
        <v>46.66</v>
      </c>
      <c r="M68" s="119">
        <f t="shared" si="14"/>
        <v>0.4869481002658072</v>
      </c>
      <c r="N68" s="119">
        <v>3137.9200000000019</v>
      </c>
      <c r="O68" s="119">
        <f t="shared" si="15"/>
        <v>30.582882895175473</v>
      </c>
      <c r="P68" s="119">
        <v>170.23000000000005</v>
      </c>
      <c r="Q68" s="119">
        <f t="shared" si="16"/>
        <v>9.3409276726971573</v>
      </c>
      <c r="R68" s="119">
        <v>549</v>
      </c>
      <c r="S68" s="119">
        <f t="shared" si="17"/>
        <v>48.955788197107239</v>
      </c>
      <c r="T68" s="119">
        <v>244.94000000000003</v>
      </c>
      <c r="U68" s="119">
        <f t="shared" si="18"/>
        <v>26.636072989843189</v>
      </c>
      <c r="V68" s="119">
        <v>0</v>
      </c>
      <c r="W68" s="119">
        <f t="shared" si="19"/>
        <v>0</v>
      </c>
      <c r="X68" s="119">
        <v>720.01</v>
      </c>
      <c r="Y68" s="119">
        <f t="shared" si="20"/>
        <v>94.265589609981546</v>
      </c>
      <c r="Z68" s="119">
        <f t="shared" si="23"/>
        <v>5714.1700000000019</v>
      </c>
      <c r="AA68" s="119">
        <f t="shared" si="21"/>
        <v>8.7103514737189709</v>
      </c>
    </row>
    <row r="69" spans="1:27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691.00999999999988</v>
      </c>
      <c r="E69" s="96">
        <f t="shared" si="24"/>
        <v>100</v>
      </c>
      <c r="F69" s="96">
        <f t="shared" si="24"/>
        <v>14515.799999999997</v>
      </c>
      <c r="G69" s="96">
        <f t="shared" si="24"/>
        <v>99.999999999999986</v>
      </c>
      <c r="H69" s="96">
        <f t="shared" si="24"/>
        <v>8399.4900000000016</v>
      </c>
      <c r="I69" s="96">
        <f t="shared" si="24"/>
        <v>99.999999999999972</v>
      </c>
      <c r="J69" s="96">
        <f t="shared" si="24"/>
        <v>16497.04</v>
      </c>
      <c r="K69" s="96">
        <f t="shared" si="24"/>
        <v>99.999999999999986</v>
      </c>
      <c r="L69" s="96">
        <f t="shared" si="24"/>
        <v>9582.130000000001</v>
      </c>
      <c r="M69" s="96">
        <f t="shared" si="24"/>
        <v>100.00000000000001</v>
      </c>
      <c r="N69" s="96">
        <f t="shared" si="24"/>
        <v>10260.37999999999</v>
      </c>
      <c r="O69" s="96">
        <f t="shared" si="24"/>
        <v>100</v>
      </c>
      <c r="P69" s="96">
        <f t="shared" si="24"/>
        <v>1822.4099999999978</v>
      </c>
      <c r="Q69" s="96">
        <f t="shared" si="24"/>
        <v>100.00000000000007</v>
      </c>
      <c r="R69" s="96">
        <f t="shared" si="24"/>
        <v>1121.42</v>
      </c>
      <c r="S69" s="96">
        <f t="shared" si="24"/>
        <v>100</v>
      </c>
      <c r="T69" s="96">
        <f t="shared" si="24"/>
        <v>919.58000000000015</v>
      </c>
      <c r="U69" s="96">
        <f t="shared" si="24"/>
        <v>99.999999999999986</v>
      </c>
      <c r="V69" s="96">
        <f t="shared" si="24"/>
        <v>1028.99</v>
      </c>
      <c r="W69" s="96">
        <f t="shared" si="24"/>
        <v>100.00000000000001</v>
      </c>
      <c r="X69" s="96">
        <f t="shared" si="24"/>
        <v>763.81</v>
      </c>
      <c r="Y69" s="96">
        <f t="shared" si="24"/>
        <v>100</v>
      </c>
      <c r="Z69" s="96">
        <f t="shared" si="24"/>
        <v>65602.059999999983</v>
      </c>
      <c r="AA69" s="96">
        <f t="shared" si="24"/>
        <v>100.00000000000001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4.85546875" bestFit="1" customWidth="1"/>
    <col min="3" max="3" width="5.42578125" bestFit="1" customWidth="1"/>
    <col min="4" max="4" width="10.28515625" bestFit="1" customWidth="1"/>
    <col min="5" max="5" width="7.85546875" bestFit="1" customWidth="1"/>
    <col min="6" max="25" width="8.85546875" customWidth="1"/>
    <col min="26" max="26" width="10.140625" customWidth="1"/>
    <col min="27" max="27" width="8.85546875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227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108">
        <v>0.8</v>
      </c>
      <c r="E10" s="108">
        <f t="shared" ref="E10:E19" si="0">((D10/D$19*100))</f>
        <v>0.19320871371298845</v>
      </c>
      <c r="F10" s="108">
        <v>39.450000000000003</v>
      </c>
      <c r="G10" s="108">
        <f t="shared" ref="G10:G19" si="1">((F10/F$19*100))</f>
        <v>0.44013446135686385</v>
      </c>
      <c r="H10" s="108">
        <f>SUM(H30:H38)</f>
        <v>503.8</v>
      </c>
      <c r="I10" s="108">
        <f t="shared" ref="I10:I19" si="2">((H10/H$19*100))</f>
        <v>5.8334221044782346</v>
      </c>
      <c r="J10" s="108">
        <v>10.3</v>
      </c>
      <c r="K10" s="108">
        <f t="shared" ref="K10:K19" si="3">((J10/J$19*100))</f>
        <v>0.17965596754331806</v>
      </c>
      <c r="L10" s="108">
        <v>1309.3399999999999</v>
      </c>
      <c r="M10" s="108">
        <f t="shared" ref="M10:M19" si="4">((L10/L$19*100))</f>
        <v>10.429323241793121</v>
      </c>
      <c r="N10" s="108">
        <v>392.12</v>
      </c>
      <c r="O10" s="108">
        <f t="shared" ref="O10:O19" si="5">((N10/N$19*100))</f>
        <v>4.0815094465314141</v>
      </c>
      <c r="P10" s="108">
        <f>SUM(P30:P38)</f>
        <v>386.65999999999997</v>
      </c>
      <c r="Q10" s="108">
        <f t="shared" ref="Q10:S19" si="6">((P10/P$19*100))</f>
        <v>23.208744245232623</v>
      </c>
      <c r="R10" s="108">
        <f>SUM(R30:R38)</f>
        <v>54.45</v>
      </c>
      <c r="S10" s="108">
        <f t="shared" si="6"/>
        <v>22.78242677824268</v>
      </c>
      <c r="T10" s="108">
        <f>SUM(T30:T38)</f>
        <v>64.099999999999994</v>
      </c>
      <c r="U10" s="108">
        <f t="shared" ref="U10:U19" si="7">((T10/T$19*100))</f>
        <v>27.811523776466501</v>
      </c>
      <c r="V10" s="108">
        <f>SUM(V30:V38)</f>
        <v>0</v>
      </c>
      <c r="W10" s="108">
        <f t="shared" ref="W10:W19" si="8">((V10/V$19*100))</f>
        <v>0</v>
      </c>
      <c r="X10" s="108">
        <f>SUM(X30:X38)</f>
        <v>0.25</v>
      </c>
      <c r="Y10" s="108">
        <f t="shared" ref="Y10:Y19" si="9">((X10/X$19*100))</f>
        <v>1.7521112941094024E-2</v>
      </c>
      <c r="Z10" s="108">
        <f>SUM(B10+D10+F10+H10+J10+L10+N10+P10+T10+V10+X10+R10)</f>
        <v>2761.2699999999995</v>
      </c>
      <c r="AA10" s="108">
        <f t="shared" ref="AA10:AA19" si="10">((Z10/Z$19*100))</f>
        <v>5.5255613769609218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109">
        <v>20.56</v>
      </c>
      <c r="E11" s="109">
        <f t="shared" si="0"/>
        <v>4.9654639424238027</v>
      </c>
      <c r="F11" s="109">
        <v>37</v>
      </c>
      <c r="G11" s="109">
        <f t="shared" si="1"/>
        <v>0.41280038200770497</v>
      </c>
      <c r="H11" s="109">
        <f>SUM(H39:H46)</f>
        <v>21.85</v>
      </c>
      <c r="I11" s="109">
        <f t="shared" si="2"/>
        <v>0.25299776296714854</v>
      </c>
      <c r="J11" s="109">
        <v>95.81</v>
      </c>
      <c r="K11" s="109">
        <f t="shared" si="3"/>
        <v>1.6711493446917767</v>
      </c>
      <c r="L11" s="109">
        <v>1395</v>
      </c>
      <c r="M11" s="109">
        <f t="shared" si="4"/>
        <v>11.111633282647292</v>
      </c>
      <c r="N11" s="109">
        <v>96.42</v>
      </c>
      <c r="O11" s="109">
        <f t="shared" si="5"/>
        <v>1.0036191493281623</v>
      </c>
      <c r="P11" s="109">
        <f>SUM(P39:P46)</f>
        <v>174.75</v>
      </c>
      <c r="Q11" s="109">
        <f t="shared" si="6"/>
        <v>10.489132718291009</v>
      </c>
      <c r="R11" s="109">
        <f>SUM(R39:R46)</f>
        <v>0.1</v>
      </c>
      <c r="S11" s="109">
        <f t="shared" si="6"/>
        <v>4.1841004184100423E-2</v>
      </c>
      <c r="T11" s="109">
        <f>SUM(T39:T46)</f>
        <v>17</v>
      </c>
      <c r="U11" s="109">
        <f t="shared" si="7"/>
        <v>7.3759111419645942</v>
      </c>
      <c r="V11" s="109">
        <f>SUM(V39:V46)</f>
        <v>0</v>
      </c>
      <c r="W11" s="109">
        <f t="shared" si="8"/>
        <v>0</v>
      </c>
      <c r="X11" s="109">
        <f>SUM(X39:X46)</f>
        <v>2.85</v>
      </c>
      <c r="Y11" s="109">
        <f t="shared" si="9"/>
        <v>0.19974068752847185</v>
      </c>
      <c r="Z11" s="109">
        <f t="shared" ref="Z11:Z18" si="11">SUM(B11+D11+F11+H11+J11+L11+N11+P11+T11+V11+X11+R11)</f>
        <v>1861.34</v>
      </c>
      <c r="AA11" s="109">
        <f t="shared" si="10"/>
        <v>3.7247166750779326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109">
        <v>0</v>
      </c>
      <c r="E12" s="109">
        <f t="shared" si="0"/>
        <v>0</v>
      </c>
      <c r="F12" s="109">
        <v>52</v>
      </c>
      <c r="G12" s="109">
        <f t="shared" si="1"/>
        <v>0.58015188822704478</v>
      </c>
      <c r="H12" s="109">
        <f>SUM(H47:H52)</f>
        <v>255.9</v>
      </c>
      <c r="I12" s="109">
        <f t="shared" si="2"/>
        <v>2.9630264321873367</v>
      </c>
      <c r="J12" s="109">
        <v>523.22</v>
      </c>
      <c r="K12" s="109">
        <f t="shared" si="3"/>
        <v>9.1261743046616388</v>
      </c>
      <c r="L12" s="109">
        <v>277.11</v>
      </c>
      <c r="M12" s="109">
        <f t="shared" si="4"/>
        <v>2.2072721856303881</v>
      </c>
      <c r="N12" s="109">
        <v>12.47</v>
      </c>
      <c r="O12" s="109">
        <f t="shared" si="5"/>
        <v>0.12979807915496974</v>
      </c>
      <c r="P12" s="109">
        <f>SUM(P47:P52)</f>
        <v>18.02</v>
      </c>
      <c r="Q12" s="109">
        <f t="shared" si="6"/>
        <v>1.0816261607073188</v>
      </c>
      <c r="R12" s="109">
        <f>SUM(R47:R52)</f>
        <v>0</v>
      </c>
      <c r="S12" s="109">
        <f t="shared" si="6"/>
        <v>0</v>
      </c>
      <c r="T12" s="109">
        <f>SUM(T47:T52)</f>
        <v>0</v>
      </c>
      <c r="U12" s="109">
        <f t="shared" si="7"/>
        <v>0</v>
      </c>
      <c r="V12" s="109">
        <f>SUM(V47:V52)</f>
        <v>0</v>
      </c>
      <c r="W12" s="109">
        <f t="shared" si="8"/>
        <v>0</v>
      </c>
      <c r="X12" s="109">
        <f>SUM(X47:X52)</f>
        <v>1331.11</v>
      </c>
      <c r="Y12" s="109">
        <f t="shared" si="9"/>
        <v>93.290114588078637</v>
      </c>
      <c r="Z12" s="109">
        <f t="shared" si="11"/>
        <v>2469.83</v>
      </c>
      <c r="AA12" s="109">
        <f t="shared" si="10"/>
        <v>4.9423624838061455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109">
        <v>0.01</v>
      </c>
      <c r="E13" s="109">
        <f t="shared" si="0"/>
        <v>2.4151089214123557E-3</v>
      </c>
      <c r="F13" s="109">
        <v>3948.6</v>
      </c>
      <c r="G13" s="109">
        <f t="shared" si="1"/>
        <v>44.053610497179022</v>
      </c>
      <c r="H13" s="109">
        <f>SUM(H53:H54)</f>
        <v>31.62</v>
      </c>
      <c r="I13" s="109">
        <f t="shared" si="2"/>
        <v>0.36612307849067449</v>
      </c>
      <c r="J13" s="109">
        <v>45.82</v>
      </c>
      <c r="K13" s="109">
        <f t="shared" si="3"/>
        <v>0.79920742066357608</v>
      </c>
      <c r="L13" s="109">
        <v>74</v>
      </c>
      <c r="M13" s="109">
        <f t="shared" si="4"/>
        <v>0.5894343103339782</v>
      </c>
      <c r="N13" s="109">
        <v>3.24</v>
      </c>
      <c r="O13" s="109">
        <f t="shared" si="5"/>
        <v>3.3724601159751566E-2</v>
      </c>
      <c r="P13" s="109">
        <f>SUM(P53:P54)</f>
        <v>30.419999999999998</v>
      </c>
      <c r="Q13" s="109">
        <f t="shared" si="6"/>
        <v>1.8259194122484261</v>
      </c>
      <c r="R13" s="109">
        <f>SUM(R53:R54)</f>
        <v>0</v>
      </c>
      <c r="S13" s="109">
        <f t="shared" si="6"/>
        <v>0</v>
      </c>
      <c r="T13" s="109">
        <f>SUM(T53:T54)</f>
        <v>9.82</v>
      </c>
      <c r="U13" s="109">
        <f t="shared" si="7"/>
        <v>4.2606733772995486</v>
      </c>
      <c r="V13" s="109">
        <f>SUM(V53:V54)</f>
        <v>0</v>
      </c>
      <c r="W13" s="109">
        <f t="shared" si="8"/>
        <v>0</v>
      </c>
      <c r="X13" s="109">
        <f>SUM(X53:X54)</f>
        <v>0.01</v>
      </c>
      <c r="Y13" s="109">
        <f t="shared" si="9"/>
        <v>7.0084451764376092E-4</v>
      </c>
      <c r="Z13" s="109">
        <f t="shared" si="11"/>
        <v>4143.54</v>
      </c>
      <c r="AA13" s="109">
        <f t="shared" si="10"/>
        <v>8.2916138544556173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109">
        <v>22.42</v>
      </c>
      <c r="E14" s="109">
        <f t="shared" si="0"/>
        <v>5.4146742018065019</v>
      </c>
      <c r="F14" s="109">
        <v>3263.93</v>
      </c>
      <c r="G14" s="109">
        <f t="shared" si="1"/>
        <v>36.414906779632652</v>
      </c>
      <c r="H14" s="109">
        <f>SUM(H55:H57)</f>
        <v>6493.4899999999989</v>
      </c>
      <c r="I14" s="109">
        <f t="shared" si="2"/>
        <v>75.187114134990807</v>
      </c>
      <c r="J14" s="109">
        <v>2268.09</v>
      </c>
      <c r="K14" s="109">
        <f t="shared" si="3"/>
        <v>39.560767322847013</v>
      </c>
      <c r="L14" s="109">
        <v>1493.09</v>
      </c>
      <c r="M14" s="109">
        <f t="shared" si="4"/>
        <v>11.892952356980532</v>
      </c>
      <c r="N14" s="109">
        <v>794.74</v>
      </c>
      <c r="O14" s="109">
        <f t="shared" si="5"/>
        <v>8.2723115820064681</v>
      </c>
      <c r="P14" s="109">
        <f>SUM(P55:P57)</f>
        <v>217.17999999999992</v>
      </c>
      <c r="Q14" s="109">
        <f t="shared" si="6"/>
        <v>13.035936158846583</v>
      </c>
      <c r="R14" s="109">
        <f>SUM(R55:R57)</f>
        <v>6.3999999999999986</v>
      </c>
      <c r="S14" s="109">
        <f t="shared" si="6"/>
        <v>2.6778242677824262</v>
      </c>
      <c r="T14" s="109">
        <f>SUM(T55:T57)</f>
        <v>15</v>
      </c>
      <c r="U14" s="109">
        <f t="shared" si="7"/>
        <v>6.5081568899687605</v>
      </c>
      <c r="V14" s="109">
        <f>SUM(V55:V57)</f>
        <v>0</v>
      </c>
      <c r="W14" s="109">
        <f t="shared" si="8"/>
        <v>0</v>
      </c>
      <c r="X14" s="109">
        <f>SUM(X55:X57)</f>
        <v>0.25</v>
      </c>
      <c r="Y14" s="109">
        <f t="shared" si="9"/>
        <v>1.7521112941094024E-2</v>
      </c>
      <c r="Z14" s="109">
        <f t="shared" si="11"/>
        <v>14574.589999999998</v>
      </c>
      <c r="AA14" s="109">
        <f t="shared" si="10"/>
        <v>29.165127491712468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109">
        <v>74.510000000000005</v>
      </c>
      <c r="E15" s="109">
        <f t="shared" si="0"/>
        <v>17.994976573443463</v>
      </c>
      <c r="F15" s="109">
        <v>65.56</v>
      </c>
      <c r="G15" s="109">
        <f t="shared" si="1"/>
        <v>0.73143764984932802</v>
      </c>
      <c r="H15" s="109">
        <f>SUM(H58:H60)</f>
        <v>145.13</v>
      </c>
      <c r="I15" s="109">
        <f t="shared" si="2"/>
        <v>1.6804377729712709</v>
      </c>
      <c r="J15" s="109">
        <v>27.4</v>
      </c>
      <c r="K15" s="109">
        <f t="shared" si="3"/>
        <v>0.47791975831911782</v>
      </c>
      <c r="L15" s="109">
        <v>221.13</v>
      </c>
      <c r="M15" s="109">
        <f t="shared" si="4"/>
        <v>1.7613730951912512</v>
      </c>
      <c r="N15" s="109">
        <v>8.86</v>
      </c>
      <c r="O15" s="109">
        <f t="shared" si="5"/>
        <v>9.2222211813394711E-2</v>
      </c>
      <c r="P15" s="109">
        <f>SUM(P58:P60)</f>
        <v>6.65</v>
      </c>
      <c r="Q15" s="109">
        <f t="shared" si="6"/>
        <v>0.3991572679635777</v>
      </c>
      <c r="R15" s="109">
        <f>SUM(R58:R60)</f>
        <v>0</v>
      </c>
      <c r="S15" s="109">
        <f t="shared" si="6"/>
        <v>0</v>
      </c>
      <c r="T15" s="109">
        <f>SUM(T58:T60)</f>
        <v>14.5</v>
      </c>
      <c r="U15" s="109">
        <f t="shared" si="7"/>
        <v>6.2912183269698012</v>
      </c>
      <c r="V15" s="109">
        <f>SUM(V58:V60)</f>
        <v>0</v>
      </c>
      <c r="W15" s="109">
        <f t="shared" si="8"/>
        <v>0</v>
      </c>
      <c r="X15" s="109">
        <f>SUM(X58:X60)</f>
        <v>1.06</v>
      </c>
      <c r="Y15" s="109">
        <f t="shared" si="9"/>
        <v>7.4289518870238658E-2</v>
      </c>
      <c r="Z15" s="109">
        <f t="shared" si="11"/>
        <v>564.79999999999995</v>
      </c>
      <c r="AA15" s="109">
        <f t="shared" si="10"/>
        <v>1.130218003204152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109">
        <v>33.049999999999997</v>
      </c>
      <c r="E16" s="109">
        <f t="shared" si="0"/>
        <v>7.9819349852678343</v>
      </c>
      <c r="F16" s="109">
        <v>796.93</v>
      </c>
      <c r="G16" s="109">
        <f t="shared" si="1"/>
        <v>8.8911623900918997</v>
      </c>
      <c r="H16" s="109">
        <f>SUM(H61:H64)</f>
        <v>1179.1500000000001</v>
      </c>
      <c r="I16" s="109">
        <f t="shared" si="2"/>
        <v>13.653195066485733</v>
      </c>
      <c r="J16" s="109">
        <v>2644.43</v>
      </c>
      <c r="K16" s="109">
        <f t="shared" si="3"/>
        <v>46.125012645687036</v>
      </c>
      <c r="L16" s="109">
        <v>4024.94</v>
      </c>
      <c r="M16" s="109">
        <f t="shared" si="4"/>
        <v>32.059969365346511</v>
      </c>
      <c r="N16" s="109">
        <v>6555.14</v>
      </c>
      <c r="O16" s="109">
        <f t="shared" si="5"/>
        <v>68.231321619238855</v>
      </c>
      <c r="P16" s="109">
        <f>SUM(P61:P64)</f>
        <v>645.11999999999989</v>
      </c>
      <c r="Q16" s="109">
        <f t="shared" si="6"/>
        <v>38.72245664791928</v>
      </c>
      <c r="R16" s="109">
        <f>SUM(R61:R64)</f>
        <v>2.7</v>
      </c>
      <c r="S16" s="109">
        <f t="shared" si="6"/>
        <v>1.1297071129707115</v>
      </c>
      <c r="T16" s="109">
        <f>SUM(T61:T64)</f>
        <v>39.15</v>
      </c>
      <c r="U16" s="109">
        <f t="shared" si="7"/>
        <v>16.986289482818464</v>
      </c>
      <c r="V16" s="109">
        <f>SUM(V61:V64)</f>
        <v>0</v>
      </c>
      <c r="W16" s="109">
        <f t="shared" si="8"/>
        <v>0</v>
      </c>
      <c r="X16" s="109">
        <f>SUM(X61:X64)</f>
        <v>0</v>
      </c>
      <c r="Y16" s="109">
        <f t="shared" si="9"/>
        <v>0</v>
      </c>
      <c r="Z16" s="109">
        <f t="shared" si="11"/>
        <v>15920.609999999999</v>
      </c>
      <c r="AA16" s="109">
        <f t="shared" si="10"/>
        <v>31.858640304518509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109">
        <v>0</v>
      </c>
      <c r="E17" s="109">
        <f t="shared" si="0"/>
        <v>0</v>
      </c>
      <c r="F17" s="109">
        <v>171.57</v>
      </c>
      <c r="G17" s="109">
        <f t="shared" si="1"/>
        <v>1.914166528136809</v>
      </c>
      <c r="H17" s="109">
        <f>SUM(H65:H67)</f>
        <v>5.5</v>
      </c>
      <c r="I17" s="109">
        <f t="shared" si="2"/>
        <v>6.3683647428801698E-2</v>
      </c>
      <c r="J17" s="109">
        <v>118.11</v>
      </c>
      <c r="K17" s="109">
        <f t="shared" si="3"/>
        <v>2.0601132355865337</v>
      </c>
      <c r="L17" s="109">
        <v>3632.2</v>
      </c>
      <c r="M17" s="109">
        <f t="shared" si="4"/>
        <v>28.931666243176696</v>
      </c>
      <c r="N17" s="109">
        <v>481.1</v>
      </c>
      <c r="O17" s="109">
        <f t="shared" si="5"/>
        <v>5.0076869191223699</v>
      </c>
      <c r="P17" s="109">
        <f>SUM(P65:P67)</f>
        <v>45.329999999999991</v>
      </c>
      <c r="Q17" s="109">
        <f t="shared" si="6"/>
        <v>2.7208720235772894</v>
      </c>
      <c r="R17" s="109">
        <f>SUM(R65:R67)</f>
        <v>0</v>
      </c>
      <c r="S17" s="109">
        <f t="shared" si="6"/>
        <v>0</v>
      </c>
      <c r="T17" s="109">
        <f>SUM(T65:T67)</f>
        <v>0</v>
      </c>
      <c r="U17" s="109">
        <f t="shared" si="7"/>
        <v>0</v>
      </c>
      <c r="V17" s="109">
        <f>SUM(V65:V67)</f>
        <v>0</v>
      </c>
      <c r="W17" s="109">
        <f t="shared" si="8"/>
        <v>0</v>
      </c>
      <c r="X17" s="109">
        <f>SUM(X65:X67)</f>
        <v>0</v>
      </c>
      <c r="Y17" s="109">
        <f t="shared" si="9"/>
        <v>0</v>
      </c>
      <c r="Z17" s="109">
        <f t="shared" si="11"/>
        <v>4453.8099999999995</v>
      </c>
      <c r="AA17" s="109">
        <f t="shared" si="10"/>
        <v>8.9124933513645246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110">
        <v>262.70999999999998</v>
      </c>
      <c r="E18" s="110">
        <f t="shared" si="0"/>
        <v>63.447326474423996</v>
      </c>
      <c r="F18" s="110">
        <v>588.13</v>
      </c>
      <c r="G18" s="110">
        <f t="shared" si="1"/>
        <v>6.5616294235186885</v>
      </c>
      <c r="H18" s="110">
        <f>SUM(H68)</f>
        <v>0</v>
      </c>
      <c r="I18" s="110">
        <f t="shared" si="2"/>
        <v>0</v>
      </c>
      <c r="J18" s="110">
        <v>0</v>
      </c>
      <c r="K18" s="110">
        <f t="shared" si="3"/>
        <v>0</v>
      </c>
      <c r="L18" s="110">
        <v>127.6</v>
      </c>
      <c r="M18" s="110">
        <f t="shared" si="4"/>
        <v>1.0163759189002111</v>
      </c>
      <c r="N18" s="110">
        <v>1263.1400000000001</v>
      </c>
      <c r="O18" s="110">
        <f t="shared" si="5"/>
        <v>13.147806391644629</v>
      </c>
      <c r="P18" s="110">
        <f>SUM(P68)</f>
        <v>141.88</v>
      </c>
      <c r="Q18" s="110">
        <f t="shared" si="6"/>
        <v>8.5161553652138959</v>
      </c>
      <c r="R18" s="110">
        <f>SUM(R68)</f>
        <v>175.35</v>
      </c>
      <c r="S18" s="110">
        <f t="shared" si="6"/>
        <v>73.36820083682008</v>
      </c>
      <c r="T18" s="110">
        <f>SUM(T68)</f>
        <v>70.910000000000011</v>
      </c>
      <c r="U18" s="110">
        <f t="shared" si="7"/>
        <v>30.766227004512324</v>
      </c>
      <c r="V18" s="110">
        <f>SUM(V68)</f>
        <v>501.83</v>
      </c>
      <c r="W18" s="110">
        <f t="shared" si="8"/>
        <v>100</v>
      </c>
      <c r="X18" s="110">
        <f>SUM(X68)</f>
        <v>91.32</v>
      </c>
      <c r="Y18" s="110">
        <f t="shared" si="9"/>
        <v>6.4001121351228232</v>
      </c>
      <c r="Z18" s="110">
        <f t="shared" si="11"/>
        <v>3222.87</v>
      </c>
      <c r="AA18" s="110">
        <f t="shared" si="10"/>
        <v>6.4492664588997268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414.06</v>
      </c>
      <c r="E19" s="113">
        <f t="shared" si="0"/>
        <v>100</v>
      </c>
      <c r="F19" s="112">
        <f>SUM(F10:F18)</f>
        <v>8963.1699999999983</v>
      </c>
      <c r="G19" s="113">
        <f t="shared" si="1"/>
        <v>100</v>
      </c>
      <c r="H19" s="112">
        <f>SUM(H10:H18)</f>
        <v>8636.4399999999987</v>
      </c>
      <c r="I19" s="113">
        <f t="shared" si="2"/>
        <v>100</v>
      </c>
      <c r="J19" s="112">
        <f>SUM(J10:J18)</f>
        <v>5733.1799999999994</v>
      </c>
      <c r="K19" s="113">
        <f t="shared" si="3"/>
        <v>100</v>
      </c>
      <c r="L19" s="112">
        <f>SUM(L10:L18)</f>
        <v>12554.410000000002</v>
      </c>
      <c r="M19" s="113">
        <f t="shared" si="4"/>
        <v>100</v>
      </c>
      <c r="N19" s="96">
        <f>SUM(N10:N18)</f>
        <v>9607.23</v>
      </c>
      <c r="O19" s="113">
        <f t="shared" si="5"/>
        <v>100</v>
      </c>
      <c r="P19" s="96">
        <f>SUM(P10:P18)</f>
        <v>1666.0099999999998</v>
      </c>
      <c r="Q19" s="113">
        <f t="shared" si="6"/>
        <v>100</v>
      </c>
      <c r="R19" s="96">
        <f>SUM(R10:R18)</f>
        <v>239</v>
      </c>
      <c r="S19" s="113">
        <f t="shared" si="6"/>
        <v>100</v>
      </c>
      <c r="T19" s="112">
        <f>SUM(T10:T18)</f>
        <v>230.48000000000002</v>
      </c>
      <c r="U19" s="113">
        <f t="shared" si="7"/>
        <v>100</v>
      </c>
      <c r="V19" s="112">
        <f>SUM(V10:V18)</f>
        <v>501.83</v>
      </c>
      <c r="W19" s="113">
        <f t="shared" si="8"/>
        <v>100</v>
      </c>
      <c r="X19" s="112">
        <f>SUM(X10:X18)</f>
        <v>1426.8499999999997</v>
      </c>
      <c r="Y19" s="113">
        <f t="shared" si="9"/>
        <v>100</v>
      </c>
      <c r="Z19" s="96">
        <f>SUM(Z10:Z18)</f>
        <v>49972.659999999996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90"/>
      <c r="C30" s="116"/>
      <c r="D30" s="116"/>
      <c r="E30" s="116">
        <f>((D30/D$69*100))</f>
        <v>0</v>
      </c>
      <c r="F30" s="116">
        <v>29</v>
      </c>
      <c r="G30" s="116">
        <f>((F30/F$69*100))</f>
        <v>0.32354624535739041</v>
      </c>
      <c r="H30" s="116"/>
      <c r="I30" s="116">
        <f t="shared" ref="I30:I68" si="12">((H30/H$69*100))</f>
        <v>0</v>
      </c>
      <c r="J30" s="116"/>
      <c r="K30" s="116">
        <f t="shared" ref="K30:K68" si="13">((J30/J$69*100))</f>
        <v>0</v>
      </c>
      <c r="L30" s="116"/>
      <c r="M30" s="116">
        <f t="shared" ref="M30:M68" si="14">((L30/L$69*100))</f>
        <v>0</v>
      </c>
      <c r="N30" s="116">
        <v>3.9899999999999993</v>
      </c>
      <c r="O30" s="116">
        <f t="shared" ref="O30:O68" si="15">((N30/N$69*100))</f>
        <v>4.1531221798582103E-2</v>
      </c>
      <c r="P30" s="116">
        <v>7.8</v>
      </c>
      <c r="Q30" s="116">
        <f t="shared" ref="Q30:Q68" si="16">((P30/P$69*100))</f>
        <v>0.46818446467908365</v>
      </c>
      <c r="R30" s="116">
        <v>11.2</v>
      </c>
      <c r="S30" s="116">
        <f t="shared" ref="S30:S68" si="17">((R30/R$69*100))</f>
        <v>4.6861924686192467</v>
      </c>
      <c r="T30" s="116">
        <v>16</v>
      </c>
      <c r="U30" s="116">
        <f t="shared" ref="U30:U68" si="18">((T30/T$69*100))</f>
        <v>6.9420340159666774</v>
      </c>
      <c r="V30" s="116"/>
      <c r="W30" s="116">
        <f t="shared" ref="W30:W68" si="19">((V30/V$69*100))</f>
        <v>0</v>
      </c>
      <c r="X30" s="116"/>
      <c r="Y30" s="116">
        <f t="shared" ref="Y30:Y68" si="20">((X30/X$69*100))</f>
        <v>0</v>
      </c>
      <c r="Z30" s="116">
        <f>B30+D30+F30+H30+J30+L30+N30+P30+R30+T30+V30+X30</f>
        <v>67.989999999999995</v>
      </c>
      <c r="AA30" s="116">
        <f t="shared" ref="AA30:AA68" si="21">((Z30/Z$69*100))</f>
        <v>0.13605439454293558</v>
      </c>
    </row>
    <row r="31" spans="1:27" x14ac:dyDescent="0.2">
      <c r="A31" s="89" t="s">
        <v>179</v>
      </c>
      <c r="B31" s="90"/>
      <c r="C31" s="116"/>
      <c r="D31" s="116"/>
      <c r="E31" s="116">
        <f t="shared" ref="E31:G68" si="22">((D31/D$69*100))</f>
        <v>0</v>
      </c>
      <c r="F31" s="116">
        <v>0.4</v>
      </c>
      <c r="G31" s="116">
        <f t="shared" si="22"/>
        <v>4.4627068325157303E-3</v>
      </c>
      <c r="H31" s="116">
        <v>503.8</v>
      </c>
      <c r="I31" s="116">
        <f t="shared" si="12"/>
        <v>5.8334221044782346</v>
      </c>
      <c r="J31" s="116"/>
      <c r="K31" s="116">
        <f t="shared" si="13"/>
        <v>0</v>
      </c>
      <c r="L31" s="116">
        <v>10.799999999999999</v>
      </c>
      <c r="M31" s="116">
        <f t="shared" si="14"/>
        <v>8.6025547994688728E-2</v>
      </c>
      <c r="N31" s="116">
        <v>165.93000000000004</v>
      </c>
      <c r="O31" s="116">
        <f t="shared" si="15"/>
        <v>1.7271367501350203</v>
      </c>
      <c r="P31" s="116">
        <v>47.36</v>
      </c>
      <c r="Q31" s="116">
        <f t="shared" si="16"/>
        <v>2.8427200316924872</v>
      </c>
      <c r="R31" s="116">
        <v>2</v>
      </c>
      <c r="S31" s="116">
        <f t="shared" si="17"/>
        <v>0.83682008368200833</v>
      </c>
      <c r="T31" s="116">
        <v>46.699999999999996</v>
      </c>
      <c r="U31" s="116">
        <f t="shared" si="18"/>
        <v>20.262061784102738</v>
      </c>
      <c r="V31" s="116"/>
      <c r="W31" s="116">
        <f t="shared" si="19"/>
        <v>0</v>
      </c>
      <c r="X31" s="116"/>
      <c r="Y31" s="116">
        <f t="shared" si="20"/>
        <v>0</v>
      </c>
      <c r="Z31" s="116">
        <f t="shared" ref="Z31:Z68" si="23">B31+D31+F31+H31+J31+L31+N31+P31+R31+T31+V31+X31</f>
        <v>776.99000000000012</v>
      </c>
      <c r="AA31" s="116">
        <f t="shared" si="21"/>
        <v>1.5548301811430436</v>
      </c>
    </row>
    <row r="32" spans="1:27" x14ac:dyDescent="0.2">
      <c r="A32" s="89" t="s">
        <v>180</v>
      </c>
      <c r="B32" s="90"/>
      <c r="C32" s="116"/>
      <c r="D32" s="116"/>
      <c r="E32" s="116">
        <f t="shared" si="22"/>
        <v>0</v>
      </c>
      <c r="F32" s="116"/>
      <c r="G32" s="116">
        <f t="shared" si="22"/>
        <v>0</v>
      </c>
      <c r="H32" s="116"/>
      <c r="I32" s="116">
        <f t="shared" si="12"/>
        <v>0</v>
      </c>
      <c r="J32" s="116"/>
      <c r="K32" s="116">
        <f t="shared" si="13"/>
        <v>0</v>
      </c>
      <c r="L32" s="116">
        <v>347.1</v>
      </c>
      <c r="M32" s="116">
        <f t="shared" si="14"/>
        <v>2.7647655286070796</v>
      </c>
      <c r="N32" s="116"/>
      <c r="O32" s="116">
        <f t="shared" si="15"/>
        <v>0</v>
      </c>
      <c r="P32" s="116">
        <v>118.9</v>
      </c>
      <c r="Q32" s="116">
        <f t="shared" si="16"/>
        <v>7.1368119038901332</v>
      </c>
      <c r="R32" s="116">
        <v>39.5</v>
      </c>
      <c r="S32" s="116">
        <f t="shared" si="17"/>
        <v>16.527196652719663</v>
      </c>
      <c r="T32" s="116"/>
      <c r="U32" s="116">
        <f t="shared" si="18"/>
        <v>0</v>
      </c>
      <c r="V32" s="116"/>
      <c r="W32" s="116">
        <f t="shared" si="19"/>
        <v>0</v>
      </c>
      <c r="X32" s="116"/>
      <c r="Y32" s="116">
        <f t="shared" si="20"/>
        <v>0</v>
      </c>
      <c r="Z32" s="116">
        <f t="shared" si="23"/>
        <v>505.5</v>
      </c>
      <c r="AA32" s="116">
        <f t="shared" si="21"/>
        <v>1.0115531172445058</v>
      </c>
    </row>
    <row r="33" spans="1:27" x14ac:dyDescent="0.2">
      <c r="A33" s="89" t="s">
        <v>181</v>
      </c>
      <c r="B33" s="90"/>
      <c r="C33" s="116"/>
      <c r="D33" s="116">
        <v>0.8</v>
      </c>
      <c r="E33" s="116">
        <f t="shared" si="22"/>
        <v>0.19320871371298851</v>
      </c>
      <c r="F33" s="116"/>
      <c r="G33" s="116">
        <f t="shared" si="22"/>
        <v>0</v>
      </c>
      <c r="H33" s="116"/>
      <c r="I33" s="116">
        <f t="shared" si="12"/>
        <v>0</v>
      </c>
      <c r="J33" s="116">
        <v>2</v>
      </c>
      <c r="K33" s="116">
        <f t="shared" si="13"/>
        <v>3.4884653891906411E-2</v>
      </c>
      <c r="L33" s="116">
        <v>3.9</v>
      </c>
      <c r="M33" s="116">
        <f t="shared" si="14"/>
        <v>3.1064781220304268E-2</v>
      </c>
      <c r="N33" s="116"/>
      <c r="O33" s="116">
        <f t="shared" si="15"/>
        <v>0</v>
      </c>
      <c r="P33" s="116">
        <v>23.12</v>
      </c>
      <c r="Q33" s="116">
        <f t="shared" si="16"/>
        <v>1.3877467722282582</v>
      </c>
      <c r="R33" s="116"/>
      <c r="S33" s="116">
        <f t="shared" si="17"/>
        <v>0</v>
      </c>
      <c r="T33" s="116"/>
      <c r="U33" s="116">
        <f t="shared" si="18"/>
        <v>0</v>
      </c>
      <c r="V33" s="116"/>
      <c r="W33" s="116">
        <f t="shared" si="19"/>
        <v>0</v>
      </c>
      <c r="X33" s="116"/>
      <c r="Y33" s="116">
        <f t="shared" si="20"/>
        <v>0</v>
      </c>
      <c r="Z33" s="116">
        <f t="shared" si="23"/>
        <v>29.82</v>
      </c>
      <c r="AA33" s="116">
        <f t="shared" si="21"/>
        <v>5.9672628993533455E-2</v>
      </c>
    </row>
    <row r="34" spans="1:27" x14ac:dyDescent="0.2">
      <c r="A34" s="89" t="s">
        <v>182</v>
      </c>
      <c r="B34" s="90"/>
      <c r="C34" s="116"/>
      <c r="D34" s="116"/>
      <c r="E34" s="116">
        <f t="shared" si="22"/>
        <v>0</v>
      </c>
      <c r="F34" s="116"/>
      <c r="G34" s="116">
        <f t="shared" si="22"/>
        <v>0</v>
      </c>
      <c r="H34" s="116"/>
      <c r="I34" s="116">
        <f t="shared" si="12"/>
        <v>0</v>
      </c>
      <c r="J34" s="116">
        <v>1.7999999999999998</v>
      </c>
      <c r="K34" s="116">
        <f t="shared" si="13"/>
        <v>3.1396188502715763E-2</v>
      </c>
      <c r="L34" s="116">
        <v>5.3599999999999994</v>
      </c>
      <c r="M34" s="116">
        <f t="shared" si="14"/>
        <v>4.2694160856623288E-2</v>
      </c>
      <c r="N34" s="116">
        <v>1.27</v>
      </c>
      <c r="O34" s="116">
        <f t="shared" si="15"/>
        <v>1.3219210948420872E-2</v>
      </c>
      <c r="P34" s="116">
        <v>73.399999999999991</v>
      </c>
      <c r="Q34" s="116">
        <f t="shared" si="16"/>
        <v>4.4057358599288126</v>
      </c>
      <c r="R34" s="116">
        <v>0.25</v>
      </c>
      <c r="S34" s="116">
        <f t="shared" si="17"/>
        <v>0.10460251046025104</v>
      </c>
      <c r="T34" s="116">
        <v>1</v>
      </c>
      <c r="U34" s="116">
        <f t="shared" si="18"/>
        <v>0.43387712599791733</v>
      </c>
      <c r="V34" s="116"/>
      <c r="W34" s="116">
        <f t="shared" si="19"/>
        <v>0</v>
      </c>
      <c r="X34" s="116"/>
      <c r="Y34" s="116">
        <f t="shared" si="20"/>
        <v>0</v>
      </c>
      <c r="Z34" s="116">
        <f t="shared" si="23"/>
        <v>83.079999999999984</v>
      </c>
      <c r="AA34" s="116">
        <f t="shared" si="21"/>
        <v>0.16625090599539766</v>
      </c>
    </row>
    <row r="35" spans="1:27" x14ac:dyDescent="0.2">
      <c r="A35" s="89" t="s">
        <v>183</v>
      </c>
      <c r="B35" s="90"/>
      <c r="C35" s="116"/>
      <c r="D35" s="116"/>
      <c r="E35" s="116">
        <f t="shared" si="22"/>
        <v>0</v>
      </c>
      <c r="F35" s="116"/>
      <c r="G35" s="116">
        <f t="shared" si="22"/>
        <v>0</v>
      </c>
      <c r="H35" s="116"/>
      <c r="I35" s="116">
        <f t="shared" si="12"/>
        <v>0</v>
      </c>
      <c r="J35" s="116"/>
      <c r="K35" s="116">
        <f t="shared" si="13"/>
        <v>0</v>
      </c>
      <c r="L35" s="116">
        <v>262.60000000000002</v>
      </c>
      <c r="M35" s="116">
        <f t="shared" si="14"/>
        <v>2.0916952688338206</v>
      </c>
      <c r="N35" s="116">
        <v>0.26</v>
      </c>
      <c r="O35" s="116">
        <f t="shared" si="15"/>
        <v>2.7062951547948246E-3</v>
      </c>
      <c r="P35" s="116">
        <v>17.16</v>
      </c>
      <c r="Q35" s="116">
        <f t="shared" si="16"/>
        <v>1.0300058222939839</v>
      </c>
      <c r="R35" s="116"/>
      <c r="S35" s="116">
        <f t="shared" si="17"/>
        <v>0</v>
      </c>
      <c r="T35" s="116">
        <v>0.4</v>
      </c>
      <c r="U35" s="116">
        <f t="shared" si="18"/>
        <v>0.17355085039916696</v>
      </c>
      <c r="V35" s="116"/>
      <c r="W35" s="116">
        <f t="shared" si="19"/>
        <v>0</v>
      </c>
      <c r="X35" s="116">
        <v>0.25</v>
      </c>
      <c r="Y35" s="116">
        <f t="shared" si="20"/>
        <v>1.7521112941094024E-2</v>
      </c>
      <c r="Z35" s="116">
        <f t="shared" si="23"/>
        <v>280.67</v>
      </c>
      <c r="AA35" s="116">
        <f t="shared" si="21"/>
        <v>0.5616471086390018</v>
      </c>
    </row>
    <row r="36" spans="1:27" x14ac:dyDescent="0.2">
      <c r="A36" s="89" t="s">
        <v>184</v>
      </c>
      <c r="B36" s="90"/>
      <c r="C36" s="116"/>
      <c r="D36" s="116"/>
      <c r="E36" s="116">
        <f t="shared" si="22"/>
        <v>0</v>
      </c>
      <c r="F36" s="116"/>
      <c r="G36" s="116">
        <f t="shared" si="22"/>
        <v>0</v>
      </c>
      <c r="H36" s="116"/>
      <c r="I36" s="116">
        <f t="shared" si="12"/>
        <v>0</v>
      </c>
      <c r="J36" s="116">
        <v>0</v>
      </c>
      <c r="K36" s="116">
        <f t="shared" si="13"/>
        <v>0</v>
      </c>
      <c r="L36" s="116">
        <v>679.54999999999984</v>
      </c>
      <c r="M36" s="116">
        <f t="shared" si="14"/>
        <v>5.4128389944250666</v>
      </c>
      <c r="N36" s="116">
        <v>0.04</v>
      </c>
      <c r="O36" s="116">
        <f t="shared" si="15"/>
        <v>4.1635310073766528E-4</v>
      </c>
      <c r="P36" s="116">
        <v>11.2</v>
      </c>
      <c r="Q36" s="116">
        <f t="shared" si="16"/>
        <v>0.67226487235970978</v>
      </c>
      <c r="R36" s="116"/>
      <c r="S36" s="116">
        <f t="shared" si="17"/>
        <v>0</v>
      </c>
      <c r="T36" s="116"/>
      <c r="U36" s="116">
        <f t="shared" si="18"/>
        <v>0</v>
      </c>
      <c r="V36" s="116"/>
      <c r="W36" s="116">
        <f t="shared" si="19"/>
        <v>0</v>
      </c>
      <c r="X36" s="116"/>
      <c r="Y36" s="116">
        <f t="shared" si="20"/>
        <v>0</v>
      </c>
      <c r="Z36" s="116">
        <f t="shared" si="23"/>
        <v>690.78999999999985</v>
      </c>
      <c r="AA36" s="116">
        <f t="shared" si="21"/>
        <v>1.3823358612489256</v>
      </c>
    </row>
    <row r="37" spans="1:27" x14ac:dyDescent="0.2">
      <c r="A37" s="89" t="s">
        <v>185</v>
      </c>
      <c r="B37" s="90"/>
      <c r="C37" s="116"/>
      <c r="D37" s="116"/>
      <c r="E37" s="116">
        <f t="shared" si="22"/>
        <v>0</v>
      </c>
      <c r="F37" s="116">
        <v>5</v>
      </c>
      <c r="G37" s="116">
        <f t="shared" si="22"/>
        <v>5.578383540644663E-2</v>
      </c>
      <c r="H37" s="116"/>
      <c r="I37" s="116">
        <f t="shared" si="12"/>
        <v>0</v>
      </c>
      <c r="J37" s="116">
        <v>5.5</v>
      </c>
      <c r="K37" s="116">
        <f t="shared" si="13"/>
        <v>9.5932798202742628E-2</v>
      </c>
      <c r="L37" s="116"/>
      <c r="M37" s="116">
        <f t="shared" si="14"/>
        <v>0</v>
      </c>
      <c r="N37" s="116">
        <v>220.63000000000002</v>
      </c>
      <c r="O37" s="116">
        <f t="shared" si="15"/>
        <v>2.2964996153937776</v>
      </c>
      <c r="P37" s="116">
        <v>9.86</v>
      </c>
      <c r="Q37" s="116">
        <f t="shared" si="16"/>
        <v>0.59183318227381598</v>
      </c>
      <c r="R37" s="116"/>
      <c r="S37" s="116">
        <f t="shared" si="17"/>
        <v>0</v>
      </c>
      <c r="T37" s="116"/>
      <c r="U37" s="116">
        <f t="shared" si="18"/>
        <v>0</v>
      </c>
      <c r="V37" s="116"/>
      <c r="W37" s="116">
        <f t="shared" si="19"/>
        <v>0</v>
      </c>
      <c r="X37" s="116"/>
      <c r="Y37" s="116">
        <f t="shared" si="20"/>
        <v>0</v>
      </c>
      <c r="Z37" s="116">
        <f t="shared" si="23"/>
        <v>240.99</v>
      </c>
      <c r="AA37" s="116">
        <f t="shared" si="21"/>
        <v>0.48224369085015523</v>
      </c>
    </row>
    <row r="38" spans="1:27" x14ac:dyDescent="0.2">
      <c r="A38" s="91" t="s">
        <v>186</v>
      </c>
      <c r="B38" s="92"/>
      <c r="C38" s="117"/>
      <c r="D38" s="117"/>
      <c r="E38" s="117">
        <f t="shared" si="22"/>
        <v>0</v>
      </c>
      <c r="F38" s="117">
        <v>5.05</v>
      </c>
      <c r="G38" s="117">
        <f t="shared" si="22"/>
        <v>5.6341673760511086E-2</v>
      </c>
      <c r="H38" s="117"/>
      <c r="I38" s="117">
        <f t="shared" si="12"/>
        <v>0</v>
      </c>
      <c r="J38" s="117">
        <v>1</v>
      </c>
      <c r="K38" s="117">
        <f t="shared" si="13"/>
        <v>1.7442326945953206E-2</v>
      </c>
      <c r="L38" s="117">
        <v>0.03</v>
      </c>
      <c r="M38" s="117">
        <f t="shared" si="14"/>
        <v>2.3895985554080203E-4</v>
      </c>
      <c r="N38" s="117"/>
      <c r="O38" s="117">
        <f t="shared" si="15"/>
        <v>0</v>
      </c>
      <c r="P38" s="117">
        <v>77.859999999999985</v>
      </c>
      <c r="Q38" s="117">
        <f t="shared" si="16"/>
        <v>4.6734413358863396</v>
      </c>
      <c r="R38" s="117">
        <v>1.5</v>
      </c>
      <c r="S38" s="117">
        <f t="shared" si="17"/>
        <v>0.62761506276150625</v>
      </c>
      <c r="T38" s="117"/>
      <c r="U38" s="117">
        <f t="shared" si="18"/>
        <v>0</v>
      </c>
      <c r="V38" s="117"/>
      <c r="W38" s="117">
        <f t="shared" si="19"/>
        <v>0</v>
      </c>
      <c r="X38" s="117"/>
      <c r="Y38" s="117">
        <f t="shared" si="20"/>
        <v>0</v>
      </c>
      <c r="Z38" s="117">
        <f t="shared" si="23"/>
        <v>85.439999999999984</v>
      </c>
      <c r="AA38" s="117">
        <f t="shared" si="21"/>
        <v>0.17097348830340367</v>
      </c>
    </row>
    <row r="39" spans="1:27" x14ac:dyDescent="0.2">
      <c r="A39" s="88" t="s">
        <v>187</v>
      </c>
      <c r="B39" s="93"/>
      <c r="C39" s="118"/>
      <c r="D39" s="118">
        <v>20</v>
      </c>
      <c r="E39" s="118">
        <f t="shared" si="22"/>
        <v>4.8302178428247116</v>
      </c>
      <c r="F39" s="118"/>
      <c r="G39" s="118">
        <f t="shared" si="22"/>
        <v>0</v>
      </c>
      <c r="H39" s="118">
        <v>0</v>
      </c>
      <c r="I39" s="118">
        <f t="shared" si="12"/>
        <v>0</v>
      </c>
      <c r="J39" s="118">
        <v>13</v>
      </c>
      <c r="K39" s="118">
        <f t="shared" si="13"/>
        <v>0.22675025029739165</v>
      </c>
      <c r="L39" s="118"/>
      <c r="M39" s="118">
        <f t="shared" si="14"/>
        <v>0</v>
      </c>
      <c r="N39" s="118">
        <v>21.8</v>
      </c>
      <c r="O39" s="118">
        <f t="shared" si="15"/>
        <v>0.22691243990202759</v>
      </c>
      <c r="P39" s="118">
        <v>17.75</v>
      </c>
      <c r="Q39" s="118">
        <f t="shared" si="16"/>
        <v>1.0654197753915045</v>
      </c>
      <c r="R39" s="118">
        <v>0</v>
      </c>
      <c r="S39" s="118">
        <f t="shared" si="17"/>
        <v>0</v>
      </c>
      <c r="T39" s="118">
        <v>1.5</v>
      </c>
      <c r="U39" s="118">
        <f t="shared" si="18"/>
        <v>0.65081568899687603</v>
      </c>
      <c r="V39" s="118">
        <v>0</v>
      </c>
      <c r="W39" s="118">
        <f t="shared" si="19"/>
        <v>0</v>
      </c>
      <c r="X39" s="118">
        <v>0</v>
      </c>
      <c r="Y39" s="118">
        <f t="shared" si="20"/>
        <v>0</v>
      </c>
      <c r="Z39" s="118">
        <f t="shared" si="23"/>
        <v>74.05</v>
      </c>
      <c r="AA39" s="118">
        <f t="shared" si="21"/>
        <v>0.14818102538467981</v>
      </c>
    </row>
    <row r="40" spans="1:27" x14ac:dyDescent="0.2">
      <c r="A40" s="89" t="s">
        <v>188</v>
      </c>
      <c r="B40" s="90"/>
      <c r="C40" s="116"/>
      <c r="D40" s="116"/>
      <c r="E40" s="116">
        <f t="shared" si="22"/>
        <v>0</v>
      </c>
      <c r="F40" s="116">
        <v>8.58</v>
      </c>
      <c r="G40" s="116">
        <f t="shared" si="22"/>
        <v>9.572506155746241E-2</v>
      </c>
      <c r="H40" s="116">
        <v>21.55</v>
      </c>
      <c r="I40" s="116">
        <f t="shared" si="12"/>
        <v>0.24952410947103207</v>
      </c>
      <c r="J40" s="116">
        <v>0.6</v>
      </c>
      <c r="K40" s="116">
        <f t="shared" si="13"/>
        <v>1.0465396167571923E-2</v>
      </c>
      <c r="L40" s="116">
        <v>1268.5</v>
      </c>
      <c r="M40" s="116">
        <f t="shared" si="14"/>
        <v>10.104019225116913</v>
      </c>
      <c r="N40" s="116">
        <v>68.86</v>
      </c>
      <c r="O40" s="116">
        <f t="shared" si="15"/>
        <v>0.71675186291989079</v>
      </c>
      <c r="P40" s="116">
        <v>68.72</v>
      </c>
      <c r="Q40" s="116">
        <f t="shared" si="16"/>
        <v>4.1248251811213628</v>
      </c>
      <c r="R40" s="116">
        <v>0</v>
      </c>
      <c r="S40" s="116">
        <f t="shared" si="17"/>
        <v>0</v>
      </c>
      <c r="T40" s="116">
        <v>12</v>
      </c>
      <c r="U40" s="116">
        <f t="shared" si="18"/>
        <v>5.2065255119750082</v>
      </c>
      <c r="V40" s="116">
        <v>0</v>
      </c>
      <c r="W40" s="116">
        <f t="shared" si="19"/>
        <v>0</v>
      </c>
      <c r="X40" s="116">
        <v>2.85</v>
      </c>
      <c r="Y40" s="116">
        <f t="shared" si="20"/>
        <v>0.19974068752847185</v>
      </c>
      <c r="Z40" s="116">
        <f t="shared" si="23"/>
        <v>1451.6599999999999</v>
      </c>
      <c r="AA40" s="116">
        <f t="shared" si="21"/>
        <v>2.9049084039152504</v>
      </c>
    </row>
    <row r="41" spans="1:27" x14ac:dyDescent="0.2">
      <c r="A41" s="89" t="s">
        <v>189</v>
      </c>
      <c r="B41" s="90"/>
      <c r="C41" s="116"/>
      <c r="D41" s="116"/>
      <c r="E41" s="116">
        <f t="shared" si="22"/>
        <v>0</v>
      </c>
      <c r="F41" s="116"/>
      <c r="G41" s="116">
        <f t="shared" si="22"/>
        <v>0</v>
      </c>
      <c r="H41" s="116"/>
      <c r="I41" s="116">
        <f t="shared" si="12"/>
        <v>0</v>
      </c>
      <c r="J41" s="116"/>
      <c r="K41" s="116">
        <f t="shared" si="13"/>
        <v>0</v>
      </c>
      <c r="L41" s="116">
        <v>108</v>
      </c>
      <c r="M41" s="116">
        <f t="shared" si="14"/>
        <v>0.86025547994688734</v>
      </c>
      <c r="N41" s="116">
        <v>2.15</v>
      </c>
      <c r="O41" s="116">
        <f t="shared" si="15"/>
        <v>2.237897916464951E-2</v>
      </c>
      <c r="P41" s="116"/>
      <c r="Q41" s="116">
        <f t="shared" si="16"/>
        <v>0</v>
      </c>
      <c r="R41" s="116"/>
      <c r="S41" s="116">
        <f t="shared" si="17"/>
        <v>0</v>
      </c>
      <c r="T41" s="116"/>
      <c r="U41" s="116">
        <f t="shared" si="18"/>
        <v>0</v>
      </c>
      <c r="V41" s="116"/>
      <c r="W41" s="116">
        <f t="shared" si="19"/>
        <v>0</v>
      </c>
      <c r="X41" s="116"/>
      <c r="Y41" s="116">
        <f t="shared" si="20"/>
        <v>0</v>
      </c>
      <c r="Z41" s="116">
        <f t="shared" si="23"/>
        <v>110.15</v>
      </c>
      <c r="AA41" s="116">
        <f t="shared" si="21"/>
        <v>0.22042052594358516</v>
      </c>
    </row>
    <row r="42" spans="1:27" x14ac:dyDescent="0.2">
      <c r="A42" s="89" t="s">
        <v>190</v>
      </c>
      <c r="B42" s="90"/>
      <c r="C42" s="116"/>
      <c r="D42" s="116"/>
      <c r="E42" s="116">
        <f t="shared" si="22"/>
        <v>0</v>
      </c>
      <c r="F42" s="116"/>
      <c r="G42" s="116">
        <f t="shared" si="22"/>
        <v>0</v>
      </c>
      <c r="H42" s="116">
        <v>0.30000000000000004</v>
      </c>
      <c r="I42" s="116">
        <f t="shared" si="12"/>
        <v>3.4736534961164567E-3</v>
      </c>
      <c r="J42" s="116">
        <v>82.21</v>
      </c>
      <c r="K42" s="116">
        <f t="shared" si="13"/>
        <v>1.4339336982268129</v>
      </c>
      <c r="L42" s="116">
        <v>2</v>
      </c>
      <c r="M42" s="116">
        <f t="shared" si="14"/>
        <v>1.593065703605347E-2</v>
      </c>
      <c r="N42" s="116">
        <v>0.01</v>
      </c>
      <c r="O42" s="116">
        <f t="shared" si="15"/>
        <v>1.0408827518441632E-4</v>
      </c>
      <c r="P42" s="116">
        <v>3.3000000000000003</v>
      </c>
      <c r="Q42" s="116">
        <f t="shared" si="16"/>
        <v>0.19807804274884311</v>
      </c>
      <c r="R42" s="116"/>
      <c r="S42" s="116">
        <f t="shared" si="17"/>
        <v>0</v>
      </c>
      <c r="T42" s="116"/>
      <c r="U42" s="116">
        <f t="shared" si="18"/>
        <v>0</v>
      </c>
      <c r="V42" s="116"/>
      <c r="W42" s="116">
        <f t="shared" si="19"/>
        <v>0</v>
      </c>
      <c r="X42" s="116"/>
      <c r="Y42" s="116">
        <f t="shared" si="20"/>
        <v>0</v>
      </c>
      <c r="Z42" s="116">
        <f t="shared" si="23"/>
        <v>87.82</v>
      </c>
      <c r="AA42" s="116">
        <f t="shared" si="21"/>
        <v>0.17573609249537583</v>
      </c>
    </row>
    <row r="43" spans="1:27" x14ac:dyDescent="0.2">
      <c r="A43" s="89" t="s">
        <v>191</v>
      </c>
      <c r="B43" s="90"/>
      <c r="C43" s="116"/>
      <c r="D43" s="116"/>
      <c r="E43" s="116">
        <f t="shared" si="22"/>
        <v>0</v>
      </c>
      <c r="F43" s="116"/>
      <c r="G43" s="116">
        <f t="shared" si="22"/>
        <v>0</v>
      </c>
      <c r="H43" s="116"/>
      <c r="I43" s="116">
        <f t="shared" si="12"/>
        <v>0</v>
      </c>
      <c r="J43" s="116"/>
      <c r="K43" s="116">
        <f t="shared" si="13"/>
        <v>0</v>
      </c>
      <c r="L43" s="116"/>
      <c r="M43" s="116">
        <f t="shared" si="14"/>
        <v>0</v>
      </c>
      <c r="N43" s="116">
        <v>0.75</v>
      </c>
      <c r="O43" s="116">
        <f t="shared" si="15"/>
        <v>7.8066206388312234E-3</v>
      </c>
      <c r="P43" s="116">
        <v>9.15</v>
      </c>
      <c r="Q43" s="116">
        <f t="shared" si="16"/>
        <v>0.5492163912581558</v>
      </c>
      <c r="R43" s="116"/>
      <c r="S43" s="116">
        <f t="shared" si="17"/>
        <v>0</v>
      </c>
      <c r="T43" s="116"/>
      <c r="U43" s="116">
        <f t="shared" si="18"/>
        <v>0</v>
      </c>
      <c r="V43" s="116"/>
      <c r="W43" s="116">
        <f t="shared" si="19"/>
        <v>0</v>
      </c>
      <c r="X43" s="116"/>
      <c r="Y43" s="116">
        <f t="shared" si="20"/>
        <v>0</v>
      </c>
      <c r="Z43" s="116">
        <f t="shared" si="23"/>
        <v>9.9</v>
      </c>
      <c r="AA43" s="116">
        <f t="shared" si="21"/>
        <v>1.9810832563245513E-2</v>
      </c>
    </row>
    <row r="44" spans="1:27" x14ac:dyDescent="0.2">
      <c r="A44" s="89" t="s">
        <v>192</v>
      </c>
      <c r="B44" s="90"/>
      <c r="C44" s="116"/>
      <c r="D44" s="116"/>
      <c r="E44" s="116">
        <f t="shared" si="22"/>
        <v>0</v>
      </c>
      <c r="F44" s="116"/>
      <c r="G44" s="116">
        <f t="shared" si="22"/>
        <v>0</v>
      </c>
      <c r="H44" s="116"/>
      <c r="I44" s="116">
        <f t="shared" si="12"/>
        <v>0</v>
      </c>
      <c r="J44" s="116"/>
      <c r="K44" s="116">
        <f t="shared" si="13"/>
        <v>0</v>
      </c>
      <c r="L44" s="116">
        <v>16.5</v>
      </c>
      <c r="M44" s="116">
        <f t="shared" si="14"/>
        <v>0.13142792054744112</v>
      </c>
      <c r="N44" s="116"/>
      <c r="O44" s="116">
        <f t="shared" si="15"/>
        <v>0</v>
      </c>
      <c r="P44" s="116"/>
      <c r="Q44" s="116">
        <f t="shared" si="16"/>
        <v>0</v>
      </c>
      <c r="R44" s="116"/>
      <c r="S44" s="116">
        <f t="shared" si="17"/>
        <v>0</v>
      </c>
      <c r="T44" s="116"/>
      <c r="U44" s="116">
        <f t="shared" si="18"/>
        <v>0</v>
      </c>
      <c r="V44" s="116"/>
      <c r="W44" s="116">
        <f t="shared" si="19"/>
        <v>0</v>
      </c>
      <c r="X44" s="116"/>
      <c r="Y44" s="116">
        <f t="shared" si="20"/>
        <v>0</v>
      </c>
      <c r="Z44" s="116">
        <f t="shared" si="23"/>
        <v>16.5</v>
      </c>
      <c r="AA44" s="116">
        <f t="shared" si="21"/>
        <v>3.3018054272075853E-2</v>
      </c>
    </row>
    <row r="45" spans="1:27" x14ac:dyDescent="0.2">
      <c r="A45" s="89" t="s">
        <v>193</v>
      </c>
      <c r="B45" s="90"/>
      <c r="C45" s="116"/>
      <c r="D45" s="116">
        <v>0.56000000000000005</v>
      </c>
      <c r="E45" s="116">
        <f t="shared" si="22"/>
        <v>0.13524609959909195</v>
      </c>
      <c r="F45" s="116">
        <v>7.419999999999999</v>
      </c>
      <c r="G45" s="116">
        <f t="shared" si="22"/>
        <v>8.2783211743166787E-2</v>
      </c>
      <c r="H45" s="116">
        <v>0</v>
      </c>
      <c r="I45" s="116">
        <f t="shared" si="12"/>
        <v>0</v>
      </c>
      <c r="J45" s="116"/>
      <c r="K45" s="116">
        <f t="shared" si="13"/>
        <v>0</v>
      </c>
      <c r="L45" s="116"/>
      <c r="M45" s="116">
        <f t="shared" si="14"/>
        <v>0</v>
      </c>
      <c r="N45" s="116">
        <v>2.8499999999999996</v>
      </c>
      <c r="O45" s="116">
        <f t="shared" si="15"/>
        <v>2.9665158427558645E-2</v>
      </c>
      <c r="P45" s="116">
        <v>71.63000000000001</v>
      </c>
      <c r="Q45" s="116">
        <f t="shared" si="16"/>
        <v>4.2994940006362521</v>
      </c>
      <c r="R45" s="116">
        <v>0.1</v>
      </c>
      <c r="S45" s="116">
        <f t="shared" si="17"/>
        <v>4.1841004184100423E-2</v>
      </c>
      <c r="T45" s="116">
        <v>1.5</v>
      </c>
      <c r="U45" s="116">
        <f t="shared" si="18"/>
        <v>0.65081568899687603</v>
      </c>
      <c r="V45" s="116">
        <v>0</v>
      </c>
      <c r="W45" s="116">
        <f t="shared" si="19"/>
        <v>0</v>
      </c>
      <c r="X45" s="116">
        <v>0</v>
      </c>
      <c r="Y45" s="116">
        <f t="shared" si="20"/>
        <v>0</v>
      </c>
      <c r="Z45" s="116">
        <f t="shared" si="23"/>
        <v>84.06</v>
      </c>
      <c r="AA45" s="116">
        <f t="shared" si="21"/>
        <v>0.16821197830973916</v>
      </c>
    </row>
    <row r="46" spans="1:27" x14ac:dyDescent="0.2">
      <c r="A46" s="91" t="s">
        <v>194</v>
      </c>
      <c r="B46" s="92"/>
      <c r="C46" s="117"/>
      <c r="D46" s="117"/>
      <c r="E46" s="117">
        <f t="shared" si="22"/>
        <v>0</v>
      </c>
      <c r="F46" s="117">
        <v>21</v>
      </c>
      <c r="G46" s="117">
        <f t="shared" si="22"/>
        <v>0.23429210870707581</v>
      </c>
      <c r="H46" s="117"/>
      <c r="I46" s="117">
        <f t="shared" si="12"/>
        <v>0</v>
      </c>
      <c r="J46" s="117"/>
      <c r="K46" s="117">
        <f t="shared" si="13"/>
        <v>0</v>
      </c>
      <c r="L46" s="117"/>
      <c r="M46" s="117">
        <f t="shared" si="14"/>
        <v>0</v>
      </c>
      <c r="N46" s="117"/>
      <c r="O46" s="117">
        <f t="shared" si="15"/>
        <v>0</v>
      </c>
      <c r="P46" s="117">
        <v>4.1999999999999993</v>
      </c>
      <c r="Q46" s="117">
        <f t="shared" si="16"/>
        <v>0.25209932713489114</v>
      </c>
      <c r="R46" s="117"/>
      <c r="S46" s="117">
        <f t="shared" si="17"/>
        <v>0</v>
      </c>
      <c r="T46" s="117">
        <v>2</v>
      </c>
      <c r="U46" s="117">
        <f t="shared" si="18"/>
        <v>0.86775425199583467</v>
      </c>
      <c r="V46" s="117"/>
      <c r="W46" s="117">
        <f t="shared" si="19"/>
        <v>0</v>
      </c>
      <c r="X46" s="117"/>
      <c r="Y46" s="117">
        <f t="shared" si="20"/>
        <v>0</v>
      </c>
      <c r="Z46" s="117">
        <f t="shared" si="23"/>
        <v>27.2</v>
      </c>
      <c r="AA46" s="117">
        <f t="shared" si="21"/>
        <v>5.4429762193967467E-2</v>
      </c>
    </row>
    <row r="47" spans="1:27" x14ac:dyDescent="0.2">
      <c r="A47" s="88" t="s">
        <v>195</v>
      </c>
      <c r="B47" s="93"/>
      <c r="C47" s="118"/>
      <c r="D47" s="118"/>
      <c r="E47" s="118">
        <f t="shared" si="22"/>
        <v>0</v>
      </c>
      <c r="F47" s="118">
        <v>0.5</v>
      </c>
      <c r="G47" s="118">
        <f t="shared" si="22"/>
        <v>5.5783835406446628E-3</v>
      </c>
      <c r="H47" s="118">
        <v>230</v>
      </c>
      <c r="I47" s="118">
        <f t="shared" si="12"/>
        <v>2.6631343470226163</v>
      </c>
      <c r="J47" s="118">
        <v>3.8</v>
      </c>
      <c r="K47" s="118">
        <f t="shared" si="13"/>
        <v>6.6280842394622175E-2</v>
      </c>
      <c r="L47" s="118">
        <v>0.7</v>
      </c>
      <c r="M47" s="118">
        <f t="shared" si="14"/>
        <v>5.5757299626187137E-3</v>
      </c>
      <c r="N47" s="118">
        <v>3.1399999999999997</v>
      </c>
      <c r="O47" s="118">
        <f t="shared" si="15"/>
        <v>3.2683718407906723E-2</v>
      </c>
      <c r="P47" s="118">
        <v>5.2099999999999991</v>
      </c>
      <c r="Q47" s="118">
        <f t="shared" si="16"/>
        <v>0.31272321294590066</v>
      </c>
      <c r="R47" s="118">
        <v>0</v>
      </c>
      <c r="S47" s="118">
        <f t="shared" si="17"/>
        <v>0</v>
      </c>
      <c r="T47" s="118">
        <v>0</v>
      </c>
      <c r="U47" s="118">
        <f t="shared" si="18"/>
        <v>0</v>
      </c>
      <c r="V47" s="118">
        <v>0</v>
      </c>
      <c r="W47" s="118">
        <f t="shared" si="19"/>
        <v>0</v>
      </c>
      <c r="X47" s="118">
        <v>1181.06</v>
      </c>
      <c r="Y47" s="118">
        <f t="shared" si="20"/>
        <v>82.773942600834019</v>
      </c>
      <c r="Z47" s="118">
        <f t="shared" si="23"/>
        <v>1424.4099999999999</v>
      </c>
      <c r="AA47" s="118">
        <f t="shared" si="21"/>
        <v>2.8503785870113671</v>
      </c>
    </row>
    <row r="48" spans="1:27" x14ac:dyDescent="0.2">
      <c r="A48" s="89" t="s">
        <v>196</v>
      </c>
      <c r="B48" s="90"/>
      <c r="C48" s="116"/>
      <c r="D48" s="116"/>
      <c r="E48" s="116">
        <f t="shared" si="22"/>
        <v>0</v>
      </c>
      <c r="F48" s="116"/>
      <c r="G48" s="116">
        <f t="shared" si="22"/>
        <v>0</v>
      </c>
      <c r="H48" s="116">
        <v>15.1</v>
      </c>
      <c r="I48" s="116">
        <f t="shared" si="12"/>
        <v>0.17484055930452827</v>
      </c>
      <c r="J48" s="116">
        <v>15.209999999999999</v>
      </c>
      <c r="K48" s="116">
        <f t="shared" si="13"/>
        <v>0.26529779284794824</v>
      </c>
      <c r="L48" s="116">
        <v>163.51</v>
      </c>
      <c r="M48" s="116">
        <f t="shared" si="14"/>
        <v>1.3024108659825513</v>
      </c>
      <c r="N48" s="116">
        <v>3.11</v>
      </c>
      <c r="O48" s="116">
        <f t="shared" si="15"/>
        <v>3.2371453582353472E-2</v>
      </c>
      <c r="P48" s="116">
        <v>4.92</v>
      </c>
      <c r="Q48" s="116">
        <f t="shared" si="16"/>
        <v>0.29531635464372968</v>
      </c>
      <c r="R48" s="116"/>
      <c r="S48" s="116">
        <f t="shared" si="17"/>
        <v>0</v>
      </c>
      <c r="T48" s="116"/>
      <c r="U48" s="116">
        <f t="shared" si="18"/>
        <v>0</v>
      </c>
      <c r="V48" s="116"/>
      <c r="W48" s="116">
        <f t="shared" si="19"/>
        <v>0</v>
      </c>
      <c r="X48" s="116">
        <v>0.01</v>
      </c>
      <c r="Y48" s="116">
        <f t="shared" si="20"/>
        <v>7.0084451764376092E-4</v>
      </c>
      <c r="Z48" s="116">
        <f t="shared" si="23"/>
        <v>201.85999999999999</v>
      </c>
      <c r="AA48" s="116">
        <f t="shared" si="21"/>
        <v>0.40394087487037766</v>
      </c>
    </row>
    <row r="49" spans="1:27" x14ac:dyDescent="0.2">
      <c r="A49" s="89" t="s">
        <v>197</v>
      </c>
      <c r="B49" s="90"/>
      <c r="C49" s="116"/>
      <c r="D49" s="116"/>
      <c r="E49" s="116">
        <f t="shared" si="22"/>
        <v>0</v>
      </c>
      <c r="F49" s="116"/>
      <c r="G49" s="116">
        <f t="shared" si="22"/>
        <v>0</v>
      </c>
      <c r="H49" s="116">
        <v>0</v>
      </c>
      <c r="I49" s="116">
        <f t="shared" si="12"/>
        <v>0</v>
      </c>
      <c r="J49" s="116">
        <v>485</v>
      </c>
      <c r="K49" s="116">
        <f t="shared" si="13"/>
        <v>8.4595285687873041</v>
      </c>
      <c r="L49" s="116"/>
      <c r="M49" s="116">
        <f t="shared" si="14"/>
        <v>0</v>
      </c>
      <c r="N49" s="116">
        <v>3.51</v>
      </c>
      <c r="O49" s="116">
        <f t="shared" si="15"/>
        <v>3.6534984589730125E-2</v>
      </c>
      <c r="P49" s="116">
        <v>0</v>
      </c>
      <c r="Q49" s="116">
        <f t="shared" si="16"/>
        <v>0</v>
      </c>
      <c r="R49" s="116">
        <v>0</v>
      </c>
      <c r="S49" s="116">
        <f t="shared" si="17"/>
        <v>0</v>
      </c>
      <c r="T49" s="116">
        <v>0</v>
      </c>
      <c r="U49" s="116">
        <f t="shared" si="18"/>
        <v>0</v>
      </c>
      <c r="V49" s="116">
        <v>0</v>
      </c>
      <c r="W49" s="116">
        <f t="shared" si="19"/>
        <v>0</v>
      </c>
      <c r="X49" s="116">
        <v>150</v>
      </c>
      <c r="Y49" s="116">
        <f t="shared" si="20"/>
        <v>10.512667764656413</v>
      </c>
      <c r="Z49" s="116">
        <f t="shared" si="23"/>
        <v>638.51</v>
      </c>
      <c r="AA49" s="116">
        <f t="shared" si="21"/>
        <v>1.2777186565614032</v>
      </c>
    </row>
    <row r="50" spans="1:27" x14ac:dyDescent="0.2">
      <c r="A50" s="89" t="s">
        <v>198</v>
      </c>
      <c r="B50" s="90"/>
      <c r="C50" s="116"/>
      <c r="D50" s="116"/>
      <c r="E50" s="116">
        <f t="shared" si="22"/>
        <v>0</v>
      </c>
      <c r="F50" s="116"/>
      <c r="G50" s="116">
        <f t="shared" si="22"/>
        <v>0</v>
      </c>
      <c r="H50" s="116">
        <v>0</v>
      </c>
      <c r="I50" s="116">
        <f t="shared" si="12"/>
        <v>0</v>
      </c>
      <c r="J50" s="116"/>
      <c r="K50" s="116">
        <f t="shared" si="13"/>
        <v>0</v>
      </c>
      <c r="L50" s="116">
        <v>45.9</v>
      </c>
      <c r="M50" s="116">
        <f t="shared" si="14"/>
        <v>0.3656085789774271</v>
      </c>
      <c r="N50" s="116">
        <v>2.7099999999999995</v>
      </c>
      <c r="O50" s="116">
        <f t="shared" si="15"/>
        <v>2.8207922574976819E-2</v>
      </c>
      <c r="P50" s="116">
        <v>1.21</v>
      </c>
      <c r="Q50" s="116">
        <f t="shared" si="16"/>
        <v>7.2628615674575792E-2</v>
      </c>
      <c r="R50" s="116">
        <v>0</v>
      </c>
      <c r="S50" s="116">
        <f t="shared" si="17"/>
        <v>0</v>
      </c>
      <c r="T50" s="116">
        <v>0</v>
      </c>
      <c r="U50" s="116">
        <f t="shared" si="18"/>
        <v>0</v>
      </c>
      <c r="V50" s="116">
        <v>0</v>
      </c>
      <c r="W50" s="116">
        <f t="shared" si="19"/>
        <v>0</v>
      </c>
      <c r="X50" s="116">
        <v>0</v>
      </c>
      <c r="Y50" s="116">
        <f t="shared" si="20"/>
        <v>0</v>
      </c>
      <c r="Z50" s="116">
        <f t="shared" si="23"/>
        <v>49.82</v>
      </c>
      <c r="AA50" s="116">
        <f t="shared" si="21"/>
        <v>9.969451295968601E-2</v>
      </c>
    </row>
    <row r="51" spans="1:27" x14ac:dyDescent="0.2">
      <c r="A51" s="89" t="s">
        <v>199</v>
      </c>
      <c r="B51" s="90"/>
      <c r="C51" s="116"/>
      <c r="D51" s="116"/>
      <c r="E51" s="116">
        <f t="shared" si="22"/>
        <v>0</v>
      </c>
      <c r="F51" s="116"/>
      <c r="G51" s="116">
        <f t="shared" si="22"/>
        <v>0</v>
      </c>
      <c r="H51" s="116">
        <v>10.8</v>
      </c>
      <c r="I51" s="116">
        <f t="shared" si="12"/>
        <v>0.12505152586019241</v>
      </c>
      <c r="J51" s="116">
        <v>18.010000000000002</v>
      </c>
      <c r="K51" s="116">
        <f t="shared" si="13"/>
        <v>0.31413630829661726</v>
      </c>
      <c r="L51" s="116">
        <v>2</v>
      </c>
      <c r="M51" s="116">
        <f t="shared" si="14"/>
        <v>1.593065703605347E-2</v>
      </c>
      <c r="N51" s="116"/>
      <c r="O51" s="116">
        <f t="shared" si="15"/>
        <v>0</v>
      </c>
      <c r="P51" s="116">
        <v>2.0099999999999998</v>
      </c>
      <c r="Q51" s="116">
        <f t="shared" si="16"/>
        <v>0.12064753512884077</v>
      </c>
      <c r="R51" s="116"/>
      <c r="S51" s="116">
        <f t="shared" si="17"/>
        <v>0</v>
      </c>
      <c r="T51" s="116"/>
      <c r="U51" s="116">
        <f t="shared" si="18"/>
        <v>0</v>
      </c>
      <c r="V51" s="116"/>
      <c r="W51" s="116">
        <f t="shared" si="19"/>
        <v>0</v>
      </c>
      <c r="X51" s="116">
        <v>0.04</v>
      </c>
      <c r="Y51" s="116">
        <f t="shared" si="20"/>
        <v>2.8033780705750437E-3</v>
      </c>
      <c r="Z51" s="116">
        <f t="shared" si="23"/>
        <v>32.86</v>
      </c>
      <c r="AA51" s="116">
        <f t="shared" si="21"/>
        <v>6.5755955356388646E-2</v>
      </c>
    </row>
    <row r="52" spans="1:27" x14ac:dyDescent="0.2">
      <c r="A52" s="91" t="s">
        <v>200</v>
      </c>
      <c r="B52" s="92"/>
      <c r="C52" s="117"/>
      <c r="D52" s="117"/>
      <c r="E52" s="117">
        <f t="shared" si="22"/>
        <v>0</v>
      </c>
      <c r="F52" s="117">
        <v>51.5</v>
      </c>
      <c r="G52" s="117">
        <f t="shared" si="22"/>
        <v>0.57457350468640023</v>
      </c>
      <c r="H52" s="117"/>
      <c r="I52" s="117">
        <f t="shared" si="12"/>
        <v>0</v>
      </c>
      <c r="J52" s="117">
        <v>1.2</v>
      </c>
      <c r="K52" s="117">
        <f t="shared" si="13"/>
        <v>2.0930792335143847E-2</v>
      </c>
      <c r="L52" s="117">
        <v>65</v>
      </c>
      <c r="M52" s="117">
        <f t="shared" si="14"/>
        <v>0.51774635367173771</v>
      </c>
      <c r="N52" s="117"/>
      <c r="O52" s="117">
        <f t="shared" si="15"/>
        <v>0</v>
      </c>
      <c r="P52" s="117">
        <v>4.67</v>
      </c>
      <c r="Q52" s="117">
        <f t="shared" si="16"/>
        <v>0.28031044231427188</v>
      </c>
      <c r="R52" s="117"/>
      <c r="S52" s="117">
        <f t="shared" si="17"/>
        <v>0</v>
      </c>
      <c r="T52" s="117"/>
      <c r="U52" s="117">
        <f t="shared" si="18"/>
        <v>0</v>
      </c>
      <c r="V52" s="117"/>
      <c r="W52" s="117">
        <f t="shared" si="19"/>
        <v>0</v>
      </c>
      <c r="X52" s="117"/>
      <c r="Y52" s="117">
        <f t="shared" si="20"/>
        <v>0</v>
      </c>
      <c r="Z52" s="117">
        <f t="shared" si="23"/>
        <v>122.37</v>
      </c>
      <c r="AA52" s="117">
        <f t="shared" si="21"/>
        <v>0.24487389704690438</v>
      </c>
    </row>
    <row r="53" spans="1:27" x14ac:dyDescent="0.2">
      <c r="A53" s="88" t="s">
        <v>201</v>
      </c>
      <c r="B53" s="90"/>
      <c r="C53" s="116"/>
      <c r="D53" s="116">
        <v>0.01</v>
      </c>
      <c r="E53" s="116">
        <f t="shared" si="22"/>
        <v>2.4151089214123557E-3</v>
      </c>
      <c r="F53" s="116">
        <v>3947.2799999999938</v>
      </c>
      <c r="G53" s="116">
        <f t="shared" si="22"/>
        <v>44.038883564631661</v>
      </c>
      <c r="H53" s="116">
        <v>31.62</v>
      </c>
      <c r="I53" s="116">
        <f t="shared" si="12"/>
        <v>0.36612307849067449</v>
      </c>
      <c r="J53" s="116">
        <v>45.82</v>
      </c>
      <c r="K53" s="116">
        <f t="shared" si="13"/>
        <v>0.79920742066357586</v>
      </c>
      <c r="L53" s="116">
        <v>73</v>
      </c>
      <c r="M53" s="116">
        <f t="shared" si="14"/>
        <v>0.58146898181595164</v>
      </c>
      <c r="N53" s="116">
        <v>3.2399999999999984</v>
      </c>
      <c r="O53" s="116">
        <f t="shared" si="15"/>
        <v>3.3724601159750865E-2</v>
      </c>
      <c r="P53" s="116">
        <v>30.419999999999998</v>
      </c>
      <c r="Q53" s="116">
        <f t="shared" si="16"/>
        <v>1.8259194122484261</v>
      </c>
      <c r="R53" s="116">
        <v>0</v>
      </c>
      <c r="S53" s="116">
        <f t="shared" si="17"/>
        <v>0</v>
      </c>
      <c r="T53" s="116">
        <v>9.82</v>
      </c>
      <c r="U53" s="116">
        <f t="shared" si="18"/>
        <v>4.2606733772995486</v>
      </c>
      <c r="V53" s="116">
        <v>0</v>
      </c>
      <c r="W53" s="116">
        <f t="shared" si="19"/>
        <v>0</v>
      </c>
      <c r="X53" s="116">
        <v>0.01</v>
      </c>
      <c r="Y53" s="116">
        <f t="shared" si="20"/>
        <v>7.0084451764376092E-4</v>
      </c>
      <c r="Z53" s="116">
        <f t="shared" si="23"/>
        <v>4141.2199999999939</v>
      </c>
      <c r="AA53" s="116">
        <f t="shared" si="21"/>
        <v>8.2869713159155012</v>
      </c>
    </row>
    <row r="54" spans="1:27" x14ac:dyDescent="0.2">
      <c r="A54" s="91" t="s">
        <v>202</v>
      </c>
      <c r="B54" s="92"/>
      <c r="C54" s="117"/>
      <c r="D54" s="117"/>
      <c r="E54" s="117">
        <f t="shared" si="22"/>
        <v>0</v>
      </c>
      <c r="F54" s="117">
        <v>1.32</v>
      </c>
      <c r="G54" s="117">
        <f t="shared" si="22"/>
        <v>1.4726932547301909E-2</v>
      </c>
      <c r="H54" s="117"/>
      <c r="I54" s="117">
        <f t="shared" si="12"/>
        <v>0</v>
      </c>
      <c r="J54" s="117"/>
      <c r="K54" s="117">
        <f t="shared" si="13"/>
        <v>0</v>
      </c>
      <c r="L54" s="117">
        <v>1</v>
      </c>
      <c r="M54" s="117">
        <f t="shared" si="14"/>
        <v>7.965328518026735E-3</v>
      </c>
      <c r="N54" s="117"/>
      <c r="O54" s="117">
        <f t="shared" si="15"/>
        <v>0</v>
      </c>
      <c r="P54" s="117"/>
      <c r="Q54" s="117">
        <f t="shared" si="16"/>
        <v>0</v>
      </c>
      <c r="R54" s="117"/>
      <c r="S54" s="117">
        <f t="shared" si="17"/>
        <v>0</v>
      </c>
      <c r="T54" s="117"/>
      <c r="U54" s="117">
        <f t="shared" si="18"/>
        <v>0</v>
      </c>
      <c r="V54" s="117"/>
      <c r="W54" s="117">
        <f t="shared" si="19"/>
        <v>0</v>
      </c>
      <c r="X54" s="117"/>
      <c r="Y54" s="117">
        <f t="shared" si="20"/>
        <v>0</v>
      </c>
      <c r="Z54" s="117">
        <f t="shared" si="23"/>
        <v>2.3200000000000003</v>
      </c>
      <c r="AA54" s="117">
        <f t="shared" si="21"/>
        <v>4.6425385400736966E-3</v>
      </c>
    </row>
    <row r="55" spans="1:27" x14ac:dyDescent="0.2">
      <c r="A55" s="88" t="s">
        <v>203</v>
      </c>
      <c r="B55" s="93"/>
      <c r="C55" s="118"/>
      <c r="D55" s="118"/>
      <c r="E55" s="118">
        <f t="shared" si="22"/>
        <v>0</v>
      </c>
      <c r="F55" s="118">
        <v>2.57</v>
      </c>
      <c r="G55" s="118">
        <f t="shared" si="22"/>
        <v>2.8672891398913568E-2</v>
      </c>
      <c r="H55" s="118">
        <v>31</v>
      </c>
      <c r="I55" s="118">
        <f t="shared" si="12"/>
        <v>0.35894419459870047</v>
      </c>
      <c r="J55" s="118"/>
      <c r="K55" s="118">
        <f t="shared" si="13"/>
        <v>0</v>
      </c>
      <c r="L55" s="118">
        <v>102.03</v>
      </c>
      <c r="M55" s="118">
        <f t="shared" si="14"/>
        <v>0.81270246869426777</v>
      </c>
      <c r="N55" s="118">
        <v>48.449999999999982</v>
      </c>
      <c r="O55" s="118">
        <f t="shared" si="15"/>
        <v>0.50430769326849689</v>
      </c>
      <c r="P55" s="118">
        <v>4.84</v>
      </c>
      <c r="Q55" s="118">
        <f t="shared" si="16"/>
        <v>0.29051446269830317</v>
      </c>
      <c r="R55" s="118"/>
      <c r="S55" s="118">
        <f t="shared" si="17"/>
        <v>0</v>
      </c>
      <c r="T55" s="118"/>
      <c r="U55" s="118">
        <f t="shared" si="18"/>
        <v>0</v>
      </c>
      <c r="V55" s="118"/>
      <c r="W55" s="118">
        <f t="shared" si="19"/>
        <v>0</v>
      </c>
      <c r="X55" s="118"/>
      <c r="Y55" s="118">
        <f t="shared" si="20"/>
        <v>0</v>
      </c>
      <c r="Z55" s="118">
        <f t="shared" si="23"/>
        <v>188.89</v>
      </c>
      <c r="AA55" s="118">
        <f t="shared" si="21"/>
        <v>0.37798668311832773</v>
      </c>
    </row>
    <row r="56" spans="1:27" x14ac:dyDescent="0.2">
      <c r="A56" s="89" t="s">
        <v>204</v>
      </c>
      <c r="B56" s="90"/>
      <c r="C56" s="116"/>
      <c r="D56" s="116"/>
      <c r="E56" s="116">
        <f t="shared" si="22"/>
        <v>0</v>
      </c>
      <c r="F56" s="116"/>
      <c r="G56" s="116">
        <f t="shared" si="22"/>
        <v>0</v>
      </c>
      <c r="H56" s="116">
        <v>1440.4899999999996</v>
      </c>
      <c r="I56" s="116">
        <f t="shared" si="12"/>
        <v>16.67921041540264</v>
      </c>
      <c r="J56" s="116">
        <v>0.99999999999999989</v>
      </c>
      <c r="K56" s="116">
        <f t="shared" si="13"/>
        <v>1.7442326945953202E-2</v>
      </c>
      <c r="L56" s="116">
        <v>101.12</v>
      </c>
      <c r="M56" s="116">
        <f t="shared" si="14"/>
        <v>0.80545401974286346</v>
      </c>
      <c r="N56" s="116">
        <v>82.22</v>
      </c>
      <c r="O56" s="116">
        <f t="shared" si="15"/>
        <v>0.85581379856627093</v>
      </c>
      <c r="P56" s="116">
        <v>20.010000000000002</v>
      </c>
      <c r="Q56" s="116">
        <f t="shared" si="16"/>
        <v>1.2010732228498031</v>
      </c>
      <c r="R56" s="116"/>
      <c r="S56" s="116">
        <f t="shared" si="17"/>
        <v>0</v>
      </c>
      <c r="T56" s="116"/>
      <c r="U56" s="116">
        <f t="shared" si="18"/>
        <v>0</v>
      </c>
      <c r="V56" s="116"/>
      <c r="W56" s="116">
        <f t="shared" si="19"/>
        <v>0</v>
      </c>
      <c r="X56" s="116"/>
      <c r="Y56" s="116">
        <f t="shared" si="20"/>
        <v>0</v>
      </c>
      <c r="Z56" s="116">
        <f t="shared" si="23"/>
        <v>1644.8399999999997</v>
      </c>
      <c r="AA56" s="116">
        <f t="shared" si="21"/>
        <v>3.2914797811443171</v>
      </c>
    </row>
    <row r="57" spans="1:27" x14ac:dyDescent="0.2">
      <c r="A57" s="91" t="s">
        <v>205</v>
      </c>
      <c r="B57" s="92"/>
      <c r="C57" s="117"/>
      <c r="D57" s="117">
        <v>22.42</v>
      </c>
      <c r="E57" s="117">
        <f t="shared" si="22"/>
        <v>5.4146742018065028</v>
      </c>
      <c r="F57" s="117">
        <v>3261.3600000000038</v>
      </c>
      <c r="G57" s="117">
        <f t="shared" si="22"/>
        <v>36.386233888233797</v>
      </c>
      <c r="H57" s="117">
        <v>5021.9999999999991</v>
      </c>
      <c r="I57" s="117">
        <f t="shared" si="12"/>
        <v>58.148959524989465</v>
      </c>
      <c r="J57" s="117">
        <v>2267.09</v>
      </c>
      <c r="K57" s="117">
        <f t="shared" si="13"/>
        <v>39.543324995901052</v>
      </c>
      <c r="L57" s="117">
        <v>1289.94</v>
      </c>
      <c r="M57" s="117">
        <f t="shared" si="14"/>
        <v>10.274795868543405</v>
      </c>
      <c r="N57" s="117">
        <v>664.06999999999971</v>
      </c>
      <c r="O57" s="117">
        <f t="shared" si="15"/>
        <v>6.9121900901715314</v>
      </c>
      <c r="P57" s="117">
        <v>192.32999999999993</v>
      </c>
      <c r="Q57" s="117">
        <f t="shared" si="16"/>
        <v>11.544348473298477</v>
      </c>
      <c r="R57" s="117">
        <v>6.3999999999999986</v>
      </c>
      <c r="S57" s="117">
        <f t="shared" si="17"/>
        <v>2.6778242677824262</v>
      </c>
      <c r="T57" s="117">
        <v>15</v>
      </c>
      <c r="U57" s="117">
        <f t="shared" si="18"/>
        <v>6.5081568899687605</v>
      </c>
      <c r="V57" s="117">
        <v>0</v>
      </c>
      <c r="W57" s="117">
        <f t="shared" si="19"/>
        <v>0</v>
      </c>
      <c r="X57" s="117">
        <v>0.25</v>
      </c>
      <c r="Y57" s="117">
        <f t="shared" si="20"/>
        <v>1.7521112941094024E-2</v>
      </c>
      <c r="Z57" s="117">
        <f t="shared" si="23"/>
        <v>12740.860000000002</v>
      </c>
      <c r="AA57" s="117">
        <f t="shared" si="21"/>
        <v>25.495661027449724</v>
      </c>
    </row>
    <row r="58" spans="1:27" x14ac:dyDescent="0.2">
      <c r="A58" s="88" t="s">
        <v>206</v>
      </c>
      <c r="B58" s="93"/>
      <c r="C58" s="118"/>
      <c r="D58" s="118"/>
      <c r="E58" s="118">
        <f t="shared" si="22"/>
        <v>0</v>
      </c>
      <c r="F58" s="118"/>
      <c r="G58" s="118">
        <f t="shared" si="22"/>
        <v>0</v>
      </c>
      <c r="H58" s="118">
        <v>50.51</v>
      </c>
      <c r="I58" s="118">
        <f t="shared" si="12"/>
        <v>0.58484746029614054</v>
      </c>
      <c r="J58" s="118"/>
      <c r="K58" s="118">
        <f t="shared" si="13"/>
        <v>0</v>
      </c>
      <c r="L58" s="118"/>
      <c r="M58" s="118">
        <f t="shared" si="14"/>
        <v>0</v>
      </c>
      <c r="N58" s="118">
        <v>7.0000000000000007E-2</v>
      </c>
      <c r="O58" s="118">
        <f t="shared" si="15"/>
        <v>7.2861792629091429E-4</v>
      </c>
      <c r="P58" s="118"/>
      <c r="Q58" s="118">
        <f t="shared" si="16"/>
        <v>0</v>
      </c>
      <c r="R58" s="118"/>
      <c r="S58" s="118">
        <f t="shared" si="17"/>
        <v>0</v>
      </c>
      <c r="T58" s="118"/>
      <c r="U58" s="118">
        <f t="shared" si="18"/>
        <v>0</v>
      </c>
      <c r="V58" s="118"/>
      <c r="W58" s="118">
        <f t="shared" si="19"/>
        <v>0</v>
      </c>
      <c r="X58" s="118">
        <v>1</v>
      </c>
      <c r="Y58" s="118">
        <f t="shared" si="20"/>
        <v>7.0084451764376096E-2</v>
      </c>
      <c r="Z58" s="118">
        <f t="shared" si="23"/>
        <v>51.58</v>
      </c>
      <c r="AA58" s="118">
        <f t="shared" si="21"/>
        <v>0.10321643874870742</v>
      </c>
    </row>
    <row r="59" spans="1:27" x14ac:dyDescent="0.2">
      <c r="A59" s="89" t="s">
        <v>207</v>
      </c>
      <c r="B59" s="90"/>
      <c r="C59" s="116"/>
      <c r="D59" s="116">
        <v>2.42</v>
      </c>
      <c r="E59" s="116">
        <f t="shared" si="22"/>
        <v>0.58445635898179016</v>
      </c>
      <c r="F59" s="116">
        <v>55.310000000000009</v>
      </c>
      <c r="G59" s="116">
        <f t="shared" si="22"/>
        <v>0.61708078726611271</v>
      </c>
      <c r="H59" s="116">
        <v>0.62</v>
      </c>
      <c r="I59" s="116">
        <f t="shared" si="12"/>
        <v>7.1788838919740082E-3</v>
      </c>
      <c r="J59" s="116">
        <v>12.799999999999999</v>
      </c>
      <c r="K59" s="116">
        <f t="shared" si="13"/>
        <v>0.22326178490820101</v>
      </c>
      <c r="L59" s="116">
        <v>4.71</v>
      </c>
      <c r="M59" s="116">
        <f t="shared" si="14"/>
        <v>3.7516697319905916E-2</v>
      </c>
      <c r="N59" s="116">
        <v>2.4000000000000004</v>
      </c>
      <c r="O59" s="116">
        <f t="shared" si="15"/>
        <v>2.4981186044259918E-2</v>
      </c>
      <c r="P59" s="116">
        <v>5.55</v>
      </c>
      <c r="Q59" s="116">
        <f t="shared" si="16"/>
        <v>0.33313125371396335</v>
      </c>
      <c r="R59" s="116">
        <v>0</v>
      </c>
      <c r="S59" s="116">
        <f t="shared" si="17"/>
        <v>0</v>
      </c>
      <c r="T59" s="116">
        <v>14.5</v>
      </c>
      <c r="U59" s="116">
        <f t="shared" si="18"/>
        <v>6.2912183269698012</v>
      </c>
      <c r="V59" s="116">
        <v>0</v>
      </c>
      <c r="W59" s="116">
        <f t="shared" si="19"/>
        <v>0</v>
      </c>
      <c r="X59" s="116">
        <v>0</v>
      </c>
      <c r="Y59" s="116">
        <f t="shared" si="20"/>
        <v>0</v>
      </c>
      <c r="Z59" s="116">
        <f t="shared" si="23"/>
        <v>98.31</v>
      </c>
      <c r="AA59" s="116">
        <f t="shared" si="21"/>
        <v>0.19672757063562288</v>
      </c>
    </row>
    <row r="60" spans="1:27" x14ac:dyDescent="0.2">
      <c r="A60" s="91" t="s">
        <v>208</v>
      </c>
      <c r="B60" s="92"/>
      <c r="C60" s="117"/>
      <c r="D60" s="117">
        <v>72.09</v>
      </c>
      <c r="E60" s="117">
        <f t="shared" si="22"/>
        <v>17.410520214461673</v>
      </c>
      <c r="F60" s="117">
        <v>10.25</v>
      </c>
      <c r="G60" s="117">
        <f t="shared" si="22"/>
        <v>0.11435686258321558</v>
      </c>
      <c r="H60" s="117">
        <v>94</v>
      </c>
      <c r="I60" s="117">
        <f t="shared" si="12"/>
        <v>1.0884114287831563</v>
      </c>
      <c r="J60" s="117">
        <v>14.600000000000001</v>
      </c>
      <c r="K60" s="117">
        <f t="shared" si="13"/>
        <v>0.25465797341091684</v>
      </c>
      <c r="L60" s="117">
        <v>216.42000000000002</v>
      </c>
      <c r="M60" s="117">
        <f t="shared" si="14"/>
        <v>1.7238563978713459</v>
      </c>
      <c r="N60" s="117">
        <v>6.39</v>
      </c>
      <c r="O60" s="117">
        <f t="shared" si="15"/>
        <v>6.6512407842842028E-2</v>
      </c>
      <c r="P60" s="117">
        <v>1.1000000000000001</v>
      </c>
      <c r="Q60" s="117">
        <f t="shared" si="16"/>
        <v>6.6026014249614365E-2</v>
      </c>
      <c r="R60" s="117"/>
      <c r="S60" s="117">
        <f t="shared" si="17"/>
        <v>0</v>
      </c>
      <c r="T60" s="117"/>
      <c r="U60" s="117">
        <f t="shared" si="18"/>
        <v>0</v>
      </c>
      <c r="V60" s="117"/>
      <c r="W60" s="117">
        <f t="shared" si="19"/>
        <v>0</v>
      </c>
      <c r="X60" s="117">
        <v>0.06</v>
      </c>
      <c r="Y60" s="117">
        <f t="shared" si="20"/>
        <v>4.2050671058625651E-3</v>
      </c>
      <c r="Z60" s="117">
        <f t="shared" si="23"/>
        <v>414.91</v>
      </c>
      <c r="AA60" s="117">
        <f t="shared" si="21"/>
        <v>0.8302739938198177</v>
      </c>
    </row>
    <row r="61" spans="1:27" x14ac:dyDescent="0.2">
      <c r="A61" s="88" t="s">
        <v>209</v>
      </c>
      <c r="B61" s="93"/>
      <c r="C61" s="118"/>
      <c r="D61" s="118">
        <v>32.269999999999996</v>
      </c>
      <c r="E61" s="118">
        <f t="shared" si="22"/>
        <v>7.7935564893976723</v>
      </c>
      <c r="F61" s="118">
        <v>796.93</v>
      </c>
      <c r="G61" s="118">
        <f t="shared" si="22"/>
        <v>8.8911623900919015</v>
      </c>
      <c r="H61" s="118">
        <v>425.75000000000006</v>
      </c>
      <c r="I61" s="118">
        <f t="shared" si="12"/>
        <v>4.9296932532386046</v>
      </c>
      <c r="J61" s="118">
        <v>1978.2299999999996</v>
      </c>
      <c r="K61" s="118">
        <f t="shared" si="13"/>
        <v>34.504934434292998</v>
      </c>
      <c r="L61" s="118">
        <v>4009.08</v>
      </c>
      <c r="M61" s="118">
        <f t="shared" si="14"/>
        <v>31.933639255050622</v>
      </c>
      <c r="N61" s="118">
        <v>6547.5900000001948</v>
      </c>
      <c r="O61" s="118">
        <f t="shared" si="15"/>
        <v>68.152734971475269</v>
      </c>
      <c r="P61" s="118">
        <v>527.8599999999999</v>
      </c>
      <c r="Q61" s="118">
        <f t="shared" si="16"/>
        <v>31.684083528910389</v>
      </c>
      <c r="R61" s="118">
        <v>2.7</v>
      </c>
      <c r="S61" s="118">
        <f t="shared" si="17"/>
        <v>1.1297071129707115</v>
      </c>
      <c r="T61" s="118">
        <v>36.5</v>
      </c>
      <c r="U61" s="118">
        <f t="shared" si="18"/>
        <v>15.836515098923984</v>
      </c>
      <c r="V61" s="118"/>
      <c r="W61" s="118">
        <f t="shared" si="19"/>
        <v>0</v>
      </c>
      <c r="X61" s="118"/>
      <c r="Y61" s="118">
        <f t="shared" si="20"/>
        <v>0</v>
      </c>
      <c r="Z61" s="118">
        <f t="shared" si="23"/>
        <v>14356.910000000196</v>
      </c>
      <c r="AA61" s="118">
        <f t="shared" si="21"/>
        <v>28.72952930662515</v>
      </c>
    </row>
    <row r="62" spans="1:27" x14ac:dyDescent="0.2">
      <c r="A62" s="89" t="s">
        <v>210</v>
      </c>
      <c r="B62" s="90"/>
      <c r="C62" s="116"/>
      <c r="D62" s="116"/>
      <c r="E62" s="116">
        <f t="shared" si="22"/>
        <v>0</v>
      </c>
      <c r="F62" s="116"/>
      <c r="G62" s="116">
        <f t="shared" si="22"/>
        <v>0</v>
      </c>
      <c r="H62" s="116">
        <v>753.4</v>
      </c>
      <c r="I62" s="116">
        <f t="shared" si="12"/>
        <v>8.7235018132471254</v>
      </c>
      <c r="J62" s="116">
        <v>52.7</v>
      </c>
      <c r="K62" s="116">
        <f t="shared" si="13"/>
        <v>0.91921063005173387</v>
      </c>
      <c r="L62" s="116"/>
      <c r="M62" s="116">
        <f t="shared" si="14"/>
        <v>0</v>
      </c>
      <c r="N62" s="116">
        <v>7.27</v>
      </c>
      <c r="O62" s="116">
        <f t="shared" si="15"/>
        <v>7.5672176059070659E-2</v>
      </c>
      <c r="P62" s="116">
        <v>75.160000000000011</v>
      </c>
      <c r="Q62" s="116">
        <f t="shared" si="16"/>
        <v>4.5113774827281965</v>
      </c>
      <c r="R62" s="116"/>
      <c r="S62" s="116">
        <f t="shared" si="17"/>
        <v>0</v>
      </c>
      <c r="T62" s="116"/>
      <c r="U62" s="116">
        <f t="shared" si="18"/>
        <v>0</v>
      </c>
      <c r="V62" s="116"/>
      <c r="W62" s="116">
        <f t="shared" si="19"/>
        <v>0</v>
      </c>
      <c r="X62" s="116"/>
      <c r="Y62" s="116">
        <f t="shared" si="20"/>
        <v>0</v>
      </c>
      <c r="Z62" s="116">
        <f t="shared" si="23"/>
        <v>888.53</v>
      </c>
      <c r="AA62" s="116">
        <f t="shared" si="21"/>
        <v>1.7780322280222762</v>
      </c>
    </row>
    <row r="63" spans="1:27" x14ac:dyDescent="0.2">
      <c r="A63" s="89" t="s">
        <v>211</v>
      </c>
      <c r="B63" s="90"/>
      <c r="C63" s="116"/>
      <c r="D63" s="116"/>
      <c r="E63" s="116">
        <f t="shared" si="22"/>
        <v>0</v>
      </c>
      <c r="F63" s="116"/>
      <c r="G63" s="116">
        <f t="shared" si="22"/>
        <v>0</v>
      </c>
      <c r="H63" s="116"/>
      <c r="I63" s="116">
        <f t="shared" si="12"/>
        <v>0</v>
      </c>
      <c r="J63" s="116">
        <v>231</v>
      </c>
      <c r="K63" s="116">
        <f t="shared" si="13"/>
        <v>4.0291775245151902</v>
      </c>
      <c r="L63" s="116">
        <v>15.209999999999999</v>
      </c>
      <c r="M63" s="116">
        <f t="shared" si="14"/>
        <v>0.12115264675918662</v>
      </c>
      <c r="N63" s="116">
        <v>0.28000000000000003</v>
      </c>
      <c r="O63" s="116">
        <f t="shared" si="15"/>
        <v>2.9144717051636571E-3</v>
      </c>
      <c r="P63" s="116">
        <v>42.1</v>
      </c>
      <c r="Q63" s="116">
        <f t="shared" si="16"/>
        <v>2.5269956362806951</v>
      </c>
      <c r="R63" s="116"/>
      <c r="S63" s="116">
        <f t="shared" si="17"/>
        <v>0</v>
      </c>
      <c r="T63" s="116"/>
      <c r="U63" s="116">
        <f t="shared" si="18"/>
        <v>0</v>
      </c>
      <c r="V63" s="116"/>
      <c r="W63" s="116">
        <f t="shared" si="19"/>
        <v>0</v>
      </c>
      <c r="X63" s="116"/>
      <c r="Y63" s="116">
        <f t="shared" si="20"/>
        <v>0</v>
      </c>
      <c r="Z63" s="116">
        <f t="shared" si="23"/>
        <v>288.59000000000003</v>
      </c>
      <c r="AA63" s="116">
        <f t="shared" si="21"/>
        <v>0.57749577468959823</v>
      </c>
    </row>
    <row r="64" spans="1:27" x14ac:dyDescent="0.2">
      <c r="A64" s="91" t="s">
        <v>212</v>
      </c>
      <c r="B64" s="92"/>
      <c r="C64" s="117"/>
      <c r="D64" s="117">
        <v>0.78</v>
      </c>
      <c r="E64" s="117">
        <f t="shared" si="22"/>
        <v>0.18837849587016378</v>
      </c>
      <c r="F64" s="117"/>
      <c r="G64" s="117">
        <f t="shared" si="22"/>
        <v>0</v>
      </c>
      <c r="H64" s="117">
        <v>0</v>
      </c>
      <c r="I64" s="117">
        <f t="shared" si="12"/>
        <v>0</v>
      </c>
      <c r="J64" s="117">
        <v>382.5</v>
      </c>
      <c r="K64" s="117">
        <f t="shared" si="13"/>
        <v>6.6716900568271011</v>
      </c>
      <c r="L64" s="117">
        <v>0.64999999999999991</v>
      </c>
      <c r="M64" s="117">
        <f t="shared" si="14"/>
        <v>5.1774635367173765E-3</v>
      </c>
      <c r="N64" s="117"/>
      <c r="O64" s="117">
        <f t="shared" si="15"/>
        <v>0</v>
      </c>
      <c r="P64" s="117">
        <v>0</v>
      </c>
      <c r="Q64" s="117">
        <f t="shared" si="16"/>
        <v>0</v>
      </c>
      <c r="R64" s="117">
        <v>0</v>
      </c>
      <c r="S64" s="117">
        <f t="shared" si="17"/>
        <v>0</v>
      </c>
      <c r="T64" s="117">
        <v>2.65</v>
      </c>
      <c r="U64" s="117">
        <f t="shared" si="18"/>
        <v>1.1497743838944809</v>
      </c>
      <c r="V64" s="117">
        <v>0</v>
      </c>
      <c r="W64" s="117">
        <f t="shared" si="19"/>
        <v>0</v>
      </c>
      <c r="X64" s="117">
        <v>0</v>
      </c>
      <c r="Y64" s="117">
        <f t="shared" si="20"/>
        <v>0</v>
      </c>
      <c r="Z64" s="117">
        <f t="shared" si="23"/>
        <v>386.57999999999993</v>
      </c>
      <c r="AA64" s="117">
        <f t="shared" si="21"/>
        <v>0.77358299518176254</v>
      </c>
    </row>
    <row r="65" spans="1:27" x14ac:dyDescent="0.2">
      <c r="A65" s="88" t="s">
        <v>213</v>
      </c>
      <c r="B65" s="93"/>
      <c r="C65" s="118"/>
      <c r="D65" s="118"/>
      <c r="E65" s="118">
        <f t="shared" si="22"/>
        <v>0</v>
      </c>
      <c r="F65" s="118"/>
      <c r="G65" s="118">
        <f t="shared" si="22"/>
        <v>0</v>
      </c>
      <c r="H65" s="118"/>
      <c r="I65" s="118">
        <f t="shared" si="12"/>
        <v>0</v>
      </c>
      <c r="J65" s="118"/>
      <c r="K65" s="118">
        <f t="shared" si="13"/>
        <v>0</v>
      </c>
      <c r="L65" s="118"/>
      <c r="M65" s="118">
        <f t="shared" si="14"/>
        <v>0</v>
      </c>
      <c r="N65" s="118">
        <v>10.1</v>
      </c>
      <c r="O65" s="118">
        <f t="shared" si="15"/>
        <v>0.10512915793626047</v>
      </c>
      <c r="P65" s="118"/>
      <c r="Q65" s="118">
        <f t="shared" si="16"/>
        <v>0</v>
      </c>
      <c r="R65" s="118"/>
      <c r="S65" s="118">
        <f t="shared" si="17"/>
        <v>0</v>
      </c>
      <c r="T65" s="118"/>
      <c r="U65" s="118">
        <f t="shared" si="18"/>
        <v>0</v>
      </c>
      <c r="V65" s="118"/>
      <c r="W65" s="118">
        <f t="shared" si="19"/>
        <v>0</v>
      </c>
      <c r="X65" s="118"/>
      <c r="Y65" s="118">
        <f t="shared" si="20"/>
        <v>0</v>
      </c>
      <c r="Z65" s="118">
        <f t="shared" si="23"/>
        <v>10.1</v>
      </c>
      <c r="AA65" s="118">
        <f t="shared" si="21"/>
        <v>2.0211051402907038E-2</v>
      </c>
    </row>
    <row r="66" spans="1:27" x14ac:dyDescent="0.2">
      <c r="A66" s="89" t="s">
        <v>214</v>
      </c>
      <c r="B66" s="90"/>
      <c r="C66" s="116"/>
      <c r="D66" s="116"/>
      <c r="E66" s="116">
        <f t="shared" si="22"/>
        <v>0</v>
      </c>
      <c r="F66" s="116">
        <v>10</v>
      </c>
      <c r="G66" s="116">
        <f t="shared" si="22"/>
        <v>0.11156767081289326</v>
      </c>
      <c r="H66" s="116">
        <v>3</v>
      </c>
      <c r="I66" s="116">
        <f t="shared" si="12"/>
        <v>3.4736534961164557E-2</v>
      </c>
      <c r="J66" s="116">
        <v>6.1</v>
      </c>
      <c r="K66" s="116">
        <f t="shared" si="13"/>
        <v>0.10639819437031454</v>
      </c>
      <c r="L66" s="116">
        <v>3626.32</v>
      </c>
      <c r="M66" s="116">
        <f t="shared" si="14"/>
        <v>28.884830111490711</v>
      </c>
      <c r="N66" s="116">
        <v>470.59999999999997</v>
      </c>
      <c r="O66" s="116">
        <f t="shared" si="15"/>
        <v>4.8983942301786314</v>
      </c>
      <c r="P66" s="116">
        <v>39.829999999999991</v>
      </c>
      <c r="Q66" s="116">
        <f t="shared" si="16"/>
        <v>2.3907419523292175</v>
      </c>
      <c r="R66" s="116"/>
      <c r="S66" s="116">
        <f t="shared" si="17"/>
        <v>0</v>
      </c>
      <c r="T66" s="116"/>
      <c r="U66" s="116">
        <f t="shared" si="18"/>
        <v>0</v>
      </c>
      <c r="V66" s="116"/>
      <c r="W66" s="116">
        <f t="shared" si="19"/>
        <v>0</v>
      </c>
      <c r="X66" s="116"/>
      <c r="Y66" s="116">
        <f t="shared" si="20"/>
        <v>0</v>
      </c>
      <c r="Z66" s="116">
        <f t="shared" si="23"/>
        <v>4155.8500000000004</v>
      </c>
      <c r="AA66" s="116">
        <f t="shared" si="21"/>
        <v>8.3162473240367554</v>
      </c>
    </row>
    <row r="67" spans="1:27" x14ac:dyDescent="0.2">
      <c r="A67" s="91" t="s">
        <v>215</v>
      </c>
      <c r="B67" s="92"/>
      <c r="C67" s="117"/>
      <c r="D67" s="117"/>
      <c r="E67" s="117">
        <f t="shared" si="22"/>
        <v>0</v>
      </c>
      <c r="F67" s="117">
        <v>161.57</v>
      </c>
      <c r="G67" s="117">
        <f t="shared" si="22"/>
        <v>1.802598857323916</v>
      </c>
      <c r="H67" s="117">
        <v>2.5</v>
      </c>
      <c r="I67" s="117">
        <f t="shared" si="12"/>
        <v>2.8947112467637134E-2</v>
      </c>
      <c r="J67" s="117">
        <v>112.01</v>
      </c>
      <c r="K67" s="117">
        <f t="shared" si="13"/>
        <v>1.9537150412162185</v>
      </c>
      <c r="L67" s="117">
        <v>5.88</v>
      </c>
      <c r="M67" s="117">
        <f t="shared" si="14"/>
        <v>4.68361316859972E-2</v>
      </c>
      <c r="N67" s="117">
        <v>0.39999999999999997</v>
      </c>
      <c r="O67" s="117">
        <f t="shared" si="15"/>
        <v>4.1635310073766529E-3</v>
      </c>
      <c r="P67" s="117">
        <v>5.5</v>
      </c>
      <c r="Q67" s="117">
        <f t="shared" si="16"/>
        <v>0.33013007124807175</v>
      </c>
      <c r="R67" s="117">
        <v>0</v>
      </c>
      <c r="S67" s="117">
        <f t="shared" si="17"/>
        <v>0</v>
      </c>
      <c r="T67" s="117">
        <v>0</v>
      </c>
      <c r="U67" s="117">
        <f t="shared" si="18"/>
        <v>0</v>
      </c>
      <c r="V67" s="117">
        <v>0</v>
      </c>
      <c r="W67" s="117">
        <f t="shared" si="19"/>
        <v>0</v>
      </c>
      <c r="X67" s="117">
        <v>0</v>
      </c>
      <c r="Y67" s="117">
        <f t="shared" si="20"/>
        <v>0</v>
      </c>
      <c r="Z67" s="117">
        <f t="shared" si="23"/>
        <v>287.85999999999996</v>
      </c>
      <c r="AA67" s="117">
        <f t="shared" si="21"/>
        <v>0.57603497592483355</v>
      </c>
    </row>
    <row r="68" spans="1:27" x14ac:dyDescent="0.2">
      <c r="A68" s="94" t="s">
        <v>216</v>
      </c>
      <c r="B68" s="95"/>
      <c r="C68" s="119"/>
      <c r="D68" s="119">
        <v>262.70999999999998</v>
      </c>
      <c r="E68" s="119">
        <f t="shared" si="22"/>
        <v>63.447326474424003</v>
      </c>
      <c r="F68" s="119">
        <v>588.12999999999988</v>
      </c>
      <c r="G68" s="119">
        <f t="shared" si="22"/>
        <v>6.5616294235186885</v>
      </c>
      <c r="H68" s="119">
        <v>0</v>
      </c>
      <c r="I68" s="119">
        <f t="shared" si="12"/>
        <v>0</v>
      </c>
      <c r="J68" s="119"/>
      <c r="K68" s="119">
        <f t="shared" si="13"/>
        <v>0</v>
      </c>
      <c r="L68" s="119">
        <v>127.6</v>
      </c>
      <c r="M68" s="119">
        <f t="shared" si="14"/>
        <v>1.0163759189002113</v>
      </c>
      <c r="N68" s="119">
        <v>1263.1399999999974</v>
      </c>
      <c r="O68" s="119">
        <f t="shared" si="15"/>
        <v>13.147806391644334</v>
      </c>
      <c r="P68" s="119">
        <v>141.88</v>
      </c>
      <c r="Q68" s="119">
        <f t="shared" si="16"/>
        <v>8.5161553652138959</v>
      </c>
      <c r="R68" s="119">
        <v>175.35</v>
      </c>
      <c r="S68" s="119">
        <f t="shared" si="17"/>
        <v>73.36820083682008</v>
      </c>
      <c r="T68" s="119">
        <v>70.910000000000011</v>
      </c>
      <c r="U68" s="119">
        <f t="shared" si="18"/>
        <v>30.766227004512324</v>
      </c>
      <c r="V68" s="119">
        <v>501.83</v>
      </c>
      <c r="W68" s="119">
        <f t="shared" si="19"/>
        <v>100</v>
      </c>
      <c r="X68" s="119">
        <v>91.32</v>
      </c>
      <c r="Y68" s="119">
        <f t="shared" si="20"/>
        <v>6.4001121351228232</v>
      </c>
      <c r="Z68" s="119">
        <f t="shared" si="23"/>
        <v>3222.8699999999972</v>
      </c>
      <c r="AA68" s="119">
        <f t="shared" si="21"/>
        <v>6.4492664588996984</v>
      </c>
    </row>
    <row r="69" spans="1:27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414.05999999999995</v>
      </c>
      <c r="E69" s="96">
        <f t="shared" si="24"/>
        <v>100</v>
      </c>
      <c r="F69" s="96">
        <f t="shared" si="24"/>
        <v>8963.1699999999964</v>
      </c>
      <c r="G69" s="96">
        <f t="shared" si="24"/>
        <v>100.00000000000003</v>
      </c>
      <c r="H69" s="96">
        <f t="shared" si="24"/>
        <v>8636.4399999999987</v>
      </c>
      <c r="I69" s="96">
        <f t="shared" si="24"/>
        <v>100.00000000000001</v>
      </c>
      <c r="J69" s="96">
        <f t="shared" si="24"/>
        <v>5733.18</v>
      </c>
      <c r="K69" s="96">
        <f t="shared" si="24"/>
        <v>99.999999999999986</v>
      </c>
      <c r="L69" s="96">
        <f t="shared" si="24"/>
        <v>12554.409999999998</v>
      </c>
      <c r="M69" s="96">
        <f t="shared" si="24"/>
        <v>100</v>
      </c>
      <c r="N69" s="96">
        <f t="shared" si="24"/>
        <v>9607.2300000001924</v>
      </c>
      <c r="O69" s="96">
        <f t="shared" si="24"/>
        <v>100</v>
      </c>
      <c r="P69" s="96">
        <f t="shared" si="24"/>
        <v>1666.0099999999998</v>
      </c>
      <c r="Q69" s="96">
        <f t="shared" si="24"/>
        <v>100.00000000000001</v>
      </c>
      <c r="R69" s="96">
        <f t="shared" si="24"/>
        <v>239</v>
      </c>
      <c r="S69" s="96">
        <f t="shared" si="24"/>
        <v>100</v>
      </c>
      <c r="T69" s="96">
        <f t="shared" si="24"/>
        <v>230.48000000000002</v>
      </c>
      <c r="U69" s="96">
        <f t="shared" si="24"/>
        <v>100</v>
      </c>
      <c r="V69" s="96">
        <f t="shared" si="24"/>
        <v>501.83</v>
      </c>
      <c r="W69" s="96">
        <f t="shared" si="24"/>
        <v>100</v>
      </c>
      <c r="X69" s="96">
        <f t="shared" si="24"/>
        <v>1426.8499999999997</v>
      </c>
      <c r="Y69" s="96">
        <f t="shared" si="24"/>
        <v>100.00000000000001</v>
      </c>
      <c r="Z69" s="96">
        <f t="shared" si="24"/>
        <v>49972.660000000178</v>
      </c>
      <c r="AA69" s="96">
        <f t="shared" si="24"/>
        <v>100.00000000000003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7.140625" customWidth="1"/>
    <col min="3" max="3" width="7.42578125" customWidth="1"/>
    <col min="4" max="4" width="8.85546875" bestFit="1" customWidth="1"/>
    <col min="5" max="5" width="7.85546875" bestFit="1" customWidth="1"/>
    <col min="6" max="6" width="10.28515625" bestFit="1" customWidth="1"/>
    <col min="7" max="7" width="7.85546875" bestFit="1" customWidth="1"/>
    <col min="8" max="8" width="8.28515625" bestFit="1" customWidth="1"/>
    <col min="9" max="9" width="10.5703125" bestFit="1" customWidth="1"/>
    <col min="10" max="10" width="11.7109375" bestFit="1" customWidth="1"/>
    <col min="11" max="11" width="7.85546875" bestFit="1" customWidth="1"/>
    <col min="12" max="12" width="11.7109375" bestFit="1" customWidth="1"/>
    <col min="13" max="16" width="7.85546875" bestFit="1" customWidth="1"/>
    <col min="17" max="17" width="10.5703125" bestFit="1" customWidth="1"/>
    <col min="18" max="18" width="5.85546875" bestFit="1" customWidth="1"/>
    <col min="19" max="19" width="10.5703125" bestFit="1" customWidth="1"/>
    <col min="20" max="20" width="6" bestFit="1" customWidth="1"/>
    <col min="21" max="21" width="10.5703125" bestFit="1" customWidth="1"/>
    <col min="22" max="22" width="4.85546875" bestFit="1" customWidth="1"/>
    <col min="23" max="23" width="10.5703125" bestFit="1" customWidth="1"/>
    <col min="24" max="24" width="4.85546875" bestFit="1" customWidth="1"/>
    <col min="25" max="25" width="10.5703125" bestFit="1" customWidth="1"/>
    <col min="26" max="26" width="9.7109375" bestFit="1" customWidth="1"/>
    <col min="27" max="27" width="7.85546875" bestFit="1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228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0.26</v>
      </c>
      <c r="E10" s="108">
        <f t="shared" ref="E10:E19" si="0">((D10/D$19*100))</f>
        <v>0.46561604584527222</v>
      </c>
      <c r="F10" s="21">
        <v>216.48</v>
      </c>
      <c r="G10" s="108">
        <f t="shared" ref="G10:G19" si="1">((F10/F$19*100))</f>
        <v>2.5652632452096835</v>
      </c>
      <c r="H10" s="125">
        <f>SUM(H30:H38)</f>
        <v>2</v>
      </c>
      <c r="I10" s="108">
        <f t="shared" ref="I10:I19" si="2">((H10/H$19*100))</f>
        <v>3.1868599390991063E-2</v>
      </c>
      <c r="J10" s="21">
        <v>80</v>
      </c>
      <c r="K10" s="108">
        <f t="shared" ref="K10:K19" si="3">((J10/J$19*100))</f>
        <v>1.9687219303318528</v>
      </c>
      <c r="L10" s="21">
        <v>227.47</v>
      </c>
      <c r="M10" s="108">
        <f t="shared" ref="M10:M19" si="4">((L10/L$19*100))</f>
        <v>14.295949470508754</v>
      </c>
      <c r="N10" s="77">
        <v>196.57</v>
      </c>
      <c r="O10" s="108">
        <f t="shared" ref="O10:O19" si="5">((N10/N$19*100))</f>
        <v>13.15025421461065</v>
      </c>
      <c r="P10" s="21">
        <f>SUM(P30:P38)</f>
        <v>397.02000000000004</v>
      </c>
      <c r="Q10" s="108">
        <f t="shared" ref="Q10:S19" si="6">((P10/P$19*100))</f>
        <v>29.232196501148611</v>
      </c>
      <c r="R10" s="21">
        <f>SUM(R30:R38)</f>
        <v>266.05</v>
      </c>
      <c r="S10" s="108">
        <f t="shared" si="6"/>
        <v>42.824949698189137</v>
      </c>
      <c r="T10" s="21">
        <f>SUM(T30:T38)</f>
        <v>32.07</v>
      </c>
      <c r="U10" s="108">
        <f t="shared" ref="U10:U19" si="7">((T10/T$19*100))</f>
        <v>12.203196347031962</v>
      </c>
      <c r="V10" s="21">
        <f>SUM(V30:V38)</f>
        <v>0.16999999999999998</v>
      </c>
      <c r="W10" s="108">
        <f t="shared" ref="W10:W19" si="8">((V10/V$19*100))</f>
        <v>0.81613058089294288</v>
      </c>
      <c r="X10" s="21">
        <f>SUM(X30:X38)</f>
        <v>0</v>
      </c>
      <c r="Y10" s="108">
        <f t="shared" ref="Y10:Y19" si="9">((X10/X$19*100))</f>
        <v>0</v>
      </c>
      <c r="Z10" s="77">
        <f>SUM(B10+D10+F10+H10+J10+L10+N10+P10+T10+V10+X10+R10)</f>
        <v>1418.09</v>
      </c>
      <c r="AA10" s="108">
        <f t="shared" ref="AA10:AA19" si="10">((Z10/Z$19*100))</f>
        <v>5.8591303255618703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28.18</v>
      </c>
      <c r="E11" s="109">
        <f t="shared" si="0"/>
        <v>50.465616045845273</v>
      </c>
      <c r="F11" s="22">
        <v>3280.52</v>
      </c>
      <c r="G11" s="109">
        <f t="shared" si="1"/>
        <v>38.873786867956724</v>
      </c>
      <c r="H11" s="126">
        <f>SUM(H39:H46)</f>
        <v>3637.91</v>
      </c>
      <c r="I11" s="109">
        <f t="shared" si="2"/>
        <v>57.967548205240149</v>
      </c>
      <c r="J11" s="22">
        <v>48.65</v>
      </c>
      <c r="K11" s="109">
        <f t="shared" si="3"/>
        <v>1.1972290238830581</v>
      </c>
      <c r="L11" s="22">
        <v>835.78</v>
      </c>
      <c r="M11" s="109">
        <f t="shared" si="4"/>
        <v>52.526788800553057</v>
      </c>
      <c r="N11" s="80">
        <v>108.02</v>
      </c>
      <c r="O11" s="109">
        <f t="shared" si="5"/>
        <v>7.2263848006422258</v>
      </c>
      <c r="P11" s="22">
        <f>SUM(P39:P46)</f>
        <v>111.68</v>
      </c>
      <c r="Q11" s="109">
        <f t="shared" si="6"/>
        <v>8.2228897920716246</v>
      </c>
      <c r="R11" s="22">
        <f>SUM(R39:R46)</f>
        <v>0</v>
      </c>
      <c r="S11" s="109">
        <f t="shared" si="6"/>
        <v>0</v>
      </c>
      <c r="T11" s="22">
        <f>SUM(T39:T46)</f>
        <v>6.1499999999999995</v>
      </c>
      <c r="U11" s="109">
        <f t="shared" si="7"/>
        <v>2.340182648401826</v>
      </c>
      <c r="V11" s="22">
        <f>SUM(V39:V46)</f>
        <v>1</v>
      </c>
      <c r="W11" s="109">
        <f t="shared" si="8"/>
        <v>4.8007681228996644</v>
      </c>
      <c r="X11" s="22">
        <f>SUM(X39:X46)</f>
        <v>10.5</v>
      </c>
      <c r="Y11" s="109">
        <f t="shared" si="9"/>
        <v>52.421367948077879</v>
      </c>
      <c r="Z11" s="80">
        <f t="shared" ref="Z11:Z18" si="11">SUM(B11+D11+F11+H11+J11+L11+N11+P11+T11+V11+X11+R11)</f>
        <v>8068.3899999999994</v>
      </c>
      <c r="AA11" s="109">
        <f t="shared" si="10"/>
        <v>33.336211754867563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25.33</v>
      </c>
      <c r="E12" s="109">
        <f t="shared" si="0"/>
        <v>45.361747851002868</v>
      </c>
      <c r="F12" s="22">
        <v>11.05</v>
      </c>
      <c r="G12" s="109">
        <f t="shared" si="1"/>
        <v>0.13094123641706859</v>
      </c>
      <c r="H12" s="126">
        <f>SUM(H47:H52)</f>
        <v>83</v>
      </c>
      <c r="I12" s="109">
        <f t="shared" si="2"/>
        <v>1.3225468747261291</v>
      </c>
      <c r="J12" s="22">
        <v>113.45</v>
      </c>
      <c r="K12" s="109">
        <f t="shared" si="3"/>
        <v>2.7918937874518588</v>
      </c>
      <c r="L12" s="22">
        <v>4.1500000000000004</v>
      </c>
      <c r="M12" s="109">
        <f t="shared" si="4"/>
        <v>0.26081764761336146</v>
      </c>
      <c r="N12" s="80">
        <v>48.82</v>
      </c>
      <c r="O12" s="109">
        <f t="shared" si="5"/>
        <v>3.2659887610382654</v>
      </c>
      <c r="P12" s="22">
        <f>SUM(P47:P52)</f>
        <v>40</v>
      </c>
      <c r="Q12" s="109">
        <f t="shared" si="6"/>
        <v>2.9451611003121863</v>
      </c>
      <c r="R12" s="22">
        <f>SUM(R47:R52)</f>
        <v>0</v>
      </c>
      <c r="S12" s="109">
        <f t="shared" si="6"/>
        <v>0</v>
      </c>
      <c r="T12" s="22">
        <f>SUM(T47:T52)</f>
        <v>2</v>
      </c>
      <c r="U12" s="109">
        <f t="shared" si="7"/>
        <v>0.76103500761035003</v>
      </c>
      <c r="V12" s="22">
        <f>SUM(V47:V52)</f>
        <v>0</v>
      </c>
      <c r="W12" s="109">
        <f t="shared" si="8"/>
        <v>0</v>
      </c>
      <c r="X12" s="22">
        <f>SUM(X47:X52)</f>
        <v>0.32000000000000006</v>
      </c>
      <c r="Y12" s="109">
        <f t="shared" si="9"/>
        <v>1.597603594608088</v>
      </c>
      <c r="Z12" s="80">
        <f t="shared" si="11"/>
        <v>328.12</v>
      </c>
      <c r="AA12" s="109">
        <f t="shared" si="10"/>
        <v>1.355695225566333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0.03</v>
      </c>
      <c r="E13" s="109">
        <f t="shared" si="0"/>
        <v>5.3724928366762181E-2</v>
      </c>
      <c r="F13" s="22">
        <v>431.32</v>
      </c>
      <c r="G13" s="109">
        <f t="shared" si="1"/>
        <v>5.111092677955658</v>
      </c>
      <c r="H13" s="126">
        <f>SUM(H53:H54)</f>
        <v>233.6</v>
      </c>
      <c r="I13" s="109">
        <f t="shared" si="2"/>
        <v>3.7222524088677558</v>
      </c>
      <c r="J13" s="22">
        <v>920.8</v>
      </c>
      <c r="K13" s="109">
        <f t="shared" si="3"/>
        <v>22.659989418119626</v>
      </c>
      <c r="L13" s="22">
        <v>22.61</v>
      </c>
      <c r="M13" s="109">
        <f t="shared" si="4"/>
        <v>1.4209848222983377</v>
      </c>
      <c r="N13" s="80">
        <v>10.69</v>
      </c>
      <c r="O13" s="109">
        <f t="shared" si="5"/>
        <v>0.71514583890821504</v>
      </c>
      <c r="P13" s="22">
        <f>SUM(P53:P54)</f>
        <v>27.460000000000008</v>
      </c>
      <c r="Q13" s="109">
        <f t="shared" si="6"/>
        <v>2.0218530953643166</v>
      </c>
      <c r="R13" s="22">
        <f>SUM(R53:R54)</f>
        <v>0</v>
      </c>
      <c r="S13" s="109">
        <f t="shared" si="6"/>
        <v>0</v>
      </c>
      <c r="T13" s="22">
        <f>SUM(T53:T54)</f>
        <v>9.5699999999999985</v>
      </c>
      <c r="U13" s="109">
        <f t="shared" si="7"/>
        <v>3.6415525114155245</v>
      </c>
      <c r="V13" s="22">
        <f>SUM(V53:V54)</f>
        <v>0</v>
      </c>
      <c r="W13" s="109">
        <f t="shared" si="8"/>
        <v>0</v>
      </c>
      <c r="X13" s="22">
        <f>SUM(X53:X54)</f>
        <v>0.01</v>
      </c>
      <c r="Y13" s="109">
        <f t="shared" si="9"/>
        <v>4.9925112331502736E-2</v>
      </c>
      <c r="Z13" s="80">
        <f t="shared" si="11"/>
        <v>1656.09</v>
      </c>
      <c r="AA13" s="109">
        <f t="shared" si="10"/>
        <v>6.8424762468247842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0.43</v>
      </c>
      <c r="E14" s="109">
        <f t="shared" si="0"/>
        <v>0.77005730659025795</v>
      </c>
      <c r="F14" s="22">
        <v>1900.38</v>
      </c>
      <c r="G14" s="109">
        <f t="shared" si="1"/>
        <v>22.519285688893103</v>
      </c>
      <c r="H14" s="126">
        <f>SUM(H55:H57)</f>
        <v>1973.2699999999998</v>
      </c>
      <c r="I14" s="109">
        <f t="shared" si="2"/>
        <v>31.442675560130461</v>
      </c>
      <c r="J14" s="22">
        <v>1450.79</v>
      </c>
      <c r="K14" s="109">
        <f t="shared" si="3"/>
        <v>35.702526116326858</v>
      </c>
      <c r="L14" s="22">
        <v>374.34</v>
      </c>
      <c r="M14" s="109">
        <f t="shared" si="4"/>
        <v>23.526380290984509</v>
      </c>
      <c r="N14" s="80">
        <v>309.64999999999998</v>
      </c>
      <c r="O14" s="109">
        <f t="shared" si="5"/>
        <v>20.71514583890821</v>
      </c>
      <c r="P14" s="22">
        <f>SUM(P55:P57)</f>
        <v>315.88</v>
      </c>
      <c r="Q14" s="109">
        <f t="shared" si="6"/>
        <v>23.257937209165334</v>
      </c>
      <c r="R14" s="22">
        <f>SUM(R55:R57)</f>
        <v>40.700000000000003</v>
      </c>
      <c r="S14" s="109">
        <f t="shared" si="6"/>
        <v>6.5513078470824953</v>
      </c>
      <c r="T14" s="22">
        <f>SUM(T55:T57)</f>
        <v>33.9</v>
      </c>
      <c r="U14" s="109">
        <f t="shared" si="7"/>
        <v>12.899543378995432</v>
      </c>
      <c r="V14" s="22">
        <f>SUM(V55:V57)</f>
        <v>12.659999999999998</v>
      </c>
      <c r="W14" s="109">
        <f t="shared" si="8"/>
        <v>60.777724435909739</v>
      </c>
      <c r="X14" s="22">
        <f>SUM(X55:X57)</f>
        <v>0.5</v>
      </c>
      <c r="Y14" s="109">
        <f t="shared" si="9"/>
        <v>2.4962556165751373</v>
      </c>
      <c r="Z14" s="80">
        <f t="shared" si="11"/>
        <v>6412.4999999999991</v>
      </c>
      <c r="AA14" s="109">
        <f t="shared" si="10"/>
        <v>26.494561849153079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0.08</v>
      </c>
      <c r="E15" s="109">
        <f t="shared" si="0"/>
        <v>0.14326647564469916</v>
      </c>
      <c r="F15" s="22">
        <v>27.54</v>
      </c>
      <c r="G15" s="109">
        <f t="shared" si="1"/>
        <v>0.32634585076254014</v>
      </c>
      <c r="H15" s="126">
        <f>SUM(H58:H60)</f>
        <v>22</v>
      </c>
      <c r="I15" s="109">
        <f t="shared" si="2"/>
        <v>0.35055459330090172</v>
      </c>
      <c r="J15" s="22">
        <v>51.9</v>
      </c>
      <c r="K15" s="109">
        <f t="shared" si="3"/>
        <v>1.2772083523027895</v>
      </c>
      <c r="L15" s="22">
        <v>47.12</v>
      </c>
      <c r="M15" s="109">
        <f t="shared" si="4"/>
        <v>2.9613801338654433</v>
      </c>
      <c r="N15" s="80">
        <v>58.84</v>
      </c>
      <c r="O15" s="109">
        <f t="shared" si="5"/>
        <v>3.9363125501739358</v>
      </c>
      <c r="P15" s="22">
        <f>SUM(P58:P60)</f>
        <v>13.879999999999999</v>
      </c>
      <c r="Q15" s="109">
        <f t="shared" si="6"/>
        <v>1.0219709018083285</v>
      </c>
      <c r="R15" s="22">
        <f>SUM(R58:R60)</f>
        <v>12.75</v>
      </c>
      <c r="S15" s="109">
        <f t="shared" si="6"/>
        <v>2.0523138832997985</v>
      </c>
      <c r="T15" s="22">
        <f>SUM(T58:T60)</f>
        <v>17.5</v>
      </c>
      <c r="U15" s="109">
        <f t="shared" si="7"/>
        <v>6.6590563165905632</v>
      </c>
      <c r="V15" s="22">
        <f>SUM(V58:V60)</f>
        <v>0</v>
      </c>
      <c r="W15" s="109">
        <f t="shared" si="8"/>
        <v>0</v>
      </c>
      <c r="X15" s="22">
        <f>SUM(X58:X60)</f>
        <v>0.05</v>
      </c>
      <c r="Y15" s="109">
        <f t="shared" si="9"/>
        <v>0.24962556165751376</v>
      </c>
      <c r="Z15" s="80">
        <f t="shared" si="11"/>
        <v>251.66</v>
      </c>
      <c r="AA15" s="109">
        <f t="shared" si="10"/>
        <v>1.039785019096743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0.01</v>
      </c>
      <c r="E16" s="109">
        <f t="shared" si="0"/>
        <v>1.7908309455587395E-2</v>
      </c>
      <c r="F16" s="22">
        <v>1869.56</v>
      </c>
      <c r="G16" s="109">
        <f t="shared" si="1"/>
        <v>22.154072213203143</v>
      </c>
      <c r="H16" s="126">
        <f>SUM(H61:H64)</f>
        <v>97.3</v>
      </c>
      <c r="I16" s="109">
        <f t="shared" si="2"/>
        <v>1.550407360371715</v>
      </c>
      <c r="J16" s="22">
        <v>1394.86</v>
      </c>
      <c r="K16" s="109">
        <f t="shared" si="3"/>
        <v>34.3261433967836</v>
      </c>
      <c r="L16" s="22">
        <v>79.650000000000006</v>
      </c>
      <c r="M16" s="109">
        <f t="shared" si="4"/>
        <v>5.0058134053986114</v>
      </c>
      <c r="N16" s="80">
        <v>517.82000000000005</v>
      </c>
      <c r="O16" s="109">
        <f t="shared" si="5"/>
        <v>34.641423601819646</v>
      </c>
      <c r="P16" s="22">
        <f>SUM(P61:P64)</f>
        <v>163.43000000000004</v>
      </c>
      <c r="Q16" s="109">
        <f t="shared" si="6"/>
        <v>12.033191965600517</v>
      </c>
      <c r="R16" s="22">
        <f>SUM(R61:R64)</f>
        <v>120.15</v>
      </c>
      <c r="S16" s="109">
        <f t="shared" si="6"/>
        <v>19.340040241448694</v>
      </c>
      <c r="T16" s="22">
        <f>SUM(T61:T64)</f>
        <v>110.45</v>
      </c>
      <c r="U16" s="109">
        <f t="shared" si="7"/>
        <v>42.028158295281578</v>
      </c>
      <c r="V16" s="22">
        <f>SUM(V61:V64)</f>
        <v>0</v>
      </c>
      <c r="W16" s="109">
        <f t="shared" si="8"/>
        <v>0</v>
      </c>
      <c r="X16" s="22">
        <f>SUM(X61:X64)</f>
        <v>1.3900000000000001</v>
      </c>
      <c r="Y16" s="109">
        <f t="shared" si="9"/>
        <v>6.9395906140788819</v>
      </c>
      <c r="Z16" s="80">
        <f t="shared" si="11"/>
        <v>4354.62</v>
      </c>
      <c r="AA16" s="109">
        <f t="shared" si="10"/>
        <v>17.992007628781131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7.12</v>
      </c>
      <c r="G17" s="109">
        <f t="shared" si="1"/>
        <v>8.437118581805686E-2</v>
      </c>
      <c r="H17" s="126">
        <f>SUM(H65:H67)</f>
        <v>0.21000000000000002</v>
      </c>
      <c r="I17" s="109">
        <f t="shared" si="2"/>
        <v>3.3462029360540623E-3</v>
      </c>
      <c r="J17" s="22">
        <v>3.1</v>
      </c>
      <c r="K17" s="109">
        <f t="shared" si="3"/>
        <v>7.6287974800359301E-2</v>
      </c>
      <c r="L17" s="22">
        <v>0.03</v>
      </c>
      <c r="M17" s="109">
        <f t="shared" si="4"/>
        <v>1.8854287779279139E-3</v>
      </c>
      <c r="N17" s="80">
        <v>6.68</v>
      </c>
      <c r="O17" s="109">
        <f t="shared" si="5"/>
        <v>0.44688252609044682</v>
      </c>
      <c r="P17" s="22">
        <f>SUM(P65:P67)</f>
        <v>235.43000000000006</v>
      </c>
      <c r="Q17" s="109">
        <f t="shared" si="6"/>
        <v>17.334481946162455</v>
      </c>
      <c r="R17" s="22">
        <f>SUM(R65:R67)</f>
        <v>0</v>
      </c>
      <c r="S17" s="109">
        <f t="shared" si="6"/>
        <v>0</v>
      </c>
      <c r="T17" s="22">
        <f>SUM(T65:T67)</f>
        <v>0</v>
      </c>
      <c r="U17" s="109">
        <f t="shared" si="7"/>
        <v>0</v>
      </c>
      <c r="V17" s="22">
        <f>SUM(V65:V67)</f>
        <v>0</v>
      </c>
      <c r="W17" s="109">
        <f t="shared" si="8"/>
        <v>0</v>
      </c>
      <c r="X17" s="22">
        <f>SUM(X65:X67)</f>
        <v>1</v>
      </c>
      <c r="Y17" s="109">
        <f t="shared" si="9"/>
        <v>4.9925112331502746</v>
      </c>
      <c r="Z17" s="80">
        <f t="shared" si="11"/>
        <v>253.57000000000005</v>
      </c>
      <c r="AA17" s="109">
        <f t="shared" si="10"/>
        <v>1.0476765767001559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1.52</v>
      </c>
      <c r="E18" s="110">
        <f t="shared" si="0"/>
        <v>2.722063037249284</v>
      </c>
      <c r="F18" s="23">
        <v>694.93</v>
      </c>
      <c r="G18" s="110">
        <f t="shared" si="1"/>
        <v>8.2348410337840239</v>
      </c>
      <c r="H18" s="127">
        <f>SUM(H68)</f>
        <v>226.48000000000005</v>
      </c>
      <c r="I18" s="110">
        <f t="shared" si="2"/>
        <v>3.6088001950358288</v>
      </c>
      <c r="J18" s="23">
        <v>0</v>
      </c>
      <c r="K18" s="110">
        <f t="shared" si="3"/>
        <v>0</v>
      </c>
      <c r="L18" s="23">
        <v>0</v>
      </c>
      <c r="M18" s="110">
        <f t="shared" si="4"/>
        <v>0</v>
      </c>
      <c r="N18" s="83">
        <v>237.71</v>
      </c>
      <c r="O18" s="110">
        <f t="shared" si="5"/>
        <v>15.902461867808402</v>
      </c>
      <c r="P18" s="23">
        <f>SUM(P68)</f>
        <v>53.379999999999995</v>
      </c>
      <c r="Q18" s="110">
        <f t="shared" si="6"/>
        <v>3.9303174883666121</v>
      </c>
      <c r="R18" s="23">
        <f>SUM(R68)</f>
        <v>181.6</v>
      </c>
      <c r="S18" s="110">
        <f t="shared" si="6"/>
        <v>29.231388329979879</v>
      </c>
      <c r="T18" s="23">
        <f>SUM(T68)</f>
        <v>51.160000000000004</v>
      </c>
      <c r="U18" s="110">
        <f t="shared" si="7"/>
        <v>19.467275494672755</v>
      </c>
      <c r="V18" s="23">
        <f>SUM(V68)</f>
        <v>7</v>
      </c>
      <c r="W18" s="110">
        <f t="shared" si="8"/>
        <v>33.605376860297646</v>
      </c>
      <c r="X18" s="23">
        <f>SUM(X68)</f>
        <v>6.26</v>
      </c>
      <c r="Y18" s="110">
        <f t="shared" si="9"/>
        <v>31.253120319520715</v>
      </c>
      <c r="Z18" s="83">
        <f t="shared" si="11"/>
        <v>1460.04</v>
      </c>
      <c r="AA18" s="110">
        <f t="shared" si="10"/>
        <v>6.0324553734483377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55.839999999999996</v>
      </c>
      <c r="E19" s="113">
        <f t="shared" si="0"/>
        <v>100</v>
      </c>
      <c r="F19" s="112">
        <f>SUM(F10:F18)</f>
        <v>8438.9</v>
      </c>
      <c r="G19" s="113">
        <f t="shared" si="1"/>
        <v>100</v>
      </c>
      <c r="H19" s="112">
        <f>SUM(H10:H18)</f>
        <v>6275.77</v>
      </c>
      <c r="I19" s="113">
        <f t="shared" si="2"/>
        <v>100</v>
      </c>
      <c r="J19" s="112">
        <f>SUM(J10:J18)</f>
        <v>4063.5499999999997</v>
      </c>
      <c r="K19" s="113">
        <f t="shared" si="3"/>
        <v>100</v>
      </c>
      <c r="L19" s="112">
        <f>SUM(L10:L18)</f>
        <v>1591.1499999999999</v>
      </c>
      <c r="M19" s="113">
        <f t="shared" si="4"/>
        <v>100</v>
      </c>
      <c r="N19" s="96">
        <f>SUM(N10:N18)</f>
        <v>1494.8000000000002</v>
      </c>
      <c r="O19" s="113">
        <f t="shared" si="5"/>
        <v>100</v>
      </c>
      <c r="P19" s="96">
        <f>SUM(P10:P18)</f>
        <v>1358.1600000000003</v>
      </c>
      <c r="Q19" s="113">
        <f t="shared" si="6"/>
        <v>100</v>
      </c>
      <c r="R19" s="96">
        <f>SUM(R10:R18)</f>
        <v>621.25</v>
      </c>
      <c r="S19" s="113">
        <f t="shared" si="6"/>
        <v>100</v>
      </c>
      <c r="T19" s="112">
        <f>SUM(T10:T18)</f>
        <v>262.8</v>
      </c>
      <c r="U19" s="113">
        <f t="shared" si="7"/>
        <v>100</v>
      </c>
      <c r="V19" s="112">
        <f>SUM(V10:V18)</f>
        <v>20.83</v>
      </c>
      <c r="W19" s="113">
        <f t="shared" si="8"/>
        <v>100</v>
      </c>
      <c r="X19" s="112">
        <f>SUM(X10:X18)</f>
        <v>20.03</v>
      </c>
      <c r="Y19" s="113">
        <f t="shared" si="9"/>
        <v>100</v>
      </c>
      <c r="Z19" s="96">
        <f>SUM(Z10:Z18)</f>
        <v>24203.079999999998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5" spans="1:27" ht="13.5" customHeight="1" x14ac:dyDescent="0.2"/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>((F30/F$69*100))</f>
        <v>0</v>
      </c>
      <c r="H30" s="116"/>
      <c r="I30" s="116">
        <f t="shared" ref="I30:I68" si="12">((H30/H$69*100))</f>
        <v>0</v>
      </c>
      <c r="J30" s="116"/>
      <c r="K30" s="116">
        <f t="shared" ref="K30:K68" si="13">((J30/J$69*100))</f>
        <v>0</v>
      </c>
      <c r="L30" s="116"/>
      <c r="M30" s="116">
        <f t="shared" ref="M30:M68" si="14">((L30/L$69*100))</f>
        <v>0</v>
      </c>
      <c r="N30" s="116">
        <v>131.35999999999999</v>
      </c>
      <c r="O30" s="116">
        <f t="shared" ref="O30:O68" si="15">((N30/N$69*100))</f>
        <v>8.7877976986888093</v>
      </c>
      <c r="P30" s="116">
        <v>13.219999999999999</v>
      </c>
      <c r="Q30" s="116">
        <f t="shared" ref="Q30:Q68" si="16">((P30/P$69*100))</f>
        <v>0.97337574365317781</v>
      </c>
      <c r="R30" s="116">
        <v>228</v>
      </c>
      <c r="S30" s="116">
        <f t="shared" ref="S30:S68" si="17">((R30/R$69*100))</f>
        <v>36.70020120724346</v>
      </c>
      <c r="T30" s="116">
        <v>0.25</v>
      </c>
      <c r="U30" s="116">
        <f t="shared" ref="U30:U68" si="18">((T30/T$69*100))</f>
        <v>9.5129375951293754E-2</v>
      </c>
      <c r="V30" s="116"/>
      <c r="W30" s="116">
        <f t="shared" ref="W30:W68" si="19">((V30/V$69*100))</f>
        <v>0</v>
      </c>
      <c r="X30" s="116"/>
      <c r="Y30" s="116">
        <f t="shared" ref="Y30:Y68" si="20">((X30/X$69*100))</f>
        <v>0</v>
      </c>
      <c r="Z30" s="116">
        <f>B30+D30+F30+H30+J30+L30+N30+P30+R30+T30+V30+X30</f>
        <v>372.83</v>
      </c>
      <c r="AA30" s="116">
        <f t="shared" ref="AA30:AA68" si="21">((Z30/Z$69*100))</f>
        <v>1.5404237807750094</v>
      </c>
    </row>
    <row r="31" spans="1:27" x14ac:dyDescent="0.2">
      <c r="A31" s="89" t="s">
        <v>179</v>
      </c>
      <c r="B31" s="116"/>
      <c r="C31" s="116"/>
      <c r="D31" s="116"/>
      <c r="E31" s="116">
        <f t="shared" ref="E31:G68" si="22">((D31/D$69*100))</f>
        <v>0</v>
      </c>
      <c r="F31" s="116">
        <v>1.82</v>
      </c>
      <c r="G31" s="116">
        <f t="shared" si="22"/>
        <v>2.1566791880458368E-2</v>
      </c>
      <c r="H31" s="116"/>
      <c r="I31" s="116">
        <f t="shared" si="12"/>
        <v>0</v>
      </c>
      <c r="J31" s="116"/>
      <c r="K31" s="116">
        <f t="shared" si="13"/>
        <v>0</v>
      </c>
      <c r="L31" s="116">
        <v>105.2</v>
      </c>
      <c r="M31" s="116">
        <f t="shared" si="14"/>
        <v>6.6115702479338845</v>
      </c>
      <c r="N31" s="116">
        <v>42.440000000000005</v>
      </c>
      <c r="O31" s="116">
        <f t="shared" si="15"/>
        <v>2.839175809472847</v>
      </c>
      <c r="P31" s="116">
        <v>78.02000000000001</v>
      </c>
      <c r="Q31" s="116">
        <f t="shared" si="16"/>
        <v>5.7445367261589215</v>
      </c>
      <c r="R31" s="116">
        <v>7.8</v>
      </c>
      <c r="S31" s="116">
        <f t="shared" si="17"/>
        <v>1.255533199195171</v>
      </c>
      <c r="T31" s="116">
        <v>17.12</v>
      </c>
      <c r="U31" s="116">
        <f t="shared" si="18"/>
        <v>6.5144596651445967</v>
      </c>
      <c r="V31" s="116">
        <v>0.02</v>
      </c>
      <c r="W31" s="116">
        <f t="shared" si="19"/>
        <v>9.6015362457993289E-2</v>
      </c>
      <c r="X31" s="116"/>
      <c r="Y31" s="116">
        <f t="shared" si="20"/>
        <v>0</v>
      </c>
      <c r="Z31" s="116">
        <f t="shared" ref="Z31:Z68" si="23">B31+D31+F31+H31+J31+L31+N31+P31+R31+T31+V31+X31</f>
        <v>252.42000000000004</v>
      </c>
      <c r="AA31" s="116">
        <f t="shared" si="21"/>
        <v>1.0429251153159025</v>
      </c>
    </row>
    <row r="32" spans="1:27" x14ac:dyDescent="0.2">
      <c r="A32" s="89" t="s">
        <v>180</v>
      </c>
      <c r="B32" s="116"/>
      <c r="C32" s="116"/>
      <c r="D32" s="116">
        <v>0.25</v>
      </c>
      <c r="E32" s="116">
        <f t="shared" si="22"/>
        <v>0.44770773638968481</v>
      </c>
      <c r="F32" s="116">
        <v>1</v>
      </c>
      <c r="G32" s="116">
        <f t="shared" si="22"/>
        <v>1.18498856486035E-2</v>
      </c>
      <c r="H32" s="116"/>
      <c r="I32" s="116">
        <f t="shared" si="12"/>
        <v>0</v>
      </c>
      <c r="J32" s="116"/>
      <c r="K32" s="116">
        <f t="shared" si="13"/>
        <v>0</v>
      </c>
      <c r="L32" s="116"/>
      <c r="M32" s="116">
        <f t="shared" si="14"/>
        <v>0</v>
      </c>
      <c r="N32" s="116">
        <v>3.21</v>
      </c>
      <c r="O32" s="116">
        <f t="shared" si="15"/>
        <v>0.21474444741771528</v>
      </c>
      <c r="P32" s="116">
        <v>4.3600000000000003</v>
      </c>
      <c r="Q32" s="116">
        <f t="shared" si="16"/>
        <v>0.32102255993402845</v>
      </c>
      <c r="R32" s="116">
        <v>7</v>
      </c>
      <c r="S32" s="116">
        <f t="shared" si="17"/>
        <v>1.1267605633802817</v>
      </c>
      <c r="T32" s="116">
        <v>9.25</v>
      </c>
      <c r="U32" s="116">
        <f t="shared" si="18"/>
        <v>3.5197869101978689</v>
      </c>
      <c r="V32" s="116"/>
      <c r="W32" s="116">
        <f t="shared" si="19"/>
        <v>0</v>
      </c>
      <c r="X32" s="116"/>
      <c r="Y32" s="116">
        <f t="shared" si="20"/>
        <v>0</v>
      </c>
      <c r="Z32" s="116">
        <f t="shared" si="23"/>
        <v>25.07</v>
      </c>
      <c r="AA32" s="116">
        <f t="shared" si="21"/>
        <v>0.10358185817672795</v>
      </c>
    </row>
    <row r="33" spans="1:27" x14ac:dyDescent="0.2">
      <c r="A33" s="89" t="s">
        <v>181</v>
      </c>
      <c r="B33" s="116"/>
      <c r="C33" s="116"/>
      <c r="D33" s="116">
        <v>0.01</v>
      </c>
      <c r="E33" s="116">
        <f t="shared" si="22"/>
        <v>1.7908309455587391E-2</v>
      </c>
      <c r="F33" s="116">
        <v>212.1</v>
      </c>
      <c r="G33" s="116">
        <f t="shared" si="22"/>
        <v>2.5133607460688023</v>
      </c>
      <c r="H33" s="116">
        <v>0.1</v>
      </c>
      <c r="I33" s="116">
        <f t="shared" si="12"/>
        <v>1.5934299695495532E-3</v>
      </c>
      <c r="J33" s="116"/>
      <c r="K33" s="116">
        <f t="shared" si="13"/>
        <v>0</v>
      </c>
      <c r="L33" s="116">
        <v>71.960000000000008</v>
      </c>
      <c r="M33" s="116">
        <f t="shared" si="14"/>
        <v>4.5225151619897561</v>
      </c>
      <c r="N33" s="116">
        <v>0.2</v>
      </c>
      <c r="O33" s="116">
        <f t="shared" si="15"/>
        <v>1.3379716350013414E-2</v>
      </c>
      <c r="P33" s="116">
        <v>249.96</v>
      </c>
      <c r="Q33" s="116">
        <f t="shared" si="16"/>
        <v>18.404311715850859</v>
      </c>
      <c r="R33" s="116">
        <v>23.25</v>
      </c>
      <c r="S33" s="116">
        <f t="shared" si="17"/>
        <v>3.742454728370221</v>
      </c>
      <c r="T33" s="116">
        <v>1.45</v>
      </c>
      <c r="U33" s="116">
        <f t="shared" si="18"/>
        <v>0.5517503805175038</v>
      </c>
      <c r="V33" s="116"/>
      <c r="W33" s="116">
        <f t="shared" si="19"/>
        <v>0</v>
      </c>
      <c r="X33" s="116"/>
      <c r="Y33" s="116">
        <f t="shared" si="20"/>
        <v>0</v>
      </c>
      <c r="Z33" s="116">
        <f t="shared" si="23"/>
        <v>559.03</v>
      </c>
      <c r="AA33" s="116">
        <f t="shared" si="21"/>
        <v>2.3097473544689362</v>
      </c>
    </row>
    <row r="34" spans="1:27" x14ac:dyDescent="0.2">
      <c r="A34" s="89" t="s">
        <v>182</v>
      </c>
      <c r="B34" s="116"/>
      <c r="C34" s="116"/>
      <c r="D34" s="116"/>
      <c r="E34" s="116">
        <f t="shared" si="22"/>
        <v>0</v>
      </c>
      <c r="F34" s="116"/>
      <c r="G34" s="116">
        <f t="shared" si="22"/>
        <v>0</v>
      </c>
      <c r="H34" s="116">
        <v>1.9</v>
      </c>
      <c r="I34" s="116">
        <f t="shared" si="12"/>
        <v>3.0275169421441511E-2</v>
      </c>
      <c r="J34" s="116">
        <v>80</v>
      </c>
      <c r="K34" s="116">
        <f t="shared" si="13"/>
        <v>1.9687219303318528</v>
      </c>
      <c r="L34" s="116">
        <v>4.8099999999999996</v>
      </c>
      <c r="M34" s="116">
        <f t="shared" si="14"/>
        <v>0.30229708072777545</v>
      </c>
      <c r="N34" s="116">
        <v>8.65</v>
      </c>
      <c r="O34" s="116">
        <f t="shared" si="15"/>
        <v>0.57867273213808024</v>
      </c>
      <c r="P34" s="116"/>
      <c r="Q34" s="116">
        <f t="shared" si="16"/>
        <v>0</v>
      </c>
      <c r="R34" s="116"/>
      <c r="S34" s="116">
        <f t="shared" si="17"/>
        <v>0</v>
      </c>
      <c r="T34" s="116"/>
      <c r="U34" s="116">
        <f t="shared" si="18"/>
        <v>0</v>
      </c>
      <c r="V34" s="116"/>
      <c r="W34" s="116">
        <f t="shared" si="19"/>
        <v>0</v>
      </c>
      <c r="X34" s="116"/>
      <c r="Y34" s="116">
        <f t="shared" si="20"/>
        <v>0</v>
      </c>
      <c r="Z34" s="116">
        <f t="shared" si="23"/>
        <v>95.360000000000014</v>
      </c>
      <c r="AA34" s="116">
        <f t="shared" si="21"/>
        <v>0.39399944139340964</v>
      </c>
    </row>
    <row r="35" spans="1:27" x14ac:dyDescent="0.2">
      <c r="A35" s="89" t="s">
        <v>183</v>
      </c>
      <c r="B35" s="116"/>
      <c r="C35" s="116"/>
      <c r="D35" s="116"/>
      <c r="E35" s="116">
        <f t="shared" si="22"/>
        <v>0</v>
      </c>
      <c r="F35" s="116"/>
      <c r="G35" s="116">
        <f t="shared" si="22"/>
        <v>0</v>
      </c>
      <c r="H35" s="116"/>
      <c r="I35" s="116">
        <f t="shared" si="12"/>
        <v>0</v>
      </c>
      <c r="J35" s="116"/>
      <c r="K35" s="116">
        <f t="shared" si="13"/>
        <v>0</v>
      </c>
      <c r="L35" s="116">
        <v>20.95</v>
      </c>
      <c r="M35" s="116">
        <f t="shared" si="14"/>
        <v>1.316657763252993</v>
      </c>
      <c r="N35" s="116">
        <v>0.05</v>
      </c>
      <c r="O35" s="116">
        <f t="shared" si="15"/>
        <v>3.3449290875033535E-3</v>
      </c>
      <c r="P35" s="116">
        <v>3</v>
      </c>
      <c r="Q35" s="116">
        <f t="shared" si="16"/>
        <v>0.22088708252341405</v>
      </c>
      <c r="R35" s="116"/>
      <c r="S35" s="116">
        <f t="shared" si="17"/>
        <v>0</v>
      </c>
      <c r="T35" s="116"/>
      <c r="U35" s="116">
        <f t="shared" si="18"/>
        <v>0</v>
      </c>
      <c r="V35" s="116"/>
      <c r="W35" s="116">
        <f t="shared" si="19"/>
        <v>0</v>
      </c>
      <c r="X35" s="116"/>
      <c r="Y35" s="116">
        <f t="shared" si="20"/>
        <v>0</v>
      </c>
      <c r="Z35" s="116">
        <f t="shared" si="23"/>
        <v>24</v>
      </c>
      <c r="AA35" s="116">
        <f t="shared" si="21"/>
        <v>9.9160933236596388E-2</v>
      </c>
    </row>
    <row r="36" spans="1:27" x14ac:dyDescent="0.2">
      <c r="A36" s="89" t="s">
        <v>184</v>
      </c>
      <c r="B36" s="116"/>
      <c r="C36" s="116"/>
      <c r="D36" s="116"/>
      <c r="E36" s="116">
        <f t="shared" si="22"/>
        <v>0</v>
      </c>
      <c r="F36" s="116"/>
      <c r="G36" s="116">
        <f t="shared" si="22"/>
        <v>0</v>
      </c>
      <c r="H36" s="116"/>
      <c r="I36" s="116">
        <f t="shared" si="12"/>
        <v>0</v>
      </c>
      <c r="J36" s="116"/>
      <c r="K36" s="116">
        <f t="shared" si="13"/>
        <v>0</v>
      </c>
      <c r="L36" s="116">
        <v>24.349999999999998</v>
      </c>
      <c r="M36" s="116">
        <f t="shared" si="14"/>
        <v>1.5303396914181564</v>
      </c>
      <c r="N36" s="116"/>
      <c r="O36" s="116">
        <f t="shared" si="15"/>
        <v>0</v>
      </c>
      <c r="P36" s="116"/>
      <c r="Q36" s="116">
        <f t="shared" si="16"/>
        <v>0</v>
      </c>
      <c r="R36" s="116"/>
      <c r="S36" s="116">
        <f t="shared" si="17"/>
        <v>0</v>
      </c>
      <c r="T36" s="116"/>
      <c r="U36" s="116">
        <f t="shared" si="18"/>
        <v>0</v>
      </c>
      <c r="V36" s="116"/>
      <c r="W36" s="116">
        <f t="shared" si="19"/>
        <v>0</v>
      </c>
      <c r="X36" s="116"/>
      <c r="Y36" s="116">
        <f t="shared" si="20"/>
        <v>0</v>
      </c>
      <c r="Z36" s="116">
        <f t="shared" si="23"/>
        <v>24.349999999999998</v>
      </c>
      <c r="AA36" s="116">
        <f t="shared" si="21"/>
        <v>0.10060703017963006</v>
      </c>
    </row>
    <row r="37" spans="1:27" x14ac:dyDescent="0.2">
      <c r="A37" s="89" t="s">
        <v>185</v>
      </c>
      <c r="B37" s="116"/>
      <c r="C37" s="116"/>
      <c r="D37" s="116"/>
      <c r="E37" s="116">
        <f t="shared" si="22"/>
        <v>0</v>
      </c>
      <c r="F37" s="116"/>
      <c r="G37" s="116">
        <f t="shared" si="22"/>
        <v>0</v>
      </c>
      <c r="H37" s="116"/>
      <c r="I37" s="116">
        <f t="shared" si="12"/>
        <v>0</v>
      </c>
      <c r="J37" s="116"/>
      <c r="K37" s="116">
        <f t="shared" si="13"/>
        <v>0</v>
      </c>
      <c r="L37" s="116"/>
      <c r="M37" s="116">
        <f t="shared" si="14"/>
        <v>0</v>
      </c>
      <c r="N37" s="116">
        <v>2.8</v>
      </c>
      <c r="O37" s="116">
        <f t="shared" si="15"/>
        <v>0.18731602890018781</v>
      </c>
      <c r="P37" s="116">
        <v>40.909999999999997</v>
      </c>
      <c r="Q37" s="116">
        <f t="shared" si="16"/>
        <v>3.0121635153442896</v>
      </c>
      <c r="R37" s="116"/>
      <c r="S37" s="116">
        <f t="shared" si="17"/>
        <v>0</v>
      </c>
      <c r="T37" s="116">
        <v>4</v>
      </c>
      <c r="U37" s="116">
        <f t="shared" si="18"/>
        <v>1.5220700152207001</v>
      </c>
      <c r="V37" s="116"/>
      <c r="W37" s="116">
        <f t="shared" si="19"/>
        <v>0</v>
      </c>
      <c r="X37" s="116"/>
      <c r="Y37" s="116">
        <f t="shared" si="20"/>
        <v>0</v>
      </c>
      <c r="Z37" s="116">
        <f t="shared" si="23"/>
        <v>47.709999999999994</v>
      </c>
      <c r="AA37" s="116">
        <f t="shared" si="21"/>
        <v>0.1971236718632505</v>
      </c>
    </row>
    <row r="38" spans="1:27" x14ac:dyDescent="0.2">
      <c r="A38" s="91" t="s">
        <v>186</v>
      </c>
      <c r="B38" s="117"/>
      <c r="C38" s="117"/>
      <c r="D38" s="117"/>
      <c r="E38" s="117">
        <f t="shared" si="22"/>
        <v>0</v>
      </c>
      <c r="F38" s="117">
        <v>1.56</v>
      </c>
      <c r="G38" s="117">
        <f t="shared" si="22"/>
        <v>1.8485821611821458E-2</v>
      </c>
      <c r="H38" s="117"/>
      <c r="I38" s="117">
        <f t="shared" si="12"/>
        <v>0</v>
      </c>
      <c r="J38" s="117"/>
      <c r="K38" s="117">
        <f t="shared" si="13"/>
        <v>0</v>
      </c>
      <c r="L38" s="117">
        <v>0.2</v>
      </c>
      <c r="M38" s="117">
        <f t="shared" si="14"/>
        <v>1.2569525186186092E-2</v>
      </c>
      <c r="N38" s="117">
        <v>7.8599999999999994</v>
      </c>
      <c r="O38" s="117">
        <f t="shared" si="15"/>
        <v>0.52582285255552719</v>
      </c>
      <c r="P38" s="117">
        <v>7.5500000000000007</v>
      </c>
      <c r="Q38" s="117">
        <f t="shared" si="16"/>
        <v>0.55589915768392539</v>
      </c>
      <c r="R38" s="117"/>
      <c r="S38" s="117">
        <f t="shared" si="17"/>
        <v>0</v>
      </c>
      <c r="T38" s="117"/>
      <c r="U38" s="117">
        <f t="shared" si="18"/>
        <v>0</v>
      </c>
      <c r="V38" s="117">
        <v>0.15</v>
      </c>
      <c r="W38" s="117">
        <f t="shared" si="19"/>
        <v>0.72011521843494963</v>
      </c>
      <c r="X38" s="117"/>
      <c r="Y38" s="117">
        <f t="shared" si="20"/>
        <v>0</v>
      </c>
      <c r="Z38" s="117">
        <f t="shared" si="23"/>
        <v>17.32</v>
      </c>
      <c r="AA38" s="117">
        <f t="shared" si="21"/>
        <v>7.1561140152410385E-2</v>
      </c>
    </row>
    <row r="39" spans="1:27" x14ac:dyDescent="0.2">
      <c r="A39" s="88" t="s">
        <v>187</v>
      </c>
      <c r="B39" s="118"/>
      <c r="C39" s="118"/>
      <c r="D39" s="118"/>
      <c r="E39" s="118">
        <f t="shared" si="22"/>
        <v>0</v>
      </c>
      <c r="F39" s="118"/>
      <c r="G39" s="118">
        <f t="shared" si="22"/>
        <v>0</v>
      </c>
      <c r="H39" s="118">
        <v>0</v>
      </c>
      <c r="I39" s="118">
        <f t="shared" si="12"/>
        <v>0</v>
      </c>
      <c r="J39" s="118"/>
      <c r="K39" s="118">
        <f t="shared" si="13"/>
        <v>0</v>
      </c>
      <c r="L39" s="118">
        <v>779.5</v>
      </c>
      <c r="M39" s="118">
        <f t="shared" si="14"/>
        <v>48.989724413160289</v>
      </c>
      <c r="N39" s="118">
        <v>24</v>
      </c>
      <c r="O39" s="118">
        <f t="shared" si="15"/>
        <v>1.6055659620016098</v>
      </c>
      <c r="P39" s="118">
        <v>0.05</v>
      </c>
      <c r="Q39" s="118">
        <f t="shared" si="16"/>
        <v>3.6814513753902346E-3</v>
      </c>
      <c r="R39" s="118">
        <v>0</v>
      </c>
      <c r="S39" s="118">
        <f t="shared" si="17"/>
        <v>0</v>
      </c>
      <c r="T39" s="118">
        <v>0.25</v>
      </c>
      <c r="U39" s="118">
        <f t="shared" si="18"/>
        <v>9.5129375951293754E-2</v>
      </c>
      <c r="V39" s="118">
        <v>0</v>
      </c>
      <c r="W39" s="118">
        <f t="shared" si="19"/>
        <v>0</v>
      </c>
      <c r="X39" s="118">
        <v>0</v>
      </c>
      <c r="Y39" s="118">
        <f t="shared" si="20"/>
        <v>0</v>
      </c>
      <c r="Z39" s="118">
        <f t="shared" si="23"/>
        <v>803.8</v>
      </c>
      <c r="AA39" s="118">
        <f t="shared" si="21"/>
        <v>3.321064922315673</v>
      </c>
    </row>
    <row r="40" spans="1:27" x14ac:dyDescent="0.2">
      <c r="A40" s="89" t="s">
        <v>188</v>
      </c>
      <c r="B40" s="116"/>
      <c r="C40" s="116"/>
      <c r="D40" s="116">
        <v>12.12</v>
      </c>
      <c r="E40" s="116">
        <f t="shared" si="22"/>
        <v>21.704871060171918</v>
      </c>
      <c r="F40" s="116">
        <v>11.76</v>
      </c>
      <c r="G40" s="116">
        <f t="shared" si="22"/>
        <v>0.13935465522757715</v>
      </c>
      <c r="H40" s="116">
        <v>38.699999999999996</v>
      </c>
      <c r="I40" s="116">
        <f t="shared" si="12"/>
        <v>0.616657398215677</v>
      </c>
      <c r="J40" s="116">
        <v>35.650000000000006</v>
      </c>
      <c r="K40" s="116">
        <f t="shared" si="13"/>
        <v>0.87731171020413201</v>
      </c>
      <c r="L40" s="116">
        <v>27.700000000000003</v>
      </c>
      <c r="M40" s="116">
        <f t="shared" si="14"/>
        <v>1.7408792382867737</v>
      </c>
      <c r="N40" s="116">
        <v>35.92</v>
      </c>
      <c r="O40" s="116">
        <f t="shared" si="15"/>
        <v>2.4029970564624095</v>
      </c>
      <c r="P40" s="116">
        <v>16.45</v>
      </c>
      <c r="Q40" s="116">
        <f t="shared" si="16"/>
        <v>1.211197502503387</v>
      </c>
      <c r="R40" s="116">
        <v>0</v>
      </c>
      <c r="S40" s="116">
        <f t="shared" si="17"/>
        <v>0</v>
      </c>
      <c r="T40" s="116">
        <v>0.30000000000000004</v>
      </c>
      <c r="U40" s="116">
        <f t="shared" si="18"/>
        <v>0.11415525114155253</v>
      </c>
      <c r="V40" s="116">
        <v>1</v>
      </c>
      <c r="W40" s="116">
        <f t="shared" si="19"/>
        <v>4.8007681228996644</v>
      </c>
      <c r="X40" s="116">
        <v>0</v>
      </c>
      <c r="Y40" s="116">
        <f t="shared" si="20"/>
        <v>0</v>
      </c>
      <c r="Z40" s="116">
        <f t="shared" si="23"/>
        <v>179.60000000000002</v>
      </c>
      <c r="AA40" s="116">
        <f t="shared" si="21"/>
        <v>0.74205431705386293</v>
      </c>
    </row>
    <row r="41" spans="1:27" x14ac:dyDescent="0.2">
      <c r="A41" s="89" t="s">
        <v>189</v>
      </c>
      <c r="B41" s="116"/>
      <c r="C41" s="116"/>
      <c r="D41" s="116"/>
      <c r="E41" s="116">
        <f t="shared" si="22"/>
        <v>0</v>
      </c>
      <c r="F41" s="116">
        <v>12.2</v>
      </c>
      <c r="G41" s="116">
        <f t="shared" si="22"/>
        <v>0.14456860491296269</v>
      </c>
      <c r="H41" s="116">
        <v>10</v>
      </c>
      <c r="I41" s="116">
        <f t="shared" si="12"/>
        <v>0.15934299695495532</v>
      </c>
      <c r="J41" s="116"/>
      <c r="K41" s="116">
        <f t="shared" si="13"/>
        <v>0</v>
      </c>
      <c r="L41" s="116">
        <v>6</v>
      </c>
      <c r="M41" s="116">
        <f t="shared" si="14"/>
        <v>0.37708575558558272</v>
      </c>
      <c r="N41" s="116">
        <v>21.96</v>
      </c>
      <c r="O41" s="116">
        <f t="shared" si="15"/>
        <v>1.469092855231473</v>
      </c>
      <c r="P41" s="116"/>
      <c r="Q41" s="116">
        <f t="shared" si="16"/>
        <v>0</v>
      </c>
      <c r="R41" s="116"/>
      <c r="S41" s="116">
        <f t="shared" si="17"/>
        <v>0</v>
      </c>
      <c r="T41" s="116"/>
      <c r="U41" s="116">
        <f t="shared" si="18"/>
        <v>0</v>
      </c>
      <c r="V41" s="116"/>
      <c r="W41" s="116">
        <f t="shared" si="19"/>
        <v>0</v>
      </c>
      <c r="X41" s="116"/>
      <c r="Y41" s="116">
        <f t="shared" si="20"/>
        <v>0</v>
      </c>
      <c r="Z41" s="116">
        <f t="shared" si="23"/>
        <v>50.16</v>
      </c>
      <c r="AA41" s="116">
        <f t="shared" si="21"/>
        <v>0.20724635046448642</v>
      </c>
    </row>
    <row r="42" spans="1:27" x14ac:dyDescent="0.2">
      <c r="A42" s="89" t="s">
        <v>190</v>
      </c>
      <c r="B42" s="116"/>
      <c r="C42" s="116"/>
      <c r="D42" s="116"/>
      <c r="E42" s="116">
        <f t="shared" si="22"/>
        <v>0</v>
      </c>
      <c r="F42" s="116"/>
      <c r="G42" s="116">
        <f t="shared" si="22"/>
        <v>0</v>
      </c>
      <c r="H42" s="116">
        <v>1.01</v>
      </c>
      <c r="I42" s="116">
        <f t="shared" si="12"/>
        <v>1.6093642692450488E-2</v>
      </c>
      <c r="J42" s="116">
        <v>3</v>
      </c>
      <c r="K42" s="116">
        <f t="shared" si="13"/>
        <v>7.3827072387444487E-2</v>
      </c>
      <c r="L42" s="116">
        <v>5.45</v>
      </c>
      <c r="M42" s="116">
        <f t="shared" si="14"/>
        <v>0.34251956132357098</v>
      </c>
      <c r="N42" s="116">
        <v>0.39999999999999997</v>
      </c>
      <c r="O42" s="116">
        <f t="shared" si="15"/>
        <v>2.6759432700026828E-2</v>
      </c>
      <c r="P42" s="116"/>
      <c r="Q42" s="116">
        <f t="shared" si="16"/>
        <v>0</v>
      </c>
      <c r="R42" s="116"/>
      <c r="S42" s="116">
        <f t="shared" si="17"/>
        <v>0</v>
      </c>
      <c r="T42" s="116"/>
      <c r="U42" s="116">
        <f t="shared" si="18"/>
        <v>0</v>
      </c>
      <c r="V42" s="116"/>
      <c r="W42" s="116">
        <f t="shared" si="19"/>
        <v>0</v>
      </c>
      <c r="X42" s="116"/>
      <c r="Y42" s="116">
        <f t="shared" si="20"/>
        <v>0</v>
      </c>
      <c r="Z42" s="116">
        <f t="shared" si="23"/>
        <v>9.8600000000000012</v>
      </c>
      <c r="AA42" s="116">
        <f t="shared" si="21"/>
        <v>4.0738616738035013E-2</v>
      </c>
    </row>
    <row r="43" spans="1:27" x14ac:dyDescent="0.2">
      <c r="A43" s="89" t="s">
        <v>191</v>
      </c>
      <c r="B43" s="116"/>
      <c r="C43" s="116"/>
      <c r="D43" s="116">
        <v>15.86</v>
      </c>
      <c r="E43" s="116">
        <f t="shared" si="22"/>
        <v>28.402578796561599</v>
      </c>
      <c r="F43" s="116">
        <v>0.13</v>
      </c>
      <c r="G43" s="116">
        <f t="shared" si="22"/>
        <v>1.5404851343184549E-3</v>
      </c>
      <c r="H43" s="116">
        <v>3</v>
      </c>
      <c r="I43" s="116">
        <f t="shared" si="12"/>
        <v>4.7802899086486592E-2</v>
      </c>
      <c r="J43" s="116">
        <v>10</v>
      </c>
      <c r="K43" s="116">
        <f t="shared" si="13"/>
        <v>0.2460902412914816</v>
      </c>
      <c r="L43" s="116"/>
      <c r="M43" s="116">
        <f t="shared" si="14"/>
        <v>0</v>
      </c>
      <c r="N43" s="116">
        <v>0.6100000000000001</v>
      </c>
      <c r="O43" s="116">
        <f t="shared" si="15"/>
        <v>4.0808134867540924E-2</v>
      </c>
      <c r="P43" s="116">
        <v>0.01</v>
      </c>
      <c r="Q43" s="116">
        <f t="shared" si="16"/>
        <v>7.3629027507804683E-4</v>
      </c>
      <c r="R43" s="116"/>
      <c r="S43" s="116">
        <f t="shared" si="17"/>
        <v>0</v>
      </c>
      <c r="T43" s="116"/>
      <c r="U43" s="116">
        <f t="shared" si="18"/>
        <v>0</v>
      </c>
      <c r="V43" s="116"/>
      <c r="W43" s="116">
        <f t="shared" si="19"/>
        <v>0</v>
      </c>
      <c r="X43" s="116"/>
      <c r="Y43" s="116">
        <f t="shared" si="20"/>
        <v>0</v>
      </c>
      <c r="Z43" s="116">
        <f t="shared" si="23"/>
        <v>29.610000000000003</v>
      </c>
      <c r="AA43" s="116">
        <f t="shared" si="21"/>
        <v>0.12233980138065079</v>
      </c>
    </row>
    <row r="44" spans="1:27" x14ac:dyDescent="0.2">
      <c r="A44" s="89" t="s">
        <v>192</v>
      </c>
      <c r="B44" s="116"/>
      <c r="C44" s="116"/>
      <c r="D44" s="116">
        <v>0.19999999999999998</v>
      </c>
      <c r="E44" s="116">
        <f t="shared" si="22"/>
        <v>0.3581661891117478</v>
      </c>
      <c r="F44" s="116"/>
      <c r="G44" s="116">
        <f t="shared" si="22"/>
        <v>0</v>
      </c>
      <c r="H44" s="116"/>
      <c r="I44" s="116">
        <f t="shared" si="12"/>
        <v>0</v>
      </c>
      <c r="J44" s="116"/>
      <c r="K44" s="116">
        <f t="shared" si="13"/>
        <v>0</v>
      </c>
      <c r="L44" s="116">
        <v>17.029999999999998</v>
      </c>
      <c r="M44" s="116">
        <f t="shared" si="14"/>
        <v>1.0702950696037454</v>
      </c>
      <c r="N44" s="116"/>
      <c r="O44" s="116">
        <f t="shared" si="15"/>
        <v>0</v>
      </c>
      <c r="P44" s="116"/>
      <c r="Q44" s="116">
        <f t="shared" si="16"/>
        <v>0</v>
      </c>
      <c r="R44" s="116"/>
      <c r="S44" s="116">
        <f t="shared" si="17"/>
        <v>0</v>
      </c>
      <c r="T44" s="116"/>
      <c r="U44" s="116">
        <f t="shared" si="18"/>
        <v>0</v>
      </c>
      <c r="V44" s="116"/>
      <c r="W44" s="116">
        <f t="shared" si="19"/>
        <v>0</v>
      </c>
      <c r="X44" s="116"/>
      <c r="Y44" s="116">
        <f t="shared" si="20"/>
        <v>0</v>
      </c>
      <c r="Z44" s="116">
        <f t="shared" si="23"/>
        <v>17.229999999999997</v>
      </c>
      <c r="AA44" s="116">
        <f t="shared" si="21"/>
        <v>7.1189286652773132E-2</v>
      </c>
    </row>
    <row r="45" spans="1:27" x14ac:dyDescent="0.2">
      <c r="A45" s="89" t="s">
        <v>193</v>
      </c>
      <c r="B45" s="116"/>
      <c r="C45" s="116"/>
      <c r="D45" s="116"/>
      <c r="E45" s="116">
        <f t="shared" si="22"/>
        <v>0</v>
      </c>
      <c r="F45" s="116">
        <v>1.48</v>
      </c>
      <c r="G45" s="116">
        <f t="shared" si="22"/>
        <v>1.753783075993318E-2</v>
      </c>
      <c r="H45" s="116">
        <v>560.5</v>
      </c>
      <c r="I45" s="116">
        <f t="shared" si="12"/>
        <v>8.9311749793252453</v>
      </c>
      <c r="J45" s="116"/>
      <c r="K45" s="116">
        <f t="shared" si="13"/>
        <v>0</v>
      </c>
      <c r="L45" s="116">
        <v>0.1</v>
      </c>
      <c r="M45" s="116">
        <f t="shared" si="14"/>
        <v>6.2847625930930462E-3</v>
      </c>
      <c r="N45" s="116">
        <v>22.28</v>
      </c>
      <c r="O45" s="116">
        <f t="shared" si="15"/>
        <v>1.4905004013914944</v>
      </c>
      <c r="P45" s="116">
        <v>95.17</v>
      </c>
      <c r="Q45" s="116">
        <f t="shared" si="16"/>
        <v>7.0072745479177714</v>
      </c>
      <c r="R45" s="116">
        <v>0</v>
      </c>
      <c r="S45" s="116">
        <f t="shared" si="17"/>
        <v>0</v>
      </c>
      <c r="T45" s="116">
        <v>5.6</v>
      </c>
      <c r="U45" s="116">
        <f t="shared" si="18"/>
        <v>2.1308980213089801</v>
      </c>
      <c r="V45" s="116">
        <v>0</v>
      </c>
      <c r="W45" s="116">
        <f t="shared" si="19"/>
        <v>0</v>
      </c>
      <c r="X45" s="116">
        <v>10.5</v>
      </c>
      <c r="Y45" s="116">
        <f t="shared" si="20"/>
        <v>52.421367948077879</v>
      </c>
      <c r="Z45" s="116">
        <f t="shared" si="23"/>
        <v>695.63</v>
      </c>
      <c r="AA45" s="116">
        <f t="shared" si="21"/>
        <v>2.8741383328072305</v>
      </c>
    </row>
    <row r="46" spans="1:27" x14ac:dyDescent="0.2">
      <c r="A46" s="91" t="s">
        <v>194</v>
      </c>
      <c r="B46" s="117"/>
      <c r="C46" s="117"/>
      <c r="D46" s="117"/>
      <c r="E46" s="117">
        <f t="shared" si="22"/>
        <v>0</v>
      </c>
      <c r="F46" s="117">
        <v>3254.95</v>
      </c>
      <c r="G46" s="117">
        <f t="shared" si="22"/>
        <v>38.570785291921958</v>
      </c>
      <c r="H46" s="117">
        <v>3024.7</v>
      </c>
      <c r="I46" s="117">
        <f t="shared" si="12"/>
        <v>48.196476288965336</v>
      </c>
      <c r="J46" s="117"/>
      <c r="K46" s="117">
        <f t="shared" si="13"/>
        <v>0</v>
      </c>
      <c r="L46" s="117"/>
      <c r="M46" s="117">
        <f t="shared" si="14"/>
        <v>0</v>
      </c>
      <c r="N46" s="117">
        <v>2.8500000000000005</v>
      </c>
      <c r="O46" s="117">
        <f t="shared" si="15"/>
        <v>0.1906609579876912</v>
      </c>
      <c r="P46" s="117"/>
      <c r="Q46" s="117">
        <f t="shared" si="16"/>
        <v>0</v>
      </c>
      <c r="R46" s="117"/>
      <c r="S46" s="117">
        <f t="shared" si="17"/>
        <v>0</v>
      </c>
      <c r="T46" s="117"/>
      <c r="U46" s="117">
        <f t="shared" si="18"/>
        <v>0</v>
      </c>
      <c r="V46" s="117"/>
      <c r="W46" s="117">
        <f t="shared" si="19"/>
        <v>0</v>
      </c>
      <c r="X46" s="117"/>
      <c r="Y46" s="117">
        <f t="shared" si="20"/>
        <v>0</v>
      </c>
      <c r="Z46" s="117">
        <f t="shared" si="23"/>
        <v>6282.5</v>
      </c>
      <c r="AA46" s="117">
        <f t="shared" si="21"/>
        <v>25.957440127454863</v>
      </c>
    </row>
    <row r="47" spans="1:27" x14ac:dyDescent="0.2">
      <c r="A47" s="88" t="s">
        <v>195</v>
      </c>
      <c r="B47" s="118"/>
      <c r="C47" s="118"/>
      <c r="D47" s="118"/>
      <c r="E47" s="118">
        <f t="shared" si="22"/>
        <v>0</v>
      </c>
      <c r="F47" s="118"/>
      <c r="G47" s="118">
        <f t="shared" si="22"/>
        <v>0</v>
      </c>
      <c r="H47" s="118">
        <v>10</v>
      </c>
      <c r="I47" s="118">
        <f t="shared" si="12"/>
        <v>0.15934299695495532</v>
      </c>
      <c r="J47" s="118">
        <v>18.600000000000001</v>
      </c>
      <c r="K47" s="118">
        <f t="shared" si="13"/>
        <v>0.45772784880215578</v>
      </c>
      <c r="L47" s="118"/>
      <c r="M47" s="118">
        <f t="shared" si="14"/>
        <v>0</v>
      </c>
      <c r="N47" s="118"/>
      <c r="O47" s="118">
        <f t="shared" si="15"/>
        <v>0</v>
      </c>
      <c r="P47" s="118">
        <v>0.5</v>
      </c>
      <c r="Q47" s="118">
        <f t="shared" si="16"/>
        <v>3.6814513753902343E-2</v>
      </c>
      <c r="R47" s="118">
        <v>0</v>
      </c>
      <c r="S47" s="118">
        <f t="shared" si="17"/>
        <v>0</v>
      </c>
      <c r="T47" s="118">
        <v>2</v>
      </c>
      <c r="U47" s="118">
        <f t="shared" si="18"/>
        <v>0.76103500761035003</v>
      </c>
      <c r="V47" s="118">
        <v>0</v>
      </c>
      <c r="W47" s="118">
        <f t="shared" si="19"/>
        <v>0</v>
      </c>
      <c r="X47" s="118">
        <v>0</v>
      </c>
      <c r="Y47" s="118">
        <f t="shared" si="20"/>
        <v>0</v>
      </c>
      <c r="Z47" s="118">
        <f t="shared" si="23"/>
        <v>31.1</v>
      </c>
      <c r="AA47" s="118">
        <f t="shared" si="21"/>
        <v>0.12849604265242279</v>
      </c>
    </row>
    <row r="48" spans="1:27" x14ac:dyDescent="0.2">
      <c r="A48" s="89" t="s">
        <v>196</v>
      </c>
      <c r="B48" s="116"/>
      <c r="C48" s="116"/>
      <c r="D48" s="116"/>
      <c r="E48" s="116">
        <f t="shared" si="22"/>
        <v>0</v>
      </c>
      <c r="F48" s="116"/>
      <c r="G48" s="116">
        <f t="shared" si="22"/>
        <v>0</v>
      </c>
      <c r="H48" s="116"/>
      <c r="I48" s="116">
        <f t="shared" si="12"/>
        <v>0</v>
      </c>
      <c r="J48" s="116">
        <v>90.7</v>
      </c>
      <c r="K48" s="116">
        <f t="shared" si="13"/>
        <v>2.2320384885137381</v>
      </c>
      <c r="L48" s="116">
        <v>2.2000000000000002</v>
      </c>
      <c r="M48" s="116">
        <f t="shared" si="14"/>
        <v>0.13826477704804702</v>
      </c>
      <c r="N48" s="116">
        <v>4.6199999999999992</v>
      </c>
      <c r="O48" s="116">
        <f t="shared" si="15"/>
        <v>0.30907144768530981</v>
      </c>
      <c r="P48" s="116">
        <v>1.7</v>
      </c>
      <c r="Q48" s="116">
        <f t="shared" si="16"/>
        <v>0.12516934676326796</v>
      </c>
      <c r="R48" s="116"/>
      <c r="S48" s="116">
        <f t="shared" si="17"/>
        <v>0</v>
      </c>
      <c r="T48" s="116"/>
      <c r="U48" s="116">
        <f t="shared" si="18"/>
        <v>0</v>
      </c>
      <c r="V48" s="116"/>
      <c r="W48" s="116">
        <f t="shared" si="19"/>
        <v>0</v>
      </c>
      <c r="X48" s="116"/>
      <c r="Y48" s="116">
        <f t="shared" si="20"/>
        <v>0</v>
      </c>
      <c r="Z48" s="116">
        <f t="shared" si="23"/>
        <v>99.220000000000013</v>
      </c>
      <c r="AA48" s="116">
        <f t="shared" si="21"/>
        <v>0.40994782482229553</v>
      </c>
    </row>
    <row r="49" spans="1:27" x14ac:dyDescent="0.2">
      <c r="A49" s="89" t="s">
        <v>197</v>
      </c>
      <c r="B49" s="116"/>
      <c r="C49" s="116"/>
      <c r="D49" s="116">
        <v>0.02</v>
      </c>
      <c r="E49" s="116">
        <f t="shared" si="22"/>
        <v>3.5816618911174783E-2</v>
      </c>
      <c r="F49" s="116"/>
      <c r="G49" s="116">
        <f t="shared" si="22"/>
        <v>0</v>
      </c>
      <c r="H49" s="116">
        <v>65</v>
      </c>
      <c r="I49" s="116">
        <f t="shared" si="12"/>
        <v>1.0357294802072097</v>
      </c>
      <c r="J49" s="116"/>
      <c r="K49" s="116">
        <f t="shared" si="13"/>
        <v>0</v>
      </c>
      <c r="L49" s="116"/>
      <c r="M49" s="116">
        <f t="shared" si="14"/>
        <v>0</v>
      </c>
      <c r="N49" s="116">
        <v>41.6</v>
      </c>
      <c r="O49" s="116">
        <f t="shared" si="15"/>
        <v>2.7829810008027906</v>
      </c>
      <c r="P49" s="116">
        <v>0</v>
      </c>
      <c r="Q49" s="116">
        <f t="shared" si="16"/>
        <v>0</v>
      </c>
      <c r="R49" s="116">
        <v>0</v>
      </c>
      <c r="S49" s="116">
        <f t="shared" si="17"/>
        <v>0</v>
      </c>
      <c r="T49" s="116">
        <v>0</v>
      </c>
      <c r="U49" s="116">
        <f t="shared" si="18"/>
        <v>0</v>
      </c>
      <c r="V49" s="116">
        <v>0</v>
      </c>
      <c r="W49" s="116">
        <f t="shared" si="19"/>
        <v>0</v>
      </c>
      <c r="X49" s="116">
        <v>0.32000000000000006</v>
      </c>
      <c r="Y49" s="116">
        <f t="shared" si="20"/>
        <v>1.597603594608088</v>
      </c>
      <c r="Z49" s="116">
        <f t="shared" si="23"/>
        <v>106.94</v>
      </c>
      <c r="AA49" s="116">
        <f t="shared" si="21"/>
        <v>0.44184459168006734</v>
      </c>
    </row>
    <row r="50" spans="1:27" x14ac:dyDescent="0.2">
      <c r="A50" s="89" t="s">
        <v>198</v>
      </c>
      <c r="B50" s="116"/>
      <c r="C50" s="116"/>
      <c r="D50" s="116"/>
      <c r="E50" s="116">
        <f t="shared" si="22"/>
        <v>0</v>
      </c>
      <c r="F50" s="116">
        <v>0.1</v>
      </c>
      <c r="G50" s="116">
        <f t="shared" si="22"/>
        <v>1.18498856486035E-3</v>
      </c>
      <c r="H50" s="116">
        <v>0</v>
      </c>
      <c r="I50" s="116">
        <f t="shared" si="12"/>
        <v>0</v>
      </c>
      <c r="J50" s="116">
        <v>0.15000000000000002</v>
      </c>
      <c r="K50" s="116">
        <f t="shared" si="13"/>
        <v>3.6913536193722246E-3</v>
      </c>
      <c r="L50" s="116"/>
      <c r="M50" s="116">
        <f t="shared" si="14"/>
        <v>0</v>
      </c>
      <c r="N50" s="116">
        <v>0.5</v>
      </c>
      <c r="O50" s="116">
        <f t="shared" si="15"/>
        <v>3.3449290875033538E-2</v>
      </c>
      <c r="P50" s="116">
        <v>36.65</v>
      </c>
      <c r="Q50" s="116">
        <f t="shared" si="16"/>
        <v>2.6985038581610414</v>
      </c>
      <c r="R50" s="116">
        <v>0</v>
      </c>
      <c r="S50" s="116">
        <f t="shared" si="17"/>
        <v>0</v>
      </c>
      <c r="T50" s="116">
        <v>0</v>
      </c>
      <c r="U50" s="116">
        <f t="shared" si="18"/>
        <v>0</v>
      </c>
      <c r="V50" s="116">
        <v>0</v>
      </c>
      <c r="W50" s="116">
        <f t="shared" si="19"/>
        <v>0</v>
      </c>
      <c r="X50" s="116">
        <v>0</v>
      </c>
      <c r="Y50" s="116">
        <f t="shared" si="20"/>
        <v>0</v>
      </c>
      <c r="Z50" s="116">
        <f t="shared" si="23"/>
        <v>37.4</v>
      </c>
      <c r="AA50" s="116">
        <f t="shared" si="21"/>
        <v>0.15452578762702934</v>
      </c>
    </row>
    <row r="51" spans="1:27" x14ac:dyDescent="0.2">
      <c r="A51" s="89" t="s">
        <v>199</v>
      </c>
      <c r="B51" s="116"/>
      <c r="C51" s="116"/>
      <c r="D51" s="116">
        <v>25.310000000000006</v>
      </c>
      <c r="E51" s="116">
        <f t="shared" si="22"/>
        <v>45.325931232091698</v>
      </c>
      <c r="F51" s="116"/>
      <c r="G51" s="116">
        <f t="shared" si="22"/>
        <v>0</v>
      </c>
      <c r="H51" s="116"/>
      <c r="I51" s="116">
        <f t="shared" si="12"/>
        <v>0</v>
      </c>
      <c r="J51" s="116">
        <v>4</v>
      </c>
      <c r="K51" s="116">
        <f t="shared" si="13"/>
        <v>9.8436096516592644E-2</v>
      </c>
      <c r="L51" s="116"/>
      <c r="M51" s="116">
        <f t="shared" si="14"/>
        <v>0</v>
      </c>
      <c r="N51" s="116"/>
      <c r="O51" s="116">
        <f t="shared" si="15"/>
        <v>0</v>
      </c>
      <c r="P51" s="116">
        <v>0.75</v>
      </c>
      <c r="Q51" s="116">
        <f t="shared" si="16"/>
        <v>5.5221770630853512E-2</v>
      </c>
      <c r="R51" s="116"/>
      <c r="S51" s="116">
        <f t="shared" si="17"/>
        <v>0</v>
      </c>
      <c r="T51" s="116"/>
      <c r="U51" s="116">
        <f t="shared" si="18"/>
        <v>0</v>
      </c>
      <c r="V51" s="116"/>
      <c r="W51" s="116">
        <f t="shared" si="19"/>
        <v>0</v>
      </c>
      <c r="X51" s="116"/>
      <c r="Y51" s="116">
        <f t="shared" si="20"/>
        <v>0</v>
      </c>
      <c r="Z51" s="116">
        <f t="shared" si="23"/>
        <v>30.060000000000006</v>
      </c>
      <c r="AA51" s="116">
        <f t="shared" si="21"/>
        <v>0.12419906887883697</v>
      </c>
    </row>
    <row r="52" spans="1:27" x14ac:dyDescent="0.2">
      <c r="A52" s="91" t="s">
        <v>200</v>
      </c>
      <c r="B52" s="117"/>
      <c r="C52" s="117"/>
      <c r="D52" s="117"/>
      <c r="E52" s="117">
        <f t="shared" si="22"/>
        <v>0</v>
      </c>
      <c r="F52" s="117">
        <v>10.950000000000001</v>
      </c>
      <c r="G52" s="117">
        <f t="shared" si="22"/>
        <v>0.12975624785220832</v>
      </c>
      <c r="H52" s="117">
        <v>8</v>
      </c>
      <c r="I52" s="117">
        <f t="shared" si="12"/>
        <v>0.12747439756396425</v>
      </c>
      <c r="J52" s="117"/>
      <c r="K52" s="117">
        <f t="shared" si="13"/>
        <v>0</v>
      </c>
      <c r="L52" s="117">
        <v>1.95</v>
      </c>
      <c r="M52" s="117">
        <f t="shared" si="14"/>
        <v>0.12255287056531439</v>
      </c>
      <c r="N52" s="117">
        <v>2.1</v>
      </c>
      <c r="O52" s="117">
        <f t="shared" si="15"/>
        <v>0.14048702167514085</v>
      </c>
      <c r="P52" s="117">
        <v>0.4</v>
      </c>
      <c r="Q52" s="117">
        <f t="shared" si="16"/>
        <v>2.9451611003121877E-2</v>
      </c>
      <c r="R52" s="117"/>
      <c r="S52" s="117">
        <f t="shared" si="17"/>
        <v>0</v>
      </c>
      <c r="T52" s="117"/>
      <c r="U52" s="117">
        <f t="shared" si="18"/>
        <v>0</v>
      </c>
      <c r="V52" s="117"/>
      <c r="W52" s="117">
        <f t="shared" si="19"/>
        <v>0</v>
      </c>
      <c r="X52" s="117"/>
      <c r="Y52" s="117">
        <f t="shared" si="20"/>
        <v>0</v>
      </c>
      <c r="Z52" s="117">
        <f t="shared" si="23"/>
        <v>23.400000000000002</v>
      </c>
      <c r="AA52" s="117">
        <f t="shared" si="21"/>
        <v>9.6681909905681471E-2</v>
      </c>
    </row>
    <row r="53" spans="1:27" x14ac:dyDescent="0.2">
      <c r="A53" s="88" t="s">
        <v>201</v>
      </c>
      <c r="B53" s="116"/>
      <c r="C53" s="116"/>
      <c r="D53" s="116">
        <v>0.03</v>
      </c>
      <c r="E53" s="116">
        <f t="shared" si="22"/>
        <v>5.3724928366762167E-2</v>
      </c>
      <c r="F53" s="116">
        <v>431.17999999999932</v>
      </c>
      <c r="G53" s="116">
        <f t="shared" si="22"/>
        <v>5.1094336939648493</v>
      </c>
      <c r="H53" s="116">
        <v>232</v>
      </c>
      <c r="I53" s="116">
        <f t="shared" si="12"/>
        <v>3.6967575293549633</v>
      </c>
      <c r="J53" s="116">
        <v>920.8</v>
      </c>
      <c r="K53" s="116">
        <f t="shared" si="13"/>
        <v>22.659989418119626</v>
      </c>
      <c r="L53" s="116">
        <v>22.610000000000003</v>
      </c>
      <c r="M53" s="116">
        <f t="shared" si="14"/>
        <v>1.4209848222983377</v>
      </c>
      <c r="N53" s="116">
        <v>10.669999999999995</v>
      </c>
      <c r="O53" s="116">
        <f t="shared" si="15"/>
        <v>0.71380786727321532</v>
      </c>
      <c r="P53" s="116">
        <v>27.460000000000008</v>
      </c>
      <c r="Q53" s="116">
        <f t="shared" si="16"/>
        <v>2.0218530953643175</v>
      </c>
      <c r="R53" s="116">
        <v>0</v>
      </c>
      <c r="S53" s="116">
        <f t="shared" si="17"/>
        <v>0</v>
      </c>
      <c r="T53" s="116">
        <v>9.5699999999999985</v>
      </c>
      <c r="U53" s="116">
        <f t="shared" si="18"/>
        <v>3.6415525114155245</v>
      </c>
      <c r="V53" s="116">
        <v>0</v>
      </c>
      <c r="W53" s="116">
        <f t="shared" si="19"/>
        <v>0</v>
      </c>
      <c r="X53" s="116">
        <v>0.01</v>
      </c>
      <c r="Y53" s="116">
        <f t="shared" si="20"/>
        <v>4.9925112331502736E-2</v>
      </c>
      <c r="Z53" s="116">
        <f t="shared" si="23"/>
        <v>1654.3299999999992</v>
      </c>
      <c r="AA53" s="116">
        <f t="shared" si="21"/>
        <v>6.8352044450540994</v>
      </c>
    </row>
    <row r="54" spans="1:27" x14ac:dyDescent="0.2">
      <c r="A54" s="91" t="s">
        <v>202</v>
      </c>
      <c r="B54" s="117"/>
      <c r="C54" s="117"/>
      <c r="D54" s="117"/>
      <c r="E54" s="117">
        <f t="shared" si="22"/>
        <v>0</v>
      </c>
      <c r="F54" s="117">
        <v>0.14000000000000001</v>
      </c>
      <c r="G54" s="117">
        <f t="shared" si="22"/>
        <v>1.6589839908044903E-3</v>
      </c>
      <c r="H54" s="117">
        <v>1.6</v>
      </c>
      <c r="I54" s="117">
        <f t="shared" si="12"/>
        <v>2.5494879512792851E-2</v>
      </c>
      <c r="J54" s="117"/>
      <c r="K54" s="117">
        <f t="shared" si="13"/>
        <v>0</v>
      </c>
      <c r="L54" s="117"/>
      <c r="M54" s="117">
        <f t="shared" si="14"/>
        <v>0</v>
      </c>
      <c r="N54" s="117">
        <v>0.02</v>
      </c>
      <c r="O54" s="117">
        <f t="shared" si="15"/>
        <v>1.3379716350013415E-3</v>
      </c>
      <c r="P54" s="117"/>
      <c r="Q54" s="117">
        <f t="shared" si="16"/>
        <v>0</v>
      </c>
      <c r="R54" s="117"/>
      <c r="S54" s="117">
        <f t="shared" si="17"/>
        <v>0</v>
      </c>
      <c r="T54" s="117"/>
      <c r="U54" s="117">
        <f t="shared" si="18"/>
        <v>0</v>
      </c>
      <c r="V54" s="117"/>
      <c r="W54" s="117">
        <f t="shared" si="19"/>
        <v>0</v>
      </c>
      <c r="X54" s="117"/>
      <c r="Y54" s="117">
        <f t="shared" si="20"/>
        <v>0</v>
      </c>
      <c r="Z54" s="117">
        <f t="shared" si="23"/>
        <v>1.7600000000000002</v>
      </c>
      <c r="AA54" s="117">
        <f t="shared" si="21"/>
        <v>7.2718017706837343E-3</v>
      </c>
    </row>
    <row r="55" spans="1:27" x14ac:dyDescent="0.2">
      <c r="A55" s="88" t="s">
        <v>203</v>
      </c>
      <c r="B55" s="118"/>
      <c r="C55" s="118"/>
      <c r="D55" s="118"/>
      <c r="E55" s="118">
        <f t="shared" si="22"/>
        <v>0</v>
      </c>
      <c r="F55" s="118">
        <v>15</v>
      </c>
      <c r="G55" s="118">
        <f t="shared" si="22"/>
        <v>0.17774828472905249</v>
      </c>
      <c r="H55" s="118"/>
      <c r="I55" s="118">
        <f t="shared" si="12"/>
        <v>0</v>
      </c>
      <c r="J55" s="118"/>
      <c r="K55" s="118">
        <f t="shared" si="13"/>
        <v>0</v>
      </c>
      <c r="L55" s="118">
        <v>42.010000000000005</v>
      </c>
      <c r="M55" s="118">
        <f t="shared" si="14"/>
        <v>2.6402287653583887</v>
      </c>
      <c r="N55" s="118">
        <v>37.450000000000024</v>
      </c>
      <c r="O55" s="118">
        <f t="shared" si="15"/>
        <v>2.5053518865400135</v>
      </c>
      <c r="P55" s="118">
        <v>6.26</v>
      </c>
      <c r="Q55" s="118">
        <f t="shared" si="16"/>
        <v>0.4609177121988573</v>
      </c>
      <c r="R55" s="118"/>
      <c r="S55" s="118">
        <f t="shared" si="17"/>
        <v>0</v>
      </c>
      <c r="T55" s="118"/>
      <c r="U55" s="118">
        <f t="shared" si="18"/>
        <v>0</v>
      </c>
      <c r="V55" s="118"/>
      <c r="W55" s="118">
        <f t="shared" si="19"/>
        <v>0</v>
      </c>
      <c r="X55" s="118"/>
      <c r="Y55" s="118">
        <f t="shared" si="20"/>
        <v>0</v>
      </c>
      <c r="Z55" s="118">
        <f t="shared" si="23"/>
        <v>100.72000000000004</v>
      </c>
      <c r="AA55" s="118">
        <f t="shared" si="21"/>
        <v>0.41614538314958294</v>
      </c>
    </row>
    <row r="56" spans="1:27" x14ac:dyDescent="0.2">
      <c r="A56" s="89" t="s">
        <v>204</v>
      </c>
      <c r="B56" s="116"/>
      <c r="C56" s="116"/>
      <c r="D56" s="116"/>
      <c r="E56" s="116">
        <f t="shared" si="22"/>
        <v>0</v>
      </c>
      <c r="F56" s="116">
        <v>2.1</v>
      </c>
      <c r="G56" s="116">
        <f t="shared" si="22"/>
        <v>2.4884759862067351E-2</v>
      </c>
      <c r="H56" s="116">
        <v>18.3</v>
      </c>
      <c r="I56" s="116">
        <f t="shared" si="12"/>
        <v>0.29159768442756828</v>
      </c>
      <c r="J56" s="116">
        <v>105.5</v>
      </c>
      <c r="K56" s="116">
        <f t="shared" si="13"/>
        <v>2.596252045625131</v>
      </c>
      <c r="L56" s="116">
        <v>3.6599999999999997</v>
      </c>
      <c r="M56" s="116">
        <f t="shared" si="14"/>
        <v>0.23002231090720546</v>
      </c>
      <c r="N56" s="116">
        <v>16.459999999999994</v>
      </c>
      <c r="O56" s="116">
        <f t="shared" si="15"/>
        <v>1.1011506556061037</v>
      </c>
      <c r="P56" s="116">
        <v>4.17</v>
      </c>
      <c r="Q56" s="116">
        <f t="shared" si="16"/>
        <v>0.3070330447075455</v>
      </c>
      <c r="R56" s="116">
        <v>0.35000000000000003</v>
      </c>
      <c r="S56" s="116">
        <f t="shared" si="17"/>
        <v>5.6338028169014086E-2</v>
      </c>
      <c r="T56" s="116">
        <v>1</v>
      </c>
      <c r="U56" s="116">
        <f t="shared" si="18"/>
        <v>0.38051750380517502</v>
      </c>
      <c r="V56" s="116"/>
      <c r="W56" s="116">
        <f t="shared" si="19"/>
        <v>0</v>
      </c>
      <c r="X56" s="116"/>
      <c r="Y56" s="116">
        <f t="shared" si="20"/>
        <v>0</v>
      </c>
      <c r="Z56" s="116">
        <f t="shared" si="23"/>
        <v>151.53999999999996</v>
      </c>
      <c r="AA56" s="116">
        <f t="shared" si="21"/>
        <v>0.62611865927807542</v>
      </c>
    </row>
    <row r="57" spans="1:27" x14ac:dyDescent="0.2">
      <c r="A57" s="91" t="s">
        <v>205</v>
      </c>
      <c r="B57" s="117"/>
      <c r="C57" s="117"/>
      <c r="D57" s="117">
        <v>0.43</v>
      </c>
      <c r="E57" s="117">
        <f t="shared" si="22"/>
        <v>0.77005730659025784</v>
      </c>
      <c r="F57" s="117">
        <v>1883.2799999999966</v>
      </c>
      <c r="G57" s="117">
        <f t="shared" si="22"/>
        <v>22.316652644301957</v>
      </c>
      <c r="H57" s="117">
        <v>1954.9699999999998</v>
      </c>
      <c r="I57" s="117">
        <f t="shared" si="12"/>
        <v>31.151077875702899</v>
      </c>
      <c r="J57" s="117">
        <v>1345.2899999999997</v>
      </c>
      <c r="K57" s="117">
        <f t="shared" si="13"/>
        <v>33.106274070701723</v>
      </c>
      <c r="L57" s="117">
        <v>328.67000000000007</v>
      </c>
      <c r="M57" s="117">
        <f t="shared" si="14"/>
        <v>20.65612921471892</v>
      </c>
      <c r="N57" s="117">
        <v>255.73999999999961</v>
      </c>
      <c r="O57" s="117">
        <f t="shared" si="15"/>
        <v>17.108643296762128</v>
      </c>
      <c r="P57" s="117">
        <v>305.45</v>
      </c>
      <c r="Q57" s="117">
        <f t="shared" si="16"/>
        <v>22.48998645225894</v>
      </c>
      <c r="R57" s="117">
        <v>40.35</v>
      </c>
      <c r="S57" s="117">
        <f t="shared" si="17"/>
        <v>6.4949698189134804</v>
      </c>
      <c r="T57" s="117">
        <v>32.9</v>
      </c>
      <c r="U57" s="117">
        <f t="shared" si="18"/>
        <v>12.519025875190257</v>
      </c>
      <c r="V57" s="117">
        <v>12.659999999999998</v>
      </c>
      <c r="W57" s="117">
        <f t="shared" si="19"/>
        <v>60.777724435909739</v>
      </c>
      <c r="X57" s="117">
        <v>0.5</v>
      </c>
      <c r="Y57" s="117">
        <f t="shared" si="20"/>
        <v>2.4962556165751373</v>
      </c>
      <c r="Z57" s="117">
        <f t="shared" si="23"/>
        <v>6160.2399999999961</v>
      </c>
      <c r="AA57" s="117">
        <f t="shared" si="21"/>
        <v>25.452297806725422</v>
      </c>
    </row>
    <row r="58" spans="1:27" x14ac:dyDescent="0.2">
      <c r="A58" s="88" t="s">
        <v>206</v>
      </c>
      <c r="B58" s="118"/>
      <c r="C58" s="118"/>
      <c r="D58" s="118"/>
      <c r="E58" s="118">
        <f t="shared" si="22"/>
        <v>0</v>
      </c>
      <c r="F58" s="118">
        <v>15.85</v>
      </c>
      <c r="G58" s="118">
        <f t="shared" si="22"/>
        <v>0.18782068753036546</v>
      </c>
      <c r="H58" s="118">
        <v>4</v>
      </c>
      <c r="I58" s="118">
        <f t="shared" si="12"/>
        <v>6.3737198781982127E-2</v>
      </c>
      <c r="J58" s="118">
        <v>0.5</v>
      </c>
      <c r="K58" s="118">
        <f t="shared" si="13"/>
        <v>1.2304512064574081E-2</v>
      </c>
      <c r="L58" s="118">
        <v>6</v>
      </c>
      <c r="M58" s="118">
        <f t="shared" si="14"/>
        <v>0.37708575558558272</v>
      </c>
      <c r="N58" s="118">
        <v>0.01</v>
      </c>
      <c r="O58" s="118">
        <f t="shared" si="15"/>
        <v>6.6898581750067076E-4</v>
      </c>
      <c r="P58" s="118"/>
      <c r="Q58" s="118">
        <f t="shared" si="16"/>
        <v>0</v>
      </c>
      <c r="R58" s="118">
        <v>10</v>
      </c>
      <c r="S58" s="118">
        <f t="shared" si="17"/>
        <v>1.6096579476861168</v>
      </c>
      <c r="T58" s="118"/>
      <c r="U58" s="118">
        <f t="shared" si="18"/>
        <v>0</v>
      </c>
      <c r="V58" s="118"/>
      <c r="W58" s="118">
        <f t="shared" si="19"/>
        <v>0</v>
      </c>
      <c r="X58" s="118"/>
      <c r="Y58" s="118">
        <f t="shared" si="20"/>
        <v>0</v>
      </c>
      <c r="Z58" s="118">
        <f t="shared" si="23"/>
        <v>36.36</v>
      </c>
      <c r="AA58" s="118">
        <f t="shared" si="21"/>
        <v>0.1502288138534435</v>
      </c>
    </row>
    <row r="59" spans="1:27" x14ac:dyDescent="0.2">
      <c r="A59" s="89" t="s">
        <v>207</v>
      </c>
      <c r="B59" s="116"/>
      <c r="C59" s="116"/>
      <c r="D59" s="116"/>
      <c r="E59" s="116">
        <f t="shared" si="22"/>
        <v>0</v>
      </c>
      <c r="F59" s="116">
        <v>11.569999999999997</v>
      </c>
      <c r="G59" s="116">
        <f t="shared" si="22"/>
        <v>0.13710317695434243</v>
      </c>
      <c r="H59" s="116">
        <v>3</v>
      </c>
      <c r="I59" s="116">
        <f t="shared" si="12"/>
        <v>4.7802899086486592E-2</v>
      </c>
      <c r="J59" s="116">
        <v>40.799999999999997</v>
      </c>
      <c r="K59" s="116">
        <f t="shared" si="13"/>
        <v>1.0040481844692448</v>
      </c>
      <c r="L59" s="116">
        <v>33.519999999999996</v>
      </c>
      <c r="M59" s="116">
        <f t="shared" si="14"/>
        <v>2.1066524212047888</v>
      </c>
      <c r="N59" s="116">
        <v>30.81</v>
      </c>
      <c r="O59" s="116">
        <f t="shared" si="15"/>
        <v>2.0611453037195666</v>
      </c>
      <c r="P59" s="116">
        <v>12.92</v>
      </c>
      <c r="Q59" s="116">
        <f t="shared" si="16"/>
        <v>0.95128703540083659</v>
      </c>
      <c r="R59" s="116">
        <v>2.75</v>
      </c>
      <c r="S59" s="116">
        <f t="shared" si="17"/>
        <v>0.44265593561368205</v>
      </c>
      <c r="T59" s="116">
        <v>11</v>
      </c>
      <c r="U59" s="116">
        <f t="shared" si="18"/>
        <v>4.1856925418569251</v>
      </c>
      <c r="V59" s="116">
        <v>0</v>
      </c>
      <c r="W59" s="116">
        <f t="shared" si="19"/>
        <v>0</v>
      </c>
      <c r="X59" s="116">
        <v>0</v>
      </c>
      <c r="Y59" s="116">
        <f t="shared" si="20"/>
        <v>0</v>
      </c>
      <c r="Z59" s="116">
        <f t="shared" si="23"/>
        <v>146.36999999999998</v>
      </c>
      <c r="AA59" s="116">
        <f t="shared" si="21"/>
        <v>0.60475774157669204</v>
      </c>
    </row>
    <row r="60" spans="1:27" x14ac:dyDescent="0.2">
      <c r="A60" s="91" t="s">
        <v>208</v>
      </c>
      <c r="B60" s="117"/>
      <c r="C60" s="117"/>
      <c r="D60" s="117">
        <v>0.08</v>
      </c>
      <c r="E60" s="117">
        <f t="shared" si="22"/>
        <v>0.14326647564469913</v>
      </c>
      <c r="F60" s="117">
        <v>0.12000000000000001</v>
      </c>
      <c r="G60" s="117">
        <f t="shared" si="22"/>
        <v>1.4219862778324199E-3</v>
      </c>
      <c r="H60" s="117">
        <v>15</v>
      </c>
      <c r="I60" s="117">
        <f t="shared" si="12"/>
        <v>0.239014495432433</v>
      </c>
      <c r="J60" s="117">
        <v>10.6</v>
      </c>
      <c r="K60" s="117">
        <f t="shared" si="13"/>
        <v>0.26085565576897052</v>
      </c>
      <c r="L60" s="117">
        <v>7.6</v>
      </c>
      <c r="M60" s="117">
        <f t="shared" si="14"/>
        <v>0.47764195707507145</v>
      </c>
      <c r="N60" s="117">
        <v>28.02</v>
      </c>
      <c r="O60" s="117">
        <f t="shared" si="15"/>
        <v>1.8744982606368792</v>
      </c>
      <c r="P60" s="117">
        <v>0.96</v>
      </c>
      <c r="Q60" s="117">
        <f t="shared" si="16"/>
        <v>7.0683866407492496E-2</v>
      </c>
      <c r="R60" s="117"/>
      <c r="S60" s="117">
        <f t="shared" si="17"/>
        <v>0</v>
      </c>
      <c r="T60" s="117">
        <v>6.5</v>
      </c>
      <c r="U60" s="117">
        <f t="shared" si="18"/>
        <v>2.4733637747336377</v>
      </c>
      <c r="V60" s="117"/>
      <c r="W60" s="117">
        <f t="shared" si="19"/>
        <v>0</v>
      </c>
      <c r="X60" s="117">
        <v>0.05</v>
      </c>
      <c r="Y60" s="117">
        <f t="shared" si="20"/>
        <v>0.24962556165751376</v>
      </c>
      <c r="Z60" s="117">
        <f t="shared" si="23"/>
        <v>68.929999999999993</v>
      </c>
      <c r="AA60" s="117">
        <f t="shared" si="21"/>
        <v>0.28479846366660777</v>
      </c>
    </row>
    <row r="61" spans="1:27" x14ac:dyDescent="0.2">
      <c r="A61" s="88" t="s">
        <v>209</v>
      </c>
      <c r="B61" s="118"/>
      <c r="C61" s="118"/>
      <c r="D61" s="118">
        <v>0.01</v>
      </c>
      <c r="E61" s="118">
        <f t="shared" si="22"/>
        <v>1.7908309455587391E-2</v>
      </c>
      <c r="F61" s="118">
        <v>1868.5599999999986</v>
      </c>
      <c r="G61" s="118">
        <f t="shared" si="22"/>
        <v>22.142222327554535</v>
      </c>
      <c r="H61" s="118">
        <v>16.100000000000001</v>
      </c>
      <c r="I61" s="118">
        <f t="shared" si="12"/>
        <v>0.25654222509747809</v>
      </c>
      <c r="J61" s="118">
        <v>1186.6599999999999</v>
      </c>
      <c r="K61" s="118">
        <f t="shared" si="13"/>
        <v>29.202544573094951</v>
      </c>
      <c r="L61" s="118">
        <v>65.650000000000006</v>
      </c>
      <c r="M61" s="118">
        <f t="shared" si="14"/>
        <v>4.1259466423655846</v>
      </c>
      <c r="N61" s="118">
        <v>494.24999999999659</v>
      </c>
      <c r="O61" s="118">
        <f t="shared" si="15"/>
        <v>33.064624029970425</v>
      </c>
      <c r="P61" s="118">
        <v>139.13000000000002</v>
      </c>
      <c r="Q61" s="118">
        <f t="shared" si="16"/>
        <v>10.244006597160867</v>
      </c>
      <c r="R61" s="118">
        <v>101.45</v>
      </c>
      <c r="S61" s="118">
        <f t="shared" si="17"/>
        <v>16.329979879275655</v>
      </c>
      <c r="T61" s="118">
        <v>60.650000000000006</v>
      </c>
      <c r="U61" s="118">
        <f t="shared" si="18"/>
        <v>23.078386605783869</v>
      </c>
      <c r="V61" s="118"/>
      <c r="W61" s="118">
        <f t="shared" si="19"/>
        <v>0</v>
      </c>
      <c r="X61" s="118">
        <v>0.09</v>
      </c>
      <c r="Y61" s="118">
        <f t="shared" si="20"/>
        <v>0.44932601098352465</v>
      </c>
      <c r="Z61" s="118">
        <f t="shared" si="23"/>
        <v>3932.5499999999952</v>
      </c>
      <c r="AA61" s="118">
        <f t="shared" si="21"/>
        <v>16.248138666649023</v>
      </c>
    </row>
    <row r="62" spans="1:27" x14ac:dyDescent="0.2">
      <c r="A62" s="89" t="s">
        <v>210</v>
      </c>
      <c r="B62" s="116"/>
      <c r="C62" s="116"/>
      <c r="D62" s="116"/>
      <c r="E62" s="116">
        <f t="shared" si="22"/>
        <v>0</v>
      </c>
      <c r="F62" s="116">
        <v>1</v>
      </c>
      <c r="G62" s="116">
        <f t="shared" si="22"/>
        <v>1.18498856486035E-2</v>
      </c>
      <c r="H62" s="116">
        <v>81</v>
      </c>
      <c r="I62" s="116">
        <f t="shared" si="12"/>
        <v>1.290678275335138</v>
      </c>
      <c r="J62" s="116">
        <v>146.4</v>
      </c>
      <c r="K62" s="116">
        <f t="shared" si="13"/>
        <v>3.6027611325072906</v>
      </c>
      <c r="L62" s="116"/>
      <c r="M62" s="116">
        <f t="shared" si="14"/>
        <v>0</v>
      </c>
      <c r="N62" s="116">
        <v>16.55</v>
      </c>
      <c r="O62" s="116">
        <f t="shared" si="15"/>
        <v>1.1071715279636103</v>
      </c>
      <c r="P62" s="116">
        <v>24.300000000000004</v>
      </c>
      <c r="Q62" s="116">
        <f t="shared" si="16"/>
        <v>1.7891853684396541</v>
      </c>
      <c r="R62" s="116"/>
      <c r="S62" s="116">
        <f t="shared" si="17"/>
        <v>0</v>
      </c>
      <c r="T62" s="116"/>
      <c r="U62" s="116">
        <f t="shared" si="18"/>
        <v>0</v>
      </c>
      <c r="V62" s="116"/>
      <c r="W62" s="116">
        <f t="shared" si="19"/>
        <v>0</v>
      </c>
      <c r="X62" s="116">
        <v>1.3</v>
      </c>
      <c r="Y62" s="116">
        <f t="shared" si="20"/>
        <v>6.4902646030953566</v>
      </c>
      <c r="Z62" s="116">
        <f t="shared" si="23"/>
        <v>270.55</v>
      </c>
      <c r="AA62" s="116">
        <f t="shared" si="21"/>
        <v>1.1178329369650479</v>
      </c>
    </row>
    <row r="63" spans="1:27" x14ac:dyDescent="0.2">
      <c r="A63" s="89" t="s">
        <v>211</v>
      </c>
      <c r="B63" s="116"/>
      <c r="C63" s="116"/>
      <c r="D63" s="116"/>
      <c r="E63" s="116">
        <f t="shared" si="22"/>
        <v>0</v>
      </c>
      <c r="F63" s="116"/>
      <c r="G63" s="116">
        <f t="shared" si="22"/>
        <v>0</v>
      </c>
      <c r="H63" s="116">
        <v>0.2</v>
      </c>
      <c r="I63" s="116">
        <f t="shared" si="12"/>
        <v>3.1868599390991064E-3</v>
      </c>
      <c r="J63" s="116">
        <v>26.650000000000002</v>
      </c>
      <c r="K63" s="116">
        <f t="shared" si="13"/>
        <v>0.65583049304179852</v>
      </c>
      <c r="L63" s="116">
        <v>14</v>
      </c>
      <c r="M63" s="116">
        <f t="shared" si="14"/>
        <v>0.87986676303302636</v>
      </c>
      <c r="N63" s="116">
        <v>7.02</v>
      </c>
      <c r="O63" s="116">
        <f t="shared" si="15"/>
        <v>0.46962804388547086</v>
      </c>
      <c r="P63" s="116"/>
      <c r="Q63" s="116">
        <f t="shared" si="16"/>
        <v>0</v>
      </c>
      <c r="R63" s="116"/>
      <c r="S63" s="116">
        <f t="shared" si="17"/>
        <v>0</v>
      </c>
      <c r="T63" s="116"/>
      <c r="U63" s="116">
        <f t="shared" si="18"/>
        <v>0</v>
      </c>
      <c r="V63" s="116"/>
      <c r="W63" s="116">
        <f t="shared" si="19"/>
        <v>0</v>
      </c>
      <c r="X63" s="116"/>
      <c r="Y63" s="116">
        <f t="shared" si="20"/>
        <v>0</v>
      </c>
      <c r="Z63" s="116">
        <f t="shared" si="23"/>
        <v>47.870000000000005</v>
      </c>
      <c r="AA63" s="116">
        <f t="shared" si="21"/>
        <v>0.19778474475149452</v>
      </c>
    </row>
    <row r="64" spans="1:27" x14ac:dyDescent="0.2">
      <c r="A64" s="91" t="s">
        <v>212</v>
      </c>
      <c r="B64" s="117"/>
      <c r="C64" s="117"/>
      <c r="D64" s="117"/>
      <c r="E64" s="117">
        <f t="shared" si="22"/>
        <v>0</v>
      </c>
      <c r="F64" s="117"/>
      <c r="G64" s="117">
        <f t="shared" si="22"/>
        <v>0</v>
      </c>
      <c r="H64" s="117">
        <v>0</v>
      </c>
      <c r="I64" s="117">
        <f t="shared" si="12"/>
        <v>0</v>
      </c>
      <c r="J64" s="117">
        <v>35.15</v>
      </c>
      <c r="K64" s="117">
        <f t="shared" si="13"/>
        <v>0.86500719813955784</v>
      </c>
      <c r="L64" s="117"/>
      <c r="M64" s="117">
        <f t="shared" si="14"/>
        <v>0</v>
      </c>
      <c r="N64" s="117"/>
      <c r="O64" s="117">
        <f t="shared" si="15"/>
        <v>0</v>
      </c>
      <c r="P64" s="117">
        <v>0</v>
      </c>
      <c r="Q64" s="117">
        <f t="shared" si="16"/>
        <v>0</v>
      </c>
      <c r="R64" s="117">
        <v>18.700000000000003</v>
      </c>
      <c r="S64" s="117">
        <f t="shared" si="17"/>
        <v>3.0100603621730384</v>
      </c>
      <c r="T64" s="117">
        <v>49.8</v>
      </c>
      <c r="U64" s="117">
        <f t="shared" si="18"/>
        <v>18.949771689497716</v>
      </c>
      <c r="V64" s="117">
        <v>0</v>
      </c>
      <c r="W64" s="117">
        <f t="shared" si="19"/>
        <v>0</v>
      </c>
      <c r="X64" s="117">
        <v>0</v>
      </c>
      <c r="Y64" s="117">
        <f t="shared" si="20"/>
        <v>0</v>
      </c>
      <c r="Z64" s="117">
        <f t="shared" si="23"/>
        <v>103.65</v>
      </c>
      <c r="AA64" s="117">
        <f t="shared" si="21"/>
        <v>0.42825128041555055</v>
      </c>
    </row>
    <row r="65" spans="1:27" x14ac:dyDescent="0.2">
      <c r="A65" s="88" t="s">
        <v>213</v>
      </c>
      <c r="B65" s="118"/>
      <c r="C65" s="118"/>
      <c r="D65" s="118"/>
      <c r="E65" s="118">
        <f t="shared" si="22"/>
        <v>0</v>
      </c>
      <c r="F65" s="118"/>
      <c r="G65" s="118">
        <f t="shared" si="22"/>
        <v>0</v>
      </c>
      <c r="H65" s="118"/>
      <c r="I65" s="118">
        <f t="shared" si="12"/>
        <v>0</v>
      </c>
      <c r="J65" s="118"/>
      <c r="K65" s="118">
        <f t="shared" si="13"/>
        <v>0</v>
      </c>
      <c r="L65" s="118"/>
      <c r="M65" s="118">
        <f t="shared" si="14"/>
        <v>0</v>
      </c>
      <c r="N65" s="118">
        <v>0.01</v>
      </c>
      <c r="O65" s="118">
        <f t="shared" si="15"/>
        <v>6.6898581750067076E-4</v>
      </c>
      <c r="P65" s="118"/>
      <c r="Q65" s="118">
        <f t="shared" si="16"/>
        <v>0</v>
      </c>
      <c r="R65" s="118"/>
      <c r="S65" s="118">
        <f t="shared" si="17"/>
        <v>0</v>
      </c>
      <c r="T65" s="118"/>
      <c r="U65" s="118">
        <f t="shared" si="18"/>
        <v>0</v>
      </c>
      <c r="V65" s="118"/>
      <c r="W65" s="118">
        <f t="shared" si="19"/>
        <v>0</v>
      </c>
      <c r="X65" s="118"/>
      <c r="Y65" s="118">
        <f t="shared" si="20"/>
        <v>0</v>
      </c>
      <c r="Z65" s="118">
        <f t="shared" si="23"/>
        <v>0.01</v>
      </c>
      <c r="AA65" s="118">
        <f t="shared" si="21"/>
        <v>4.131705551524849E-5</v>
      </c>
    </row>
    <row r="66" spans="1:27" x14ac:dyDescent="0.2">
      <c r="A66" s="89" t="s">
        <v>214</v>
      </c>
      <c r="B66" s="116"/>
      <c r="C66" s="116"/>
      <c r="D66" s="116"/>
      <c r="E66" s="116">
        <f t="shared" si="22"/>
        <v>0</v>
      </c>
      <c r="F66" s="116"/>
      <c r="G66" s="116">
        <f t="shared" si="22"/>
        <v>0</v>
      </c>
      <c r="H66" s="116">
        <v>0.21000000000000002</v>
      </c>
      <c r="I66" s="116">
        <f t="shared" si="12"/>
        <v>3.3462029360540623E-3</v>
      </c>
      <c r="J66" s="116">
        <v>0.6</v>
      </c>
      <c r="K66" s="116">
        <f t="shared" si="13"/>
        <v>1.4765414477488895E-2</v>
      </c>
      <c r="L66" s="116"/>
      <c r="M66" s="116">
        <f t="shared" si="14"/>
        <v>0</v>
      </c>
      <c r="N66" s="116">
        <v>4.0999999999999979</v>
      </c>
      <c r="O66" s="116">
        <f t="shared" si="15"/>
        <v>0.27428418517527486</v>
      </c>
      <c r="P66" s="116">
        <v>234.99000000000007</v>
      </c>
      <c r="Q66" s="116">
        <f t="shared" si="16"/>
        <v>17.30208517405903</v>
      </c>
      <c r="R66" s="116"/>
      <c r="S66" s="116">
        <f t="shared" si="17"/>
        <v>0</v>
      </c>
      <c r="T66" s="116"/>
      <c r="U66" s="116">
        <f t="shared" si="18"/>
        <v>0</v>
      </c>
      <c r="V66" s="116"/>
      <c r="W66" s="116">
        <f t="shared" si="19"/>
        <v>0</v>
      </c>
      <c r="X66" s="116"/>
      <c r="Y66" s="116">
        <f t="shared" si="20"/>
        <v>0</v>
      </c>
      <c r="Z66" s="116">
        <f t="shared" si="23"/>
        <v>239.90000000000006</v>
      </c>
      <c r="AA66" s="116">
        <f t="shared" si="21"/>
        <v>0.99119616181081149</v>
      </c>
    </row>
    <row r="67" spans="1:27" x14ac:dyDescent="0.2">
      <c r="A67" s="91" t="s">
        <v>215</v>
      </c>
      <c r="B67" s="117"/>
      <c r="C67" s="117"/>
      <c r="D67" s="117"/>
      <c r="E67" s="117">
        <f t="shared" si="22"/>
        <v>0</v>
      </c>
      <c r="F67" s="117">
        <v>7.1199999999999992</v>
      </c>
      <c r="G67" s="117">
        <f t="shared" si="22"/>
        <v>8.4371185818056901E-2</v>
      </c>
      <c r="H67" s="117">
        <v>0</v>
      </c>
      <c r="I67" s="117">
        <f t="shared" si="12"/>
        <v>0</v>
      </c>
      <c r="J67" s="117">
        <v>2.5</v>
      </c>
      <c r="K67" s="117">
        <f t="shared" si="13"/>
        <v>6.1522560322870401E-2</v>
      </c>
      <c r="L67" s="117">
        <v>0.03</v>
      </c>
      <c r="M67" s="117">
        <f t="shared" si="14"/>
        <v>1.8854287779279135E-3</v>
      </c>
      <c r="N67" s="117">
        <v>2.5699999999999994</v>
      </c>
      <c r="O67" s="117">
        <f t="shared" si="15"/>
        <v>0.17192935509767235</v>
      </c>
      <c r="P67" s="117">
        <v>0.44</v>
      </c>
      <c r="Q67" s="117">
        <f t="shared" si="16"/>
        <v>3.2396772103434064E-2</v>
      </c>
      <c r="R67" s="117">
        <v>0</v>
      </c>
      <c r="S67" s="117">
        <f t="shared" si="17"/>
        <v>0</v>
      </c>
      <c r="T67" s="117">
        <v>0</v>
      </c>
      <c r="U67" s="117">
        <f t="shared" si="18"/>
        <v>0</v>
      </c>
      <c r="V67" s="117">
        <v>0</v>
      </c>
      <c r="W67" s="117">
        <f t="shared" si="19"/>
        <v>0</v>
      </c>
      <c r="X67" s="117">
        <v>1</v>
      </c>
      <c r="Y67" s="117">
        <f t="shared" si="20"/>
        <v>4.9925112331502746</v>
      </c>
      <c r="Z67" s="117">
        <f t="shared" si="23"/>
        <v>13.659999999999998</v>
      </c>
      <c r="AA67" s="117">
        <f t="shared" si="21"/>
        <v>5.643909783382943E-2</v>
      </c>
    </row>
    <row r="68" spans="1:27" x14ac:dyDescent="0.2">
      <c r="A68" s="94" t="s">
        <v>216</v>
      </c>
      <c r="B68" s="119"/>
      <c r="C68" s="119"/>
      <c r="D68" s="119">
        <v>1.52</v>
      </c>
      <c r="E68" s="119">
        <f t="shared" si="22"/>
        <v>2.7220630372492836</v>
      </c>
      <c r="F68" s="119">
        <v>694.93</v>
      </c>
      <c r="G68" s="119">
        <f t="shared" si="22"/>
        <v>8.2348410337840292</v>
      </c>
      <c r="H68" s="119">
        <v>226.48000000000005</v>
      </c>
      <c r="I68" s="119">
        <f t="shared" si="12"/>
        <v>3.6088001950358288</v>
      </c>
      <c r="J68" s="119"/>
      <c r="K68" s="119">
        <f t="shared" si="13"/>
        <v>0</v>
      </c>
      <c r="L68" s="119"/>
      <c r="M68" s="119">
        <f t="shared" si="14"/>
        <v>0</v>
      </c>
      <c r="N68" s="119">
        <v>237.71000000000006</v>
      </c>
      <c r="O68" s="119">
        <f t="shared" si="15"/>
        <v>15.902461867808448</v>
      </c>
      <c r="P68" s="119">
        <v>53.379999999999995</v>
      </c>
      <c r="Q68" s="119">
        <f t="shared" si="16"/>
        <v>3.9303174883666134</v>
      </c>
      <c r="R68" s="119">
        <v>181.6</v>
      </c>
      <c r="S68" s="119">
        <f t="shared" si="17"/>
        <v>29.231388329979879</v>
      </c>
      <c r="T68" s="119">
        <v>51.160000000000004</v>
      </c>
      <c r="U68" s="119">
        <f t="shared" si="18"/>
        <v>19.467275494672755</v>
      </c>
      <c r="V68" s="119">
        <v>7</v>
      </c>
      <c r="W68" s="119">
        <f t="shared" si="19"/>
        <v>33.605376860297646</v>
      </c>
      <c r="X68" s="119">
        <v>6.26</v>
      </c>
      <c r="Y68" s="119">
        <f t="shared" si="20"/>
        <v>31.253120319520715</v>
      </c>
      <c r="Z68" s="119">
        <f t="shared" si="23"/>
        <v>1460.04</v>
      </c>
      <c r="AA68" s="119">
        <f t="shared" si="21"/>
        <v>6.0324553734483404</v>
      </c>
    </row>
    <row r="69" spans="1:27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55.84</v>
      </c>
      <c r="E69" s="96">
        <f t="shared" si="24"/>
        <v>100.00000000000001</v>
      </c>
      <c r="F69" s="96">
        <f t="shared" si="24"/>
        <v>8438.8999999999942</v>
      </c>
      <c r="G69" s="96">
        <f t="shared" si="24"/>
        <v>100</v>
      </c>
      <c r="H69" s="96">
        <f t="shared" si="24"/>
        <v>6275.77</v>
      </c>
      <c r="I69" s="96">
        <f t="shared" si="24"/>
        <v>99.999999999999986</v>
      </c>
      <c r="J69" s="96">
        <f t="shared" si="24"/>
        <v>4063.5499999999997</v>
      </c>
      <c r="K69" s="96">
        <f t="shared" si="24"/>
        <v>100</v>
      </c>
      <c r="L69" s="96">
        <f t="shared" si="24"/>
        <v>1591.15</v>
      </c>
      <c r="M69" s="96">
        <f t="shared" si="24"/>
        <v>99.999999999999986</v>
      </c>
      <c r="N69" s="96">
        <f t="shared" si="24"/>
        <v>1494.7999999999961</v>
      </c>
      <c r="O69" s="96">
        <f t="shared" si="24"/>
        <v>100</v>
      </c>
      <c r="P69" s="96">
        <f t="shared" si="24"/>
        <v>1358.1599999999999</v>
      </c>
      <c r="Q69" s="96">
        <f t="shared" si="24"/>
        <v>100.00000000000001</v>
      </c>
      <c r="R69" s="96">
        <f t="shared" si="24"/>
        <v>621.25</v>
      </c>
      <c r="S69" s="96">
        <f t="shared" si="24"/>
        <v>100</v>
      </c>
      <c r="T69" s="96">
        <f t="shared" si="24"/>
        <v>262.8</v>
      </c>
      <c r="U69" s="96">
        <f t="shared" si="24"/>
        <v>100</v>
      </c>
      <c r="V69" s="96">
        <f t="shared" si="24"/>
        <v>20.83</v>
      </c>
      <c r="W69" s="96">
        <f t="shared" si="24"/>
        <v>100</v>
      </c>
      <c r="X69" s="96">
        <f t="shared" si="24"/>
        <v>20.03</v>
      </c>
      <c r="Y69" s="96">
        <f t="shared" si="24"/>
        <v>100</v>
      </c>
      <c r="Z69" s="96">
        <f t="shared" si="24"/>
        <v>24203.079999999991</v>
      </c>
      <c r="AA69" s="96">
        <f t="shared" si="24"/>
        <v>100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4.85546875" bestFit="1" customWidth="1"/>
    <col min="3" max="3" width="5.42578125" bestFit="1" customWidth="1"/>
    <col min="4" max="4" width="10.28515625" bestFit="1" customWidth="1"/>
    <col min="5" max="5" width="7.85546875" bestFit="1" customWidth="1"/>
    <col min="6" max="6" width="11.7109375" bestFit="1" customWidth="1"/>
    <col min="7" max="7" width="7.85546875" bestFit="1" customWidth="1"/>
    <col min="8" max="8" width="11.7109375" bestFit="1" customWidth="1"/>
    <col min="9" max="9" width="7.85546875" bestFit="1" customWidth="1"/>
    <col min="10" max="10" width="11.7109375" bestFit="1" customWidth="1"/>
    <col min="11" max="11" width="7.85546875" bestFit="1" customWidth="1"/>
    <col min="12" max="12" width="10.28515625" bestFit="1" customWidth="1"/>
    <col min="13" max="13" width="7.85546875" bestFit="1" customWidth="1"/>
    <col min="14" max="14" width="8.28515625" bestFit="1" customWidth="1"/>
    <col min="15" max="15" width="7.85546875" bestFit="1" customWidth="1"/>
    <col min="16" max="16" width="9.28515625" bestFit="1" customWidth="1"/>
    <col min="17" max="17" width="7.85546875" bestFit="1" customWidth="1"/>
    <col min="18" max="18" width="8.5703125" bestFit="1" customWidth="1"/>
    <col min="19" max="19" width="7.85546875" bestFit="1" customWidth="1"/>
    <col min="20" max="20" width="10.28515625" bestFit="1" customWidth="1"/>
    <col min="21" max="21" width="7.85546875" bestFit="1" customWidth="1"/>
    <col min="22" max="22" width="10.28515625" bestFit="1" customWidth="1"/>
    <col min="23" max="23" width="7.85546875" bestFit="1" customWidth="1"/>
    <col min="24" max="24" width="10.28515625" bestFit="1" customWidth="1"/>
    <col min="25" max="25" width="7.85546875" bestFit="1" customWidth="1"/>
    <col min="26" max="26" width="9.7109375" bestFit="1" customWidth="1"/>
    <col min="27" max="27" width="7.85546875" bestFit="1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229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v>29.03</v>
      </c>
      <c r="G10" s="108">
        <f t="shared" ref="G10:G19" si="1">((F10/F$19*100))</f>
        <v>0.53925930329109795</v>
      </c>
      <c r="H10" s="77">
        <f>SUM(H30:H38)</f>
        <v>5</v>
      </c>
      <c r="I10" s="108">
        <f t="shared" ref="I10:I19" si="2">((H10/H$19*100))</f>
        <v>0.11554842750145017</v>
      </c>
      <c r="J10" s="21">
        <v>422.85</v>
      </c>
      <c r="K10" s="108">
        <f t="shared" ref="K10:K19" si="3">((J10/J$19*100))</f>
        <v>6.6513458416701283</v>
      </c>
      <c r="L10" s="21">
        <v>781.56</v>
      </c>
      <c r="M10" s="108">
        <f t="shared" ref="M10:M19" si="4">((L10/L$19*100))</f>
        <v>10.303070250603108</v>
      </c>
      <c r="N10" s="77">
        <v>710.14</v>
      </c>
      <c r="O10" s="108">
        <f t="shared" ref="O10:O19" si="5">((N10/N$19*100))</f>
        <v>7.9969009672090348</v>
      </c>
      <c r="P10" s="21">
        <f>SUM(P30:P38)</f>
        <v>703.98</v>
      </c>
      <c r="Q10" s="108">
        <f t="shared" ref="Q10:S19" si="6">((P10/P$19*100))</f>
        <v>5.0198374781445478</v>
      </c>
      <c r="R10" s="21">
        <f>SUM(R30:R38)</f>
        <v>1042.1500000000001</v>
      </c>
      <c r="S10" s="108">
        <f t="shared" si="6"/>
        <v>37.253437046463574</v>
      </c>
      <c r="T10" s="21">
        <f>SUM(T30:T38)</f>
        <v>94.5</v>
      </c>
      <c r="U10" s="108">
        <f t="shared" ref="U10:U19" si="7">((T10/T$19*100))</f>
        <v>27.384160653742502</v>
      </c>
      <c r="V10" s="21">
        <f>SUM(V30:V38)</f>
        <v>10</v>
      </c>
      <c r="W10" s="108">
        <f t="shared" ref="W10:W19" si="8">((V10/V$19*100))</f>
        <v>4.9583498611662042</v>
      </c>
      <c r="X10" s="21">
        <f>SUM(X30:X38)</f>
        <v>0.89</v>
      </c>
      <c r="Y10" s="108">
        <f t="shared" ref="Y10:Y19" si="9">((X10/X$19*100))</f>
        <v>0.8458467971868463</v>
      </c>
      <c r="Z10" s="77">
        <f>SUM(B10+D10+F10+H10+J10+L10+N10+P10+T10+V10+X10+R10)</f>
        <v>3800.1</v>
      </c>
      <c r="AA10" s="108">
        <f t="shared" ref="AA10:AA19" si="10">((Z10/Z$19*100))</f>
        <v>7.5623353867186989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8</v>
      </c>
      <c r="E11" s="109">
        <f t="shared" si="0"/>
        <v>3.2896089477363382</v>
      </c>
      <c r="F11" s="22">
        <v>35.14</v>
      </c>
      <c r="G11" s="109">
        <f t="shared" si="1"/>
        <v>0.65275824724936893</v>
      </c>
      <c r="H11" s="80">
        <f>SUM(H39:H46)</f>
        <v>1646.5</v>
      </c>
      <c r="I11" s="109">
        <f t="shared" si="2"/>
        <v>38.050097176227538</v>
      </c>
      <c r="J11" s="22">
        <v>2532</v>
      </c>
      <c r="K11" s="109">
        <f t="shared" si="3"/>
        <v>39.827853071086111</v>
      </c>
      <c r="L11" s="22">
        <v>536.21</v>
      </c>
      <c r="M11" s="109">
        <f t="shared" si="4"/>
        <v>7.0686950446234365</v>
      </c>
      <c r="N11" s="80">
        <v>606.57000000000005</v>
      </c>
      <c r="O11" s="109">
        <f t="shared" si="5"/>
        <v>6.8305970930802147</v>
      </c>
      <c r="P11" s="22">
        <f>SUM(P39:P46)</f>
        <v>2131.02</v>
      </c>
      <c r="Q11" s="109">
        <f t="shared" si="6"/>
        <v>15.195565303951239</v>
      </c>
      <c r="R11" s="22">
        <f>SUM(R39:R46)</f>
        <v>0.7</v>
      </c>
      <c r="S11" s="109">
        <f t="shared" si="6"/>
        <v>2.5022699162811971E-2</v>
      </c>
      <c r="T11" s="22">
        <f>SUM(T39:T46)</f>
        <v>1.2</v>
      </c>
      <c r="U11" s="109">
        <f t="shared" si="7"/>
        <v>0.34773537338085708</v>
      </c>
      <c r="V11" s="22">
        <f>SUM(V39:V46)</f>
        <v>10.6</v>
      </c>
      <c r="W11" s="109">
        <f t="shared" si="8"/>
        <v>5.2558508528361765</v>
      </c>
      <c r="X11" s="22">
        <f>SUM(X39:X46)</f>
        <v>3.15</v>
      </c>
      <c r="Y11" s="109">
        <f t="shared" si="9"/>
        <v>2.9937274282455797</v>
      </c>
      <c r="Z11" s="80">
        <f t="shared" ref="Z11:Z18" si="11">SUM(B11+D11+F11+H11+J11+L11+N11+P11+T11+V11+X11+R11)</f>
        <v>7511.09</v>
      </c>
      <c r="AA11" s="109">
        <f t="shared" si="10"/>
        <v>14.947338675253008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3</v>
      </c>
      <c r="E12" s="109">
        <f t="shared" si="0"/>
        <v>1.2336033554011268</v>
      </c>
      <c r="F12" s="22">
        <v>7.0000000000000007E-2</v>
      </c>
      <c r="G12" s="109">
        <f t="shared" si="1"/>
        <v>1.3003152335644801E-3</v>
      </c>
      <c r="H12" s="80">
        <f>SUM(H47:H52)</f>
        <v>6.55</v>
      </c>
      <c r="I12" s="109">
        <f t="shared" si="2"/>
        <v>0.15136844002689973</v>
      </c>
      <c r="J12" s="22">
        <v>41.2</v>
      </c>
      <c r="K12" s="109">
        <f t="shared" si="3"/>
        <v>0.64806775139366035</v>
      </c>
      <c r="L12" s="22">
        <v>833.93</v>
      </c>
      <c r="M12" s="109">
        <f t="shared" si="4"/>
        <v>10.993448198584179</v>
      </c>
      <c r="N12" s="80">
        <v>95.21</v>
      </c>
      <c r="O12" s="109">
        <f t="shared" si="5"/>
        <v>1.0721617442870028</v>
      </c>
      <c r="P12" s="22">
        <f>SUM(P47:P52)</f>
        <v>212.57999999999998</v>
      </c>
      <c r="Q12" s="109">
        <f t="shared" si="6"/>
        <v>1.5158343292479444</v>
      </c>
      <c r="R12" s="22">
        <f>SUM(R47:R52)</f>
        <v>0</v>
      </c>
      <c r="S12" s="109">
        <f t="shared" si="6"/>
        <v>0</v>
      </c>
      <c r="T12" s="22">
        <f>SUM(T47:T52)</f>
        <v>10.5</v>
      </c>
      <c r="U12" s="109">
        <f t="shared" si="7"/>
        <v>3.0426845170824999</v>
      </c>
      <c r="V12" s="22">
        <f>SUM(V47:V52)</f>
        <v>0</v>
      </c>
      <c r="W12" s="109">
        <f t="shared" si="8"/>
        <v>0</v>
      </c>
      <c r="X12" s="22">
        <f>SUM(X47:X52)</f>
        <v>0</v>
      </c>
      <c r="Y12" s="109">
        <f t="shared" si="9"/>
        <v>0</v>
      </c>
      <c r="Z12" s="80">
        <f t="shared" si="11"/>
        <v>1203.04</v>
      </c>
      <c r="AA12" s="109">
        <f t="shared" si="10"/>
        <v>2.3940927774632415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0.56000000000000005</v>
      </c>
      <c r="E13" s="109">
        <f t="shared" si="0"/>
        <v>0.23027262634154366</v>
      </c>
      <c r="F13" s="22">
        <v>227.31</v>
      </c>
      <c r="G13" s="109">
        <f t="shared" si="1"/>
        <v>4.2224950820220277</v>
      </c>
      <c r="H13" s="80">
        <f>SUM(H53:H54)</f>
        <v>8.5</v>
      </c>
      <c r="I13" s="109">
        <f t="shared" si="2"/>
        <v>0.1964323267524653</v>
      </c>
      <c r="J13" s="22">
        <v>8</v>
      </c>
      <c r="K13" s="109">
        <f t="shared" si="3"/>
        <v>0.12583839832886609</v>
      </c>
      <c r="L13" s="22">
        <v>87.01</v>
      </c>
      <c r="M13" s="109">
        <f t="shared" si="4"/>
        <v>1.1470266422347313</v>
      </c>
      <c r="N13" s="80">
        <v>8.5299999999999994</v>
      </c>
      <c r="O13" s="109">
        <f t="shared" si="5"/>
        <v>9.6056503295537582E-2</v>
      </c>
      <c r="P13" s="22">
        <f>SUM(P53:P54)</f>
        <v>50.04999999999999</v>
      </c>
      <c r="Q13" s="109">
        <f t="shared" si="6"/>
        <v>0.35688920960983911</v>
      </c>
      <c r="R13" s="22">
        <f>SUM(R53:R54)</f>
        <v>4.1500000000000004</v>
      </c>
      <c r="S13" s="109">
        <f t="shared" si="6"/>
        <v>0.14834885932238528</v>
      </c>
      <c r="T13" s="22">
        <f>SUM(T53:T54)</f>
        <v>0.76</v>
      </c>
      <c r="U13" s="109">
        <f t="shared" si="7"/>
        <v>0.22023240314120951</v>
      </c>
      <c r="V13" s="22">
        <f>SUM(V53:V54)</f>
        <v>0</v>
      </c>
      <c r="W13" s="109">
        <f t="shared" si="8"/>
        <v>0</v>
      </c>
      <c r="X13" s="22">
        <f>SUM(X53:X54)</f>
        <v>0</v>
      </c>
      <c r="Y13" s="109">
        <f t="shared" si="9"/>
        <v>0</v>
      </c>
      <c r="Z13" s="80">
        <f t="shared" si="11"/>
        <v>394.86999999999995</v>
      </c>
      <c r="AA13" s="109">
        <f t="shared" si="10"/>
        <v>0.78580547200168738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28.26</v>
      </c>
      <c r="E14" s="109">
        <f t="shared" si="0"/>
        <v>11.620543607878615</v>
      </c>
      <c r="F14" s="22">
        <v>2155.35</v>
      </c>
      <c r="G14" s="109">
        <f t="shared" si="1"/>
        <v>40.03763483804574</v>
      </c>
      <c r="H14" s="80">
        <f>SUM(H55:H57)</f>
        <v>2204.0899999999992</v>
      </c>
      <c r="I14" s="109">
        <f t="shared" si="2"/>
        <v>50.93582671433424</v>
      </c>
      <c r="J14" s="22">
        <v>1568.72</v>
      </c>
      <c r="K14" s="109">
        <f t="shared" si="3"/>
        <v>24.675651528307348</v>
      </c>
      <c r="L14" s="22">
        <v>2343.58</v>
      </c>
      <c r="M14" s="109">
        <f t="shared" si="4"/>
        <v>30.894709782880948</v>
      </c>
      <c r="N14" s="80">
        <v>2729.44</v>
      </c>
      <c r="O14" s="109">
        <f t="shared" si="5"/>
        <v>30.736279291321466</v>
      </c>
      <c r="P14" s="22">
        <f>SUM(P55:P57)</f>
        <v>1513.5999999999995</v>
      </c>
      <c r="Q14" s="109">
        <f t="shared" si="6"/>
        <v>10.792957196112935</v>
      </c>
      <c r="R14" s="22">
        <f>SUM(R55:R57)</f>
        <v>328.75</v>
      </c>
      <c r="S14" s="109">
        <f t="shared" si="6"/>
        <v>11.751731928249196</v>
      </c>
      <c r="T14" s="22">
        <f>SUM(T55:T57)</f>
        <v>10.309999999999999</v>
      </c>
      <c r="U14" s="109">
        <f t="shared" si="7"/>
        <v>2.9876264162971973</v>
      </c>
      <c r="V14" s="22">
        <f>SUM(V55:V57)</f>
        <v>179.57999999999998</v>
      </c>
      <c r="W14" s="109">
        <f t="shared" si="8"/>
        <v>89.042046806822697</v>
      </c>
      <c r="X14" s="22">
        <f>SUM(X55:X57)</f>
        <v>0.05</v>
      </c>
      <c r="Y14" s="109">
        <f t="shared" si="9"/>
        <v>4.751948298802508E-2</v>
      </c>
      <c r="Z14" s="80">
        <f t="shared" si="11"/>
        <v>13061.73</v>
      </c>
      <c r="AA14" s="109">
        <f t="shared" si="10"/>
        <v>25.993311489372712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0</v>
      </c>
      <c r="E15" s="109">
        <f t="shared" si="0"/>
        <v>0</v>
      </c>
      <c r="F15" s="22">
        <v>288.43</v>
      </c>
      <c r="G15" s="109">
        <f t="shared" si="1"/>
        <v>5.3578560402428996</v>
      </c>
      <c r="H15" s="80">
        <f>SUM(H58:H60)</f>
        <v>6.35</v>
      </c>
      <c r="I15" s="109">
        <f t="shared" si="2"/>
        <v>0.14674650292684169</v>
      </c>
      <c r="J15" s="22">
        <v>172.13</v>
      </c>
      <c r="K15" s="109">
        <f t="shared" si="3"/>
        <v>2.7075704380434646</v>
      </c>
      <c r="L15" s="22">
        <v>1738.77</v>
      </c>
      <c r="M15" s="109">
        <f t="shared" si="4"/>
        <v>22.921681585087729</v>
      </c>
      <c r="N15" s="80">
        <v>260.54000000000002</v>
      </c>
      <c r="O15" s="109">
        <f t="shared" si="5"/>
        <v>2.9339462331323993</v>
      </c>
      <c r="P15" s="22">
        <f>SUM(P58:P60)</f>
        <v>632.64999999999986</v>
      </c>
      <c r="Q15" s="109">
        <f t="shared" si="6"/>
        <v>4.5112079612320626</v>
      </c>
      <c r="R15" s="22">
        <f>SUM(R58:R60)</f>
        <v>9.91</v>
      </c>
      <c r="S15" s="109">
        <f t="shared" si="6"/>
        <v>0.35424992671923811</v>
      </c>
      <c r="T15" s="22">
        <f>SUM(T58:T60)</f>
        <v>2.8099999999999996</v>
      </c>
      <c r="U15" s="109">
        <f t="shared" si="7"/>
        <v>0.8142803326668403</v>
      </c>
      <c r="V15" s="22">
        <f>SUM(V58:V60)</f>
        <v>1</v>
      </c>
      <c r="W15" s="109">
        <f t="shared" si="8"/>
        <v>0.49583498611662041</v>
      </c>
      <c r="X15" s="22">
        <f>SUM(X58:X60)</f>
        <v>0</v>
      </c>
      <c r="Y15" s="109">
        <f t="shared" si="9"/>
        <v>0</v>
      </c>
      <c r="Z15" s="80">
        <f t="shared" si="11"/>
        <v>3112.5899999999997</v>
      </c>
      <c r="AA15" s="109">
        <f t="shared" si="10"/>
        <v>6.1941658117804153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62.7</v>
      </c>
      <c r="E16" s="109">
        <f t="shared" si="0"/>
        <v>25.782310127883552</v>
      </c>
      <c r="F16" s="22">
        <v>1761.62</v>
      </c>
      <c r="G16" s="109">
        <f t="shared" si="1"/>
        <v>32.723733167883701</v>
      </c>
      <c r="H16" s="80">
        <f>SUM(H61:H64)</f>
        <v>89.52</v>
      </c>
      <c r="I16" s="109">
        <f t="shared" si="2"/>
        <v>2.0687790459859636</v>
      </c>
      <c r="J16" s="22">
        <v>1036.1099999999999</v>
      </c>
      <c r="K16" s="109">
        <f t="shared" si="3"/>
        <v>16.297802861565177</v>
      </c>
      <c r="L16" s="22">
        <v>939.43</v>
      </c>
      <c r="M16" s="109">
        <f t="shared" si="4"/>
        <v>12.384222945805924</v>
      </c>
      <c r="N16" s="80">
        <v>3936.9</v>
      </c>
      <c r="O16" s="109">
        <f t="shared" si="5"/>
        <v>44.333510882086976</v>
      </c>
      <c r="P16" s="22">
        <f>SUM(P61:P64)</f>
        <v>596.43000000000006</v>
      </c>
      <c r="Q16" s="109">
        <f t="shared" si="6"/>
        <v>4.2529356900618662</v>
      </c>
      <c r="R16" s="22">
        <f>SUM(R61:R64)</f>
        <v>6.4</v>
      </c>
      <c r="S16" s="109">
        <f t="shared" si="6"/>
        <v>0.22877896377428092</v>
      </c>
      <c r="T16" s="22">
        <f>SUM(T61:T64)</f>
        <v>145.10000000000002</v>
      </c>
      <c r="U16" s="109">
        <f t="shared" si="7"/>
        <v>42.047002231301981</v>
      </c>
      <c r="V16" s="22">
        <f>SUM(V61:V64)</f>
        <v>0</v>
      </c>
      <c r="W16" s="109">
        <f t="shared" si="8"/>
        <v>0</v>
      </c>
      <c r="X16" s="22">
        <f>SUM(X61:X64)</f>
        <v>0.41000000000000003</v>
      </c>
      <c r="Y16" s="109">
        <f t="shared" si="9"/>
        <v>0.38965976050180567</v>
      </c>
      <c r="Z16" s="80">
        <f t="shared" si="11"/>
        <v>8574.619999999999</v>
      </c>
      <c r="AA16" s="109">
        <f t="shared" si="10"/>
        <v>17.063801545660876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1.62</v>
      </c>
      <c r="G17" s="109">
        <f t="shared" si="1"/>
        <v>3.0093009691063682E-2</v>
      </c>
      <c r="H17" s="80">
        <f>SUM(H65:H67)</f>
        <v>0</v>
      </c>
      <c r="I17" s="109">
        <f t="shared" si="2"/>
        <v>0</v>
      </c>
      <c r="J17" s="22">
        <v>575.6</v>
      </c>
      <c r="K17" s="109">
        <f t="shared" si="3"/>
        <v>9.0540727597619153</v>
      </c>
      <c r="L17" s="22">
        <v>240.91</v>
      </c>
      <c r="M17" s="109">
        <f t="shared" si="4"/>
        <v>3.1758440223051272</v>
      </c>
      <c r="N17" s="80">
        <v>27.02</v>
      </c>
      <c r="O17" s="109">
        <f t="shared" si="5"/>
        <v>0.30427276893850241</v>
      </c>
      <c r="P17" s="22">
        <f>SUM(P65:P67)</f>
        <v>7729.07</v>
      </c>
      <c r="Q17" s="109">
        <f t="shared" si="6"/>
        <v>55.113320346036353</v>
      </c>
      <c r="R17" s="22">
        <f>SUM(R65:R67)</f>
        <v>0</v>
      </c>
      <c r="S17" s="109">
        <f t="shared" si="6"/>
        <v>0</v>
      </c>
      <c r="T17" s="22">
        <f>SUM(T65:T67)</f>
        <v>0</v>
      </c>
      <c r="U17" s="109">
        <f t="shared" si="7"/>
        <v>0</v>
      </c>
      <c r="V17" s="22">
        <f>SUM(V65:V67)</f>
        <v>0</v>
      </c>
      <c r="W17" s="109">
        <f t="shared" si="8"/>
        <v>0</v>
      </c>
      <c r="X17" s="22">
        <f>SUM(X65:X67)</f>
        <v>0</v>
      </c>
      <c r="Y17" s="109">
        <f t="shared" si="9"/>
        <v>0</v>
      </c>
      <c r="Z17" s="80">
        <f t="shared" si="11"/>
        <v>8574.2199999999993</v>
      </c>
      <c r="AA17" s="109">
        <f t="shared" si="10"/>
        <v>17.063005531304757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140.66999999999999</v>
      </c>
      <c r="E18" s="110">
        <f t="shared" si="0"/>
        <v>57.843661334758821</v>
      </c>
      <c r="F18" s="23">
        <v>884.74</v>
      </c>
      <c r="G18" s="110">
        <f t="shared" si="1"/>
        <v>16.434869996340542</v>
      </c>
      <c r="H18" s="83">
        <f>SUM(H68)</f>
        <v>360.67999999999984</v>
      </c>
      <c r="I18" s="110">
        <f t="shared" si="2"/>
        <v>8.3352013662446058</v>
      </c>
      <c r="J18" s="23">
        <v>0.75</v>
      </c>
      <c r="K18" s="110">
        <f t="shared" si="3"/>
        <v>1.1797349843331195E-2</v>
      </c>
      <c r="L18" s="23">
        <v>84.3</v>
      </c>
      <c r="M18" s="110">
        <f t="shared" si="4"/>
        <v>1.1113015278748171</v>
      </c>
      <c r="N18" s="83">
        <v>505.84</v>
      </c>
      <c r="O18" s="110">
        <f t="shared" si="5"/>
        <v>5.6962745166488551</v>
      </c>
      <c r="P18" s="23">
        <f>SUM(P68)</f>
        <v>454.58</v>
      </c>
      <c r="Q18" s="110">
        <f t="shared" si="6"/>
        <v>3.2414524856032108</v>
      </c>
      <c r="R18" s="23">
        <f>SUM(R68)</f>
        <v>1405.4</v>
      </c>
      <c r="S18" s="110">
        <f t="shared" si="6"/>
        <v>50.238430576308502</v>
      </c>
      <c r="T18" s="23">
        <f>SUM(T68)</f>
        <v>79.91</v>
      </c>
      <c r="U18" s="110">
        <f t="shared" si="7"/>
        <v>23.156278072386911</v>
      </c>
      <c r="V18" s="23">
        <f>SUM(V68)</f>
        <v>0.5</v>
      </c>
      <c r="W18" s="110">
        <f t="shared" si="8"/>
        <v>0.24791749305831021</v>
      </c>
      <c r="X18" s="23">
        <f>SUM(X68)</f>
        <v>100.72000000000003</v>
      </c>
      <c r="Y18" s="110">
        <f t="shared" si="9"/>
        <v>95.723246531077749</v>
      </c>
      <c r="Z18" s="83">
        <f t="shared" si="11"/>
        <v>4018.0899999999997</v>
      </c>
      <c r="AA18" s="110">
        <f t="shared" si="10"/>
        <v>7.9961433104446034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243.19</v>
      </c>
      <c r="E19" s="113">
        <f t="shared" si="0"/>
        <v>100</v>
      </c>
      <c r="F19" s="112">
        <f>SUM(F10:F18)</f>
        <v>5383.3099999999995</v>
      </c>
      <c r="G19" s="113">
        <f t="shared" si="1"/>
        <v>100</v>
      </c>
      <c r="H19" s="112">
        <f>SUM(H10:H18)</f>
        <v>4327.1899999999987</v>
      </c>
      <c r="I19" s="113">
        <f t="shared" si="2"/>
        <v>100</v>
      </c>
      <c r="J19" s="112">
        <f>SUM(J10:J18)</f>
        <v>6357.36</v>
      </c>
      <c r="K19" s="113">
        <f t="shared" si="3"/>
        <v>100</v>
      </c>
      <c r="L19" s="112">
        <f>SUM(L10:L18)</f>
        <v>7585.7</v>
      </c>
      <c r="M19" s="113">
        <f t="shared" si="4"/>
        <v>100</v>
      </c>
      <c r="N19" s="96">
        <f>SUM(N10:N18)</f>
        <v>8880.19</v>
      </c>
      <c r="O19" s="113">
        <f t="shared" si="5"/>
        <v>100</v>
      </c>
      <c r="P19" s="96">
        <f>SUM(P10:P18)</f>
        <v>14023.96</v>
      </c>
      <c r="Q19" s="113">
        <f t="shared" si="6"/>
        <v>100</v>
      </c>
      <c r="R19" s="96">
        <f>SUM(R10:R18)</f>
        <v>2797.4600000000005</v>
      </c>
      <c r="S19" s="113">
        <f t="shared" si="6"/>
        <v>100</v>
      </c>
      <c r="T19" s="112">
        <f>SUM(T10:T18)</f>
        <v>345.09000000000003</v>
      </c>
      <c r="U19" s="113">
        <f t="shared" si="7"/>
        <v>100</v>
      </c>
      <c r="V19" s="112">
        <f>SUM(V10:V18)</f>
        <v>201.67999999999998</v>
      </c>
      <c r="W19" s="113">
        <f t="shared" si="8"/>
        <v>100</v>
      </c>
      <c r="X19" s="112">
        <f>SUM(X10:X18)</f>
        <v>105.22000000000003</v>
      </c>
      <c r="Y19" s="113">
        <f t="shared" si="9"/>
        <v>100</v>
      </c>
      <c r="Z19" s="96">
        <f>SUM(Z10:Z18)</f>
        <v>50250.35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>((F30/F$69*100))</f>
        <v>0</v>
      </c>
      <c r="H30" s="116"/>
      <c r="I30" s="116">
        <f t="shared" ref="I30:I68" si="12">((H30/H$69*100))</f>
        <v>0</v>
      </c>
      <c r="J30" s="116">
        <v>0.05</v>
      </c>
      <c r="K30" s="116">
        <f t="shared" ref="K30:K68" si="13">((J30/J$69*100))</f>
        <v>7.8648998955541311E-4</v>
      </c>
      <c r="L30" s="116">
        <v>38.5</v>
      </c>
      <c r="M30" s="116">
        <f t="shared" ref="M30:M68" si="14">((L30/L$69*100))</f>
        <v>0.50753391249324398</v>
      </c>
      <c r="N30" s="116">
        <v>85.64</v>
      </c>
      <c r="O30" s="116">
        <f t="shared" ref="O30:O68" si="15">((N30/N$69*100))</f>
        <v>0.96439377986280994</v>
      </c>
      <c r="P30" s="116">
        <v>221.61999999999998</v>
      </c>
      <c r="Q30" s="116">
        <f t="shared" ref="Q30:Q68" si="16">((P30/P$69*100))</f>
        <v>1.5802954372374138</v>
      </c>
      <c r="R30" s="116">
        <v>453</v>
      </c>
      <c r="S30" s="116">
        <f t="shared" ref="S30:S68" si="17">((R30/R$69*100))</f>
        <v>16.193261029648319</v>
      </c>
      <c r="T30" s="116">
        <v>46.25</v>
      </c>
      <c r="U30" s="116">
        <f t="shared" ref="U30:U68" si="18">((T30/T$69*100))</f>
        <v>13.402300849053869</v>
      </c>
      <c r="V30" s="116"/>
      <c r="W30" s="116">
        <f t="shared" ref="W30:W68" si="19">((V30/V$69*100))</f>
        <v>0</v>
      </c>
      <c r="X30" s="116"/>
      <c r="Y30" s="116">
        <f t="shared" ref="Y30:Y68" si="20">((X30/X$69*100))</f>
        <v>0</v>
      </c>
      <c r="Z30" s="116">
        <f>B30+D30+F30+H30+J30+L30+N30+P30+R30+T30+V30+X30</f>
        <v>845.06</v>
      </c>
      <c r="AA30" s="116">
        <f t="shared" ref="AA30:AA68" si="21">((Z30/Z$69*100))</f>
        <v>1.6816997294546185</v>
      </c>
    </row>
    <row r="31" spans="1:27" x14ac:dyDescent="0.2">
      <c r="A31" s="89" t="s">
        <v>179</v>
      </c>
      <c r="B31" s="116"/>
      <c r="C31" s="116"/>
      <c r="D31" s="116"/>
      <c r="E31" s="116">
        <f t="shared" ref="E31:G68" si="22">((D31/D$69*100))</f>
        <v>0</v>
      </c>
      <c r="F31" s="116">
        <v>0.43000000000000005</v>
      </c>
      <c r="G31" s="116">
        <f t="shared" si="22"/>
        <v>7.9876507204675214E-3</v>
      </c>
      <c r="H31" s="116"/>
      <c r="I31" s="116">
        <f t="shared" si="12"/>
        <v>0</v>
      </c>
      <c r="J31" s="116">
        <v>99.3</v>
      </c>
      <c r="K31" s="116">
        <f t="shared" si="13"/>
        <v>1.5619691192570502</v>
      </c>
      <c r="L31" s="116">
        <v>221.40000000000003</v>
      </c>
      <c r="M31" s="116">
        <f t="shared" si="14"/>
        <v>2.9186495643117984</v>
      </c>
      <c r="N31" s="116">
        <v>536.71</v>
      </c>
      <c r="O31" s="116">
        <f t="shared" si="15"/>
        <v>6.043902213803932</v>
      </c>
      <c r="P31" s="116">
        <v>116.36</v>
      </c>
      <c r="Q31" s="116">
        <f t="shared" si="16"/>
        <v>0.8297228457582595</v>
      </c>
      <c r="R31" s="116">
        <v>12.75</v>
      </c>
      <c r="S31" s="116">
        <f t="shared" si="17"/>
        <v>0.45577059189407532</v>
      </c>
      <c r="T31" s="116">
        <v>14.65</v>
      </c>
      <c r="U31" s="116">
        <f t="shared" si="18"/>
        <v>4.245269350024631</v>
      </c>
      <c r="V31" s="116">
        <v>10</v>
      </c>
      <c r="W31" s="116">
        <f t="shared" si="19"/>
        <v>4.9583498611662042</v>
      </c>
      <c r="X31" s="116">
        <v>0.44</v>
      </c>
      <c r="Y31" s="116">
        <f t="shared" si="20"/>
        <v>0.41817145029462066</v>
      </c>
      <c r="Z31" s="116">
        <f t="shared" ref="Z31:Z68" si="23">B31+D31+F31+H31+J31+L31+N31+P31+R31+T31+V31+X31</f>
        <v>1012.0400000000002</v>
      </c>
      <c r="AA31" s="116">
        <f t="shared" si="21"/>
        <v>2.0139959224164583</v>
      </c>
    </row>
    <row r="32" spans="1:27" x14ac:dyDescent="0.2">
      <c r="A32" s="89" t="s">
        <v>180</v>
      </c>
      <c r="B32" s="116"/>
      <c r="C32" s="116"/>
      <c r="D32" s="116"/>
      <c r="E32" s="116">
        <f t="shared" si="22"/>
        <v>0</v>
      </c>
      <c r="F32" s="116"/>
      <c r="G32" s="116">
        <f t="shared" si="22"/>
        <v>0</v>
      </c>
      <c r="H32" s="116"/>
      <c r="I32" s="116">
        <f t="shared" si="12"/>
        <v>0</v>
      </c>
      <c r="J32" s="116"/>
      <c r="K32" s="116">
        <f t="shared" si="13"/>
        <v>0</v>
      </c>
      <c r="L32" s="116">
        <v>3</v>
      </c>
      <c r="M32" s="116">
        <f t="shared" si="14"/>
        <v>3.9548097077395629E-2</v>
      </c>
      <c r="N32" s="116"/>
      <c r="O32" s="116">
        <f t="shared" si="15"/>
        <v>0</v>
      </c>
      <c r="P32" s="116">
        <v>58.250000000000007</v>
      </c>
      <c r="Q32" s="116">
        <f t="shared" si="16"/>
        <v>0.4153605686268359</v>
      </c>
      <c r="R32" s="116">
        <v>51.7</v>
      </c>
      <c r="S32" s="116">
        <f t="shared" si="17"/>
        <v>1.848105066739113</v>
      </c>
      <c r="T32" s="116"/>
      <c r="U32" s="116">
        <f t="shared" si="18"/>
        <v>0</v>
      </c>
      <c r="V32" s="116"/>
      <c r="W32" s="116">
        <f t="shared" si="19"/>
        <v>0</v>
      </c>
      <c r="X32" s="116"/>
      <c r="Y32" s="116">
        <f t="shared" si="20"/>
        <v>0</v>
      </c>
      <c r="Z32" s="116">
        <f t="shared" si="23"/>
        <v>112.95000000000002</v>
      </c>
      <c r="AA32" s="116">
        <f t="shared" si="21"/>
        <v>0.22477455380907771</v>
      </c>
    </row>
    <row r="33" spans="1:27" x14ac:dyDescent="0.2">
      <c r="A33" s="89" t="s">
        <v>181</v>
      </c>
      <c r="B33" s="116"/>
      <c r="C33" s="116"/>
      <c r="D33" s="116"/>
      <c r="E33" s="116">
        <f t="shared" si="22"/>
        <v>0</v>
      </c>
      <c r="F33" s="116">
        <v>24.01</v>
      </c>
      <c r="G33" s="116">
        <f t="shared" si="22"/>
        <v>0.44600812511261662</v>
      </c>
      <c r="H33" s="116">
        <v>5</v>
      </c>
      <c r="I33" s="116">
        <f t="shared" si="12"/>
        <v>0.11554842750145014</v>
      </c>
      <c r="J33" s="116"/>
      <c r="K33" s="116">
        <f t="shared" si="13"/>
        <v>0</v>
      </c>
      <c r="L33" s="116">
        <v>93.02000000000001</v>
      </c>
      <c r="M33" s="116">
        <f t="shared" si="14"/>
        <v>1.2262546633797806</v>
      </c>
      <c r="N33" s="116">
        <v>8.9700000000000006</v>
      </c>
      <c r="O33" s="116">
        <f t="shared" si="15"/>
        <v>0.1010113522345797</v>
      </c>
      <c r="P33" s="116">
        <v>184.5</v>
      </c>
      <c r="Q33" s="116">
        <f t="shared" si="16"/>
        <v>1.3156055778824243</v>
      </c>
      <c r="R33" s="116">
        <v>43.699999999999996</v>
      </c>
      <c r="S33" s="116">
        <f t="shared" si="17"/>
        <v>1.5621313620212618</v>
      </c>
      <c r="T33" s="116">
        <v>33</v>
      </c>
      <c r="U33" s="116">
        <f t="shared" si="18"/>
        <v>9.56272276797357</v>
      </c>
      <c r="V33" s="116"/>
      <c r="W33" s="116">
        <f t="shared" si="19"/>
        <v>0</v>
      </c>
      <c r="X33" s="116"/>
      <c r="Y33" s="116">
        <f t="shared" si="20"/>
        <v>0</v>
      </c>
      <c r="Z33" s="116">
        <f t="shared" si="23"/>
        <v>392.2</v>
      </c>
      <c r="AA33" s="116">
        <f t="shared" si="21"/>
        <v>0.78049207617459271</v>
      </c>
    </row>
    <row r="34" spans="1:27" x14ac:dyDescent="0.2">
      <c r="A34" s="89" t="s">
        <v>182</v>
      </c>
      <c r="B34" s="116"/>
      <c r="C34" s="116"/>
      <c r="D34" s="116"/>
      <c r="E34" s="116">
        <f t="shared" si="22"/>
        <v>0</v>
      </c>
      <c r="F34" s="116">
        <v>0.3</v>
      </c>
      <c r="G34" s="116">
        <f t="shared" si="22"/>
        <v>5.5727795724191996E-3</v>
      </c>
      <c r="H34" s="116"/>
      <c r="I34" s="116">
        <f t="shared" si="12"/>
        <v>0</v>
      </c>
      <c r="J34" s="116"/>
      <c r="K34" s="116">
        <f t="shared" si="13"/>
        <v>0</v>
      </c>
      <c r="L34" s="116">
        <v>0.12000000000000001</v>
      </c>
      <c r="M34" s="116">
        <f t="shared" si="14"/>
        <v>1.5819238830958255E-3</v>
      </c>
      <c r="N34" s="116">
        <v>16.010000000000002</v>
      </c>
      <c r="O34" s="116">
        <f t="shared" si="15"/>
        <v>0.18028893525926656</v>
      </c>
      <c r="P34" s="116">
        <v>15</v>
      </c>
      <c r="Q34" s="116">
        <f t="shared" si="16"/>
        <v>0.10695980307987189</v>
      </c>
      <c r="R34" s="116"/>
      <c r="S34" s="116">
        <f t="shared" si="17"/>
        <v>0</v>
      </c>
      <c r="T34" s="116"/>
      <c r="U34" s="116">
        <f t="shared" si="18"/>
        <v>0</v>
      </c>
      <c r="V34" s="116"/>
      <c r="W34" s="116">
        <f t="shared" si="19"/>
        <v>0</v>
      </c>
      <c r="X34" s="116"/>
      <c r="Y34" s="116">
        <f t="shared" si="20"/>
        <v>0</v>
      </c>
      <c r="Z34" s="116">
        <f t="shared" si="23"/>
        <v>31.430000000000003</v>
      </c>
      <c r="AA34" s="116">
        <f t="shared" si="21"/>
        <v>6.2546828032043478E-2</v>
      </c>
    </row>
    <row r="35" spans="1:27" x14ac:dyDescent="0.2">
      <c r="A35" s="89" t="s">
        <v>183</v>
      </c>
      <c r="B35" s="116"/>
      <c r="C35" s="116"/>
      <c r="D35" s="116"/>
      <c r="E35" s="116">
        <f t="shared" si="22"/>
        <v>0</v>
      </c>
      <c r="F35" s="116"/>
      <c r="G35" s="116">
        <f t="shared" si="22"/>
        <v>0</v>
      </c>
      <c r="H35" s="116"/>
      <c r="I35" s="116">
        <f t="shared" si="12"/>
        <v>0</v>
      </c>
      <c r="J35" s="116"/>
      <c r="K35" s="116">
        <f t="shared" si="13"/>
        <v>0</v>
      </c>
      <c r="L35" s="116">
        <v>62</v>
      </c>
      <c r="M35" s="116">
        <f t="shared" si="14"/>
        <v>0.81732733959950976</v>
      </c>
      <c r="N35" s="116">
        <v>4.1000000000000005</v>
      </c>
      <c r="O35" s="116">
        <f t="shared" si="15"/>
        <v>4.617018329562729E-2</v>
      </c>
      <c r="P35" s="116">
        <v>1</v>
      </c>
      <c r="Q35" s="116">
        <f t="shared" si="16"/>
        <v>7.1306535386581257E-3</v>
      </c>
      <c r="R35" s="116"/>
      <c r="S35" s="116">
        <f t="shared" si="17"/>
        <v>0</v>
      </c>
      <c r="T35" s="116"/>
      <c r="U35" s="116">
        <f t="shared" si="18"/>
        <v>0</v>
      </c>
      <c r="V35" s="116"/>
      <c r="W35" s="116">
        <f t="shared" si="19"/>
        <v>0</v>
      </c>
      <c r="X35" s="116"/>
      <c r="Y35" s="116">
        <f t="shared" si="20"/>
        <v>0</v>
      </c>
      <c r="Z35" s="116">
        <f t="shared" si="23"/>
        <v>67.099999999999994</v>
      </c>
      <c r="AA35" s="116">
        <f t="shared" si="21"/>
        <v>0.13353140823894741</v>
      </c>
    </row>
    <row r="36" spans="1:27" x14ac:dyDescent="0.2">
      <c r="A36" s="89" t="s">
        <v>184</v>
      </c>
      <c r="B36" s="116"/>
      <c r="C36" s="116"/>
      <c r="D36" s="116"/>
      <c r="E36" s="116">
        <f t="shared" si="22"/>
        <v>0</v>
      </c>
      <c r="F36" s="116">
        <v>3</v>
      </c>
      <c r="G36" s="116">
        <f t="shared" si="22"/>
        <v>5.5727795724191995E-2</v>
      </c>
      <c r="H36" s="116"/>
      <c r="I36" s="116">
        <f t="shared" si="12"/>
        <v>0</v>
      </c>
      <c r="J36" s="116">
        <v>2.5</v>
      </c>
      <c r="K36" s="116">
        <f t="shared" si="13"/>
        <v>3.9324499477770655E-2</v>
      </c>
      <c r="L36" s="116">
        <v>181.2</v>
      </c>
      <c r="M36" s="116">
        <f t="shared" si="14"/>
        <v>2.388705063474696</v>
      </c>
      <c r="N36" s="116">
        <v>4.0600000000000005</v>
      </c>
      <c r="O36" s="116">
        <f t="shared" si="15"/>
        <v>4.5719742482987026E-2</v>
      </c>
      <c r="P36" s="116"/>
      <c r="Q36" s="116">
        <f t="shared" si="16"/>
        <v>0</v>
      </c>
      <c r="R36" s="116"/>
      <c r="S36" s="116">
        <f t="shared" si="17"/>
        <v>0</v>
      </c>
      <c r="T36" s="116"/>
      <c r="U36" s="116">
        <f t="shared" si="18"/>
        <v>0</v>
      </c>
      <c r="V36" s="116"/>
      <c r="W36" s="116">
        <f t="shared" si="19"/>
        <v>0</v>
      </c>
      <c r="X36" s="116"/>
      <c r="Y36" s="116">
        <f t="shared" si="20"/>
        <v>0</v>
      </c>
      <c r="Z36" s="116">
        <f t="shared" si="23"/>
        <v>190.76</v>
      </c>
      <c r="AA36" s="116">
        <f t="shared" si="21"/>
        <v>0.3796192464331089</v>
      </c>
    </row>
    <row r="37" spans="1:27" x14ac:dyDescent="0.2">
      <c r="A37" s="89" t="s">
        <v>185</v>
      </c>
      <c r="B37" s="116"/>
      <c r="C37" s="116"/>
      <c r="D37" s="116"/>
      <c r="E37" s="116">
        <f t="shared" si="22"/>
        <v>0</v>
      </c>
      <c r="F37" s="116"/>
      <c r="G37" s="116">
        <f t="shared" si="22"/>
        <v>0</v>
      </c>
      <c r="H37" s="116"/>
      <c r="I37" s="116">
        <f t="shared" si="12"/>
        <v>0</v>
      </c>
      <c r="J37" s="116"/>
      <c r="K37" s="116">
        <f t="shared" si="13"/>
        <v>0</v>
      </c>
      <c r="L37" s="116">
        <v>162</v>
      </c>
      <c r="M37" s="116">
        <f t="shared" si="14"/>
        <v>2.1355972421793643</v>
      </c>
      <c r="N37" s="116">
        <v>0.87</v>
      </c>
      <c r="O37" s="116">
        <f t="shared" si="15"/>
        <v>9.7970876749257901E-3</v>
      </c>
      <c r="P37" s="116">
        <v>16.55</v>
      </c>
      <c r="Q37" s="116">
        <f t="shared" si="16"/>
        <v>0.118012316064792</v>
      </c>
      <c r="R37" s="116"/>
      <c r="S37" s="116">
        <f t="shared" si="17"/>
        <v>0</v>
      </c>
      <c r="T37" s="116"/>
      <c r="U37" s="116">
        <f t="shared" si="18"/>
        <v>0</v>
      </c>
      <c r="V37" s="116"/>
      <c r="W37" s="116">
        <f t="shared" si="19"/>
        <v>0</v>
      </c>
      <c r="X37" s="116"/>
      <c r="Y37" s="116">
        <f t="shared" si="20"/>
        <v>0</v>
      </c>
      <c r="Z37" s="116">
        <f t="shared" si="23"/>
        <v>179.42000000000002</v>
      </c>
      <c r="AA37" s="116">
        <f t="shared" si="21"/>
        <v>0.35705223943713782</v>
      </c>
    </row>
    <row r="38" spans="1:27" x14ac:dyDescent="0.2">
      <c r="A38" s="91" t="s">
        <v>186</v>
      </c>
      <c r="B38" s="117"/>
      <c r="C38" s="117"/>
      <c r="D38" s="117"/>
      <c r="E38" s="117">
        <f t="shared" si="22"/>
        <v>0</v>
      </c>
      <c r="F38" s="117">
        <v>1.29</v>
      </c>
      <c r="G38" s="117">
        <f t="shared" si="22"/>
        <v>2.3962952161402561E-2</v>
      </c>
      <c r="H38" s="117"/>
      <c r="I38" s="117">
        <f t="shared" si="12"/>
        <v>0</v>
      </c>
      <c r="J38" s="117">
        <v>321</v>
      </c>
      <c r="K38" s="117">
        <f t="shared" si="13"/>
        <v>5.0492657329457522</v>
      </c>
      <c r="L38" s="117">
        <v>20.32</v>
      </c>
      <c r="M38" s="117">
        <f t="shared" si="14"/>
        <v>0.2678724442042264</v>
      </c>
      <c r="N38" s="117">
        <v>53.779999999999994</v>
      </c>
      <c r="O38" s="117">
        <f t="shared" si="15"/>
        <v>0.6056176725948379</v>
      </c>
      <c r="P38" s="117">
        <v>90.7</v>
      </c>
      <c r="Q38" s="117">
        <f t="shared" si="16"/>
        <v>0.64675027595629209</v>
      </c>
      <c r="R38" s="117">
        <v>481</v>
      </c>
      <c r="S38" s="117">
        <f t="shared" si="17"/>
        <v>17.194168996160801</v>
      </c>
      <c r="T38" s="117">
        <v>0.6</v>
      </c>
      <c r="U38" s="117">
        <f t="shared" si="18"/>
        <v>0.17386768669042854</v>
      </c>
      <c r="V38" s="117"/>
      <c r="W38" s="117">
        <f t="shared" si="19"/>
        <v>0</v>
      </c>
      <c r="X38" s="117">
        <v>0.45</v>
      </c>
      <c r="Y38" s="117">
        <f t="shared" si="20"/>
        <v>0.42767534689222575</v>
      </c>
      <c r="Z38" s="117">
        <f t="shared" si="23"/>
        <v>969.14</v>
      </c>
      <c r="AA38" s="117">
        <f t="shared" si="21"/>
        <v>1.9286233827227051</v>
      </c>
    </row>
    <row r="39" spans="1:27" x14ac:dyDescent="0.2">
      <c r="A39" s="88" t="s">
        <v>187</v>
      </c>
      <c r="B39" s="118"/>
      <c r="C39" s="118"/>
      <c r="D39" s="118"/>
      <c r="E39" s="118">
        <f t="shared" si="22"/>
        <v>0</v>
      </c>
      <c r="F39" s="118"/>
      <c r="G39" s="118">
        <f t="shared" si="22"/>
        <v>0</v>
      </c>
      <c r="H39" s="118">
        <v>0</v>
      </c>
      <c r="I39" s="118">
        <f t="shared" si="12"/>
        <v>0</v>
      </c>
      <c r="J39" s="118">
        <v>15</v>
      </c>
      <c r="K39" s="118">
        <f t="shared" si="13"/>
        <v>0.2359469968666239</v>
      </c>
      <c r="L39" s="118">
        <v>2.36</v>
      </c>
      <c r="M39" s="118">
        <f t="shared" si="14"/>
        <v>3.1111169700884563E-2</v>
      </c>
      <c r="N39" s="118">
        <v>21.610000000000003</v>
      </c>
      <c r="O39" s="118">
        <f t="shared" si="15"/>
        <v>0.24335064902890383</v>
      </c>
      <c r="P39" s="118">
        <v>334.16999999999996</v>
      </c>
      <c r="Q39" s="118">
        <f t="shared" si="16"/>
        <v>2.382850493013386</v>
      </c>
      <c r="R39" s="118">
        <v>0</v>
      </c>
      <c r="S39" s="118">
        <f t="shared" si="17"/>
        <v>0</v>
      </c>
      <c r="T39" s="118">
        <v>0</v>
      </c>
      <c r="U39" s="118">
        <f t="shared" si="18"/>
        <v>0</v>
      </c>
      <c r="V39" s="118">
        <v>2.5</v>
      </c>
      <c r="W39" s="118">
        <f t="shared" si="19"/>
        <v>1.2395874652915511</v>
      </c>
      <c r="X39" s="118">
        <v>0</v>
      </c>
      <c r="Y39" s="118">
        <f t="shared" si="20"/>
        <v>0</v>
      </c>
      <c r="Z39" s="118">
        <f t="shared" si="23"/>
        <v>375.64</v>
      </c>
      <c r="AA39" s="118">
        <f t="shared" si="21"/>
        <v>0.74753708183126988</v>
      </c>
    </row>
    <row r="40" spans="1:27" x14ac:dyDescent="0.2">
      <c r="A40" s="89" t="s">
        <v>188</v>
      </c>
      <c r="B40" s="116"/>
      <c r="C40" s="116"/>
      <c r="D40" s="116"/>
      <c r="E40" s="116">
        <f t="shared" si="22"/>
        <v>0</v>
      </c>
      <c r="F40" s="116">
        <v>13.8</v>
      </c>
      <c r="G40" s="116">
        <f t="shared" si="22"/>
        <v>0.25634786033128321</v>
      </c>
      <c r="H40" s="116">
        <v>1646.2</v>
      </c>
      <c r="I40" s="116">
        <f t="shared" si="12"/>
        <v>38.043164270577442</v>
      </c>
      <c r="J40" s="116">
        <v>2419.5</v>
      </c>
      <c r="K40" s="116">
        <f t="shared" si="13"/>
        <v>38.05825059458644</v>
      </c>
      <c r="L40" s="116">
        <v>425.8</v>
      </c>
      <c r="M40" s="116">
        <f t="shared" si="14"/>
        <v>5.6131932451850197</v>
      </c>
      <c r="N40" s="116">
        <v>482.75000000000006</v>
      </c>
      <c r="O40" s="116">
        <f t="shared" si="15"/>
        <v>5.4362575575522136</v>
      </c>
      <c r="P40" s="116">
        <v>806.2600000000001</v>
      </c>
      <c r="Q40" s="116">
        <f t="shared" si="16"/>
        <v>5.7491607220785017</v>
      </c>
      <c r="R40" s="116">
        <v>0.7</v>
      </c>
      <c r="S40" s="116">
        <f t="shared" si="17"/>
        <v>2.5022699162811971E-2</v>
      </c>
      <c r="T40" s="116">
        <v>0.25</v>
      </c>
      <c r="U40" s="116">
        <f t="shared" si="18"/>
        <v>7.2444869454345237E-2</v>
      </c>
      <c r="V40" s="116">
        <v>2.1</v>
      </c>
      <c r="W40" s="116">
        <f t="shared" si="19"/>
        <v>1.0412534708449031</v>
      </c>
      <c r="X40" s="116">
        <v>3.15</v>
      </c>
      <c r="Y40" s="116">
        <f t="shared" si="20"/>
        <v>2.9937274282455797</v>
      </c>
      <c r="Z40" s="116">
        <f t="shared" si="23"/>
        <v>5800.51</v>
      </c>
      <c r="AA40" s="116">
        <f t="shared" si="21"/>
        <v>11.54322308202827</v>
      </c>
    </row>
    <row r="41" spans="1:27" x14ac:dyDescent="0.2">
      <c r="A41" s="89" t="s">
        <v>189</v>
      </c>
      <c r="B41" s="116"/>
      <c r="C41" s="116"/>
      <c r="D41" s="116"/>
      <c r="E41" s="116">
        <f t="shared" si="22"/>
        <v>0</v>
      </c>
      <c r="F41" s="116">
        <v>1</v>
      </c>
      <c r="G41" s="116">
        <f t="shared" si="22"/>
        <v>1.8575931908063999E-2</v>
      </c>
      <c r="H41" s="116"/>
      <c r="I41" s="116">
        <f t="shared" si="12"/>
        <v>0</v>
      </c>
      <c r="J41" s="116"/>
      <c r="K41" s="116">
        <f t="shared" si="13"/>
        <v>0</v>
      </c>
      <c r="L41" s="116">
        <v>46.5</v>
      </c>
      <c r="M41" s="116">
        <f t="shared" si="14"/>
        <v>0.61299550469963227</v>
      </c>
      <c r="N41" s="116">
        <v>44.9</v>
      </c>
      <c r="O41" s="116">
        <f t="shared" si="15"/>
        <v>0.50561981218869878</v>
      </c>
      <c r="P41" s="116">
        <v>13.82</v>
      </c>
      <c r="Q41" s="116">
        <f t="shared" si="16"/>
        <v>9.8545631904255304E-2</v>
      </c>
      <c r="R41" s="116"/>
      <c r="S41" s="116">
        <f t="shared" si="17"/>
        <v>0</v>
      </c>
      <c r="T41" s="116"/>
      <c r="U41" s="116">
        <f t="shared" si="18"/>
        <v>0</v>
      </c>
      <c r="V41" s="116"/>
      <c r="W41" s="116">
        <f t="shared" si="19"/>
        <v>0</v>
      </c>
      <c r="X41" s="116"/>
      <c r="Y41" s="116">
        <f t="shared" si="20"/>
        <v>0</v>
      </c>
      <c r="Z41" s="116">
        <f t="shared" si="23"/>
        <v>106.22</v>
      </c>
      <c r="AA41" s="116">
        <f t="shared" si="21"/>
        <v>0.21138161226737698</v>
      </c>
    </row>
    <row r="42" spans="1:27" x14ac:dyDescent="0.2">
      <c r="A42" s="89" t="s">
        <v>190</v>
      </c>
      <c r="B42" s="116"/>
      <c r="C42" s="116"/>
      <c r="D42" s="116"/>
      <c r="E42" s="116">
        <f t="shared" si="22"/>
        <v>0</v>
      </c>
      <c r="F42" s="116"/>
      <c r="G42" s="116">
        <f t="shared" si="22"/>
        <v>0</v>
      </c>
      <c r="H42" s="116">
        <v>0.30000000000000004</v>
      </c>
      <c r="I42" s="116">
        <f t="shared" si="12"/>
        <v>6.932905650087009E-3</v>
      </c>
      <c r="J42" s="116">
        <v>23.5</v>
      </c>
      <c r="K42" s="116">
        <f t="shared" si="13"/>
        <v>0.36965029509104413</v>
      </c>
      <c r="L42" s="116">
        <v>15</v>
      </c>
      <c r="M42" s="116">
        <f t="shared" si="14"/>
        <v>0.19774048538697817</v>
      </c>
      <c r="N42" s="116">
        <v>10.36</v>
      </c>
      <c r="O42" s="116">
        <f t="shared" si="15"/>
        <v>0.11666417047382893</v>
      </c>
      <c r="P42" s="116">
        <v>0.5</v>
      </c>
      <c r="Q42" s="116">
        <f t="shared" si="16"/>
        <v>3.5653267693290629E-3</v>
      </c>
      <c r="R42" s="116"/>
      <c r="S42" s="116">
        <f t="shared" si="17"/>
        <v>0</v>
      </c>
      <c r="T42" s="116"/>
      <c r="U42" s="116">
        <f t="shared" si="18"/>
        <v>0</v>
      </c>
      <c r="V42" s="116"/>
      <c r="W42" s="116">
        <f t="shared" si="19"/>
        <v>0</v>
      </c>
      <c r="X42" s="116"/>
      <c r="Y42" s="116">
        <f t="shared" si="20"/>
        <v>0</v>
      </c>
      <c r="Z42" s="116">
        <f t="shared" si="23"/>
        <v>49.66</v>
      </c>
      <c r="AA42" s="116">
        <f t="shared" si="21"/>
        <v>9.8825182312162863E-2</v>
      </c>
    </row>
    <row r="43" spans="1:27" x14ac:dyDescent="0.2">
      <c r="A43" s="89" t="s">
        <v>191</v>
      </c>
      <c r="B43" s="116"/>
      <c r="C43" s="116"/>
      <c r="D43" s="116"/>
      <c r="E43" s="116">
        <f t="shared" si="22"/>
        <v>0</v>
      </c>
      <c r="F43" s="116">
        <v>0.03</v>
      </c>
      <c r="G43" s="116">
        <f t="shared" si="22"/>
        <v>5.5727795724191996E-4</v>
      </c>
      <c r="H43" s="116"/>
      <c r="I43" s="116">
        <f t="shared" si="12"/>
        <v>0</v>
      </c>
      <c r="J43" s="116"/>
      <c r="K43" s="116">
        <f t="shared" si="13"/>
        <v>0</v>
      </c>
      <c r="L43" s="116"/>
      <c r="M43" s="116">
        <f t="shared" si="14"/>
        <v>0</v>
      </c>
      <c r="N43" s="116">
        <v>1.07</v>
      </c>
      <c r="O43" s="116">
        <f t="shared" si="15"/>
        <v>1.204929173812712E-2</v>
      </c>
      <c r="P43" s="116">
        <v>869.22</v>
      </c>
      <c r="Q43" s="116">
        <f t="shared" si="16"/>
        <v>6.1981066688724171</v>
      </c>
      <c r="R43" s="116"/>
      <c r="S43" s="116">
        <f t="shared" si="17"/>
        <v>0</v>
      </c>
      <c r="T43" s="116">
        <v>0.95</v>
      </c>
      <c r="U43" s="116">
        <f t="shared" si="18"/>
        <v>0.27529050392651189</v>
      </c>
      <c r="V43" s="116"/>
      <c r="W43" s="116">
        <f t="shared" si="19"/>
        <v>0</v>
      </c>
      <c r="X43" s="116"/>
      <c r="Y43" s="116">
        <f t="shared" si="20"/>
        <v>0</v>
      </c>
      <c r="Z43" s="116">
        <f t="shared" si="23"/>
        <v>871.2700000000001</v>
      </c>
      <c r="AA43" s="116">
        <f t="shared" si="21"/>
        <v>1.7338585701393103</v>
      </c>
    </row>
    <row r="44" spans="1:27" x14ac:dyDescent="0.2">
      <c r="A44" s="89" t="s">
        <v>192</v>
      </c>
      <c r="B44" s="116"/>
      <c r="C44" s="116"/>
      <c r="D44" s="116">
        <v>8</v>
      </c>
      <c r="E44" s="116">
        <f t="shared" si="22"/>
        <v>3.2896089477363382</v>
      </c>
      <c r="F44" s="116">
        <v>10</v>
      </c>
      <c r="G44" s="116">
        <f t="shared" si="22"/>
        <v>0.18575931908064</v>
      </c>
      <c r="H44" s="116"/>
      <c r="I44" s="116">
        <f t="shared" si="12"/>
        <v>0</v>
      </c>
      <c r="J44" s="116"/>
      <c r="K44" s="116">
        <f t="shared" si="13"/>
        <v>0</v>
      </c>
      <c r="L44" s="116">
        <v>44.3</v>
      </c>
      <c r="M44" s="116">
        <f t="shared" si="14"/>
        <v>0.5839935668428754</v>
      </c>
      <c r="N44" s="116">
        <v>0.2</v>
      </c>
      <c r="O44" s="116">
        <f t="shared" si="15"/>
        <v>2.2522040632013312E-3</v>
      </c>
      <c r="P44" s="116">
        <v>0.08</v>
      </c>
      <c r="Q44" s="116">
        <f t="shared" si="16"/>
        <v>5.7045228309265006E-4</v>
      </c>
      <c r="R44" s="116"/>
      <c r="S44" s="116">
        <f t="shared" si="17"/>
        <v>0</v>
      </c>
      <c r="T44" s="116"/>
      <c r="U44" s="116">
        <f t="shared" si="18"/>
        <v>0</v>
      </c>
      <c r="V44" s="116">
        <v>0.5</v>
      </c>
      <c r="W44" s="116">
        <f t="shared" si="19"/>
        <v>0.24791749305831021</v>
      </c>
      <c r="X44" s="116"/>
      <c r="Y44" s="116">
        <f t="shared" si="20"/>
        <v>0</v>
      </c>
      <c r="Z44" s="116">
        <f t="shared" si="23"/>
        <v>63.08</v>
      </c>
      <c r="AA44" s="116">
        <f t="shared" si="21"/>
        <v>0.12553146395995235</v>
      </c>
    </row>
    <row r="45" spans="1:27" x14ac:dyDescent="0.2">
      <c r="A45" s="89" t="s">
        <v>193</v>
      </c>
      <c r="B45" s="116"/>
      <c r="C45" s="116"/>
      <c r="D45" s="116"/>
      <c r="E45" s="116">
        <f t="shared" si="22"/>
        <v>0</v>
      </c>
      <c r="F45" s="116">
        <v>10.239999999999998</v>
      </c>
      <c r="G45" s="116">
        <f t="shared" si="22"/>
        <v>0.19021754273857533</v>
      </c>
      <c r="H45" s="116">
        <v>0</v>
      </c>
      <c r="I45" s="116">
        <f t="shared" si="12"/>
        <v>0</v>
      </c>
      <c r="J45" s="116"/>
      <c r="K45" s="116">
        <f t="shared" si="13"/>
        <v>0</v>
      </c>
      <c r="L45" s="116">
        <v>0.75</v>
      </c>
      <c r="M45" s="116">
        <f t="shared" si="14"/>
        <v>9.8870242693489072E-3</v>
      </c>
      <c r="N45" s="116">
        <v>45.680000000000007</v>
      </c>
      <c r="O45" s="116">
        <f t="shared" si="15"/>
        <v>0.51440340803518403</v>
      </c>
      <c r="P45" s="116">
        <v>106.47</v>
      </c>
      <c r="Q45" s="116">
        <f t="shared" si="16"/>
        <v>0.75920068226093074</v>
      </c>
      <c r="R45" s="116">
        <v>0</v>
      </c>
      <c r="S45" s="116">
        <f t="shared" si="17"/>
        <v>0</v>
      </c>
      <c r="T45" s="116">
        <v>0</v>
      </c>
      <c r="U45" s="116">
        <f t="shared" si="18"/>
        <v>0</v>
      </c>
      <c r="V45" s="116">
        <v>4</v>
      </c>
      <c r="W45" s="116">
        <f t="shared" si="19"/>
        <v>1.9833399444664817</v>
      </c>
      <c r="X45" s="116">
        <v>0</v>
      </c>
      <c r="Y45" s="116">
        <f t="shared" si="20"/>
        <v>0</v>
      </c>
      <c r="Z45" s="116">
        <f t="shared" si="23"/>
        <v>167.14</v>
      </c>
      <c r="AA45" s="116">
        <f t="shared" si="21"/>
        <v>0.33261459870428717</v>
      </c>
    </row>
    <row r="46" spans="1:27" x14ac:dyDescent="0.2">
      <c r="A46" s="91" t="s">
        <v>194</v>
      </c>
      <c r="B46" s="117"/>
      <c r="C46" s="117"/>
      <c r="D46" s="117"/>
      <c r="E46" s="117">
        <f t="shared" si="22"/>
        <v>0</v>
      </c>
      <c r="F46" s="117">
        <v>7.0000000000000007E-2</v>
      </c>
      <c r="G46" s="117">
        <f t="shared" si="22"/>
        <v>1.3003152335644801E-3</v>
      </c>
      <c r="H46" s="117"/>
      <c r="I46" s="117">
        <f t="shared" si="12"/>
        <v>0</v>
      </c>
      <c r="J46" s="117">
        <v>74</v>
      </c>
      <c r="K46" s="117">
        <f t="shared" si="13"/>
        <v>1.1640051845420114</v>
      </c>
      <c r="L46" s="117">
        <v>1.5</v>
      </c>
      <c r="M46" s="117">
        <f t="shared" si="14"/>
        <v>1.9774048538697814E-2</v>
      </c>
      <c r="N46" s="117"/>
      <c r="O46" s="117">
        <f t="shared" si="15"/>
        <v>0</v>
      </c>
      <c r="P46" s="117">
        <v>0.5</v>
      </c>
      <c r="Q46" s="117">
        <f t="shared" si="16"/>
        <v>3.5653267693290629E-3</v>
      </c>
      <c r="R46" s="117"/>
      <c r="S46" s="117">
        <f t="shared" si="17"/>
        <v>0</v>
      </c>
      <c r="T46" s="117"/>
      <c r="U46" s="117">
        <f t="shared" si="18"/>
        <v>0</v>
      </c>
      <c r="V46" s="117">
        <v>1.5</v>
      </c>
      <c r="W46" s="117">
        <f t="shared" si="19"/>
        <v>0.7437524791749307</v>
      </c>
      <c r="X46" s="117"/>
      <c r="Y46" s="117">
        <f t="shared" si="20"/>
        <v>0</v>
      </c>
      <c r="Z46" s="117">
        <f t="shared" si="23"/>
        <v>77.569999999999993</v>
      </c>
      <c r="AA46" s="117">
        <f t="shared" si="21"/>
        <v>0.15436708401035992</v>
      </c>
    </row>
    <row r="47" spans="1:27" x14ac:dyDescent="0.2">
      <c r="A47" s="88" t="s">
        <v>195</v>
      </c>
      <c r="B47" s="118"/>
      <c r="C47" s="118"/>
      <c r="D47" s="118">
        <v>3</v>
      </c>
      <c r="E47" s="118">
        <f t="shared" si="22"/>
        <v>1.2336033554011268</v>
      </c>
      <c r="F47" s="118">
        <v>0.01</v>
      </c>
      <c r="G47" s="118">
        <f t="shared" si="22"/>
        <v>1.8575931908064E-4</v>
      </c>
      <c r="H47" s="118">
        <v>0.05</v>
      </c>
      <c r="I47" s="118">
        <f t="shared" si="12"/>
        <v>1.1554842750145016E-3</v>
      </c>
      <c r="J47" s="118">
        <v>0.5</v>
      </c>
      <c r="K47" s="118">
        <f t="shared" si="13"/>
        <v>7.8648998955541307E-3</v>
      </c>
      <c r="L47" s="118">
        <v>465.63</v>
      </c>
      <c r="M47" s="118">
        <f t="shared" si="14"/>
        <v>6.1382601473825762</v>
      </c>
      <c r="N47" s="118">
        <v>4.34</v>
      </c>
      <c r="O47" s="118">
        <f t="shared" si="15"/>
        <v>4.8872828171468881E-2</v>
      </c>
      <c r="P47" s="118">
        <v>17.079999999999998</v>
      </c>
      <c r="Q47" s="118">
        <f t="shared" si="16"/>
        <v>0.12179156244028079</v>
      </c>
      <c r="R47" s="118">
        <v>0</v>
      </c>
      <c r="S47" s="118">
        <f t="shared" si="17"/>
        <v>0</v>
      </c>
      <c r="T47" s="118">
        <v>0</v>
      </c>
      <c r="U47" s="118">
        <f t="shared" si="18"/>
        <v>0</v>
      </c>
      <c r="V47" s="118">
        <v>0</v>
      </c>
      <c r="W47" s="118">
        <f t="shared" si="19"/>
        <v>0</v>
      </c>
      <c r="X47" s="118">
        <v>0</v>
      </c>
      <c r="Y47" s="118">
        <f t="shared" si="20"/>
        <v>0</v>
      </c>
      <c r="Z47" s="118">
        <f t="shared" si="23"/>
        <v>490.60999999999996</v>
      </c>
      <c r="AA47" s="118">
        <f t="shared" si="21"/>
        <v>0.97633150813874803</v>
      </c>
    </row>
    <row r="48" spans="1:27" x14ac:dyDescent="0.2">
      <c r="A48" s="89" t="s">
        <v>196</v>
      </c>
      <c r="B48" s="116"/>
      <c r="C48" s="116"/>
      <c r="D48" s="116"/>
      <c r="E48" s="116">
        <f t="shared" si="22"/>
        <v>0</v>
      </c>
      <c r="F48" s="116"/>
      <c r="G48" s="116">
        <f t="shared" si="22"/>
        <v>0</v>
      </c>
      <c r="H48" s="116">
        <v>3.5</v>
      </c>
      <c r="I48" s="116">
        <f t="shared" si="12"/>
        <v>8.0883899251015093E-2</v>
      </c>
      <c r="J48" s="116">
        <v>10.7</v>
      </c>
      <c r="K48" s="116">
        <f t="shared" si="13"/>
        <v>0.16830885776485838</v>
      </c>
      <c r="L48" s="116">
        <v>251.3</v>
      </c>
      <c r="M48" s="116">
        <f t="shared" si="14"/>
        <v>3.3128122651831746</v>
      </c>
      <c r="N48" s="116">
        <v>29.310000000000002</v>
      </c>
      <c r="O48" s="116">
        <f t="shared" si="15"/>
        <v>0.33006050546215504</v>
      </c>
      <c r="P48" s="116">
        <v>14.149999999999999</v>
      </c>
      <c r="Q48" s="116">
        <f t="shared" si="16"/>
        <v>0.10089874757201248</v>
      </c>
      <c r="R48" s="116"/>
      <c r="S48" s="116">
        <f t="shared" si="17"/>
        <v>0</v>
      </c>
      <c r="T48" s="116">
        <v>10.5</v>
      </c>
      <c r="U48" s="116">
        <f t="shared" si="18"/>
        <v>3.0426845170824999</v>
      </c>
      <c r="V48" s="116"/>
      <c r="W48" s="116">
        <f t="shared" si="19"/>
        <v>0</v>
      </c>
      <c r="X48" s="116"/>
      <c r="Y48" s="116">
        <f t="shared" si="20"/>
        <v>0</v>
      </c>
      <c r="Z48" s="116">
        <f t="shared" si="23"/>
        <v>319.45999999999998</v>
      </c>
      <c r="AA48" s="116">
        <f t="shared" si="21"/>
        <v>0.6357368655143687</v>
      </c>
    </row>
    <row r="49" spans="1:27" x14ac:dyDescent="0.2">
      <c r="A49" s="89" t="s">
        <v>197</v>
      </c>
      <c r="B49" s="116"/>
      <c r="C49" s="116"/>
      <c r="D49" s="116"/>
      <c r="E49" s="116">
        <f t="shared" si="22"/>
        <v>0</v>
      </c>
      <c r="F49" s="116"/>
      <c r="G49" s="116">
        <f t="shared" si="22"/>
        <v>0</v>
      </c>
      <c r="H49" s="116">
        <v>0</v>
      </c>
      <c r="I49" s="116">
        <f t="shared" si="12"/>
        <v>0</v>
      </c>
      <c r="J49" s="116"/>
      <c r="K49" s="116">
        <f t="shared" si="13"/>
        <v>0</v>
      </c>
      <c r="L49" s="116">
        <v>2</v>
      </c>
      <c r="M49" s="116">
        <f t="shared" si="14"/>
        <v>2.6365398051597086E-2</v>
      </c>
      <c r="N49" s="116">
        <v>0.97</v>
      </c>
      <c r="O49" s="116">
        <f t="shared" si="15"/>
        <v>1.0923189706526455E-2</v>
      </c>
      <c r="P49" s="116">
        <v>0</v>
      </c>
      <c r="Q49" s="116">
        <f t="shared" si="16"/>
        <v>0</v>
      </c>
      <c r="R49" s="116">
        <v>0</v>
      </c>
      <c r="S49" s="116">
        <f t="shared" si="17"/>
        <v>0</v>
      </c>
      <c r="T49" s="116">
        <v>0</v>
      </c>
      <c r="U49" s="116">
        <f t="shared" si="18"/>
        <v>0</v>
      </c>
      <c r="V49" s="116">
        <v>0</v>
      </c>
      <c r="W49" s="116">
        <f t="shared" si="19"/>
        <v>0</v>
      </c>
      <c r="X49" s="116">
        <v>0</v>
      </c>
      <c r="Y49" s="116">
        <f t="shared" si="20"/>
        <v>0</v>
      </c>
      <c r="Z49" s="116">
        <f t="shared" si="23"/>
        <v>2.9699999999999998</v>
      </c>
      <c r="AA49" s="116">
        <f t="shared" si="21"/>
        <v>5.9104065941829181E-3</v>
      </c>
    </row>
    <row r="50" spans="1:27" x14ac:dyDescent="0.2">
      <c r="A50" s="89" t="s">
        <v>198</v>
      </c>
      <c r="B50" s="116"/>
      <c r="C50" s="116"/>
      <c r="D50" s="116"/>
      <c r="E50" s="116">
        <f t="shared" si="22"/>
        <v>0</v>
      </c>
      <c r="F50" s="116"/>
      <c r="G50" s="116">
        <f t="shared" si="22"/>
        <v>0</v>
      </c>
      <c r="H50" s="116">
        <v>0</v>
      </c>
      <c r="I50" s="116">
        <f t="shared" si="12"/>
        <v>0</v>
      </c>
      <c r="J50" s="116"/>
      <c r="K50" s="116">
        <f t="shared" si="13"/>
        <v>0</v>
      </c>
      <c r="L50" s="116">
        <v>81</v>
      </c>
      <c r="M50" s="116">
        <f t="shared" si="14"/>
        <v>1.0677986210896822</v>
      </c>
      <c r="N50" s="116">
        <v>55.089999999999996</v>
      </c>
      <c r="O50" s="116">
        <f t="shared" si="15"/>
        <v>0.62036960920880657</v>
      </c>
      <c r="P50" s="116">
        <v>32.15</v>
      </c>
      <c r="Q50" s="116">
        <f t="shared" si="16"/>
        <v>0.22925051126785875</v>
      </c>
      <c r="R50" s="116">
        <v>0</v>
      </c>
      <c r="S50" s="116">
        <f t="shared" si="17"/>
        <v>0</v>
      </c>
      <c r="T50" s="116">
        <v>0</v>
      </c>
      <c r="U50" s="116">
        <f t="shared" si="18"/>
        <v>0</v>
      </c>
      <c r="V50" s="116">
        <v>0</v>
      </c>
      <c r="W50" s="116">
        <f t="shared" si="19"/>
        <v>0</v>
      </c>
      <c r="X50" s="116">
        <v>0</v>
      </c>
      <c r="Y50" s="116">
        <f t="shared" si="20"/>
        <v>0</v>
      </c>
      <c r="Z50" s="116">
        <f t="shared" si="23"/>
        <v>168.24</v>
      </c>
      <c r="AA50" s="116">
        <f t="shared" si="21"/>
        <v>0.33480363818361425</v>
      </c>
    </row>
    <row r="51" spans="1:27" x14ac:dyDescent="0.2">
      <c r="A51" s="89" t="s">
        <v>199</v>
      </c>
      <c r="B51" s="116"/>
      <c r="C51" s="116"/>
      <c r="D51" s="116"/>
      <c r="E51" s="116">
        <f t="shared" si="22"/>
        <v>0</v>
      </c>
      <c r="F51" s="116"/>
      <c r="G51" s="116">
        <f t="shared" si="22"/>
        <v>0</v>
      </c>
      <c r="H51" s="116">
        <v>3</v>
      </c>
      <c r="I51" s="116">
        <f t="shared" si="12"/>
        <v>6.9329056500870095E-2</v>
      </c>
      <c r="J51" s="116">
        <v>4</v>
      </c>
      <c r="K51" s="116">
        <f t="shared" si="13"/>
        <v>6.2919199164433046E-2</v>
      </c>
      <c r="L51" s="116">
        <v>30</v>
      </c>
      <c r="M51" s="116">
        <f t="shared" si="14"/>
        <v>0.39548097077395633</v>
      </c>
      <c r="N51" s="116">
        <v>5.5</v>
      </c>
      <c r="O51" s="116">
        <f t="shared" si="15"/>
        <v>6.1935611738036599E-2</v>
      </c>
      <c r="P51" s="116"/>
      <c r="Q51" s="116">
        <f t="shared" si="16"/>
        <v>0</v>
      </c>
      <c r="R51" s="116"/>
      <c r="S51" s="116">
        <f t="shared" si="17"/>
        <v>0</v>
      </c>
      <c r="T51" s="116"/>
      <c r="U51" s="116">
        <f t="shared" si="18"/>
        <v>0</v>
      </c>
      <c r="V51" s="116"/>
      <c r="W51" s="116">
        <f t="shared" si="19"/>
        <v>0</v>
      </c>
      <c r="X51" s="116"/>
      <c r="Y51" s="116">
        <f t="shared" si="20"/>
        <v>0</v>
      </c>
      <c r="Z51" s="116">
        <f t="shared" si="23"/>
        <v>42.5</v>
      </c>
      <c r="AA51" s="116">
        <f t="shared" si="21"/>
        <v>8.4576525337634351E-2</v>
      </c>
    </row>
    <row r="52" spans="1:27" x14ac:dyDescent="0.2">
      <c r="A52" s="91" t="s">
        <v>200</v>
      </c>
      <c r="B52" s="117"/>
      <c r="C52" s="117"/>
      <c r="D52" s="117"/>
      <c r="E52" s="117">
        <f t="shared" si="22"/>
        <v>0</v>
      </c>
      <c r="F52" s="117">
        <v>6.0000000000000005E-2</v>
      </c>
      <c r="G52" s="117">
        <f t="shared" si="22"/>
        <v>1.1145559144838401E-3</v>
      </c>
      <c r="H52" s="117"/>
      <c r="I52" s="117">
        <f t="shared" si="12"/>
        <v>0</v>
      </c>
      <c r="J52" s="117">
        <v>26</v>
      </c>
      <c r="K52" s="117">
        <f t="shared" si="13"/>
        <v>0.4089747945688148</v>
      </c>
      <c r="L52" s="117">
        <v>4</v>
      </c>
      <c r="M52" s="117">
        <f t="shared" si="14"/>
        <v>5.2730796103194172E-2</v>
      </c>
      <c r="N52" s="117"/>
      <c r="O52" s="117">
        <f t="shared" si="15"/>
        <v>0</v>
      </c>
      <c r="P52" s="117">
        <v>149.19999999999999</v>
      </c>
      <c r="Q52" s="117">
        <f t="shared" si="16"/>
        <v>1.0638935079677925</v>
      </c>
      <c r="R52" s="117"/>
      <c r="S52" s="117">
        <f t="shared" si="17"/>
        <v>0</v>
      </c>
      <c r="T52" s="117"/>
      <c r="U52" s="117">
        <f t="shared" si="18"/>
        <v>0</v>
      </c>
      <c r="V52" s="117"/>
      <c r="W52" s="117">
        <f t="shared" si="19"/>
        <v>0</v>
      </c>
      <c r="X52" s="117"/>
      <c r="Y52" s="117">
        <f t="shared" si="20"/>
        <v>0</v>
      </c>
      <c r="Z52" s="117">
        <f t="shared" si="23"/>
        <v>179.26</v>
      </c>
      <c r="AA52" s="117">
        <f t="shared" si="21"/>
        <v>0.35673383369469019</v>
      </c>
    </row>
    <row r="53" spans="1:27" x14ac:dyDescent="0.2">
      <c r="A53" s="88" t="s">
        <v>201</v>
      </c>
      <c r="B53" s="116"/>
      <c r="C53" s="116"/>
      <c r="D53" s="116">
        <v>0.56000000000000005</v>
      </c>
      <c r="E53" s="116">
        <f t="shared" si="22"/>
        <v>0.23027262634154366</v>
      </c>
      <c r="F53" s="116">
        <v>225.09999999999997</v>
      </c>
      <c r="G53" s="116">
        <f t="shared" si="22"/>
        <v>4.1814422725052056</v>
      </c>
      <c r="H53" s="116">
        <v>8.5</v>
      </c>
      <c r="I53" s="116">
        <f t="shared" si="12"/>
        <v>0.19643232675246527</v>
      </c>
      <c r="J53" s="116">
        <v>8</v>
      </c>
      <c r="K53" s="116">
        <f t="shared" si="13"/>
        <v>0.12583839832886609</v>
      </c>
      <c r="L53" s="116">
        <v>87.01</v>
      </c>
      <c r="M53" s="116">
        <f t="shared" si="14"/>
        <v>1.1470266422347313</v>
      </c>
      <c r="N53" s="116">
        <v>8.5299999999999994</v>
      </c>
      <c r="O53" s="116">
        <f t="shared" si="15"/>
        <v>9.6056503295536749E-2</v>
      </c>
      <c r="P53" s="116">
        <v>50.04999999999999</v>
      </c>
      <c r="Q53" s="116">
        <f t="shared" si="16"/>
        <v>0.35688920960983916</v>
      </c>
      <c r="R53" s="116">
        <v>4.1500000000000004</v>
      </c>
      <c r="S53" s="116">
        <f t="shared" si="17"/>
        <v>0.14834885932238528</v>
      </c>
      <c r="T53" s="116">
        <v>0.76</v>
      </c>
      <c r="U53" s="116">
        <f t="shared" si="18"/>
        <v>0.22023240314120951</v>
      </c>
      <c r="V53" s="116">
        <v>0</v>
      </c>
      <c r="W53" s="116">
        <f t="shared" si="19"/>
        <v>0</v>
      </c>
      <c r="X53" s="116">
        <v>0</v>
      </c>
      <c r="Y53" s="116">
        <f t="shared" si="20"/>
        <v>0</v>
      </c>
      <c r="Z53" s="116">
        <f t="shared" si="23"/>
        <v>392.65999999999991</v>
      </c>
      <c r="AA53" s="116">
        <f t="shared" si="21"/>
        <v>0.78140749268412935</v>
      </c>
    </row>
    <row r="54" spans="1:27" x14ac:dyDescent="0.2">
      <c r="A54" s="91" t="s">
        <v>202</v>
      </c>
      <c r="B54" s="117"/>
      <c r="C54" s="117"/>
      <c r="D54" s="117"/>
      <c r="E54" s="117">
        <f t="shared" si="22"/>
        <v>0</v>
      </c>
      <c r="F54" s="117">
        <v>2.2099999999999995</v>
      </c>
      <c r="G54" s="117">
        <f t="shared" si="22"/>
        <v>4.1052809516821429E-2</v>
      </c>
      <c r="H54" s="117"/>
      <c r="I54" s="117">
        <f t="shared" si="12"/>
        <v>0</v>
      </c>
      <c r="J54" s="117"/>
      <c r="K54" s="117">
        <f t="shared" si="13"/>
        <v>0</v>
      </c>
      <c r="L54" s="117"/>
      <c r="M54" s="117">
        <f t="shared" si="14"/>
        <v>0</v>
      </c>
      <c r="N54" s="117"/>
      <c r="O54" s="117">
        <f t="shared" si="15"/>
        <v>0</v>
      </c>
      <c r="P54" s="117"/>
      <c r="Q54" s="117">
        <f t="shared" si="16"/>
        <v>0</v>
      </c>
      <c r="R54" s="117"/>
      <c r="S54" s="117">
        <f t="shared" si="17"/>
        <v>0</v>
      </c>
      <c r="T54" s="117"/>
      <c r="U54" s="117">
        <f t="shared" si="18"/>
        <v>0</v>
      </c>
      <c r="V54" s="117"/>
      <c r="W54" s="117">
        <f t="shared" si="19"/>
        <v>0</v>
      </c>
      <c r="X54" s="117"/>
      <c r="Y54" s="117">
        <f t="shared" si="20"/>
        <v>0</v>
      </c>
      <c r="Z54" s="117">
        <f t="shared" si="23"/>
        <v>2.2099999999999995</v>
      </c>
      <c r="AA54" s="117">
        <f t="shared" si="21"/>
        <v>4.3979793175569857E-3</v>
      </c>
    </row>
    <row r="55" spans="1:27" x14ac:dyDescent="0.2">
      <c r="A55" s="88" t="s">
        <v>203</v>
      </c>
      <c r="B55" s="118"/>
      <c r="C55" s="118"/>
      <c r="D55" s="118"/>
      <c r="E55" s="118">
        <f t="shared" si="22"/>
        <v>0</v>
      </c>
      <c r="F55" s="118"/>
      <c r="G55" s="118">
        <f t="shared" si="22"/>
        <v>0</v>
      </c>
      <c r="H55" s="118"/>
      <c r="I55" s="118">
        <f t="shared" si="12"/>
        <v>0</v>
      </c>
      <c r="J55" s="118"/>
      <c r="K55" s="118">
        <f t="shared" si="13"/>
        <v>0</v>
      </c>
      <c r="L55" s="118">
        <v>291.07</v>
      </c>
      <c r="M55" s="118">
        <f t="shared" si="14"/>
        <v>3.8370882054391817</v>
      </c>
      <c r="N55" s="118">
        <v>94.200000000000031</v>
      </c>
      <c r="O55" s="118">
        <f t="shared" si="15"/>
        <v>1.0607881137678272</v>
      </c>
      <c r="P55" s="118">
        <v>107.64</v>
      </c>
      <c r="Q55" s="118">
        <f t="shared" si="16"/>
        <v>0.76754354690116078</v>
      </c>
      <c r="R55" s="118"/>
      <c r="S55" s="118">
        <f t="shared" si="17"/>
        <v>0</v>
      </c>
      <c r="T55" s="118">
        <v>1.25</v>
      </c>
      <c r="U55" s="118">
        <f t="shared" si="18"/>
        <v>0.3622243472717262</v>
      </c>
      <c r="V55" s="118"/>
      <c r="W55" s="118">
        <f t="shared" si="19"/>
        <v>0</v>
      </c>
      <c r="X55" s="118"/>
      <c r="Y55" s="118">
        <f t="shared" si="20"/>
        <v>0</v>
      </c>
      <c r="Z55" s="118">
        <f t="shared" si="23"/>
        <v>494.16</v>
      </c>
      <c r="AA55" s="118">
        <f t="shared" si="21"/>
        <v>0.9833961355493035</v>
      </c>
    </row>
    <row r="56" spans="1:27" x14ac:dyDescent="0.2">
      <c r="A56" s="89" t="s">
        <v>204</v>
      </c>
      <c r="B56" s="116"/>
      <c r="C56" s="116"/>
      <c r="D56" s="116">
        <v>1.3</v>
      </c>
      <c r="E56" s="116">
        <f t="shared" si="22"/>
        <v>0.53456145400715493</v>
      </c>
      <c r="F56" s="116">
        <v>0.65</v>
      </c>
      <c r="G56" s="116">
        <f t="shared" si="22"/>
        <v>1.2074355740241601E-2</v>
      </c>
      <c r="H56" s="116">
        <v>88.2</v>
      </c>
      <c r="I56" s="116">
        <f t="shared" si="12"/>
        <v>2.0382742611255806</v>
      </c>
      <c r="J56" s="116">
        <v>12.1</v>
      </c>
      <c r="K56" s="116">
        <f t="shared" si="13"/>
        <v>0.19033057747240997</v>
      </c>
      <c r="L56" s="116">
        <v>22.880000000000003</v>
      </c>
      <c r="M56" s="116">
        <f t="shared" si="14"/>
        <v>0.30162015371027068</v>
      </c>
      <c r="N56" s="116">
        <v>118.89999999999998</v>
      </c>
      <c r="O56" s="116">
        <f t="shared" si="15"/>
        <v>1.3389353155731909</v>
      </c>
      <c r="P56" s="116">
        <v>15.179999999999998</v>
      </c>
      <c r="Q56" s="116">
        <f t="shared" si="16"/>
        <v>0.10824332071683034</v>
      </c>
      <c r="R56" s="116">
        <v>0.75</v>
      </c>
      <c r="S56" s="116">
        <f t="shared" si="17"/>
        <v>2.6810034817298545E-2</v>
      </c>
      <c r="T56" s="116"/>
      <c r="U56" s="116">
        <f t="shared" si="18"/>
        <v>0</v>
      </c>
      <c r="V56" s="116"/>
      <c r="W56" s="116">
        <f t="shared" si="19"/>
        <v>0</v>
      </c>
      <c r="X56" s="116"/>
      <c r="Y56" s="116">
        <f t="shared" si="20"/>
        <v>0</v>
      </c>
      <c r="Z56" s="116">
        <f t="shared" si="23"/>
        <v>259.95999999999998</v>
      </c>
      <c r="AA56" s="116">
        <f t="shared" si="21"/>
        <v>0.51732973004168059</v>
      </c>
    </row>
    <row r="57" spans="1:27" x14ac:dyDescent="0.2">
      <c r="A57" s="91" t="s">
        <v>205</v>
      </c>
      <c r="B57" s="117"/>
      <c r="C57" s="117"/>
      <c r="D57" s="117">
        <v>26.96</v>
      </c>
      <c r="E57" s="117">
        <f t="shared" si="22"/>
        <v>11.085982153871459</v>
      </c>
      <c r="F57" s="117">
        <v>2154.6999999999985</v>
      </c>
      <c r="G57" s="117">
        <f t="shared" si="22"/>
        <v>40.025560482305472</v>
      </c>
      <c r="H57" s="117">
        <v>2115.8899999999994</v>
      </c>
      <c r="I57" s="117">
        <f t="shared" si="12"/>
        <v>48.897552453208654</v>
      </c>
      <c r="J57" s="117">
        <v>1556.6199999999994</v>
      </c>
      <c r="K57" s="117">
        <f t="shared" si="13"/>
        <v>24.485320950834932</v>
      </c>
      <c r="L57" s="117">
        <v>2029.6299999999992</v>
      </c>
      <c r="M57" s="117">
        <f t="shared" si="14"/>
        <v>26.75600142373149</v>
      </c>
      <c r="N57" s="117">
        <v>2516.3400000000115</v>
      </c>
      <c r="O57" s="117">
        <f t="shared" si="15"/>
        <v>28.336555861980315</v>
      </c>
      <c r="P57" s="117">
        <v>1390.7799999999995</v>
      </c>
      <c r="Q57" s="117">
        <f t="shared" si="16"/>
        <v>9.9171703284949455</v>
      </c>
      <c r="R57" s="117">
        <v>328</v>
      </c>
      <c r="S57" s="117">
        <f t="shared" si="17"/>
        <v>11.724921893431898</v>
      </c>
      <c r="T57" s="117">
        <v>9.0599999999999987</v>
      </c>
      <c r="U57" s="117">
        <f t="shared" si="18"/>
        <v>2.6254020690254709</v>
      </c>
      <c r="V57" s="117">
        <v>179.57999999999998</v>
      </c>
      <c r="W57" s="117">
        <f t="shared" si="19"/>
        <v>89.042046806822697</v>
      </c>
      <c r="X57" s="117">
        <v>0.05</v>
      </c>
      <c r="Y57" s="117">
        <f t="shared" si="20"/>
        <v>4.751948298802508E-2</v>
      </c>
      <c r="Z57" s="117">
        <f t="shared" si="23"/>
        <v>12307.610000000004</v>
      </c>
      <c r="AA57" s="117">
        <f t="shared" si="21"/>
        <v>24.4925856237817</v>
      </c>
    </row>
    <row r="58" spans="1:27" x14ac:dyDescent="0.2">
      <c r="A58" s="88" t="s">
        <v>206</v>
      </c>
      <c r="B58" s="118"/>
      <c r="C58" s="118"/>
      <c r="D58" s="118"/>
      <c r="E58" s="118">
        <f t="shared" si="22"/>
        <v>0</v>
      </c>
      <c r="F58" s="118">
        <v>120</v>
      </c>
      <c r="G58" s="118">
        <f t="shared" si="22"/>
        <v>2.2291118289676799</v>
      </c>
      <c r="H58" s="118">
        <v>3.51</v>
      </c>
      <c r="I58" s="118">
        <f t="shared" si="12"/>
        <v>8.1114996106017995E-2</v>
      </c>
      <c r="J58" s="118">
        <v>17.399999999999999</v>
      </c>
      <c r="K58" s="118">
        <f t="shared" si="13"/>
        <v>0.27369851636528375</v>
      </c>
      <c r="L58" s="118"/>
      <c r="M58" s="118">
        <f t="shared" si="14"/>
        <v>0</v>
      </c>
      <c r="N58" s="118"/>
      <c r="O58" s="118">
        <f t="shared" si="15"/>
        <v>0</v>
      </c>
      <c r="P58" s="118"/>
      <c r="Q58" s="118">
        <f t="shared" si="16"/>
        <v>0</v>
      </c>
      <c r="R58" s="118"/>
      <c r="S58" s="118">
        <f t="shared" si="17"/>
        <v>0</v>
      </c>
      <c r="T58" s="118"/>
      <c r="U58" s="118">
        <f t="shared" si="18"/>
        <v>0</v>
      </c>
      <c r="V58" s="118"/>
      <c r="W58" s="118">
        <f t="shared" si="19"/>
        <v>0</v>
      </c>
      <c r="X58" s="118"/>
      <c r="Y58" s="118">
        <f t="shared" si="20"/>
        <v>0</v>
      </c>
      <c r="Z58" s="118">
        <f t="shared" si="23"/>
        <v>140.91</v>
      </c>
      <c r="AA58" s="118">
        <f t="shared" si="21"/>
        <v>0.28041595730178959</v>
      </c>
    </row>
    <row r="59" spans="1:27" x14ac:dyDescent="0.2">
      <c r="A59" s="89" t="s">
        <v>207</v>
      </c>
      <c r="B59" s="116"/>
      <c r="C59" s="116"/>
      <c r="D59" s="116"/>
      <c r="E59" s="116">
        <f t="shared" si="22"/>
        <v>0</v>
      </c>
      <c r="F59" s="116">
        <v>43.550000000000004</v>
      </c>
      <c r="G59" s="116">
        <f t="shared" si="22"/>
        <v>0.80898183459618722</v>
      </c>
      <c r="H59" s="116">
        <v>0.03</v>
      </c>
      <c r="I59" s="116">
        <f t="shared" si="12"/>
        <v>6.9329056500870079E-4</v>
      </c>
      <c r="J59" s="116">
        <v>149.22999999999999</v>
      </c>
      <c r="K59" s="116">
        <f t="shared" si="13"/>
        <v>2.3473580228270858</v>
      </c>
      <c r="L59" s="116">
        <v>1636.5199999999998</v>
      </c>
      <c r="M59" s="116">
        <f t="shared" si="14"/>
        <v>21.573750609699829</v>
      </c>
      <c r="N59" s="116">
        <v>8.6100000000000012</v>
      </c>
      <c r="O59" s="116">
        <f t="shared" si="15"/>
        <v>9.6957384920817319E-2</v>
      </c>
      <c r="P59" s="116">
        <v>529.36999999999989</v>
      </c>
      <c r="Q59" s="116">
        <f t="shared" si="16"/>
        <v>3.7747540637594517</v>
      </c>
      <c r="R59" s="116">
        <v>2</v>
      </c>
      <c r="S59" s="116">
        <f t="shared" si="17"/>
        <v>7.1493426179462777E-2</v>
      </c>
      <c r="T59" s="116">
        <v>0.01</v>
      </c>
      <c r="U59" s="116">
        <f t="shared" si="18"/>
        <v>2.8977947781738097E-3</v>
      </c>
      <c r="V59" s="116">
        <v>1</v>
      </c>
      <c r="W59" s="116">
        <f t="shared" si="19"/>
        <v>0.49583498611662041</v>
      </c>
      <c r="X59" s="116">
        <v>0</v>
      </c>
      <c r="Y59" s="116">
        <f t="shared" si="20"/>
        <v>0</v>
      </c>
      <c r="Z59" s="116">
        <f t="shared" si="23"/>
        <v>2370.3199999999997</v>
      </c>
      <c r="AA59" s="116">
        <f t="shared" si="21"/>
        <v>4.7170218714894459</v>
      </c>
    </row>
    <row r="60" spans="1:27" x14ac:dyDescent="0.2">
      <c r="A60" s="91" t="s">
        <v>208</v>
      </c>
      <c r="B60" s="117"/>
      <c r="C60" s="117"/>
      <c r="D60" s="117"/>
      <c r="E60" s="117">
        <f t="shared" si="22"/>
        <v>0</v>
      </c>
      <c r="F60" s="117">
        <v>124.88</v>
      </c>
      <c r="G60" s="117">
        <f t="shared" si="22"/>
        <v>2.3197623766790323</v>
      </c>
      <c r="H60" s="117">
        <v>2.8099999999999996</v>
      </c>
      <c r="I60" s="117">
        <f t="shared" si="12"/>
        <v>6.4938216255814973E-2</v>
      </c>
      <c r="J60" s="117">
        <v>5.5</v>
      </c>
      <c r="K60" s="117">
        <f t="shared" si="13"/>
        <v>8.6513898851095436E-2</v>
      </c>
      <c r="L60" s="117">
        <v>102.25</v>
      </c>
      <c r="M60" s="117">
        <f t="shared" si="14"/>
        <v>1.3479309753879012</v>
      </c>
      <c r="N60" s="117">
        <v>251.92999999999998</v>
      </c>
      <c r="O60" s="117">
        <f t="shared" si="15"/>
        <v>2.8369888482115564</v>
      </c>
      <c r="P60" s="117">
        <v>103.28</v>
      </c>
      <c r="Q60" s="117">
        <f t="shared" si="16"/>
        <v>0.73645389747261136</v>
      </c>
      <c r="R60" s="117">
        <v>7.91</v>
      </c>
      <c r="S60" s="117">
        <f t="shared" si="17"/>
        <v>0.2827565005397753</v>
      </c>
      <c r="T60" s="117">
        <v>2.8</v>
      </c>
      <c r="U60" s="117">
        <f t="shared" si="18"/>
        <v>0.81138253788866666</v>
      </c>
      <c r="V60" s="117"/>
      <c r="W60" s="117">
        <f t="shared" si="19"/>
        <v>0</v>
      </c>
      <c r="X60" s="117"/>
      <c r="Y60" s="117">
        <f t="shared" si="20"/>
        <v>0</v>
      </c>
      <c r="Z60" s="117">
        <f t="shared" si="23"/>
        <v>601.3599999999999</v>
      </c>
      <c r="AA60" s="117">
        <f t="shared" si="21"/>
        <v>1.1967279829891715</v>
      </c>
    </row>
    <row r="61" spans="1:27" x14ac:dyDescent="0.2">
      <c r="A61" s="88" t="s">
        <v>209</v>
      </c>
      <c r="B61" s="118"/>
      <c r="C61" s="118"/>
      <c r="D61" s="118">
        <v>42.2</v>
      </c>
      <c r="E61" s="118">
        <f t="shared" si="22"/>
        <v>17.352687199309184</v>
      </c>
      <c r="F61" s="118">
        <v>936.51999999999975</v>
      </c>
      <c r="G61" s="118">
        <f t="shared" si="22"/>
        <v>17.396731750540091</v>
      </c>
      <c r="H61" s="118">
        <v>0.02</v>
      </c>
      <c r="I61" s="118">
        <f t="shared" si="12"/>
        <v>4.6219371000580058E-4</v>
      </c>
      <c r="J61" s="118">
        <v>496.31</v>
      </c>
      <c r="K61" s="118">
        <f t="shared" si="13"/>
        <v>7.8068569343249417</v>
      </c>
      <c r="L61" s="118">
        <v>659.13000000000011</v>
      </c>
      <c r="M61" s="118">
        <f t="shared" si="14"/>
        <v>8.6891124088745961</v>
      </c>
      <c r="N61" s="118">
        <v>3885.8000000000688</v>
      </c>
      <c r="O61" s="118">
        <f t="shared" si="15"/>
        <v>43.758072743939437</v>
      </c>
      <c r="P61" s="118">
        <v>358.08000000000004</v>
      </c>
      <c r="Q61" s="118">
        <f t="shared" si="16"/>
        <v>2.5533444191227024</v>
      </c>
      <c r="R61" s="118">
        <v>3.4</v>
      </c>
      <c r="S61" s="118">
        <f t="shared" si="17"/>
        <v>0.12153882450508674</v>
      </c>
      <c r="T61" s="118">
        <v>136.50000000000003</v>
      </c>
      <c r="U61" s="118">
        <f t="shared" si="18"/>
        <v>39.554898722072508</v>
      </c>
      <c r="V61" s="118"/>
      <c r="W61" s="118">
        <f t="shared" si="19"/>
        <v>0</v>
      </c>
      <c r="X61" s="118">
        <v>0.41000000000000003</v>
      </c>
      <c r="Y61" s="118">
        <f t="shared" si="20"/>
        <v>0.38965976050180567</v>
      </c>
      <c r="Z61" s="118">
        <f t="shared" si="23"/>
        <v>6518.3700000000681</v>
      </c>
      <c r="AA61" s="118">
        <f t="shared" si="21"/>
        <v>12.971790246237211</v>
      </c>
    </row>
    <row r="62" spans="1:27" x14ac:dyDescent="0.2">
      <c r="A62" s="89" t="s">
        <v>210</v>
      </c>
      <c r="B62" s="116"/>
      <c r="C62" s="116"/>
      <c r="D62" s="116">
        <v>20.5</v>
      </c>
      <c r="E62" s="116">
        <f t="shared" si="22"/>
        <v>8.4296229285743642</v>
      </c>
      <c r="F62" s="116">
        <v>0.1</v>
      </c>
      <c r="G62" s="116">
        <f t="shared" si="22"/>
        <v>1.8575931908064E-3</v>
      </c>
      <c r="H62" s="116">
        <v>89.5</v>
      </c>
      <c r="I62" s="116">
        <f t="shared" si="12"/>
        <v>2.0683168522759576</v>
      </c>
      <c r="J62" s="116">
        <v>253</v>
      </c>
      <c r="K62" s="116">
        <f t="shared" si="13"/>
        <v>3.9796393471503904</v>
      </c>
      <c r="L62" s="116"/>
      <c r="M62" s="116">
        <f t="shared" si="14"/>
        <v>0</v>
      </c>
      <c r="N62" s="116">
        <v>22.580000000000005</v>
      </c>
      <c r="O62" s="116">
        <f t="shared" si="15"/>
        <v>0.2542738387354303</v>
      </c>
      <c r="P62" s="116">
        <v>220.25999999999996</v>
      </c>
      <c r="Q62" s="116">
        <f t="shared" si="16"/>
        <v>1.5705977484248388</v>
      </c>
      <c r="R62" s="116"/>
      <c r="S62" s="116">
        <f t="shared" si="17"/>
        <v>0</v>
      </c>
      <c r="T62" s="116"/>
      <c r="U62" s="116">
        <f t="shared" si="18"/>
        <v>0</v>
      </c>
      <c r="V62" s="116"/>
      <c r="W62" s="116">
        <f t="shared" si="19"/>
        <v>0</v>
      </c>
      <c r="X62" s="116"/>
      <c r="Y62" s="116">
        <f t="shared" si="20"/>
        <v>0</v>
      </c>
      <c r="Z62" s="116">
        <f t="shared" si="23"/>
        <v>605.93999999999994</v>
      </c>
      <c r="AA62" s="116">
        <f t="shared" si="21"/>
        <v>1.2058423473667332</v>
      </c>
    </row>
    <row r="63" spans="1:27" x14ac:dyDescent="0.2">
      <c r="A63" s="89" t="s">
        <v>211</v>
      </c>
      <c r="B63" s="116"/>
      <c r="C63" s="116"/>
      <c r="D63" s="116"/>
      <c r="E63" s="116">
        <f t="shared" si="22"/>
        <v>0</v>
      </c>
      <c r="F63" s="116">
        <v>825</v>
      </c>
      <c r="G63" s="116">
        <f t="shared" si="22"/>
        <v>15.325143824152802</v>
      </c>
      <c r="H63" s="116"/>
      <c r="I63" s="116">
        <f t="shared" si="12"/>
        <v>0</v>
      </c>
      <c r="J63" s="116">
        <v>26.5</v>
      </c>
      <c r="K63" s="116">
        <f t="shared" si="13"/>
        <v>0.41683969446436892</v>
      </c>
      <c r="L63" s="116">
        <v>0.3</v>
      </c>
      <c r="M63" s="116">
        <f t="shared" si="14"/>
        <v>3.9548097077395632E-3</v>
      </c>
      <c r="N63" s="116">
        <v>21.14</v>
      </c>
      <c r="O63" s="116">
        <f t="shared" si="15"/>
        <v>0.23805796948038069</v>
      </c>
      <c r="P63" s="116">
        <v>4.5</v>
      </c>
      <c r="Q63" s="116">
        <f t="shared" si="16"/>
        <v>3.2087940923961569E-2</v>
      </c>
      <c r="R63" s="116"/>
      <c r="S63" s="116">
        <f t="shared" si="17"/>
        <v>0</v>
      </c>
      <c r="T63" s="116"/>
      <c r="U63" s="116">
        <f t="shared" si="18"/>
        <v>0</v>
      </c>
      <c r="V63" s="116"/>
      <c r="W63" s="116">
        <f t="shared" si="19"/>
        <v>0</v>
      </c>
      <c r="X63" s="116"/>
      <c r="Y63" s="116">
        <f t="shared" si="20"/>
        <v>0</v>
      </c>
      <c r="Z63" s="116">
        <f t="shared" si="23"/>
        <v>877.43999999999994</v>
      </c>
      <c r="AA63" s="116">
        <f t="shared" si="21"/>
        <v>1.7461370915824443</v>
      </c>
    </row>
    <row r="64" spans="1:27" x14ac:dyDescent="0.2">
      <c r="A64" s="91" t="s">
        <v>212</v>
      </c>
      <c r="B64" s="117"/>
      <c r="C64" s="117"/>
      <c r="D64" s="117"/>
      <c r="E64" s="117">
        <f t="shared" si="22"/>
        <v>0</v>
      </c>
      <c r="F64" s="117"/>
      <c r="G64" s="117">
        <f t="shared" si="22"/>
        <v>0</v>
      </c>
      <c r="H64" s="117">
        <v>0</v>
      </c>
      <c r="I64" s="117">
        <f t="shared" si="12"/>
        <v>0</v>
      </c>
      <c r="J64" s="117">
        <v>260.3</v>
      </c>
      <c r="K64" s="117">
        <f t="shared" si="13"/>
        <v>4.0944668856254811</v>
      </c>
      <c r="L64" s="117">
        <v>280</v>
      </c>
      <c r="M64" s="117">
        <f t="shared" si="14"/>
        <v>3.6911557272235926</v>
      </c>
      <c r="N64" s="117">
        <v>7.38</v>
      </c>
      <c r="O64" s="117">
        <f t="shared" si="15"/>
        <v>8.3106329932129117E-2</v>
      </c>
      <c r="P64" s="117">
        <v>13.59</v>
      </c>
      <c r="Q64" s="117">
        <f t="shared" si="16"/>
        <v>9.6905581590363943E-2</v>
      </c>
      <c r="R64" s="117">
        <v>3</v>
      </c>
      <c r="S64" s="117">
        <f t="shared" si="17"/>
        <v>0.10724013926919418</v>
      </c>
      <c r="T64" s="117">
        <v>8.6</v>
      </c>
      <c r="U64" s="117">
        <f t="shared" si="18"/>
        <v>2.4921035092294761</v>
      </c>
      <c r="V64" s="117">
        <v>0</v>
      </c>
      <c r="W64" s="117">
        <f t="shared" si="19"/>
        <v>0</v>
      </c>
      <c r="X64" s="117">
        <v>0</v>
      </c>
      <c r="Y64" s="117">
        <f t="shared" si="20"/>
        <v>0</v>
      </c>
      <c r="Z64" s="117">
        <f t="shared" si="23"/>
        <v>572.87</v>
      </c>
      <c r="AA64" s="117">
        <f t="shared" si="21"/>
        <v>1.1400318604746023</v>
      </c>
    </row>
    <row r="65" spans="1:27" x14ac:dyDescent="0.2">
      <c r="A65" s="88" t="s">
        <v>213</v>
      </c>
      <c r="B65" s="118"/>
      <c r="C65" s="118"/>
      <c r="D65" s="118"/>
      <c r="E65" s="118">
        <f t="shared" si="22"/>
        <v>0</v>
      </c>
      <c r="F65" s="118"/>
      <c r="G65" s="118">
        <f t="shared" si="22"/>
        <v>0</v>
      </c>
      <c r="H65" s="118"/>
      <c r="I65" s="118">
        <f t="shared" si="12"/>
        <v>0</v>
      </c>
      <c r="J65" s="118"/>
      <c r="K65" s="118">
        <f t="shared" si="13"/>
        <v>0</v>
      </c>
      <c r="L65" s="118"/>
      <c r="M65" s="118">
        <f t="shared" si="14"/>
        <v>0</v>
      </c>
      <c r="N65" s="118">
        <v>1.2</v>
      </c>
      <c r="O65" s="118">
        <f t="shared" si="15"/>
        <v>1.3513224379207985E-2</v>
      </c>
      <c r="P65" s="118"/>
      <c r="Q65" s="118">
        <f t="shared" si="16"/>
        <v>0</v>
      </c>
      <c r="R65" s="118"/>
      <c r="S65" s="118">
        <f t="shared" si="17"/>
        <v>0</v>
      </c>
      <c r="T65" s="118"/>
      <c r="U65" s="118">
        <f t="shared" si="18"/>
        <v>0</v>
      </c>
      <c r="V65" s="118"/>
      <c r="W65" s="118">
        <f t="shared" si="19"/>
        <v>0</v>
      </c>
      <c r="X65" s="118"/>
      <c r="Y65" s="118">
        <f t="shared" si="20"/>
        <v>0</v>
      </c>
      <c r="Z65" s="118">
        <f t="shared" si="23"/>
        <v>1.2</v>
      </c>
      <c r="AA65" s="118">
        <f t="shared" si="21"/>
        <v>2.3880430683567346E-3</v>
      </c>
    </row>
    <row r="66" spans="1:27" x14ac:dyDescent="0.2">
      <c r="A66" s="89" t="s">
        <v>214</v>
      </c>
      <c r="B66" s="116"/>
      <c r="C66" s="116"/>
      <c r="D66" s="116"/>
      <c r="E66" s="116">
        <f t="shared" si="22"/>
        <v>0</v>
      </c>
      <c r="F66" s="116">
        <v>0.1</v>
      </c>
      <c r="G66" s="116">
        <f t="shared" si="22"/>
        <v>1.8575931908064E-3</v>
      </c>
      <c r="H66" s="116"/>
      <c r="I66" s="116">
        <f t="shared" si="12"/>
        <v>0</v>
      </c>
      <c r="J66" s="116">
        <v>575.6</v>
      </c>
      <c r="K66" s="116">
        <f t="shared" si="13"/>
        <v>9.0540727597619171</v>
      </c>
      <c r="L66" s="116">
        <v>160.91000000000003</v>
      </c>
      <c r="M66" s="116">
        <f t="shared" si="14"/>
        <v>2.1212281002412441</v>
      </c>
      <c r="N66" s="116">
        <v>18.520000000000003</v>
      </c>
      <c r="O66" s="116">
        <f t="shared" si="15"/>
        <v>0.20855409625244328</v>
      </c>
      <c r="P66" s="116">
        <v>7545.86</v>
      </c>
      <c r="Q66" s="116">
        <f t="shared" si="16"/>
        <v>53.806913311218807</v>
      </c>
      <c r="R66" s="116"/>
      <c r="S66" s="116">
        <f t="shared" si="17"/>
        <v>0</v>
      </c>
      <c r="T66" s="116"/>
      <c r="U66" s="116">
        <f t="shared" si="18"/>
        <v>0</v>
      </c>
      <c r="V66" s="116"/>
      <c r="W66" s="116">
        <f t="shared" si="19"/>
        <v>0</v>
      </c>
      <c r="X66" s="116"/>
      <c r="Y66" s="116">
        <f t="shared" si="20"/>
        <v>0</v>
      </c>
      <c r="Z66" s="116">
        <f t="shared" si="23"/>
        <v>8300.99</v>
      </c>
      <c r="AA66" s="116">
        <f t="shared" si="21"/>
        <v>16.519268024998809</v>
      </c>
    </row>
    <row r="67" spans="1:27" x14ac:dyDescent="0.2">
      <c r="A67" s="91" t="s">
        <v>215</v>
      </c>
      <c r="B67" s="117"/>
      <c r="C67" s="117"/>
      <c r="D67" s="117"/>
      <c r="E67" s="117">
        <f t="shared" si="22"/>
        <v>0</v>
      </c>
      <c r="F67" s="117">
        <v>1.52</v>
      </c>
      <c r="G67" s="117">
        <f t="shared" si="22"/>
        <v>2.8235416500257283E-2</v>
      </c>
      <c r="H67" s="117">
        <v>0</v>
      </c>
      <c r="I67" s="117">
        <f t="shared" si="12"/>
        <v>0</v>
      </c>
      <c r="J67" s="117"/>
      <c r="K67" s="117">
        <f t="shared" si="13"/>
        <v>0</v>
      </c>
      <c r="L67" s="117">
        <v>80</v>
      </c>
      <c r="M67" s="117">
        <f t="shared" si="14"/>
        <v>1.0546159220638835</v>
      </c>
      <c r="N67" s="117">
        <v>7.3</v>
      </c>
      <c r="O67" s="117">
        <f t="shared" si="15"/>
        <v>8.2205448306848575E-2</v>
      </c>
      <c r="P67" s="117">
        <v>183.20999999999998</v>
      </c>
      <c r="Q67" s="117">
        <f t="shared" si="16"/>
        <v>1.3064070348175552</v>
      </c>
      <c r="R67" s="117">
        <v>0</v>
      </c>
      <c r="S67" s="117">
        <f t="shared" si="17"/>
        <v>0</v>
      </c>
      <c r="T67" s="117">
        <v>0</v>
      </c>
      <c r="U67" s="117">
        <f t="shared" si="18"/>
        <v>0</v>
      </c>
      <c r="V67" s="117">
        <v>0</v>
      </c>
      <c r="W67" s="117">
        <f t="shared" si="19"/>
        <v>0</v>
      </c>
      <c r="X67" s="117">
        <v>0</v>
      </c>
      <c r="Y67" s="117">
        <f t="shared" si="20"/>
        <v>0</v>
      </c>
      <c r="Z67" s="117">
        <f t="shared" si="23"/>
        <v>272.02999999999997</v>
      </c>
      <c r="AA67" s="117">
        <f t="shared" si="21"/>
        <v>0.54134946323756883</v>
      </c>
    </row>
    <row r="68" spans="1:27" x14ac:dyDescent="0.2">
      <c r="A68" s="94" t="s">
        <v>216</v>
      </c>
      <c r="B68" s="119"/>
      <c r="C68" s="119"/>
      <c r="D68" s="119">
        <v>140.66999999999999</v>
      </c>
      <c r="E68" s="119">
        <f t="shared" si="22"/>
        <v>57.843661334758821</v>
      </c>
      <c r="F68" s="119">
        <v>884.74</v>
      </c>
      <c r="G68" s="119">
        <f t="shared" si="22"/>
        <v>16.434869996340542</v>
      </c>
      <c r="H68" s="119">
        <v>360.67999999999984</v>
      </c>
      <c r="I68" s="119">
        <f t="shared" si="12"/>
        <v>8.3352013662446023</v>
      </c>
      <c r="J68" s="119">
        <v>0.75</v>
      </c>
      <c r="K68" s="119">
        <f t="shared" si="13"/>
        <v>1.1797349843331197E-2</v>
      </c>
      <c r="L68" s="119">
        <v>84.3</v>
      </c>
      <c r="M68" s="119">
        <f t="shared" si="14"/>
        <v>1.1113015278748173</v>
      </c>
      <c r="N68" s="119">
        <v>505.83999999999901</v>
      </c>
      <c r="O68" s="119">
        <f t="shared" si="15"/>
        <v>5.6962745166487947</v>
      </c>
      <c r="P68" s="119">
        <v>454.58</v>
      </c>
      <c r="Q68" s="119">
        <f t="shared" si="16"/>
        <v>3.2414524856032112</v>
      </c>
      <c r="R68" s="119">
        <v>1405.4</v>
      </c>
      <c r="S68" s="119">
        <f t="shared" si="17"/>
        <v>50.238430576308502</v>
      </c>
      <c r="T68" s="119">
        <v>79.91</v>
      </c>
      <c r="U68" s="119">
        <f t="shared" si="18"/>
        <v>23.156278072386911</v>
      </c>
      <c r="V68" s="119">
        <v>0.5</v>
      </c>
      <c r="W68" s="119">
        <f t="shared" si="19"/>
        <v>0.24791749305831021</v>
      </c>
      <c r="X68" s="119">
        <v>100.72000000000003</v>
      </c>
      <c r="Y68" s="119">
        <f t="shared" si="20"/>
        <v>95.723246531077749</v>
      </c>
      <c r="Z68" s="119">
        <f t="shared" si="23"/>
        <v>4018.0899999999992</v>
      </c>
      <c r="AA68" s="119">
        <f t="shared" si="21"/>
        <v>7.9961433104445927</v>
      </c>
    </row>
    <row r="69" spans="1:27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243.19</v>
      </c>
      <c r="E69" s="96">
        <f t="shared" si="24"/>
        <v>99.999999999999986</v>
      </c>
      <c r="F69" s="96">
        <f t="shared" si="24"/>
        <v>5383.3099999999995</v>
      </c>
      <c r="G69" s="96">
        <f t="shared" si="24"/>
        <v>99.999999999999972</v>
      </c>
      <c r="H69" s="96">
        <f t="shared" si="24"/>
        <v>4327.1899999999996</v>
      </c>
      <c r="I69" s="96">
        <f t="shared" si="24"/>
        <v>100</v>
      </c>
      <c r="J69" s="96">
        <f t="shared" si="24"/>
        <v>6357.3599999999988</v>
      </c>
      <c r="K69" s="96">
        <f t="shared" si="24"/>
        <v>100.00000000000001</v>
      </c>
      <c r="L69" s="96">
        <f t="shared" si="24"/>
        <v>7585.6999999999989</v>
      </c>
      <c r="M69" s="96">
        <f t="shared" si="24"/>
        <v>99.999999999999972</v>
      </c>
      <c r="N69" s="96">
        <f t="shared" si="24"/>
        <v>8880.1900000000769</v>
      </c>
      <c r="O69" s="96">
        <f t="shared" si="24"/>
        <v>100.00000000000004</v>
      </c>
      <c r="P69" s="96">
        <f t="shared" si="24"/>
        <v>14023.959999999997</v>
      </c>
      <c r="Q69" s="96">
        <f t="shared" si="24"/>
        <v>100</v>
      </c>
      <c r="R69" s="96">
        <f t="shared" si="24"/>
        <v>2797.4600000000005</v>
      </c>
      <c r="S69" s="96">
        <f t="shared" si="24"/>
        <v>99.999999999999986</v>
      </c>
      <c r="T69" s="96">
        <f t="shared" si="24"/>
        <v>345.09000000000003</v>
      </c>
      <c r="U69" s="96">
        <f t="shared" si="24"/>
        <v>100</v>
      </c>
      <c r="V69" s="96">
        <f t="shared" si="24"/>
        <v>201.67999999999998</v>
      </c>
      <c r="W69" s="96">
        <f t="shared" si="24"/>
        <v>100</v>
      </c>
      <c r="X69" s="96">
        <f t="shared" si="24"/>
        <v>105.22000000000003</v>
      </c>
      <c r="Y69" s="96">
        <f t="shared" si="24"/>
        <v>100</v>
      </c>
      <c r="Z69" s="96">
        <f t="shared" si="24"/>
        <v>50250.350000000064</v>
      </c>
      <c r="AA69" s="96">
        <f t="shared" si="24"/>
        <v>100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4.85546875" bestFit="1" customWidth="1"/>
    <col min="3" max="3" width="5.42578125" bestFit="1" customWidth="1"/>
    <col min="4" max="4" width="10.28515625" bestFit="1" customWidth="1"/>
    <col min="5" max="5" width="7.85546875" bestFit="1" customWidth="1"/>
    <col min="6" max="6" width="11.7109375" bestFit="1" customWidth="1"/>
    <col min="7" max="7" width="7.85546875" bestFit="1" customWidth="1"/>
    <col min="8" max="8" width="11.7109375" bestFit="1" customWidth="1"/>
    <col min="9" max="9" width="7.85546875" bestFit="1" customWidth="1"/>
    <col min="10" max="10" width="8.28515625" bestFit="1" customWidth="1"/>
    <col min="11" max="11" width="7.85546875" bestFit="1" customWidth="1"/>
    <col min="12" max="12" width="11.7109375" bestFit="1" customWidth="1"/>
    <col min="13" max="13" width="7.85546875" bestFit="1" customWidth="1"/>
    <col min="14" max="14" width="8.28515625" bestFit="1" customWidth="1"/>
    <col min="15" max="17" width="7.85546875" bestFit="1" customWidth="1"/>
    <col min="18" max="18" width="7.42578125" bestFit="1" customWidth="1"/>
    <col min="19" max="19" width="7.85546875" bestFit="1" customWidth="1"/>
    <col min="20" max="20" width="10.28515625" bestFit="1" customWidth="1"/>
    <col min="21" max="21" width="7.85546875" bestFit="1" customWidth="1"/>
    <col min="22" max="22" width="11.7109375" bestFit="1" customWidth="1"/>
    <col min="23" max="23" width="7.85546875" bestFit="1" customWidth="1"/>
    <col min="24" max="24" width="10.28515625" bestFit="1" customWidth="1"/>
    <col min="25" max="25" width="7.85546875" bestFit="1" customWidth="1"/>
    <col min="26" max="26" width="9.7109375" bestFit="1" customWidth="1"/>
    <col min="27" max="27" width="7.85546875" bestFit="1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230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v>422.65</v>
      </c>
      <c r="G10" s="108">
        <f t="shared" ref="G10:G19" si="1">((F10/F$19*100))</f>
        <v>7.0363328827239</v>
      </c>
      <c r="H10" s="77">
        <f>SUM(H30:H38)</f>
        <v>5.0999999999999996</v>
      </c>
      <c r="I10" s="108">
        <f t="shared" ref="I10:I19" si="2">((H10/H$19*100))</f>
        <v>0.46274872744099954</v>
      </c>
      <c r="J10" s="21">
        <v>212.15</v>
      </c>
      <c r="K10" s="108">
        <f t="shared" ref="K10:K19" si="3">((J10/J$19*100))</f>
        <v>6.1032796317606453</v>
      </c>
      <c r="L10" s="21">
        <v>683.2</v>
      </c>
      <c r="M10" s="108">
        <f t="shared" ref="M10:M19" si="4">((L10/L$19*100))</f>
        <v>12.349450402459768</v>
      </c>
      <c r="N10" s="77">
        <v>944.14</v>
      </c>
      <c r="O10" s="108">
        <f t="shared" ref="O10:O19" si="5">((N10/N$19*100))</f>
        <v>40.453318479797765</v>
      </c>
      <c r="P10" s="21">
        <f>SUM(P30:P38)</f>
        <v>753.17000000000007</v>
      </c>
      <c r="Q10" s="108">
        <f t="shared" ref="Q10:S19" si="6">((P10/P$19*100))</f>
        <v>34.975364883000616</v>
      </c>
      <c r="R10" s="21">
        <f>SUM(R30:R38)</f>
        <v>301.82</v>
      </c>
      <c r="S10" s="108">
        <f t="shared" si="6"/>
        <v>73.04453049370764</v>
      </c>
      <c r="T10" s="21">
        <f>SUM(T30:T38)</f>
        <v>210.76000000000005</v>
      </c>
      <c r="U10" s="108">
        <f t="shared" ref="U10:U19" si="7">((T10/T$19*100))</f>
        <v>21.127127648910371</v>
      </c>
      <c r="V10" s="21">
        <f>SUM(V30:V38)</f>
        <v>326.14999999999998</v>
      </c>
      <c r="W10" s="108">
        <f t="shared" ref="W10:W19" si="8">((V10/V$19*100))</f>
        <v>12.481582824668491</v>
      </c>
      <c r="X10" s="21">
        <f>SUM(X30:X38)</f>
        <v>0</v>
      </c>
      <c r="Y10" s="108">
        <f t="shared" ref="Y10:Y19" si="9">((X10/X$19*100))</f>
        <v>0</v>
      </c>
      <c r="Z10" s="77">
        <f>SUM(B10+D10+F10+H10+J10+L10+N10+P10+T10+V10+X10+R10)</f>
        <v>3859.1400000000003</v>
      </c>
      <c r="AA10" s="108">
        <f t="shared" ref="AA10:AA19" si="10">((Z10/Z$19*100))</f>
        <v>15.134897281347104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14.23</v>
      </c>
      <c r="E11" s="109">
        <f t="shared" si="0"/>
        <v>3.9895704833464172</v>
      </c>
      <c r="F11" s="22">
        <v>2386.81</v>
      </c>
      <c r="G11" s="109">
        <f t="shared" si="1"/>
        <v>39.735927334234553</v>
      </c>
      <c r="H11" s="80">
        <f>SUM(H39:H46)</f>
        <v>95.410000000000011</v>
      </c>
      <c r="I11" s="109">
        <f t="shared" si="2"/>
        <v>8.6570306049305437</v>
      </c>
      <c r="J11" s="22">
        <v>12.8</v>
      </c>
      <c r="K11" s="109">
        <f t="shared" si="3"/>
        <v>0.36823935558112775</v>
      </c>
      <c r="L11" s="22">
        <v>503.12</v>
      </c>
      <c r="M11" s="109">
        <f t="shared" si="4"/>
        <v>9.0943435106638724</v>
      </c>
      <c r="N11" s="80">
        <v>31.49</v>
      </c>
      <c r="O11" s="109">
        <f t="shared" si="5"/>
        <v>1.3492437550880503</v>
      </c>
      <c r="P11" s="22">
        <f>SUM(P39:P46)</f>
        <v>48.9</v>
      </c>
      <c r="Q11" s="109">
        <f t="shared" si="6"/>
        <v>2.2707958930636241</v>
      </c>
      <c r="R11" s="22">
        <f>SUM(R39:R46)</f>
        <v>8.57</v>
      </c>
      <c r="S11" s="109">
        <f t="shared" si="6"/>
        <v>2.07405614714424</v>
      </c>
      <c r="T11" s="22">
        <f>SUM(T39:T46)</f>
        <v>363.03999999999996</v>
      </c>
      <c r="U11" s="109">
        <f t="shared" si="7"/>
        <v>36.392068806511766</v>
      </c>
      <c r="V11" s="22">
        <f>SUM(V39:V46)</f>
        <v>427.5</v>
      </c>
      <c r="W11" s="109">
        <f t="shared" si="8"/>
        <v>16.360192112665278</v>
      </c>
      <c r="X11" s="22">
        <f>SUM(X39:X46)</f>
        <v>67</v>
      </c>
      <c r="Y11" s="109">
        <f t="shared" si="9"/>
        <v>13.04949068032643</v>
      </c>
      <c r="Z11" s="80">
        <f t="shared" ref="Z11:Z18" si="11">SUM(B11+D11+F11+H11+J11+L11+N11+P11+T11+V11+X11+R11)</f>
        <v>3958.87</v>
      </c>
      <c r="AA11" s="109">
        <f t="shared" si="10"/>
        <v>15.526021548896024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1.08</v>
      </c>
      <c r="E12" s="109">
        <f t="shared" si="0"/>
        <v>0.3027924189749916</v>
      </c>
      <c r="F12" s="22">
        <v>4.6500000000000004</v>
      </c>
      <c r="G12" s="109">
        <f t="shared" si="1"/>
        <v>7.7413812621947575E-2</v>
      </c>
      <c r="H12" s="80">
        <f>SUM(H47:H52)</f>
        <v>0</v>
      </c>
      <c r="I12" s="109">
        <f t="shared" si="2"/>
        <v>0</v>
      </c>
      <c r="J12" s="22">
        <v>65.400000000000006</v>
      </c>
      <c r="K12" s="109">
        <f t="shared" si="3"/>
        <v>1.8814729574223248</v>
      </c>
      <c r="L12" s="22">
        <v>60.17</v>
      </c>
      <c r="M12" s="109">
        <f t="shared" si="4"/>
        <v>1.0876265086592567</v>
      </c>
      <c r="N12" s="80">
        <v>18.25</v>
      </c>
      <c r="O12" s="109">
        <f t="shared" si="5"/>
        <v>0.78195295428253142</v>
      </c>
      <c r="P12" s="22">
        <f>SUM(P47:P52)</f>
        <v>51.84</v>
      </c>
      <c r="Q12" s="109">
        <f t="shared" si="6"/>
        <v>2.4073222719103944</v>
      </c>
      <c r="R12" s="22">
        <f>SUM(R47:R52)</f>
        <v>0.7</v>
      </c>
      <c r="S12" s="109">
        <f t="shared" si="6"/>
        <v>0.16940948693126812</v>
      </c>
      <c r="T12" s="22">
        <f>SUM(T47:T52)</f>
        <v>6.3999999999999995</v>
      </c>
      <c r="U12" s="109">
        <f t="shared" si="7"/>
        <v>0.64155255718839599</v>
      </c>
      <c r="V12" s="22">
        <f>SUM(V47:V52)</f>
        <v>4</v>
      </c>
      <c r="W12" s="109">
        <f t="shared" si="8"/>
        <v>0.15307782093721897</v>
      </c>
      <c r="X12" s="22">
        <f>SUM(X47:X52)</f>
        <v>0.09</v>
      </c>
      <c r="Y12" s="109">
        <f t="shared" si="9"/>
        <v>1.7529166585513116E-2</v>
      </c>
      <c r="Z12" s="80">
        <f t="shared" si="11"/>
        <v>212.58</v>
      </c>
      <c r="AA12" s="109">
        <f t="shared" si="10"/>
        <v>0.83370296596359994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0.57999999999999996</v>
      </c>
      <c r="E13" s="109">
        <f t="shared" si="0"/>
        <v>0.16261074352360658</v>
      </c>
      <c r="F13" s="22">
        <v>540.38</v>
      </c>
      <c r="G13" s="109">
        <f t="shared" si="1"/>
        <v>8.996317433257639</v>
      </c>
      <c r="H13" s="80">
        <f>SUM(H53:H54)</f>
        <v>30.44</v>
      </c>
      <c r="I13" s="109">
        <f t="shared" si="2"/>
        <v>2.7619747575105933</v>
      </c>
      <c r="J13" s="22">
        <v>865.95</v>
      </c>
      <c r="K13" s="109">
        <f t="shared" si="3"/>
        <v>24.912255466052933</v>
      </c>
      <c r="L13" s="22">
        <v>194.67</v>
      </c>
      <c r="M13" s="109">
        <f t="shared" si="4"/>
        <v>3.5188341771762914</v>
      </c>
      <c r="N13" s="80">
        <v>27.06</v>
      </c>
      <c r="O13" s="109">
        <f t="shared" si="5"/>
        <v>1.1594327091991947</v>
      </c>
      <c r="P13" s="22">
        <f>SUM(P53:P54)</f>
        <v>5.8900000000000006</v>
      </c>
      <c r="Q13" s="109">
        <f t="shared" si="6"/>
        <v>0.27351713313179443</v>
      </c>
      <c r="R13" s="22">
        <f>SUM(R53:R54)</f>
        <v>7.85</v>
      </c>
      <c r="S13" s="109">
        <f t="shared" si="6"/>
        <v>1.8998063891577925</v>
      </c>
      <c r="T13" s="22">
        <f>SUM(T53:T54)</f>
        <v>13.400000000000002</v>
      </c>
      <c r="U13" s="109">
        <f t="shared" si="7"/>
        <v>1.3432506666132045</v>
      </c>
      <c r="V13" s="22">
        <f>SUM(V53:V54)</f>
        <v>12</v>
      </c>
      <c r="W13" s="109">
        <f t="shared" si="8"/>
        <v>0.45923346281165689</v>
      </c>
      <c r="X13" s="22">
        <f>SUM(X53:X54)</f>
        <v>0.02</v>
      </c>
      <c r="Y13" s="109">
        <f t="shared" si="9"/>
        <v>3.8953703523362483E-3</v>
      </c>
      <c r="Z13" s="80">
        <f t="shared" si="11"/>
        <v>1698.2400000000002</v>
      </c>
      <c r="AA13" s="109">
        <f t="shared" si="10"/>
        <v>6.660211331818723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20.12</v>
      </c>
      <c r="E14" s="109">
        <f t="shared" si="0"/>
        <v>5.6409106201637327</v>
      </c>
      <c r="F14" s="22">
        <v>721.06</v>
      </c>
      <c r="G14" s="109">
        <f t="shared" si="1"/>
        <v>12.004301877243334</v>
      </c>
      <c r="H14" s="80">
        <f>SUM(H55:H57)</f>
        <v>373.15999999999997</v>
      </c>
      <c r="I14" s="109">
        <f t="shared" si="2"/>
        <v>33.858689241545761</v>
      </c>
      <c r="J14" s="22">
        <v>827.7</v>
      </c>
      <c r="K14" s="109">
        <f t="shared" si="3"/>
        <v>23.81185270425777</v>
      </c>
      <c r="L14" s="22">
        <v>3738.46</v>
      </c>
      <c r="M14" s="109">
        <f t="shared" si="4"/>
        <v>67.576004612968006</v>
      </c>
      <c r="N14" s="80">
        <v>596.47</v>
      </c>
      <c r="O14" s="109">
        <f t="shared" si="5"/>
        <v>25.556793350186389</v>
      </c>
      <c r="P14" s="22">
        <f>SUM(P55:P57)</f>
        <v>211.95999999999998</v>
      </c>
      <c r="Q14" s="109">
        <f t="shared" si="6"/>
        <v>9.8429017892385637</v>
      </c>
      <c r="R14" s="22">
        <f>SUM(R55:R57)</f>
        <v>61.160000000000004</v>
      </c>
      <c r="S14" s="109">
        <f t="shared" si="6"/>
        <v>14.801548886737656</v>
      </c>
      <c r="T14" s="22">
        <f>SUM(T55:T57)</f>
        <v>20.54</v>
      </c>
      <c r="U14" s="109">
        <f t="shared" si="7"/>
        <v>2.0589827382265087</v>
      </c>
      <c r="V14" s="22">
        <f>SUM(V55:V57)</f>
        <v>120.5</v>
      </c>
      <c r="W14" s="109">
        <f t="shared" si="8"/>
        <v>4.6114693557337212</v>
      </c>
      <c r="X14" s="22">
        <f>SUM(X55:X57)</f>
        <v>0.57000000000000006</v>
      </c>
      <c r="Y14" s="109">
        <f t="shared" si="9"/>
        <v>0.11101805504158309</v>
      </c>
      <c r="Z14" s="80">
        <f t="shared" si="11"/>
        <v>6691.7</v>
      </c>
      <c r="AA14" s="109">
        <f t="shared" si="10"/>
        <v>26.243720657346042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0.13</v>
      </c>
      <c r="E15" s="109">
        <f t="shared" si="0"/>
        <v>3.6447235617360102E-2</v>
      </c>
      <c r="F15" s="22">
        <v>32.9</v>
      </c>
      <c r="G15" s="109">
        <f t="shared" si="1"/>
        <v>0.54772353446496225</v>
      </c>
      <c r="H15" s="80">
        <f>SUM(H58:H60)</f>
        <v>18.899999999999999</v>
      </c>
      <c r="I15" s="109">
        <f t="shared" si="2"/>
        <v>1.7148923428695868</v>
      </c>
      <c r="J15" s="22">
        <v>187.3</v>
      </c>
      <c r="K15" s="109">
        <f t="shared" si="3"/>
        <v>5.3883774453394713</v>
      </c>
      <c r="L15" s="22">
        <v>41.75</v>
      </c>
      <c r="M15" s="109">
        <f t="shared" si="4"/>
        <v>0.75466855137982325</v>
      </c>
      <c r="N15" s="80">
        <v>26.58</v>
      </c>
      <c r="O15" s="109">
        <f t="shared" si="5"/>
        <v>1.1388662753331336</v>
      </c>
      <c r="P15" s="22">
        <f>SUM(P58:P60)</f>
        <v>27.77</v>
      </c>
      <c r="Q15" s="109">
        <f t="shared" si="6"/>
        <v>1.2895705920322462</v>
      </c>
      <c r="R15" s="22">
        <f>SUM(R58:R60)</f>
        <v>19.5</v>
      </c>
      <c r="S15" s="109">
        <f t="shared" si="6"/>
        <v>4.7192642787996117</v>
      </c>
      <c r="T15" s="22">
        <f>SUM(T58:T60)</f>
        <v>1.6</v>
      </c>
      <c r="U15" s="109">
        <f t="shared" si="7"/>
        <v>0.160388139297099</v>
      </c>
      <c r="V15" s="22">
        <f>SUM(V58:V60)</f>
        <v>15</v>
      </c>
      <c r="W15" s="109">
        <f t="shared" si="8"/>
        <v>0.5740418285145712</v>
      </c>
      <c r="X15" s="22">
        <f>SUM(X58:X60)</f>
        <v>400</v>
      </c>
      <c r="Y15" s="109">
        <f t="shared" si="9"/>
        <v>77.907407046724956</v>
      </c>
      <c r="Z15" s="80">
        <f t="shared" si="11"/>
        <v>771.43000000000006</v>
      </c>
      <c r="AA15" s="109">
        <f t="shared" si="10"/>
        <v>3.0254185672843157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299.11</v>
      </c>
      <c r="E16" s="109">
        <f t="shared" si="0"/>
        <v>83.859481888527526</v>
      </c>
      <c r="F16" s="22">
        <v>1382.79</v>
      </c>
      <c r="G16" s="109">
        <f t="shared" si="1"/>
        <v>23.020870097957605</v>
      </c>
      <c r="H16" s="80">
        <f>SUM(H61:H64)</f>
        <v>377.31</v>
      </c>
      <c r="I16" s="109">
        <f t="shared" si="2"/>
        <v>34.235239676620303</v>
      </c>
      <c r="J16" s="22">
        <v>935.44</v>
      </c>
      <c r="K16" s="109">
        <f t="shared" si="3"/>
        <v>26.911392405063296</v>
      </c>
      <c r="L16" s="22">
        <v>214.07</v>
      </c>
      <c r="M16" s="109">
        <f t="shared" si="4"/>
        <v>3.8695065100330246</v>
      </c>
      <c r="N16" s="80">
        <v>486.95</v>
      </c>
      <c r="O16" s="109">
        <f t="shared" si="5"/>
        <v>20.864218689746778</v>
      </c>
      <c r="P16" s="22">
        <f>SUM(P61:P64)</f>
        <v>141.86000000000001</v>
      </c>
      <c r="Q16" s="109">
        <f t="shared" si="6"/>
        <v>6.5876299670757827</v>
      </c>
      <c r="R16" s="22">
        <f>SUM(R61:R64)</f>
        <v>5.5</v>
      </c>
      <c r="S16" s="109">
        <f t="shared" si="6"/>
        <v>1.3310745401742496</v>
      </c>
      <c r="T16" s="22">
        <f>SUM(T61:T64)</f>
        <v>176.94</v>
      </c>
      <c r="U16" s="109">
        <f t="shared" si="7"/>
        <v>17.736923354517938</v>
      </c>
      <c r="V16" s="22">
        <f>SUM(V61:V64)</f>
        <v>30</v>
      </c>
      <c r="W16" s="109">
        <f t="shared" si="8"/>
        <v>1.1480836570291424</v>
      </c>
      <c r="X16" s="22">
        <f>SUM(X61:X64)</f>
        <v>2</v>
      </c>
      <c r="Y16" s="109">
        <f t="shared" si="9"/>
        <v>0.38953703523362476</v>
      </c>
      <c r="Z16" s="80">
        <f t="shared" si="11"/>
        <v>4051.9700000000003</v>
      </c>
      <c r="AA16" s="109">
        <f t="shared" si="10"/>
        <v>15.891144072798607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0.27</v>
      </c>
      <c r="G17" s="109">
        <f t="shared" si="1"/>
        <v>4.4949955715969554E-3</v>
      </c>
      <c r="H17" s="80">
        <f>SUM(H65:H67)</f>
        <v>3.39</v>
      </c>
      <c r="I17" s="109">
        <f t="shared" si="2"/>
        <v>0.30759180118137031</v>
      </c>
      <c r="J17" s="22">
        <v>369.26</v>
      </c>
      <c r="K17" s="109">
        <f t="shared" si="3"/>
        <v>10.62313003452244</v>
      </c>
      <c r="L17" s="22">
        <v>20.54</v>
      </c>
      <c r="M17" s="109">
        <f t="shared" si="4"/>
        <v>0.37127885138542682</v>
      </c>
      <c r="N17" s="80">
        <v>40.799999999999997</v>
      </c>
      <c r="O17" s="109">
        <f t="shared" si="5"/>
        <v>1.7481468786151935</v>
      </c>
      <c r="P17" s="22">
        <f>SUM(P65:P67)</f>
        <v>849.25000000000011</v>
      </c>
      <c r="Q17" s="109">
        <f t="shared" si="6"/>
        <v>39.437084093748119</v>
      </c>
      <c r="R17" s="22">
        <f>SUM(R65:R67)</f>
        <v>0</v>
      </c>
      <c r="S17" s="109">
        <f t="shared" si="6"/>
        <v>0</v>
      </c>
      <c r="T17" s="22">
        <f>SUM(T65:T67)</f>
        <v>0</v>
      </c>
      <c r="U17" s="109">
        <f t="shared" si="7"/>
        <v>0</v>
      </c>
      <c r="V17" s="22">
        <f>SUM(V65:V67)</f>
        <v>0</v>
      </c>
      <c r="W17" s="109">
        <f t="shared" si="8"/>
        <v>0</v>
      </c>
      <c r="X17" s="22">
        <f>SUM(X65:X67)</f>
        <v>1.75</v>
      </c>
      <c r="Y17" s="109">
        <f t="shared" si="9"/>
        <v>0.34084490582942167</v>
      </c>
      <c r="Z17" s="80">
        <f t="shared" si="11"/>
        <v>1285.2600000000002</v>
      </c>
      <c r="AA17" s="109">
        <f t="shared" si="10"/>
        <v>5.0405733090336655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21.43</v>
      </c>
      <c r="E18" s="110">
        <f t="shared" si="0"/>
        <v>6.0081866098463612</v>
      </c>
      <c r="F18" s="23">
        <v>515.16999999999996</v>
      </c>
      <c r="G18" s="110">
        <f t="shared" si="1"/>
        <v>8.5766180319244558</v>
      </c>
      <c r="H18" s="83">
        <f>SUM(H68)</f>
        <v>198.39999999999995</v>
      </c>
      <c r="I18" s="110">
        <f t="shared" si="2"/>
        <v>18.001832847900843</v>
      </c>
      <c r="J18" s="23">
        <v>0</v>
      </c>
      <c r="K18" s="110">
        <f t="shared" si="3"/>
        <v>0</v>
      </c>
      <c r="L18" s="23">
        <v>76.25</v>
      </c>
      <c r="M18" s="110">
        <f t="shared" si="4"/>
        <v>1.3782868752745274</v>
      </c>
      <c r="N18" s="83">
        <v>162.16</v>
      </c>
      <c r="O18" s="110">
        <f t="shared" si="5"/>
        <v>6.9480269077509762</v>
      </c>
      <c r="P18" s="23">
        <f>SUM(P68)</f>
        <v>62.790000000000006</v>
      </c>
      <c r="Q18" s="110">
        <f t="shared" si="6"/>
        <v>2.9158133767988748</v>
      </c>
      <c r="R18" s="23">
        <f>SUM(R68)</f>
        <v>8.1</v>
      </c>
      <c r="S18" s="110">
        <f t="shared" si="6"/>
        <v>1.9603097773475311</v>
      </c>
      <c r="T18" s="23">
        <f>SUM(T68)</f>
        <v>204.9</v>
      </c>
      <c r="U18" s="110">
        <f t="shared" si="7"/>
        <v>20.539706088734743</v>
      </c>
      <c r="V18" s="23">
        <f>SUM(V68)</f>
        <v>1677.8999999999999</v>
      </c>
      <c r="W18" s="110">
        <f t="shared" si="8"/>
        <v>64.212318937639921</v>
      </c>
      <c r="X18" s="23">
        <f>SUM(X68)</f>
        <v>42</v>
      </c>
      <c r="Y18" s="110">
        <f t="shared" si="9"/>
        <v>8.1802777399061206</v>
      </c>
      <c r="Z18" s="83">
        <f t="shared" si="11"/>
        <v>2969.1</v>
      </c>
      <c r="AA18" s="110">
        <f t="shared" si="10"/>
        <v>11.644310265511921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356.68</v>
      </c>
      <c r="E19" s="113">
        <f t="shared" si="0"/>
        <v>100</v>
      </c>
      <c r="F19" s="112">
        <f>SUM(F10:F18)</f>
        <v>6006.68</v>
      </c>
      <c r="G19" s="113">
        <f t="shared" si="1"/>
        <v>100</v>
      </c>
      <c r="H19" s="112">
        <f>SUM(H10:H18)</f>
        <v>1102.1099999999999</v>
      </c>
      <c r="I19" s="113">
        <f t="shared" si="2"/>
        <v>100</v>
      </c>
      <c r="J19" s="112">
        <f>SUM(J10:J18)</f>
        <v>3476</v>
      </c>
      <c r="K19" s="113">
        <f t="shared" si="3"/>
        <v>100</v>
      </c>
      <c r="L19" s="112">
        <f>SUM(L10:L18)</f>
        <v>5532.2300000000005</v>
      </c>
      <c r="M19" s="113">
        <f t="shared" si="4"/>
        <v>100</v>
      </c>
      <c r="N19" s="96">
        <f>SUM(N10:N18)</f>
        <v>2333.8999999999996</v>
      </c>
      <c r="O19" s="113">
        <f t="shared" si="5"/>
        <v>100</v>
      </c>
      <c r="P19" s="96">
        <f>SUM(P10:P18)</f>
        <v>2153.4299999999998</v>
      </c>
      <c r="Q19" s="113">
        <f t="shared" si="6"/>
        <v>100</v>
      </c>
      <c r="R19" s="96">
        <f>SUM(R10:R18)</f>
        <v>413.20000000000005</v>
      </c>
      <c r="S19" s="113">
        <f t="shared" si="6"/>
        <v>100</v>
      </c>
      <c r="T19" s="112">
        <f>SUM(T10:T18)</f>
        <v>997.57999999999981</v>
      </c>
      <c r="U19" s="113">
        <f t="shared" si="7"/>
        <v>100</v>
      </c>
      <c r="V19" s="112">
        <f>SUM(V10:V18)</f>
        <v>2613.0499999999997</v>
      </c>
      <c r="W19" s="113">
        <f t="shared" si="8"/>
        <v>100</v>
      </c>
      <c r="X19" s="112">
        <f>SUM(X10:X18)</f>
        <v>513.43000000000006</v>
      </c>
      <c r="Y19" s="113">
        <f t="shared" si="9"/>
        <v>100</v>
      </c>
      <c r="Z19" s="96">
        <f>SUM(Z10:Z18)</f>
        <v>25498.29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ht="13.5" customHeight="1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116"/>
      <c r="C30" s="116"/>
      <c r="D30" s="116"/>
      <c r="E30" s="116">
        <f>((D30/D$69*100))</f>
        <v>0</v>
      </c>
      <c r="F30" s="116"/>
      <c r="G30" s="116">
        <f>((F30/F$69*100))</f>
        <v>0</v>
      </c>
      <c r="H30" s="116"/>
      <c r="I30" s="116">
        <f t="shared" ref="I30:I68" si="12">((H30/H$69*100))</f>
        <v>0</v>
      </c>
      <c r="J30" s="116"/>
      <c r="K30" s="116">
        <f t="shared" ref="K30:K68" si="13">((J30/J$69*100))</f>
        <v>0</v>
      </c>
      <c r="L30" s="116">
        <v>15.25</v>
      </c>
      <c r="M30" s="116">
        <f t="shared" ref="M30:M68" si="14">((L30/L$69*100))</f>
        <v>0.27565737505490551</v>
      </c>
      <c r="N30" s="116">
        <v>2.15</v>
      </c>
      <c r="O30" s="116">
        <f t="shared" ref="O30:O68" si="15">((N30/N$69*100))</f>
        <v>9.2120485025065424E-2</v>
      </c>
      <c r="P30" s="116">
        <v>9.3099999999999987</v>
      </c>
      <c r="Q30" s="116">
        <f t="shared" ref="Q30:Q68" si="16">((P30/P$69*100))</f>
        <v>0.43233353301477173</v>
      </c>
      <c r="R30" s="116">
        <v>191.55</v>
      </c>
      <c r="S30" s="116">
        <f t="shared" ref="S30:S68" si="17">((R30/R$69*100))</f>
        <v>46.357696030977742</v>
      </c>
      <c r="T30" s="116">
        <v>12.25</v>
      </c>
      <c r="U30" s="116">
        <f t="shared" ref="U30:U68" si="18">((T30/T$69*100))</f>
        <v>1.2279716914934138</v>
      </c>
      <c r="V30" s="116">
        <v>5</v>
      </c>
      <c r="W30" s="116">
        <f t="shared" ref="W30:W68" si="19">((V30/V$69*100))</f>
        <v>0.19134727617152372</v>
      </c>
      <c r="X30" s="116"/>
      <c r="Y30" s="116">
        <f t="shared" ref="Y30:Y68" si="20">((X30/X$69*100))</f>
        <v>0</v>
      </c>
      <c r="Z30" s="116">
        <f>B30+D30+F30+H30+J30+L30+N30+P30+R30+T30+V30+X30</f>
        <v>235.51000000000002</v>
      </c>
      <c r="AA30" s="116">
        <f t="shared" ref="AA30:AA68" si="21">((Z30/Z$69*100))</f>
        <v>0.92363056503004737</v>
      </c>
    </row>
    <row r="31" spans="1:27" x14ac:dyDescent="0.2">
      <c r="A31" s="89" t="s">
        <v>179</v>
      </c>
      <c r="B31" s="116"/>
      <c r="C31" s="116"/>
      <c r="D31" s="116"/>
      <c r="E31" s="116">
        <f t="shared" ref="E31:G68" si="22">((D31/D$69*100))</f>
        <v>0</v>
      </c>
      <c r="F31" s="116"/>
      <c r="G31" s="116">
        <f t="shared" si="22"/>
        <v>0</v>
      </c>
      <c r="H31" s="116">
        <v>5</v>
      </c>
      <c r="I31" s="116">
        <f t="shared" si="12"/>
        <v>0.45367522298137219</v>
      </c>
      <c r="J31" s="116">
        <v>2.15</v>
      </c>
      <c r="K31" s="116">
        <f t="shared" si="13"/>
        <v>6.1852704257767531E-2</v>
      </c>
      <c r="L31" s="116">
        <v>81.7</v>
      </c>
      <c r="M31" s="116">
        <f t="shared" si="14"/>
        <v>1.4768004945564446</v>
      </c>
      <c r="N31" s="116">
        <v>730.21</v>
      </c>
      <c r="O31" s="116">
        <f t="shared" si="15"/>
        <v>31.287115986117687</v>
      </c>
      <c r="P31" s="116">
        <v>165.54000000000002</v>
      </c>
      <c r="Q31" s="116">
        <f t="shared" si="16"/>
        <v>7.6872710048620121</v>
      </c>
      <c r="R31" s="116">
        <v>17.649999999999999</v>
      </c>
      <c r="S31" s="116">
        <f t="shared" si="17"/>
        <v>4.2715392061955466</v>
      </c>
      <c r="T31" s="116">
        <v>45.550000000000004</v>
      </c>
      <c r="U31" s="116">
        <f t="shared" si="18"/>
        <v>4.5660498406142862</v>
      </c>
      <c r="V31" s="116"/>
      <c r="W31" s="116">
        <f t="shared" si="19"/>
        <v>0</v>
      </c>
      <c r="X31" s="116"/>
      <c r="Y31" s="116">
        <f t="shared" si="20"/>
        <v>0</v>
      </c>
      <c r="Z31" s="116">
        <f t="shared" ref="Z31:Z68" si="23">B31+D31+F31+H31+J31+L31+N31+P31+R31+T31+V31+X31</f>
        <v>1047.8000000000002</v>
      </c>
      <c r="AA31" s="116">
        <f t="shared" si="21"/>
        <v>4.1092951723429314</v>
      </c>
    </row>
    <row r="32" spans="1:27" x14ac:dyDescent="0.2">
      <c r="A32" s="89" t="s">
        <v>180</v>
      </c>
      <c r="B32" s="116"/>
      <c r="C32" s="116"/>
      <c r="D32" s="116"/>
      <c r="E32" s="116">
        <f t="shared" si="22"/>
        <v>0</v>
      </c>
      <c r="F32" s="116">
        <v>270</v>
      </c>
      <c r="G32" s="116">
        <f t="shared" si="22"/>
        <v>4.4949955715969558</v>
      </c>
      <c r="H32" s="116"/>
      <c r="I32" s="116">
        <f t="shared" si="12"/>
        <v>0</v>
      </c>
      <c r="J32" s="116"/>
      <c r="K32" s="116">
        <f t="shared" si="13"/>
        <v>0</v>
      </c>
      <c r="L32" s="116">
        <v>1.6</v>
      </c>
      <c r="M32" s="116">
        <f t="shared" si="14"/>
        <v>2.8921429513957299E-2</v>
      </c>
      <c r="N32" s="116">
        <v>1.55</v>
      </c>
      <c r="O32" s="116">
        <f t="shared" si="15"/>
        <v>6.6412442692489027E-2</v>
      </c>
      <c r="P32" s="116">
        <v>1</v>
      </c>
      <c r="Q32" s="116">
        <f t="shared" si="16"/>
        <v>4.6437543825431984E-2</v>
      </c>
      <c r="R32" s="116">
        <v>73.42</v>
      </c>
      <c r="S32" s="116">
        <f t="shared" si="17"/>
        <v>17.768635043562441</v>
      </c>
      <c r="T32" s="116">
        <v>1.5</v>
      </c>
      <c r="U32" s="116">
        <f t="shared" si="18"/>
        <v>0.15036388059103029</v>
      </c>
      <c r="V32" s="116">
        <v>14.5</v>
      </c>
      <c r="W32" s="116">
        <f t="shared" si="19"/>
        <v>0.55490710089741879</v>
      </c>
      <c r="X32" s="116"/>
      <c r="Y32" s="116">
        <f t="shared" si="20"/>
        <v>0</v>
      </c>
      <c r="Z32" s="116">
        <f t="shared" si="23"/>
        <v>363.57000000000005</v>
      </c>
      <c r="AA32" s="116">
        <f t="shared" si="21"/>
        <v>1.4258603223980908</v>
      </c>
    </row>
    <row r="33" spans="1:27" x14ac:dyDescent="0.2">
      <c r="A33" s="89" t="s">
        <v>181</v>
      </c>
      <c r="B33" s="116"/>
      <c r="C33" s="116"/>
      <c r="D33" s="116"/>
      <c r="E33" s="116">
        <f t="shared" si="22"/>
        <v>0</v>
      </c>
      <c r="F33" s="116">
        <v>150</v>
      </c>
      <c r="G33" s="116">
        <f t="shared" si="22"/>
        <v>2.4972197619983088</v>
      </c>
      <c r="H33" s="116"/>
      <c r="I33" s="116">
        <f t="shared" si="12"/>
        <v>0</v>
      </c>
      <c r="J33" s="116"/>
      <c r="K33" s="116">
        <f t="shared" si="13"/>
        <v>0</v>
      </c>
      <c r="L33" s="116">
        <v>0.5</v>
      </c>
      <c r="M33" s="116">
        <f t="shared" si="14"/>
        <v>9.0379467231116555E-3</v>
      </c>
      <c r="N33" s="116">
        <v>19.649999999999999</v>
      </c>
      <c r="O33" s="116">
        <f t="shared" si="15"/>
        <v>0.84193838639187701</v>
      </c>
      <c r="P33" s="116">
        <v>105</v>
      </c>
      <c r="Q33" s="116">
        <f t="shared" si="16"/>
        <v>4.8759421016703586</v>
      </c>
      <c r="R33" s="116">
        <v>13.5</v>
      </c>
      <c r="S33" s="116">
        <f t="shared" si="17"/>
        <v>3.2671829622458861</v>
      </c>
      <c r="T33" s="116">
        <v>8.3000000000000007</v>
      </c>
      <c r="U33" s="116">
        <f t="shared" si="18"/>
        <v>0.83201347260370084</v>
      </c>
      <c r="V33" s="116">
        <v>306.64999999999998</v>
      </c>
      <c r="W33" s="116">
        <f t="shared" si="19"/>
        <v>11.735328447599548</v>
      </c>
      <c r="X33" s="116"/>
      <c r="Y33" s="116">
        <f t="shared" si="20"/>
        <v>0</v>
      </c>
      <c r="Z33" s="116">
        <f t="shared" si="23"/>
        <v>603.59999999999991</v>
      </c>
      <c r="AA33" s="116">
        <f t="shared" si="21"/>
        <v>2.3672175663544497</v>
      </c>
    </row>
    <row r="34" spans="1:27" x14ac:dyDescent="0.2">
      <c r="A34" s="89" t="s">
        <v>182</v>
      </c>
      <c r="B34" s="116"/>
      <c r="C34" s="116"/>
      <c r="D34" s="116"/>
      <c r="E34" s="116">
        <f t="shared" si="22"/>
        <v>0</v>
      </c>
      <c r="F34" s="116">
        <v>2.5</v>
      </c>
      <c r="G34" s="116">
        <f t="shared" si="22"/>
        <v>4.1620329366638481E-2</v>
      </c>
      <c r="H34" s="116"/>
      <c r="I34" s="116">
        <f t="shared" si="12"/>
        <v>0</v>
      </c>
      <c r="J34" s="116">
        <v>50</v>
      </c>
      <c r="K34" s="116">
        <f t="shared" si="13"/>
        <v>1.4384349827387799</v>
      </c>
      <c r="L34" s="116">
        <v>13.78</v>
      </c>
      <c r="M34" s="116">
        <f t="shared" si="14"/>
        <v>0.24908581168895721</v>
      </c>
      <c r="N34" s="116">
        <v>71.399999999999991</v>
      </c>
      <c r="O34" s="116">
        <f t="shared" si="15"/>
        <v>3.0592570375765913</v>
      </c>
      <c r="P34" s="116">
        <v>6.3100000000000005</v>
      </c>
      <c r="Q34" s="116">
        <f t="shared" si="16"/>
        <v>0.29302090153847588</v>
      </c>
      <c r="R34" s="116">
        <v>2.5</v>
      </c>
      <c r="S34" s="116">
        <f t="shared" si="17"/>
        <v>0.60503388189738627</v>
      </c>
      <c r="T34" s="116">
        <v>115.25</v>
      </c>
      <c r="U34" s="116">
        <f t="shared" si="18"/>
        <v>11.552958158744159</v>
      </c>
      <c r="V34" s="116"/>
      <c r="W34" s="116">
        <f t="shared" si="19"/>
        <v>0</v>
      </c>
      <c r="X34" s="116"/>
      <c r="Y34" s="116">
        <f t="shared" si="20"/>
        <v>0</v>
      </c>
      <c r="Z34" s="116">
        <f t="shared" si="23"/>
        <v>261.74</v>
      </c>
      <c r="AA34" s="116">
        <f t="shared" si="21"/>
        <v>1.0265002084453509</v>
      </c>
    </row>
    <row r="35" spans="1:27" x14ac:dyDescent="0.2">
      <c r="A35" s="89" t="s">
        <v>183</v>
      </c>
      <c r="B35" s="116"/>
      <c r="C35" s="116"/>
      <c r="D35" s="116"/>
      <c r="E35" s="116">
        <f t="shared" si="22"/>
        <v>0</v>
      </c>
      <c r="F35" s="116"/>
      <c r="G35" s="116">
        <f t="shared" si="22"/>
        <v>0</v>
      </c>
      <c r="H35" s="116"/>
      <c r="I35" s="116">
        <f t="shared" si="12"/>
        <v>0</v>
      </c>
      <c r="J35" s="116"/>
      <c r="K35" s="116">
        <f t="shared" si="13"/>
        <v>0</v>
      </c>
      <c r="L35" s="116">
        <v>128.16</v>
      </c>
      <c r="M35" s="116">
        <f t="shared" si="14"/>
        <v>2.3166065040679795</v>
      </c>
      <c r="N35" s="116">
        <v>3.02</v>
      </c>
      <c r="O35" s="116">
        <f t="shared" si="15"/>
        <v>0.12939714640730121</v>
      </c>
      <c r="P35" s="116">
        <v>6.2600000000000007</v>
      </c>
      <c r="Q35" s="116">
        <f t="shared" si="16"/>
        <v>0.29069902434720429</v>
      </c>
      <c r="R35" s="116">
        <v>1.7</v>
      </c>
      <c r="S35" s="116">
        <f t="shared" si="17"/>
        <v>0.41142303969022265</v>
      </c>
      <c r="T35" s="116">
        <v>15.8</v>
      </c>
      <c r="U35" s="116">
        <f t="shared" si="18"/>
        <v>1.5838328755588522</v>
      </c>
      <c r="V35" s="116"/>
      <c r="W35" s="116">
        <f t="shared" si="19"/>
        <v>0</v>
      </c>
      <c r="X35" s="116"/>
      <c r="Y35" s="116">
        <f t="shared" si="20"/>
        <v>0</v>
      </c>
      <c r="Z35" s="116">
        <f t="shared" si="23"/>
        <v>154.94</v>
      </c>
      <c r="AA35" s="116">
        <f t="shared" si="21"/>
        <v>0.6076485913369094</v>
      </c>
    </row>
    <row r="36" spans="1:27" x14ac:dyDescent="0.2">
      <c r="A36" s="89" t="s">
        <v>184</v>
      </c>
      <c r="B36" s="116"/>
      <c r="C36" s="116"/>
      <c r="D36" s="116"/>
      <c r="E36" s="116">
        <f t="shared" si="22"/>
        <v>0</v>
      </c>
      <c r="F36" s="116"/>
      <c r="G36" s="116">
        <f t="shared" si="22"/>
        <v>0</v>
      </c>
      <c r="H36" s="116"/>
      <c r="I36" s="116">
        <f t="shared" si="12"/>
        <v>0</v>
      </c>
      <c r="J36" s="116"/>
      <c r="K36" s="116">
        <f t="shared" si="13"/>
        <v>0</v>
      </c>
      <c r="L36" s="116">
        <v>61.559999999999995</v>
      </c>
      <c r="M36" s="116">
        <f t="shared" si="14"/>
        <v>1.1127520005495071</v>
      </c>
      <c r="N36" s="116">
        <v>18.72</v>
      </c>
      <c r="O36" s="116">
        <f t="shared" si="15"/>
        <v>0.80209092077638355</v>
      </c>
      <c r="P36" s="116">
        <v>0.1</v>
      </c>
      <c r="Q36" s="116">
        <f t="shared" si="16"/>
        <v>4.6437543825431993E-3</v>
      </c>
      <c r="R36" s="116"/>
      <c r="S36" s="116">
        <f t="shared" si="17"/>
        <v>0</v>
      </c>
      <c r="T36" s="116">
        <v>3.25</v>
      </c>
      <c r="U36" s="116">
        <f t="shared" si="18"/>
        <v>0.32578840794723224</v>
      </c>
      <c r="V36" s="116"/>
      <c r="W36" s="116">
        <f t="shared" si="19"/>
        <v>0</v>
      </c>
      <c r="X36" s="116"/>
      <c r="Y36" s="116">
        <f t="shared" si="20"/>
        <v>0</v>
      </c>
      <c r="Z36" s="116">
        <f t="shared" si="23"/>
        <v>83.63</v>
      </c>
      <c r="AA36" s="116">
        <f t="shared" si="21"/>
        <v>0.32798277845298651</v>
      </c>
    </row>
    <row r="37" spans="1:27" x14ac:dyDescent="0.2">
      <c r="A37" s="89" t="s">
        <v>185</v>
      </c>
      <c r="B37" s="116"/>
      <c r="C37" s="116"/>
      <c r="D37" s="116"/>
      <c r="E37" s="116">
        <f t="shared" si="22"/>
        <v>0</v>
      </c>
      <c r="F37" s="116"/>
      <c r="G37" s="116">
        <f t="shared" si="22"/>
        <v>0</v>
      </c>
      <c r="H37" s="116"/>
      <c r="I37" s="116">
        <f t="shared" si="12"/>
        <v>0</v>
      </c>
      <c r="J37" s="116"/>
      <c r="K37" s="116">
        <f t="shared" si="13"/>
        <v>0</v>
      </c>
      <c r="L37" s="116">
        <v>3.0999999999999996</v>
      </c>
      <c r="M37" s="116">
        <f t="shared" si="14"/>
        <v>5.6035269683292262E-2</v>
      </c>
      <c r="N37" s="116">
        <v>0.37</v>
      </c>
      <c r="O37" s="116">
        <f t="shared" si="15"/>
        <v>1.5853292771755446E-2</v>
      </c>
      <c r="P37" s="116">
        <v>9.56</v>
      </c>
      <c r="Q37" s="116">
        <f t="shared" si="16"/>
        <v>0.44394291897112986</v>
      </c>
      <c r="R37" s="116">
        <v>1.4</v>
      </c>
      <c r="S37" s="116">
        <f t="shared" si="17"/>
        <v>0.33881897386253629</v>
      </c>
      <c r="T37" s="116"/>
      <c r="U37" s="116">
        <f t="shared" si="18"/>
        <v>0</v>
      </c>
      <c r="V37" s="116"/>
      <c r="W37" s="116">
        <f t="shared" si="19"/>
        <v>0</v>
      </c>
      <c r="X37" s="116"/>
      <c r="Y37" s="116">
        <f t="shared" si="20"/>
        <v>0</v>
      </c>
      <c r="Z37" s="116">
        <f t="shared" si="23"/>
        <v>14.430000000000001</v>
      </c>
      <c r="AA37" s="116">
        <f t="shared" si="21"/>
        <v>5.659203028908999E-2</v>
      </c>
    </row>
    <row r="38" spans="1:27" x14ac:dyDescent="0.2">
      <c r="A38" s="91" t="s">
        <v>186</v>
      </c>
      <c r="B38" s="117"/>
      <c r="C38" s="117"/>
      <c r="D38" s="117"/>
      <c r="E38" s="117">
        <f t="shared" si="22"/>
        <v>0</v>
      </c>
      <c r="F38" s="117">
        <v>0.15</v>
      </c>
      <c r="G38" s="117">
        <f t="shared" si="22"/>
        <v>2.4972197619983088E-3</v>
      </c>
      <c r="H38" s="117">
        <v>0.1</v>
      </c>
      <c r="I38" s="117">
        <f t="shared" si="12"/>
        <v>9.0735044596274433E-3</v>
      </c>
      <c r="J38" s="117">
        <v>160</v>
      </c>
      <c r="K38" s="117">
        <f t="shared" si="13"/>
        <v>4.6029919447640957</v>
      </c>
      <c r="L38" s="117">
        <v>377.55</v>
      </c>
      <c r="M38" s="117">
        <f t="shared" si="14"/>
        <v>6.8245535706216112</v>
      </c>
      <c r="N38" s="117">
        <v>97.070000000000022</v>
      </c>
      <c r="O38" s="117">
        <f t="shared" si="15"/>
        <v>4.159132782038653</v>
      </c>
      <c r="P38" s="117">
        <v>450.09</v>
      </c>
      <c r="Q38" s="117">
        <f t="shared" si="16"/>
        <v>20.901074100388684</v>
      </c>
      <c r="R38" s="117">
        <v>0.1</v>
      </c>
      <c r="S38" s="117">
        <f t="shared" si="17"/>
        <v>2.420135527589545E-2</v>
      </c>
      <c r="T38" s="117">
        <v>8.86</v>
      </c>
      <c r="U38" s="117">
        <f t="shared" si="18"/>
        <v>0.88814932135768543</v>
      </c>
      <c r="V38" s="117"/>
      <c r="W38" s="117">
        <f t="shared" si="19"/>
        <v>0</v>
      </c>
      <c r="X38" s="117"/>
      <c r="Y38" s="117">
        <f t="shared" si="20"/>
        <v>0</v>
      </c>
      <c r="Z38" s="117">
        <f t="shared" si="23"/>
        <v>1093.9199999999998</v>
      </c>
      <c r="AA38" s="117">
        <f t="shared" si="21"/>
        <v>4.2901700466972494</v>
      </c>
    </row>
    <row r="39" spans="1:27" x14ac:dyDescent="0.2">
      <c r="A39" s="88" t="s">
        <v>187</v>
      </c>
      <c r="B39" s="118"/>
      <c r="C39" s="118"/>
      <c r="D39" s="118"/>
      <c r="E39" s="118">
        <f t="shared" si="22"/>
        <v>0</v>
      </c>
      <c r="F39" s="118"/>
      <c r="G39" s="118">
        <f t="shared" si="22"/>
        <v>0</v>
      </c>
      <c r="H39" s="118">
        <v>0</v>
      </c>
      <c r="I39" s="118">
        <f t="shared" si="12"/>
        <v>0</v>
      </c>
      <c r="J39" s="118"/>
      <c r="K39" s="118">
        <f t="shared" si="13"/>
        <v>0</v>
      </c>
      <c r="L39" s="118">
        <v>9.1</v>
      </c>
      <c r="M39" s="118">
        <f t="shared" si="14"/>
        <v>0.16449063036063213</v>
      </c>
      <c r="N39" s="118"/>
      <c r="O39" s="118">
        <f t="shared" si="15"/>
        <v>0</v>
      </c>
      <c r="P39" s="118">
        <v>0.5</v>
      </c>
      <c r="Q39" s="118">
        <f t="shared" si="16"/>
        <v>2.3218771912715992E-2</v>
      </c>
      <c r="R39" s="118">
        <v>3</v>
      </c>
      <c r="S39" s="118">
        <f t="shared" si="17"/>
        <v>0.72604065827686348</v>
      </c>
      <c r="T39" s="118">
        <v>2.25</v>
      </c>
      <c r="U39" s="118">
        <f t="shared" si="18"/>
        <v>0.2255458208865454</v>
      </c>
      <c r="V39" s="118">
        <v>0</v>
      </c>
      <c r="W39" s="118">
        <f t="shared" si="19"/>
        <v>0</v>
      </c>
      <c r="X39" s="118">
        <v>0</v>
      </c>
      <c r="Y39" s="118">
        <f t="shared" si="20"/>
        <v>0</v>
      </c>
      <c r="Z39" s="118">
        <f t="shared" si="23"/>
        <v>14.85</v>
      </c>
      <c r="AA39" s="118">
        <f t="shared" si="21"/>
        <v>5.8239199569853524E-2</v>
      </c>
    </row>
    <row r="40" spans="1:27" x14ac:dyDescent="0.2">
      <c r="A40" s="89" t="s">
        <v>188</v>
      </c>
      <c r="B40" s="116"/>
      <c r="C40" s="116"/>
      <c r="D40" s="116">
        <v>0.73</v>
      </c>
      <c r="E40" s="116">
        <f t="shared" si="22"/>
        <v>0.2046652461590221</v>
      </c>
      <c r="F40" s="116">
        <v>3.5</v>
      </c>
      <c r="G40" s="116">
        <f t="shared" si="22"/>
        <v>5.8268461113293875E-2</v>
      </c>
      <c r="H40" s="116">
        <v>93.4</v>
      </c>
      <c r="I40" s="116">
        <f t="shared" si="12"/>
        <v>8.4746531652920307</v>
      </c>
      <c r="J40" s="116">
        <v>7</v>
      </c>
      <c r="K40" s="116">
        <f t="shared" si="13"/>
        <v>0.20138089758342917</v>
      </c>
      <c r="L40" s="116">
        <v>180.1</v>
      </c>
      <c r="M40" s="116">
        <f t="shared" si="14"/>
        <v>3.2554684096648181</v>
      </c>
      <c r="N40" s="116">
        <v>9.9</v>
      </c>
      <c r="O40" s="116">
        <f t="shared" si="15"/>
        <v>0.42418269848751056</v>
      </c>
      <c r="P40" s="116">
        <v>13.61</v>
      </c>
      <c r="Q40" s="116">
        <f t="shared" si="16"/>
        <v>0.63201497146412933</v>
      </c>
      <c r="R40" s="116">
        <v>0</v>
      </c>
      <c r="S40" s="116">
        <f t="shared" si="17"/>
        <v>0</v>
      </c>
      <c r="T40" s="116">
        <v>33.549999999999997</v>
      </c>
      <c r="U40" s="116">
        <f t="shared" si="18"/>
        <v>3.3631387958860435</v>
      </c>
      <c r="V40" s="116">
        <v>417</v>
      </c>
      <c r="W40" s="116">
        <f t="shared" si="19"/>
        <v>15.958362832705077</v>
      </c>
      <c r="X40" s="116">
        <v>23</v>
      </c>
      <c r="Y40" s="116">
        <f t="shared" si="20"/>
        <v>4.479675905186685</v>
      </c>
      <c r="Z40" s="116">
        <f t="shared" si="23"/>
        <v>781.79</v>
      </c>
      <c r="AA40" s="116">
        <f t="shared" si="21"/>
        <v>3.0660487428764838</v>
      </c>
    </row>
    <row r="41" spans="1:27" x14ac:dyDescent="0.2">
      <c r="A41" s="89" t="s">
        <v>189</v>
      </c>
      <c r="B41" s="116"/>
      <c r="C41" s="116"/>
      <c r="D41" s="116"/>
      <c r="E41" s="116">
        <f t="shared" si="22"/>
        <v>0</v>
      </c>
      <c r="F41" s="116">
        <v>80</v>
      </c>
      <c r="G41" s="116">
        <f t="shared" si="22"/>
        <v>1.3318505397324314</v>
      </c>
      <c r="H41" s="116"/>
      <c r="I41" s="116">
        <f t="shared" si="12"/>
        <v>0</v>
      </c>
      <c r="J41" s="116"/>
      <c r="K41" s="116">
        <f t="shared" si="13"/>
        <v>0</v>
      </c>
      <c r="L41" s="116"/>
      <c r="M41" s="116">
        <f t="shared" si="14"/>
        <v>0</v>
      </c>
      <c r="N41" s="116">
        <v>1.83</v>
      </c>
      <c r="O41" s="116">
        <f t="shared" si="15"/>
        <v>7.8409529114358029E-2</v>
      </c>
      <c r="P41" s="116">
        <v>19</v>
      </c>
      <c r="Q41" s="116">
        <f t="shared" si="16"/>
        <v>0.88231333268320777</v>
      </c>
      <c r="R41" s="116">
        <v>5</v>
      </c>
      <c r="S41" s="116">
        <f t="shared" si="17"/>
        <v>1.2100677637947725</v>
      </c>
      <c r="T41" s="116">
        <v>12.24</v>
      </c>
      <c r="U41" s="116">
        <f t="shared" si="18"/>
        <v>1.2269692656228071</v>
      </c>
      <c r="V41" s="116">
        <v>10.5</v>
      </c>
      <c r="W41" s="116">
        <f t="shared" si="19"/>
        <v>0.40182927996019979</v>
      </c>
      <c r="X41" s="116"/>
      <c r="Y41" s="116">
        <f t="shared" si="20"/>
        <v>0</v>
      </c>
      <c r="Z41" s="116">
        <f t="shared" si="23"/>
        <v>128.57</v>
      </c>
      <c r="AA41" s="116">
        <f t="shared" si="21"/>
        <v>0.50422989149468467</v>
      </c>
    </row>
    <row r="42" spans="1:27" x14ac:dyDescent="0.2">
      <c r="A42" s="89" t="s">
        <v>190</v>
      </c>
      <c r="B42" s="116"/>
      <c r="C42" s="116"/>
      <c r="D42" s="116"/>
      <c r="E42" s="116">
        <f t="shared" si="22"/>
        <v>0</v>
      </c>
      <c r="F42" s="116">
        <v>2300</v>
      </c>
      <c r="G42" s="116">
        <f t="shared" si="22"/>
        <v>38.290703017307401</v>
      </c>
      <c r="H42" s="116"/>
      <c r="I42" s="116">
        <f t="shared" si="12"/>
        <v>0</v>
      </c>
      <c r="J42" s="116">
        <v>1.7</v>
      </c>
      <c r="K42" s="116">
        <f t="shared" si="13"/>
        <v>4.8906789413118518E-2</v>
      </c>
      <c r="L42" s="116">
        <v>29.68</v>
      </c>
      <c r="M42" s="116">
        <f t="shared" si="14"/>
        <v>0.5364925174839078</v>
      </c>
      <c r="N42" s="116">
        <v>2.11</v>
      </c>
      <c r="O42" s="116">
        <f t="shared" si="15"/>
        <v>9.0406615536226989E-2</v>
      </c>
      <c r="P42" s="116"/>
      <c r="Q42" s="116">
        <f t="shared" si="16"/>
        <v>0</v>
      </c>
      <c r="R42" s="116">
        <v>0.25</v>
      </c>
      <c r="S42" s="116">
        <f t="shared" si="17"/>
        <v>6.0503388189738619E-2</v>
      </c>
      <c r="T42" s="116"/>
      <c r="U42" s="116">
        <f t="shared" si="18"/>
        <v>0</v>
      </c>
      <c r="V42" s="116"/>
      <c r="W42" s="116">
        <f t="shared" si="19"/>
        <v>0</v>
      </c>
      <c r="X42" s="116"/>
      <c r="Y42" s="116">
        <f t="shared" si="20"/>
        <v>0</v>
      </c>
      <c r="Z42" s="116">
        <f t="shared" si="23"/>
        <v>2333.7399999999998</v>
      </c>
      <c r="AA42" s="116">
        <f t="shared" si="21"/>
        <v>9.1525353268787839</v>
      </c>
    </row>
    <row r="43" spans="1:27" x14ac:dyDescent="0.2">
      <c r="A43" s="89" t="s">
        <v>191</v>
      </c>
      <c r="B43" s="116"/>
      <c r="C43" s="116"/>
      <c r="D43" s="116"/>
      <c r="E43" s="116">
        <f t="shared" si="22"/>
        <v>0</v>
      </c>
      <c r="F43" s="116"/>
      <c r="G43" s="116">
        <f t="shared" si="22"/>
        <v>0</v>
      </c>
      <c r="H43" s="116">
        <v>0.01</v>
      </c>
      <c r="I43" s="116">
        <f t="shared" si="12"/>
        <v>9.0735044596274429E-4</v>
      </c>
      <c r="J43" s="116"/>
      <c r="K43" s="116">
        <f t="shared" si="13"/>
        <v>0</v>
      </c>
      <c r="L43" s="116"/>
      <c r="M43" s="116">
        <f t="shared" si="14"/>
        <v>0</v>
      </c>
      <c r="N43" s="116">
        <v>4.0999999999999996</v>
      </c>
      <c r="O43" s="116">
        <f t="shared" si="15"/>
        <v>0.17567162260593872</v>
      </c>
      <c r="P43" s="116">
        <v>2.5</v>
      </c>
      <c r="Q43" s="116">
        <f t="shared" si="16"/>
        <v>0.11609385956357995</v>
      </c>
      <c r="R43" s="116">
        <v>0.32</v>
      </c>
      <c r="S43" s="116">
        <f t="shared" si="17"/>
        <v>7.744433688286545E-2</v>
      </c>
      <c r="T43" s="116">
        <v>0.35</v>
      </c>
      <c r="U43" s="116">
        <f t="shared" si="18"/>
        <v>3.5084905471240393E-2</v>
      </c>
      <c r="V43" s="116"/>
      <c r="W43" s="116">
        <f t="shared" si="19"/>
        <v>0</v>
      </c>
      <c r="X43" s="116"/>
      <c r="Y43" s="116">
        <f t="shared" si="20"/>
        <v>0</v>
      </c>
      <c r="Z43" s="116">
        <f t="shared" si="23"/>
        <v>7.2799999999999994</v>
      </c>
      <c r="AA43" s="116">
        <f t="shared" si="21"/>
        <v>2.8550934199901252E-2</v>
      </c>
    </row>
    <row r="44" spans="1:27" x14ac:dyDescent="0.2">
      <c r="A44" s="89" t="s">
        <v>192</v>
      </c>
      <c r="B44" s="116"/>
      <c r="C44" s="116"/>
      <c r="D44" s="116">
        <v>13.5</v>
      </c>
      <c r="E44" s="116">
        <f t="shared" si="22"/>
        <v>3.7849052371873948</v>
      </c>
      <c r="F44" s="116"/>
      <c r="G44" s="116">
        <f t="shared" si="22"/>
        <v>0</v>
      </c>
      <c r="H44" s="116"/>
      <c r="I44" s="116">
        <f t="shared" si="12"/>
        <v>0</v>
      </c>
      <c r="J44" s="116">
        <v>2.5</v>
      </c>
      <c r="K44" s="116">
        <f t="shared" si="13"/>
        <v>7.1921749136938995E-2</v>
      </c>
      <c r="L44" s="116">
        <v>143.16</v>
      </c>
      <c r="M44" s="116">
        <f t="shared" si="14"/>
        <v>2.5877449057613293</v>
      </c>
      <c r="N44" s="116"/>
      <c r="O44" s="116">
        <f t="shared" si="15"/>
        <v>0</v>
      </c>
      <c r="P44" s="116"/>
      <c r="Q44" s="116">
        <f t="shared" si="16"/>
        <v>0</v>
      </c>
      <c r="R44" s="116"/>
      <c r="S44" s="116">
        <f t="shared" si="17"/>
        <v>0</v>
      </c>
      <c r="T44" s="116">
        <v>305</v>
      </c>
      <c r="U44" s="116">
        <f t="shared" si="18"/>
        <v>30.573989053509486</v>
      </c>
      <c r="V44" s="116"/>
      <c r="W44" s="116">
        <f t="shared" si="19"/>
        <v>0</v>
      </c>
      <c r="X44" s="116"/>
      <c r="Y44" s="116">
        <f t="shared" si="20"/>
        <v>0</v>
      </c>
      <c r="Z44" s="116">
        <f t="shared" si="23"/>
        <v>464.15999999999997</v>
      </c>
      <c r="AA44" s="116">
        <f t="shared" si="21"/>
        <v>1.820357365140957</v>
      </c>
    </row>
    <row r="45" spans="1:27" x14ac:dyDescent="0.2">
      <c r="A45" s="89" t="s">
        <v>193</v>
      </c>
      <c r="B45" s="116"/>
      <c r="C45" s="116"/>
      <c r="D45" s="116"/>
      <c r="E45" s="116">
        <f t="shared" si="22"/>
        <v>0</v>
      </c>
      <c r="F45" s="116">
        <v>3.31</v>
      </c>
      <c r="G45" s="116">
        <f t="shared" si="22"/>
        <v>5.5105316081429344E-2</v>
      </c>
      <c r="H45" s="116">
        <v>0</v>
      </c>
      <c r="I45" s="116">
        <f t="shared" si="12"/>
        <v>0</v>
      </c>
      <c r="J45" s="116">
        <v>1.6</v>
      </c>
      <c r="K45" s="116">
        <f t="shared" si="13"/>
        <v>4.6029919447640961E-2</v>
      </c>
      <c r="L45" s="116">
        <v>42.480000000000004</v>
      </c>
      <c r="M45" s="116">
        <f t="shared" si="14"/>
        <v>0.76786395359556636</v>
      </c>
      <c r="N45" s="116">
        <v>13.35</v>
      </c>
      <c r="O45" s="116">
        <f t="shared" si="15"/>
        <v>0.57200394189982484</v>
      </c>
      <c r="P45" s="116">
        <v>10.889999999999999</v>
      </c>
      <c r="Q45" s="116">
        <f t="shared" si="16"/>
        <v>0.50570485225895434</v>
      </c>
      <c r="R45" s="116">
        <v>0</v>
      </c>
      <c r="S45" s="116">
        <f t="shared" si="17"/>
        <v>0</v>
      </c>
      <c r="T45" s="116">
        <v>9.65</v>
      </c>
      <c r="U45" s="116">
        <f t="shared" si="18"/>
        <v>0.96734096513562806</v>
      </c>
      <c r="V45" s="116">
        <v>0</v>
      </c>
      <c r="W45" s="116">
        <f t="shared" si="19"/>
        <v>0</v>
      </c>
      <c r="X45" s="116">
        <v>15</v>
      </c>
      <c r="Y45" s="116">
        <f t="shared" si="20"/>
        <v>2.9215277642521862</v>
      </c>
      <c r="Z45" s="116">
        <f t="shared" si="23"/>
        <v>96.28</v>
      </c>
      <c r="AA45" s="116">
        <f t="shared" si="21"/>
        <v>0.37759394845693584</v>
      </c>
    </row>
    <row r="46" spans="1:27" x14ac:dyDescent="0.2">
      <c r="A46" s="91" t="s">
        <v>194</v>
      </c>
      <c r="B46" s="117"/>
      <c r="C46" s="117"/>
      <c r="D46" s="117"/>
      <c r="E46" s="117">
        <f t="shared" si="22"/>
        <v>0</v>
      </c>
      <c r="F46" s="117"/>
      <c r="G46" s="117">
        <f t="shared" si="22"/>
        <v>0</v>
      </c>
      <c r="H46" s="117">
        <v>2</v>
      </c>
      <c r="I46" s="117">
        <f t="shared" si="12"/>
        <v>0.18147008919254887</v>
      </c>
      <c r="J46" s="117"/>
      <c r="K46" s="117">
        <f t="shared" si="13"/>
        <v>0</v>
      </c>
      <c r="L46" s="117">
        <v>98.6</v>
      </c>
      <c r="M46" s="117">
        <f t="shared" si="14"/>
        <v>1.7822830937976184</v>
      </c>
      <c r="N46" s="117">
        <v>0.2</v>
      </c>
      <c r="O46" s="117">
        <f t="shared" si="15"/>
        <v>8.5693474441921325E-3</v>
      </c>
      <c r="P46" s="117">
        <v>2.4</v>
      </c>
      <c r="Q46" s="117">
        <f t="shared" si="16"/>
        <v>0.11145010518103678</v>
      </c>
      <c r="R46" s="117"/>
      <c r="S46" s="117">
        <f t="shared" si="17"/>
        <v>0</v>
      </c>
      <c r="T46" s="117"/>
      <c r="U46" s="117">
        <f t="shared" si="18"/>
        <v>0</v>
      </c>
      <c r="V46" s="117"/>
      <c r="W46" s="117">
        <f t="shared" si="19"/>
        <v>0</v>
      </c>
      <c r="X46" s="117">
        <v>29</v>
      </c>
      <c r="Y46" s="117">
        <f t="shared" si="20"/>
        <v>5.6482870108875591</v>
      </c>
      <c r="Z46" s="117">
        <f t="shared" si="23"/>
        <v>132.19999999999999</v>
      </c>
      <c r="AA46" s="117">
        <f t="shared" si="21"/>
        <v>0.51846614027842663</v>
      </c>
    </row>
    <row r="47" spans="1:27" x14ac:dyDescent="0.2">
      <c r="A47" s="88" t="s">
        <v>195</v>
      </c>
      <c r="B47" s="118"/>
      <c r="C47" s="118"/>
      <c r="D47" s="118">
        <v>0.02</v>
      </c>
      <c r="E47" s="118">
        <f t="shared" si="22"/>
        <v>5.6072670180554E-3</v>
      </c>
      <c r="F47" s="118">
        <v>4.5</v>
      </c>
      <c r="G47" s="118">
        <f t="shared" si="22"/>
        <v>7.4916592859949269E-2</v>
      </c>
      <c r="H47" s="118">
        <v>0</v>
      </c>
      <c r="I47" s="118">
        <f t="shared" si="12"/>
        <v>0</v>
      </c>
      <c r="J47" s="118">
        <v>64.3</v>
      </c>
      <c r="K47" s="118">
        <f t="shared" si="13"/>
        <v>1.8498273878020708</v>
      </c>
      <c r="L47" s="118">
        <v>11.86</v>
      </c>
      <c r="M47" s="118">
        <f t="shared" si="14"/>
        <v>0.21438009627220847</v>
      </c>
      <c r="N47" s="118">
        <v>3.3</v>
      </c>
      <c r="O47" s="118">
        <f t="shared" si="15"/>
        <v>0.14139423282917019</v>
      </c>
      <c r="P47" s="118">
        <v>0.82</v>
      </c>
      <c r="Q47" s="118">
        <f t="shared" si="16"/>
        <v>3.807878593685423E-2</v>
      </c>
      <c r="R47" s="118">
        <v>0.7</v>
      </c>
      <c r="S47" s="118">
        <f t="shared" si="17"/>
        <v>0.16940948693126814</v>
      </c>
      <c r="T47" s="118">
        <v>0</v>
      </c>
      <c r="U47" s="118">
        <f t="shared" si="18"/>
        <v>0</v>
      </c>
      <c r="V47" s="118">
        <v>0</v>
      </c>
      <c r="W47" s="118">
        <f t="shared" si="19"/>
        <v>0</v>
      </c>
      <c r="X47" s="118">
        <v>0.09</v>
      </c>
      <c r="Y47" s="118">
        <f t="shared" si="20"/>
        <v>1.7529166585513116E-2</v>
      </c>
      <c r="Z47" s="118">
        <f t="shared" si="23"/>
        <v>85.589999999999989</v>
      </c>
      <c r="AA47" s="118">
        <f t="shared" si="21"/>
        <v>0.33566956842988299</v>
      </c>
    </row>
    <row r="48" spans="1:27" x14ac:dyDescent="0.2">
      <c r="A48" s="89" t="s">
        <v>196</v>
      </c>
      <c r="B48" s="116"/>
      <c r="C48" s="116"/>
      <c r="D48" s="116">
        <v>1.06</v>
      </c>
      <c r="E48" s="116">
        <f t="shared" si="22"/>
        <v>0.29718515195693623</v>
      </c>
      <c r="F48" s="116">
        <v>0.12</v>
      </c>
      <c r="G48" s="116">
        <f t="shared" si="22"/>
        <v>1.997775809598647E-3</v>
      </c>
      <c r="H48" s="116"/>
      <c r="I48" s="116">
        <f t="shared" si="12"/>
        <v>0</v>
      </c>
      <c r="J48" s="116">
        <v>0.1</v>
      </c>
      <c r="K48" s="116">
        <f t="shared" si="13"/>
        <v>2.8768699654775601E-3</v>
      </c>
      <c r="L48" s="116">
        <v>4.92</v>
      </c>
      <c r="M48" s="116">
        <f t="shared" si="14"/>
        <v>8.8933395755418698E-2</v>
      </c>
      <c r="N48" s="116">
        <v>2.8000000000000003</v>
      </c>
      <c r="O48" s="116">
        <f t="shared" si="15"/>
        <v>0.11997086421868988</v>
      </c>
      <c r="P48" s="116">
        <v>3.5</v>
      </c>
      <c r="Q48" s="116">
        <f t="shared" si="16"/>
        <v>0.16253140338901195</v>
      </c>
      <c r="R48" s="116"/>
      <c r="S48" s="116">
        <f t="shared" si="17"/>
        <v>0</v>
      </c>
      <c r="T48" s="116">
        <v>5.35</v>
      </c>
      <c r="U48" s="116">
        <f t="shared" si="18"/>
        <v>0.53629784077467457</v>
      </c>
      <c r="V48" s="116">
        <v>4</v>
      </c>
      <c r="W48" s="116">
        <f t="shared" si="19"/>
        <v>0.15307782093721897</v>
      </c>
      <c r="X48" s="116"/>
      <c r="Y48" s="116">
        <f t="shared" si="20"/>
        <v>0</v>
      </c>
      <c r="Z48" s="116">
        <f t="shared" si="23"/>
        <v>21.85</v>
      </c>
      <c r="AA48" s="116">
        <f t="shared" si="21"/>
        <v>8.5692020915912437E-2</v>
      </c>
    </row>
    <row r="49" spans="1:27" x14ac:dyDescent="0.2">
      <c r="A49" s="89" t="s">
        <v>197</v>
      </c>
      <c r="B49" s="116"/>
      <c r="C49" s="116"/>
      <c r="D49" s="116"/>
      <c r="E49" s="116">
        <f t="shared" si="22"/>
        <v>0</v>
      </c>
      <c r="F49" s="116"/>
      <c r="G49" s="116">
        <f t="shared" si="22"/>
        <v>0</v>
      </c>
      <c r="H49" s="116">
        <v>0</v>
      </c>
      <c r="I49" s="116">
        <f t="shared" si="12"/>
        <v>0</v>
      </c>
      <c r="J49" s="116">
        <v>1</v>
      </c>
      <c r="K49" s="116">
        <f t="shared" si="13"/>
        <v>2.87686996547756E-2</v>
      </c>
      <c r="L49" s="116">
        <v>6.65</v>
      </c>
      <c r="M49" s="116">
        <f t="shared" si="14"/>
        <v>0.12020469141738503</v>
      </c>
      <c r="N49" s="116">
        <v>0.8</v>
      </c>
      <c r="O49" s="116">
        <f t="shared" si="15"/>
        <v>3.427738977676853E-2</v>
      </c>
      <c r="P49" s="116">
        <v>0</v>
      </c>
      <c r="Q49" s="116">
        <f t="shared" si="16"/>
        <v>0</v>
      </c>
      <c r="R49" s="116">
        <v>0</v>
      </c>
      <c r="S49" s="116">
        <f t="shared" si="17"/>
        <v>0</v>
      </c>
      <c r="T49" s="116">
        <v>0</v>
      </c>
      <c r="U49" s="116">
        <f t="shared" si="18"/>
        <v>0</v>
      </c>
      <c r="V49" s="116">
        <v>0</v>
      </c>
      <c r="W49" s="116">
        <f t="shared" si="19"/>
        <v>0</v>
      </c>
      <c r="X49" s="116">
        <v>0</v>
      </c>
      <c r="Y49" s="116">
        <f t="shared" si="20"/>
        <v>0</v>
      </c>
      <c r="Z49" s="116">
        <f t="shared" si="23"/>
        <v>8.4500000000000011</v>
      </c>
      <c r="AA49" s="116">
        <f t="shared" si="21"/>
        <v>3.3139477196313959E-2</v>
      </c>
    </row>
    <row r="50" spans="1:27" x14ac:dyDescent="0.2">
      <c r="A50" s="89" t="s">
        <v>198</v>
      </c>
      <c r="B50" s="116"/>
      <c r="C50" s="116"/>
      <c r="D50" s="116"/>
      <c r="E50" s="116">
        <f t="shared" si="22"/>
        <v>0</v>
      </c>
      <c r="F50" s="116"/>
      <c r="G50" s="116">
        <f t="shared" si="22"/>
        <v>0</v>
      </c>
      <c r="H50" s="116">
        <v>0</v>
      </c>
      <c r="I50" s="116">
        <f t="shared" si="12"/>
        <v>0</v>
      </c>
      <c r="J50" s="116"/>
      <c r="K50" s="116">
        <f t="shared" si="13"/>
        <v>0</v>
      </c>
      <c r="L50" s="116">
        <v>28.03</v>
      </c>
      <c r="M50" s="116">
        <f t="shared" si="14"/>
        <v>0.50666729329763949</v>
      </c>
      <c r="N50" s="116">
        <v>10.149999999999999</v>
      </c>
      <c r="O50" s="116">
        <f t="shared" si="15"/>
        <v>0.43489438279275072</v>
      </c>
      <c r="P50" s="116">
        <v>43.82</v>
      </c>
      <c r="Q50" s="116">
        <f t="shared" si="16"/>
        <v>2.0348931704304296</v>
      </c>
      <c r="R50" s="116">
        <v>0</v>
      </c>
      <c r="S50" s="116">
        <f t="shared" si="17"/>
        <v>0</v>
      </c>
      <c r="T50" s="116">
        <v>1.05</v>
      </c>
      <c r="U50" s="116">
        <f t="shared" si="18"/>
        <v>0.10525471641372119</v>
      </c>
      <c r="V50" s="116">
        <v>0</v>
      </c>
      <c r="W50" s="116">
        <f t="shared" si="19"/>
        <v>0</v>
      </c>
      <c r="X50" s="116">
        <v>0</v>
      </c>
      <c r="Y50" s="116">
        <f t="shared" si="20"/>
        <v>0</v>
      </c>
      <c r="Z50" s="116">
        <f t="shared" si="23"/>
        <v>83.05</v>
      </c>
      <c r="AA50" s="116">
        <f t="shared" si="21"/>
        <v>0.32570811611288447</v>
      </c>
    </row>
    <row r="51" spans="1:27" x14ac:dyDescent="0.2">
      <c r="A51" s="89" t="s">
        <v>199</v>
      </c>
      <c r="B51" s="116"/>
      <c r="C51" s="116"/>
      <c r="D51" s="116"/>
      <c r="E51" s="116">
        <f t="shared" si="22"/>
        <v>0</v>
      </c>
      <c r="F51" s="116"/>
      <c r="G51" s="116">
        <f t="shared" si="22"/>
        <v>0</v>
      </c>
      <c r="H51" s="116"/>
      <c r="I51" s="116">
        <f t="shared" si="12"/>
        <v>0</v>
      </c>
      <c r="J51" s="116"/>
      <c r="K51" s="116">
        <f t="shared" si="13"/>
        <v>0</v>
      </c>
      <c r="L51" s="116">
        <v>0.21000000000000002</v>
      </c>
      <c r="M51" s="116">
        <f t="shared" si="14"/>
        <v>3.7959376237068961E-3</v>
      </c>
      <c r="N51" s="116"/>
      <c r="O51" s="116">
        <f t="shared" si="15"/>
        <v>0</v>
      </c>
      <c r="P51" s="116">
        <v>3.2</v>
      </c>
      <c r="Q51" s="116">
        <f t="shared" si="16"/>
        <v>0.14860014024138238</v>
      </c>
      <c r="R51" s="116"/>
      <c r="S51" s="116">
        <f t="shared" si="17"/>
        <v>0</v>
      </c>
      <c r="T51" s="116"/>
      <c r="U51" s="116">
        <f t="shared" si="18"/>
        <v>0</v>
      </c>
      <c r="V51" s="116"/>
      <c r="W51" s="116">
        <f t="shared" si="19"/>
        <v>0</v>
      </c>
      <c r="X51" s="116"/>
      <c r="Y51" s="116">
        <f t="shared" si="20"/>
        <v>0</v>
      </c>
      <c r="Z51" s="116">
        <f t="shared" si="23"/>
        <v>3.41</v>
      </c>
      <c r="AA51" s="116">
        <f t="shared" si="21"/>
        <v>1.337344582715155E-2</v>
      </c>
    </row>
    <row r="52" spans="1:27" x14ac:dyDescent="0.2">
      <c r="A52" s="91" t="s">
        <v>200</v>
      </c>
      <c r="B52" s="117"/>
      <c r="C52" s="117"/>
      <c r="D52" s="117"/>
      <c r="E52" s="117">
        <f t="shared" si="22"/>
        <v>0</v>
      </c>
      <c r="F52" s="117">
        <v>0.03</v>
      </c>
      <c r="G52" s="117">
        <f t="shared" si="22"/>
        <v>4.9944395239966176E-4</v>
      </c>
      <c r="H52" s="117"/>
      <c r="I52" s="117">
        <f t="shared" si="12"/>
        <v>0</v>
      </c>
      <c r="J52" s="117"/>
      <c r="K52" s="117">
        <f t="shared" si="13"/>
        <v>0</v>
      </c>
      <c r="L52" s="117">
        <v>8.5</v>
      </c>
      <c r="M52" s="117">
        <f t="shared" si="14"/>
        <v>0.15364509429289813</v>
      </c>
      <c r="N52" s="117">
        <v>1.2</v>
      </c>
      <c r="O52" s="117">
        <f t="shared" si="15"/>
        <v>5.1416084665152788E-2</v>
      </c>
      <c r="P52" s="117">
        <v>0.5</v>
      </c>
      <c r="Q52" s="117">
        <f t="shared" si="16"/>
        <v>2.3218771912715992E-2</v>
      </c>
      <c r="R52" s="117"/>
      <c r="S52" s="117">
        <f t="shared" si="17"/>
        <v>0</v>
      </c>
      <c r="T52" s="117"/>
      <c r="U52" s="117">
        <f t="shared" si="18"/>
        <v>0</v>
      </c>
      <c r="V52" s="117"/>
      <c r="W52" s="117">
        <f t="shared" si="19"/>
        <v>0</v>
      </c>
      <c r="X52" s="117"/>
      <c r="Y52" s="117">
        <f t="shared" si="20"/>
        <v>0</v>
      </c>
      <c r="Z52" s="117">
        <f t="shared" si="23"/>
        <v>10.229999999999999</v>
      </c>
      <c r="AA52" s="117">
        <f t="shared" si="21"/>
        <v>4.0120337481454639E-2</v>
      </c>
    </row>
    <row r="53" spans="1:27" x14ac:dyDescent="0.2">
      <c r="A53" s="88" t="s">
        <v>201</v>
      </c>
      <c r="B53" s="116"/>
      <c r="C53" s="116"/>
      <c r="D53" s="116">
        <v>0.52</v>
      </c>
      <c r="E53" s="116">
        <f t="shared" si="22"/>
        <v>0.14578894246944041</v>
      </c>
      <c r="F53" s="116">
        <v>538.82999999999981</v>
      </c>
      <c r="G53" s="116">
        <f t="shared" si="22"/>
        <v>8.9705128290503211</v>
      </c>
      <c r="H53" s="116">
        <v>30.34</v>
      </c>
      <c r="I53" s="116">
        <f t="shared" si="12"/>
        <v>2.7529012530509664</v>
      </c>
      <c r="J53" s="116">
        <v>865.95</v>
      </c>
      <c r="K53" s="116">
        <f t="shared" si="13"/>
        <v>24.91225546605293</v>
      </c>
      <c r="L53" s="116">
        <v>194.41999999999996</v>
      </c>
      <c r="M53" s="116">
        <f t="shared" si="14"/>
        <v>3.5143152038147356</v>
      </c>
      <c r="N53" s="116">
        <v>27.059999999999995</v>
      </c>
      <c r="O53" s="116">
        <f t="shared" si="15"/>
        <v>1.1594327091991954</v>
      </c>
      <c r="P53" s="116">
        <v>5.8900000000000006</v>
      </c>
      <c r="Q53" s="116">
        <f t="shared" si="16"/>
        <v>0.27351713313179443</v>
      </c>
      <c r="R53" s="116">
        <v>7.85</v>
      </c>
      <c r="S53" s="116">
        <f t="shared" si="17"/>
        <v>1.8998063891577928</v>
      </c>
      <c r="T53" s="116">
        <v>13.400000000000002</v>
      </c>
      <c r="U53" s="116">
        <f t="shared" si="18"/>
        <v>1.3432506666132038</v>
      </c>
      <c r="V53" s="116">
        <v>12</v>
      </c>
      <c r="W53" s="116">
        <f t="shared" si="19"/>
        <v>0.45923346281165689</v>
      </c>
      <c r="X53" s="116">
        <v>0.02</v>
      </c>
      <c r="Y53" s="116">
        <f t="shared" si="20"/>
        <v>3.8953703523362483E-3</v>
      </c>
      <c r="Z53" s="116">
        <f t="shared" si="23"/>
        <v>1696.28</v>
      </c>
      <c r="AA53" s="116">
        <f t="shared" si="21"/>
        <v>6.6525245418418271</v>
      </c>
    </row>
    <row r="54" spans="1:27" x14ac:dyDescent="0.2">
      <c r="A54" s="91" t="s">
        <v>202</v>
      </c>
      <c r="B54" s="117"/>
      <c r="C54" s="117"/>
      <c r="D54" s="117">
        <v>0.06</v>
      </c>
      <c r="E54" s="117">
        <f t="shared" si="22"/>
        <v>1.6821801054166197E-2</v>
      </c>
      <c r="F54" s="117">
        <v>1.55</v>
      </c>
      <c r="G54" s="117">
        <f t="shared" si="22"/>
        <v>2.5804604207315861E-2</v>
      </c>
      <c r="H54" s="117">
        <v>0.1</v>
      </c>
      <c r="I54" s="117">
        <f t="shared" si="12"/>
        <v>9.0735044596274433E-3</v>
      </c>
      <c r="J54" s="117"/>
      <c r="K54" s="117">
        <f t="shared" si="13"/>
        <v>0</v>
      </c>
      <c r="L54" s="117">
        <v>0.25</v>
      </c>
      <c r="M54" s="117">
        <f t="shared" si="14"/>
        <v>4.5189733615558277E-3</v>
      </c>
      <c r="N54" s="117"/>
      <c r="O54" s="117">
        <f t="shared" si="15"/>
        <v>0</v>
      </c>
      <c r="P54" s="117"/>
      <c r="Q54" s="117">
        <f t="shared" si="16"/>
        <v>0</v>
      </c>
      <c r="R54" s="117"/>
      <c r="S54" s="117">
        <f t="shared" si="17"/>
        <v>0</v>
      </c>
      <c r="T54" s="117"/>
      <c r="U54" s="117">
        <f t="shared" si="18"/>
        <v>0</v>
      </c>
      <c r="V54" s="117"/>
      <c r="W54" s="117">
        <f t="shared" si="19"/>
        <v>0</v>
      </c>
      <c r="X54" s="117"/>
      <c r="Y54" s="117">
        <f t="shared" si="20"/>
        <v>0</v>
      </c>
      <c r="Z54" s="117">
        <f t="shared" si="23"/>
        <v>1.9600000000000002</v>
      </c>
      <c r="AA54" s="117">
        <f t="shared" si="21"/>
        <v>7.6867899768964919E-3</v>
      </c>
    </row>
    <row r="55" spans="1:27" x14ac:dyDescent="0.2">
      <c r="A55" s="88" t="s">
        <v>203</v>
      </c>
      <c r="B55" s="118"/>
      <c r="C55" s="118"/>
      <c r="D55" s="118"/>
      <c r="E55" s="118">
        <f t="shared" si="22"/>
        <v>0</v>
      </c>
      <c r="F55" s="118"/>
      <c r="G55" s="118">
        <f t="shared" si="22"/>
        <v>0</v>
      </c>
      <c r="H55" s="118"/>
      <c r="I55" s="118">
        <f t="shared" si="12"/>
        <v>0</v>
      </c>
      <c r="J55" s="118">
        <v>3.4000000000000004</v>
      </c>
      <c r="K55" s="118">
        <f t="shared" si="13"/>
        <v>9.7813578826237035E-2</v>
      </c>
      <c r="L55" s="118">
        <v>19.23</v>
      </c>
      <c r="M55" s="118">
        <f t="shared" si="14"/>
        <v>0.34759943097087431</v>
      </c>
      <c r="N55" s="118">
        <v>54.96</v>
      </c>
      <c r="O55" s="118">
        <f t="shared" si="15"/>
        <v>2.3548566776639981</v>
      </c>
      <c r="P55" s="118">
        <v>31.800000000000004</v>
      </c>
      <c r="Q55" s="118">
        <f t="shared" si="16"/>
        <v>1.4767138936487374</v>
      </c>
      <c r="R55" s="118"/>
      <c r="S55" s="118">
        <f t="shared" si="17"/>
        <v>0</v>
      </c>
      <c r="T55" s="118"/>
      <c r="U55" s="118">
        <f t="shared" si="18"/>
        <v>0</v>
      </c>
      <c r="V55" s="118"/>
      <c r="W55" s="118">
        <f t="shared" si="19"/>
        <v>0</v>
      </c>
      <c r="X55" s="118"/>
      <c r="Y55" s="118">
        <f t="shared" si="20"/>
        <v>0</v>
      </c>
      <c r="Z55" s="118">
        <f t="shared" si="23"/>
        <v>109.39000000000001</v>
      </c>
      <c r="AA55" s="118">
        <f t="shared" si="21"/>
        <v>0.42900916100648329</v>
      </c>
    </row>
    <row r="56" spans="1:27" x14ac:dyDescent="0.2">
      <c r="A56" s="89" t="s">
        <v>204</v>
      </c>
      <c r="B56" s="116"/>
      <c r="C56" s="116"/>
      <c r="D56" s="116">
        <v>4.6099999999999994</v>
      </c>
      <c r="E56" s="116">
        <f t="shared" si="22"/>
        <v>1.2924750476617695</v>
      </c>
      <c r="F56" s="116"/>
      <c r="G56" s="116">
        <f t="shared" si="22"/>
        <v>0</v>
      </c>
      <c r="H56" s="116">
        <v>2</v>
      </c>
      <c r="I56" s="116">
        <f t="shared" si="12"/>
        <v>0.18147008919254887</v>
      </c>
      <c r="J56" s="116">
        <v>10.8</v>
      </c>
      <c r="K56" s="116">
        <f t="shared" si="13"/>
        <v>0.31070195627157643</v>
      </c>
      <c r="L56" s="116">
        <v>2.83</v>
      </c>
      <c r="M56" s="116">
        <f t="shared" si="14"/>
        <v>5.115477845281198E-2</v>
      </c>
      <c r="N56" s="116">
        <v>59.23</v>
      </c>
      <c r="O56" s="116">
        <f t="shared" si="15"/>
        <v>2.5378122455974998</v>
      </c>
      <c r="P56" s="116">
        <v>17.029999999999998</v>
      </c>
      <c r="Q56" s="116">
        <f t="shared" si="16"/>
        <v>0.79083137134710668</v>
      </c>
      <c r="R56" s="116">
        <v>3.9</v>
      </c>
      <c r="S56" s="116">
        <f t="shared" si="17"/>
        <v>0.9438528557599225</v>
      </c>
      <c r="T56" s="116">
        <v>0.1</v>
      </c>
      <c r="U56" s="116">
        <f t="shared" si="18"/>
        <v>1.0024258706068686E-2</v>
      </c>
      <c r="V56" s="116"/>
      <c r="W56" s="116">
        <f t="shared" si="19"/>
        <v>0</v>
      </c>
      <c r="X56" s="116"/>
      <c r="Y56" s="116">
        <f t="shared" si="20"/>
        <v>0</v>
      </c>
      <c r="Z56" s="116">
        <f t="shared" si="23"/>
        <v>100.5</v>
      </c>
      <c r="AA56" s="116">
        <f t="shared" si="21"/>
        <v>0.39414407789698852</v>
      </c>
    </row>
    <row r="57" spans="1:27" x14ac:dyDescent="0.2">
      <c r="A57" s="91" t="s">
        <v>205</v>
      </c>
      <c r="B57" s="117"/>
      <c r="C57" s="117"/>
      <c r="D57" s="117">
        <v>15.51</v>
      </c>
      <c r="E57" s="117">
        <f t="shared" si="22"/>
        <v>4.3484355725019626</v>
      </c>
      <c r="F57" s="117">
        <v>721.05999999999881</v>
      </c>
      <c r="G57" s="117">
        <f t="shared" si="22"/>
        <v>12.004301877243318</v>
      </c>
      <c r="H57" s="117">
        <v>371.15999999999997</v>
      </c>
      <c r="I57" s="117">
        <f t="shared" si="12"/>
        <v>33.677219152353217</v>
      </c>
      <c r="J57" s="117">
        <v>813.50000000000034</v>
      </c>
      <c r="K57" s="117">
        <f t="shared" si="13"/>
        <v>23.403337169159958</v>
      </c>
      <c r="L57" s="117">
        <v>3716.400000000001</v>
      </c>
      <c r="M57" s="117">
        <f t="shared" si="14"/>
        <v>67.177250403544335</v>
      </c>
      <c r="N57" s="117">
        <v>482.27999999999946</v>
      </c>
      <c r="O57" s="117">
        <f t="shared" si="15"/>
        <v>20.664124426924886</v>
      </c>
      <c r="P57" s="117">
        <v>163.12999999999997</v>
      </c>
      <c r="Q57" s="117">
        <f t="shared" si="16"/>
        <v>7.5753565242427188</v>
      </c>
      <c r="R57" s="117">
        <v>57.260000000000005</v>
      </c>
      <c r="S57" s="117">
        <f t="shared" si="17"/>
        <v>13.857696030977737</v>
      </c>
      <c r="T57" s="117">
        <v>20.439999999999998</v>
      </c>
      <c r="U57" s="117">
        <f t="shared" si="18"/>
        <v>2.0489584795204392</v>
      </c>
      <c r="V57" s="117">
        <v>120.5</v>
      </c>
      <c r="W57" s="117">
        <f t="shared" si="19"/>
        <v>4.6114693557337212</v>
      </c>
      <c r="X57" s="117">
        <v>0.57000000000000006</v>
      </c>
      <c r="Y57" s="117">
        <f t="shared" si="20"/>
        <v>0.11101805504158309</v>
      </c>
      <c r="Z57" s="117">
        <f t="shared" si="23"/>
        <v>6481.8099999999995</v>
      </c>
      <c r="AA57" s="117">
        <f t="shared" si="21"/>
        <v>25.420567418442573</v>
      </c>
    </row>
    <row r="58" spans="1:27" x14ac:dyDescent="0.2">
      <c r="A58" s="88" t="s">
        <v>206</v>
      </c>
      <c r="B58" s="118"/>
      <c r="C58" s="118"/>
      <c r="D58" s="118"/>
      <c r="E58" s="118">
        <f t="shared" si="22"/>
        <v>0</v>
      </c>
      <c r="F58" s="118">
        <v>0.4</v>
      </c>
      <c r="G58" s="118">
        <f t="shared" si="22"/>
        <v>6.6592526986621568E-3</v>
      </c>
      <c r="H58" s="118">
        <v>16.5</v>
      </c>
      <c r="I58" s="118">
        <f t="shared" si="12"/>
        <v>1.4971282358385281</v>
      </c>
      <c r="J58" s="118"/>
      <c r="K58" s="118">
        <f t="shared" si="13"/>
        <v>0</v>
      </c>
      <c r="L58" s="118">
        <v>5</v>
      </c>
      <c r="M58" s="118">
        <f t="shared" si="14"/>
        <v>9.0379467231116561E-2</v>
      </c>
      <c r="N58" s="118">
        <v>0.15</v>
      </c>
      <c r="O58" s="118">
        <f t="shared" si="15"/>
        <v>6.4270105831440985E-3</v>
      </c>
      <c r="P58" s="118"/>
      <c r="Q58" s="118">
        <f t="shared" si="16"/>
        <v>0</v>
      </c>
      <c r="R58" s="118"/>
      <c r="S58" s="118">
        <f t="shared" si="17"/>
        <v>0</v>
      </c>
      <c r="T58" s="118"/>
      <c r="U58" s="118">
        <f t="shared" si="18"/>
        <v>0</v>
      </c>
      <c r="V58" s="118">
        <v>15</v>
      </c>
      <c r="W58" s="118">
        <f t="shared" si="19"/>
        <v>0.5740418285145712</v>
      </c>
      <c r="X58" s="118"/>
      <c r="Y58" s="118">
        <f t="shared" si="20"/>
        <v>0</v>
      </c>
      <c r="Z58" s="118">
        <f t="shared" si="23"/>
        <v>37.049999999999997</v>
      </c>
      <c r="AA58" s="118">
        <f t="shared" si="21"/>
        <v>0.14530386155306887</v>
      </c>
    </row>
    <row r="59" spans="1:27" x14ac:dyDescent="0.2">
      <c r="A59" s="89" t="s">
        <v>207</v>
      </c>
      <c r="B59" s="116"/>
      <c r="C59" s="116"/>
      <c r="D59" s="116">
        <v>0.13</v>
      </c>
      <c r="E59" s="116">
        <f t="shared" si="22"/>
        <v>3.6447235617360102E-2</v>
      </c>
      <c r="F59" s="116">
        <v>11.489999999999997</v>
      </c>
      <c r="G59" s="116">
        <f t="shared" si="22"/>
        <v>0.19128703376907041</v>
      </c>
      <c r="H59" s="116">
        <v>2.4</v>
      </c>
      <c r="I59" s="116">
        <f t="shared" si="12"/>
        <v>0.21776410703105861</v>
      </c>
      <c r="J59" s="116">
        <v>21.2</v>
      </c>
      <c r="K59" s="116">
        <f t="shared" si="13"/>
        <v>0.60989643268124261</v>
      </c>
      <c r="L59" s="116">
        <v>36.75</v>
      </c>
      <c r="M59" s="116">
        <f t="shared" si="14"/>
        <v>0.66428908414870669</v>
      </c>
      <c r="N59" s="116">
        <v>9.3600000000000012</v>
      </c>
      <c r="O59" s="116">
        <f t="shared" si="15"/>
        <v>0.40104546038819183</v>
      </c>
      <c r="P59" s="116">
        <v>0.27</v>
      </c>
      <c r="Q59" s="116">
        <f t="shared" si="16"/>
        <v>1.2538136832866639E-2</v>
      </c>
      <c r="R59" s="116">
        <v>19.5</v>
      </c>
      <c r="S59" s="116">
        <f t="shared" si="17"/>
        <v>4.7192642787996126</v>
      </c>
      <c r="T59" s="116">
        <v>1.6</v>
      </c>
      <c r="U59" s="116">
        <f t="shared" si="18"/>
        <v>0.16038813929709897</v>
      </c>
      <c r="V59" s="116">
        <v>0</v>
      </c>
      <c r="W59" s="116">
        <f t="shared" si="19"/>
        <v>0</v>
      </c>
      <c r="X59" s="116">
        <v>400</v>
      </c>
      <c r="Y59" s="116">
        <f t="shared" si="20"/>
        <v>77.907407046724956</v>
      </c>
      <c r="Z59" s="116">
        <f t="shared" si="23"/>
        <v>502.7</v>
      </c>
      <c r="AA59" s="116">
        <f t="shared" si="21"/>
        <v>1.9715047558091157</v>
      </c>
    </row>
    <row r="60" spans="1:27" x14ac:dyDescent="0.2">
      <c r="A60" s="91" t="s">
        <v>208</v>
      </c>
      <c r="B60" s="117"/>
      <c r="C60" s="117"/>
      <c r="D60" s="117"/>
      <c r="E60" s="117">
        <f t="shared" si="22"/>
        <v>0</v>
      </c>
      <c r="F60" s="117">
        <v>21.010000000000005</v>
      </c>
      <c r="G60" s="117">
        <f t="shared" si="22"/>
        <v>0.34977724799722987</v>
      </c>
      <c r="H60" s="117"/>
      <c r="I60" s="117">
        <f t="shared" si="12"/>
        <v>0</v>
      </c>
      <c r="J60" s="117">
        <v>166.1</v>
      </c>
      <c r="K60" s="117">
        <f t="shared" si="13"/>
        <v>4.7784810126582267</v>
      </c>
      <c r="L60" s="117"/>
      <c r="M60" s="117">
        <f t="shared" si="14"/>
        <v>0</v>
      </c>
      <c r="N60" s="117">
        <v>17.07</v>
      </c>
      <c r="O60" s="117">
        <f t="shared" si="15"/>
        <v>0.73139380436179857</v>
      </c>
      <c r="P60" s="117">
        <v>27.5</v>
      </c>
      <c r="Q60" s="117">
        <f t="shared" si="16"/>
        <v>1.2770324551993797</v>
      </c>
      <c r="R60" s="117"/>
      <c r="S60" s="117">
        <f t="shared" si="17"/>
        <v>0</v>
      </c>
      <c r="T60" s="117"/>
      <c r="U60" s="117">
        <f t="shared" si="18"/>
        <v>0</v>
      </c>
      <c r="V60" s="117"/>
      <c r="W60" s="117">
        <f t="shared" si="19"/>
        <v>0</v>
      </c>
      <c r="X60" s="117"/>
      <c r="Y60" s="117">
        <f t="shared" si="20"/>
        <v>0</v>
      </c>
      <c r="Z60" s="117">
        <f t="shared" si="23"/>
        <v>231.68</v>
      </c>
      <c r="AA60" s="117">
        <f t="shared" si="21"/>
        <v>0.90860994992213229</v>
      </c>
    </row>
    <row r="61" spans="1:27" x14ac:dyDescent="0.2">
      <c r="A61" s="88" t="s">
        <v>209</v>
      </c>
      <c r="B61" s="118"/>
      <c r="C61" s="118"/>
      <c r="D61" s="118">
        <v>287.61</v>
      </c>
      <c r="E61" s="118">
        <f t="shared" si="22"/>
        <v>80.635303353145687</v>
      </c>
      <c r="F61" s="118">
        <v>1001.2899999999998</v>
      </c>
      <c r="G61" s="118">
        <f t="shared" si="22"/>
        <v>16.669607836608574</v>
      </c>
      <c r="H61" s="118">
        <v>373.81</v>
      </c>
      <c r="I61" s="118">
        <f t="shared" si="12"/>
        <v>33.917667020533344</v>
      </c>
      <c r="J61" s="118">
        <v>282.84000000000003</v>
      </c>
      <c r="K61" s="118">
        <f t="shared" si="13"/>
        <v>8.1369390103567305</v>
      </c>
      <c r="L61" s="118">
        <v>194.32</v>
      </c>
      <c r="M61" s="118">
        <f t="shared" si="14"/>
        <v>3.5125076144701137</v>
      </c>
      <c r="N61" s="118">
        <v>473.89999999999827</v>
      </c>
      <c r="O61" s="118">
        <f t="shared" si="15"/>
        <v>20.305068769013186</v>
      </c>
      <c r="P61" s="118">
        <v>111.82000000000002</v>
      </c>
      <c r="Q61" s="118">
        <f t="shared" si="16"/>
        <v>5.1926461505598054</v>
      </c>
      <c r="R61" s="118">
        <v>4.8</v>
      </c>
      <c r="S61" s="118">
        <f t="shared" si="17"/>
        <v>1.1616650532429817</v>
      </c>
      <c r="T61" s="118">
        <v>162.99</v>
      </c>
      <c r="U61" s="118">
        <f t="shared" si="18"/>
        <v>16.33853926502135</v>
      </c>
      <c r="V61" s="118">
        <v>30</v>
      </c>
      <c r="W61" s="118">
        <f t="shared" si="19"/>
        <v>1.1480836570291424</v>
      </c>
      <c r="X61" s="118"/>
      <c r="Y61" s="118">
        <f t="shared" si="20"/>
        <v>0</v>
      </c>
      <c r="Z61" s="118">
        <f t="shared" si="23"/>
        <v>2923.3799999999983</v>
      </c>
      <c r="AA61" s="118">
        <f t="shared" si="21"/>
        <v>11.465004123805945</v>
      </c>
    </row>
    <row r="62" spans="1:27" x14ac:dyDescent="0.2">
      <c r="A62" s="89" t="s">
        <v>210</v>
      </c>
      <c r="B62" s="116"/>
      <c r="C62" s="116"/>
      <c r="D62" s="116">
        <v>11.5</v>
      </c>
      <c r="E62" s="116">
        <f t="shared" si="22"/>
        <v>3.2241785353818546</v>
      </c>
      <c r="F62" s="116">
        <v>75</v>
      </c>
      <c r="G62" s="116">
        <f t="shared" si="22"/>
        <v>1.2486098809991544</v>
      </c>
      <c r="H62" s="116">
        <v>3.5</v>
      </c>
      <c r="I62" s="116">
        <f t="shared" si="12"/>
        <v>0.3175726560869605</v>
      </c>
      <c r="J62" s="116">
        <v>26.8</v>
      </c>
      <c r="K62" s="116">
        <f t="shared" si="13"/>
        <v>0.77100115074798603</v>
      </c>
      <c r="L62" s="116">
        <v>12.25</v>
      </c>
      <c r="M62" s="116">
        <f t="shared" si="14"/>
        <v>0.22142969471623555</v>
      </c>
      <c r="N62" s="116">
        <v>7.0499999999999989</v>
      </c>
      <c r="O62" s="116">
        <f t="shared" si="15"/>
        <v>0.30206949740777267</v>
      </c>
      <c r="P62" s="116">
        <v>24.54</v>
      </c>
      <c r="Q62" s="116">
        <f t="shared" si="16"/>
        <v>1.1395773254761008</v>
      </c>
      <c r="R62" s="116"/>
      <c r="S62" s="116">
        <f t="shared" si="17"/>
        <v>0</v>
      </c>
      <c r="T62" s="116"/>
      <c r="U62" s="116">
        <f t="shared" si="18"/>
        <v>0</v>
      </c>
      <c r="V62" s="116"/>
      <c r="W62" s="116">
        <f t="shared" si="19"/>
        <v>0</v>
      </c>
      <c r="X62" s="116">
        <v>2</v>
      </c>
      <c r="Y62" s="116">
        <f t="shared" si="20"/>
        <v>0.38953703523362476</v>
      </c>
      <c r="Z62" s="116">
        <f t="shared" si="23"/>
        <v>162.64000000000001</v>
      </c>
      <c r="AA62" s="116">
        <f t="shared" si="21"/>
        <v>0.63784669481757428</v>
      </c>
    </row>
    <row r="63" spans="1:27" x14ac:dyDescent="0.2">
      <c r="A63" s="89" t="s">
        <v>211</v>
      </c>
      <c r="B63" s="116"/>
      <c r="C63" s="116"/>
      <c r="D63" s="116"/>
      <c r="E63" s="116">
        <f t="shared" si="22"/>
        <v>0</v>
      </c>
      <c r="F63" s="116">
        <v>157</v>
      </c>
      <c r="G63" s="116">
        <f t="shared" si="22"/>
        <v>2.6137566842248967</v>
      </c>
      <c r="H63" s="116"/>
      <c r="I63" s="116">
        <f t="shared" si="12"/>
        <v>0</v>
      </c>
      <c r="J63" s="116">
        <v>15</v>
      </c>
      <c r="K63" s="116">
        <f t="shared" si="13"/>
        <v>0.43153049482163397</v>
      </c>
      <c r="L63" s="116">
        <v>7.5</v>
      </c>
      <c r="M63" s="116">
        <f t="shared" si="14"/>
        <v>0.13556920084667481</v>
      </c>
      <c r="N63" s="116">
        <v>6</v>
      </c>
      <c r="O63" s="116">
        <f t="shared" si="15"/>
        <v>0.25708042332576397</v>
      </c>
      <c r="P63" s="116"/>
      <c r="Q63" s="116">
        <f t="shared" si="16"/>
        <v>0</v>
      </c>
      <c r="R63" s="116"/>
      <c r="S63" s="116">
        <f t="shared" si="17"/>
        <v>0</v>
      </c>
      <c r="T63" s="116"/>
      <c r="U63" s="116">
        <f t="shared" si="18"/>
        <v>0</v>
      </c>
      <c r="V63" s="116"/>
      <c r="W63" s="116">
        <f t="shared" si="19"/>
        <v>0</v>
      </c>
      <c r="X63" s="116"/>
      <c r="Y63" s="116">
        <f t="shared" si="20"/>
        <v>0</v>
      </c>
      <c r="Z63" s="116">
        <f t="shared" si="23"/>
        <v>185.5</v>
      </c>
      <c r="AA63" s="116">
        <f t="shared" si="21"/>
        <v>0.72749976567056085</v>
      </c>
    </row>
    <row r="64" spans="1:27" x14ac:dyDescent="0.2">
      <c r="A64" s="91" t="s">
        <v>212</v>
      </c>
      <c r="B64" s="117"/>
      <c r="C64" s="117"/>
      <c r="D64" s="117"/>
      <c r="E64" s="117">
        <f t="shared" si="22"/>
        <v>0</v>
      </c>
      <c r="F64" s="117">
        <v>149.5</v>
      </c>
      <c r="G64" s="117">
        <f t="shared" si="22"/>
        <v>2.4888956961249811</v>
      </c>
      <c r="H64" s="117">
        <v>0</v>
      </c>
      <c r="I64" s="117">
        <f t="shared" si="12"/>
        <v>0</v>
      </c>
      <c r="J64" s="117">
        <v>610.79999999999995</v>
      </c>
      <c r="K64" s="117">
        <f t="shared" si="13"/>
        <v>17.571921749136933</v>
      </c>
      <c r="L64" s="117"/>
      <c r="M64" s="117">
        <f t="shared" si="14"/>
        <v>0</v>
      </c>
      <c r="N64" s="117"/>
      <c r="O64" s="117">
        <f t="shared" si="15"/>
        <v>0</v>
      </c>
      <c r="P64" s="117">
        <v>5.5</v>
      </c>
      <c r="Q64" s="117">
        <f t="shared" si="16"/>
        <v>0.25540649103987595</v>
      </c>
      <c r="R64" s="117">
        <v>0.7</v>
      </c>
      <c r="S64" s="117">
        <f t="shared" si="17"/>
        <v>0.16940948693126814</v>
      </c>
      <c r="T64" s="117">
        <v>13.95</v>
      </c>
      <c r="U64" s="117">
        <f t="shared" si="18"/>
        <v>1.3983840894965813</v>
      </c>
      <c r="V64" s="117">
        <v>0</v>
      </c>
      <c r="W64" s="117">
        <f t="shared" si="19"/>
        <v>0</v>
      </c>
      <c r="X64" s="117">
        <v>0</v>
      </c>
      <c r="Y64" s="117">
        <f t="shared" si="20"/>
        <v>0</v>
      </c>
      <c r="Z64" s="117">
        <f t="shared" si="23"/>
        <v>780.45</v>
      </c>
      <c r="AA64" s="117">
        <f t="shared" si="21"/>
        <v>3.0607934885045243</v>
      </c>
    </row>
    <row r="65" spans="1:27" x14ac:dyDescent="0.2">
      <c r="A65" s="88" t="s">
        <v>213</v>
      </c>
      <c r="B65" s="118"/>
      <c r="C65" s="118"/>
      <c r="D65" s="118"/>
      <c r="E65" s="118">
        <f t="shared" si="22"/>
        <v>0</v>
      </c>
      <c r="F65" s="118"/>
      <c r="G65" s="118">
        <f t="shared" si="22"/>
        <v>0</v>
      </c>
      <c r="H65" s="118"/>
      <c r="I65" s="118">
        <f t="shared" si="12"/>
        <v>0</v>
      </c>
      <c r="J65" s="118">
        <v>0.5</v>
      </c>
      <c r="K65" s="118">
        <f t="shared" si="13"/>
        <v>1.43843498273878E-2</v>
      </c>
      <c r="L65" s="118"/>
      <c r="M65" s="118">
        <f t="shared" si="14"/>
        <v>0</v>
      </c>
      <c r="N65" s="118"/>
      <c r="O65" s="118">
        <f t="shared" si="15"/>
        <v>0</v>
      </c>
      <c r="P65" s="118">
        <v>2.7</v>
      </c>
      <c r="Q65" s="118">
        <f t="shared" si="16"/>
        <v>0.12538136832866636</v>
      </c>
      <c r="R65" s="118"/>
      <c r="S65" s="118">
        <f t="shared" si="17"/>
        <v>0</v>
      </c>
      <c r="T65" s="118"/>
      <c r="U65" s="118">
        <f t="shared" si="18"/>
        <v>0</v>
      </c>
      <c r="V65" s="118"/>
      <c r="W65" s="118">
        <f t="shared" si="19"/>
        <v>0</v>
      </c>
      <c r="X65" s="118"/>
      <c r="Y65" s="118">
        <f t="shared" si="20"/>
        <v>0</v>
      </c>
      <c r="Z65" s="118">
        <f t="shared" si="23"/>
        <v>3.2</v>
      </c>
      <c r="AA65" s="118">
        <f t="shared" si="21"/>
        <v>1.2549861186769783E-2</v>
      </c>
    </row>
    <row r="66" spans="1:27" x14ac:dyDescent="0.2">
      <c r="A66" s="89" t="s">
        <v>214</v>
      </c>
      <c r="B66" s="116"/>
      <c r="C66" s="116"/>
      <c r="D66" s="116"/>
      <c r="E66" s="116">
        <f t="shared" si="22"/>
        <v>0</v>
      </c>
      <c r="F66" s="116">
        <v>0.06</v>
      </c>
      <c r="G66" s="116">
        <f t="shared" si="22"/>
        <v>9.9888790479932352E-4</v>
      </c>
      <c r="H66" s="116">
        <v>3.19</v>
      </c>
      <c r="I66" s="116">
        <f t="shared" si="12"/>
        <v>0.28944479226211539</v>
      </c>
      <c r="J66" s="116">
        <v>368.76000000000005</v>
      </c>
      <c r="K66" s="116">
        <f t="shared" si="13"/>
        <v>10.60874568469505</v>
      </c>
      <c r="L66" s="116">
        <v>20.51</v>
      </c>
      <c r="M66" s="116">
        <f t="shared" si="14"/>
        <v>0.37073657458204012</v>
      </c>
      <c r="N66" s="116">
        <v>28</v>
      </c>
      <c r="O66" s="116">
        <f t="shared" si="15"/>
        <v>1.1997086421868985</v>
      </c>
      <c r="P66" s="116">
        <v>840.1</v>
      </c>
      <c r="Q66" s="116">
        <f t="shared" si="16"/>
        <v>39.012180567745411</v>
      </c>
      <c r="R66" s="116"/>
      <c r="S66" s="116">
        <f t="shared" si="17"/>
        <v>0</v>
      </c>
      <c r="T66" s="116"/>
      <c r="U66" s="116">
        <f t="shared" si="18"/>
        <v>0</v>
      </c>
      <c r="V66" s="116"/>
      <c r="W66" s="116">
        <f t="shared" si="19"/>
        <v>0</v>
      </c>
      <c r="X66" s="116">
        <v>1.75</v>
      </c>
      <c r="Y66" s="116">
        <f t="shared" si="20"/>
        <v>0.34084490582942167</v>
      </c>
      <c r="Z66" s="116">
        <f t="shared" si="23"/>
        <v>1262.3700000000001</v>
      </c>
      <c r="AA66" s="116">
        <f t="shared" si="21"/>
        <v>4.9508025832320532</v>
      </c>
    </row>
    <row r="67" spans="1:27" x14ac:dyDescent="0.2">
      <c r="A67" s="91" t="s">
        <v>215</v>
      </c>
      <c r="B67" s="117"/>
      <c r="C67" s="117"/>
      <c r="D67" s="117"/>
      <c r="E67" s="117">
        <f t="shared" si="22"/>
        <v>0</v>
      </c>
      <c r="F67" s="117">
        <v>0.21000000000000002</v>
      </c>
      <c r="G67" s="117">
        <f t="shared" si="22"/>
        <v>3.4961076667976328E-3</v>
      </c>
      <c r="H67" s="117">
        <v>0.2</v>
      </c>
      <c r="I67" s="117">
        <f t="shared" si="12"/>
        <v>1.8147008919254887E-2</v>
      </c>
      <c r="J67" s="117"/>
      <c r="K67" s="117">
        <f t="shared" si="13"/>
        <v>0</v>
      </c>
      <c r="L67" s="117">
        <v>0.03</v>
      </c>
      <c r="M67" s="117">
        <f t="shared" si="14"/>
        <v>5.4227680338669935E-4</v>
      </c>
      <c r="N67" s="117">
        <v>12.8</v>
      </c>
      <c r="O67" s="117">
        <f t="shared" si="15"/>
        <v>0.54843823642829648</v>
      </c>
      <c r="P67" s="117">
        <v>6.45</v>
      </c>
      <c r="Q67" s="117">
        <f t="shared" si="16"/>
        <v>0.29952215767403634</v>
      </c>
      <c r="R67" s="117">
        <v>0</v>
      </c>
      <c r="S67" s="117">
        <f t="shared" si="17"/>
        <v>0</v>
      </c>
      <c r="T67" s="117">
        <v>0</v>
      </c>
      <c r="U67" s="117">
        <f t="shared" si="18"/>
        <v>0</v>
      </c>
      <c r="V67" s="117">
        <v>0</v>
      </c>
      <c r="W67" s="117">
        <f t="shared" si="19"/>
        <v>0</v>
      </c>
      <c r="X67" s="117">
        <v>0</v>
      </c>
      <c r="Y67" s="117">
        <f t="shared" si="20"/>
        <v>0</v>
      </c>
      <c r="Z67" s="117">
        <f t="shared" si="23"/>
        <v>19.690000000000001</v>
      </c>
      <c r="AA67" s="117">
        <f t="shared" si="21"/>
        <v>7.7220864614842816E-2</v>
      </c>
    </row>
    <row r="68" spans="1:27" x14ac:dyDescent="0.2">
      <c r="A68" s="94" t="s">
        <v>216</v>
      </c>
      <c r="B68" s="119"/>
      <c r="C68" s="119"/>
      <c r="D68" s="119">
        <v>21.43</v>
      </c>
      <c r="E68" s="119">
        <f t="shared" si="22"/>
        <v>6.0081866098463612</v>
      </c>
      <c r="F68" s="119">
        <v>515.17000000000007</v>
      </c>
      <c r="G68" s="119">
        <f t="shared" si="22"/>
        <v>8.5766180319244594</v>
      </c>
      <c r="H68" s="119">
        <v>198.39999999999995</v>
      </c>
      <c r="I68" s="119">
        <f t="shared" si="12"/>
        <v>18.001832847900843</v>
      </c>
      <c r="J68" s="119"/>
      <c r="K68" s="119">
        <f t="shared" si="13"/>
        <v>0</v>
      </c>
      <c r="L68" s="119">
        <v>76.25</v>
      </c>
      <c r="M68" s="119">
        <f t="shared" si="14"/>
        <v>1.3782868752745274</v>
      </c>
      <c r="N68" s="119">
        <v>162.16000000000008</v>
      </c>
      <c r="O68" s="119">
        <f t="shared" si="15"/>
        <v>6.9480269077509842</v>
      </c>
      <c r="P68" s="119">
        <v>62.790000000000006</v>
      </c>
      <c r="Q68" s="119">
        <f t="shared" si="16"/>
        <v>2.9158133767988748</v>
      </c>
      <c r="R68" s="119">
        <v>8.1</v>
      </c>
      <c r="S68" s="119">
        <f t="shared" si="17"/>
        <v>1.9603097773475315</v>
      </c>
      <c r="T68" s="119">
        <v>204.9</v>
      </c>
      <c r="U68" s="119">
        <f t="shared" si="18"/>
        <v>20.539706088734736</v>
      </c>
      <c r="V68" s="119">
        <v>1677.8999999999999</v>
      </c>
      <c r="W68" s="119">
        <f t="shared" si="19"/>
        <v>64.212318937639921</v>
      </c>
      <c r="X68" s="119">
        <v>42</v>
      </c>
      <c r="Y68" s="119">
        <f t="shared" si="20"/>
        <v>8.1802777399061206</v>
      </c>
      <c r="Z68" s="119">
        <f t="shared" si="23"/>
        <v>2969.1</v>
      </c>
      <c r="AA68" s="119">
        <f t="shared" si="21"/>
        <v>11.644310265511926</v>
      </c>
    </row>
    <row r="69" spans="1:27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356.68</v>
      </c>
      <c r="E69" s="96">
        <f t="shared" si="24"/>
        <v>100.00000000000001</v>
      </c>
      <c r="F69" s="96">
        <f t="shared" si="24"/>
        <v>6006.6799999999994</v>
      </c>
      <c r="G69" s="96">
        <f t="shared" si="24"/>
        <v>99.999999999999986</v>
      </c>
      <c r="H69" s="96">
        <f t="shared" si="24"/>
        <v>1102.1099999999999</v>
      </c>
      <c r="I69" s="96">
        <f t="shared" si="24"/>
        <v>100.00000000000001</v>
      </c>
      <c r="J69" s="96">
        <f t="shared" si="24"/>
        <v>3476.0000000000009</v>
      </c>
      <c r="K69" s="96">
        <f t="shared" si="24"/>
        <v>99.999999999999986</v>
      </c>
      <c r="L69" s="96">
        <f t="shared" si="24"/>
        <v>5532.2300000000005</v>
      </c>
      <c r="M69" s="96">
        <f t="shared" si="24"/>
        <v>100</v>
      </c>
      <c r="N69" s="96">
        <f t="shared" si="24"/>
        <v>2333.8999999999978</v>
      </c>
      <c r="O69" s="96">
        <f t="shared" si="24"/>
        <v>100.00000000000001</v>
      </c>
      <c r="P69" s="96">
        <f t="shared" si="24"/>
        <v>2153.4299999999998</v>
      </c>
      <c r="Q69" s="96">
        <f t="shared" si="24"/>
        <v>100.00000000000001</v>
      </c>
      <c r="R69" s="96">
        <f t="shared" si="24"/>
        <v>413.2</v>
      </c>
      <c r="S69" s="96">
        <f t="shared" si="24"/>
        <v>100</v>
      </c>
      <c r="T69" s="96">
        <f t="shared" si="24"/>
        <v>997.58000000000015</v>
      </c>
      <c r="U69" s="96">
        <f t="shared" si="24"/>
        <v>99.999999999999972</v>
      </c>
      <c r="V69" s="96">
        <f t="shared" si="24"/>
        <v>2613.0499999999997</v>
      </c>
      <c r="W69" s="96">
        <f t="shared" si="24"/>
        <v>100</v>
      </c>
      <c r="X69" s="96">
        <f t="shared" si="24"/>
        <v>513.43000000000006</v>
      </c>
      <c r="Y69" s="96">
        <f t="shared" si="24"/>
        <v>99.999999999999986</v>
      </c>
      <c r="Z69" s="96">
        <f t="shared" si="24"/>
        <v>25498.289999999994</v>
      </c>
      <c r="AA69" s="96">
        <f t="shared" si="24"/>
        <v>100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42578125" customWidth="1"/>
    <col min="4" max="4" width="11.7109375" bestFit="1" customWidth="1"/>
    <col min="5" max="5" width="7.85546875" bestFit="1" customWidth="1"/>
    <col min="6" max="6" width="13.140625" bestFit="1" customWidth="1"/>
    <col min="7" max="7" width="7.85546875" bestFit="1" customWidth="1"/>
    <col min="8" max="8" width="13.140625" bestFit="1" customWidth="1"/>
    <col min="9" max="9" width="7.85546875" bestFit="1" customWidth="1"/>
    <col min="10" max="10" width="13.140625" bestFit="1" customWidth="1"/>
    <col min="11" max="11" width="7.85546875" bestFit="1" customWidth="1"/>
    <col min="12" max="12" width="13.140625" bestFit="1" customWidth="1"/>
    <col min="13" max="13" width="7.85546875" bestFit="1" customWidth="1"/>
    <col min="14" max="14" width="8.28515625" bestFit="1" customWidth="1"/>
    <col min="15" max="17" width="7.85546875" bestFit="1" customWidth="1"/>
    <col min="18" max="18" width="7.42578125" bestFit="1" customWidth="1"/>
    <col min="19" max="19" width="7.85546875" bestFit="1" customWidth="1"/>
    <col min="20" max="20" width="10.28515625" bestFit="1" customWidth="1"/>
    <col min="21" max="21" width="7.85546875" bestFit="1" customWidth="1"/>
    <col min="22" max="22" width="11.7109375" bestFit="1" customWidth="1"/>
    <col min="23" max="23" width="7.85546875" bestFit="1" customWidth="1"/>
    <col min="24" max="24" width="8.85546875" bestFit="1" customWidth="1"/>
    <col min="25" max="25" width="7.85546875" bestFit="1" customWidth="1"/>
    <col min="26" max="26" width="9.7109375" bestFit="1" customWidth="1"/>
    <col min="27" max="27" width="7.85546875" bestFit="1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231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v>24.59</v>
      </c>
      <c r="G10" s="108">
        <f t="shared" ref="G10:G19" si="1">((F10/F$19*100))</f>
        <v>9.2074928547384124E-2</v>
      </c>
      <c r="H10" s="77">
        <f>SUM(H30:H38)</f>
        <v>815.7</v>
      </c>
      <c r="I10" s="108">
        <f t="shared" ref="I10:I19" si="2">((H10/H$19*100))</f>
        <v>6.814348476608413</v>
      </c>
      <c r="J10" s="21">
        <v>833.1</v>
      </c>
      <c r="K10" s="108">
        <f t="shared" ref="K10:K19" si="3">((J10/J$19*100))</f>
        <v>7.1007036779446056</v>
      </c>
      <c r="L10" s="21">
        <v>1484.15</v>
      </c>
      <c r="M10" s="108">
        <f t="shared" ref="M10:M19" si="4">((L10/L$19*100))</f>
        <v>9.8059620037554875</v>
      </c>
      <c r="N10" s="77">
        <v>1660.97</v>
      </c>
      <c r="O10" s="108">
        <f t="shared" ref="O10:O19" si="5">((N10/N$19*100))</f>
        <v>17.923356573329002</v>
      </c>
      <c r="P10" s="77">
        <f>SUM(P30:P38)</f>
        <v>649.9</v>
      </c>
      <c r="Q10" s="108">
        <f t="shared" ref="Q10:S19" si="6">((P10/P$19*100))</f>
        <v>13.771898038368052</v>
      </c>
      <c r="R10" s="21">
        <f>SUM(R30:R38)</f>
        <v>994.07</v>
      </c>
      <c r="S10" s="108">
        <f t="shared" si="6"/>
        <v>60.582994076204876</v>
      </c>
      <c r="T10" s="21">
        <f>SUM(T30:T38)</f>
        <v>67.099999999999994</v>
      </c>
      <c r="U10" s="108">
        <f t="shared" ref="U10:U19" si="7">((T10/T$19*100))</f>
        <v>18.328826244912452</v>
      </c>
      <c r="V10" s="21">
        <f>SUM(V30:V38)</f>
        <v>2</v>
      </c>
      <c r="W10" s="108">
        <f t="shared" ref="W10:W19" si="8">((V10/V$19*100))</f>
        <v>0.12024650533593868</v>
      </c>
      <c r="X10" s="21">
        <f>SUM(X30:X38)</f>
        <v>5</v>
      </c>
      <c r="Y10" s="108">
        <f t="shared" ref="Y10:Y19" si="9">((X10/X$19*100))</f>
        <v>8.8542588985301922</v>
      </c>
      <c r="Z10" s="77">
        <f>SUM(B10+D10+F10+H10+J10+L10+N10+P10+T10+V10+X10+R10)</f>
        <v>6536.58</v>
      </c>
      <c r="AA10" s="108">
        <f t="shared" ref="AA10:AA19" si="10">((Z10/Z$19*100))</f>
        <v>7.4231346174353003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0</v>
      </c>
      <c r="E11" s="109">
        <f t="shared" si="0"/>
        <v>0</v>
      </c>
      <c r="F11" s="22">
        <v>3999.15</v>
      </c>
      <c r="G11" s="109">
        <f t="shared" si="1"/>
        <v>14.974438816603142</v>
      </c>
      <c r="H11" s="80">
        <f>SUM(H39:H46)</f>
        <v>1073.44</v>
      </c>
      <c r="I11" s="109">
        <f t="shared" si="2"/>
        <v>8.9675054906589864</v>
      </c>
      <c r="J11" s="22">
        <v>247.91</v>
      </c>
      <c r="K11" s="109">
        <f t="shared" si="3"/>
        <v>2.1129941769286367</v>
      </c>
      <c r="L11" s="22">
        <v>7249.31</v>
      </c>
      <c r="M11" s="109">
        <f t="shared" si="4"/>
        <v>47.897084805070037</v>
      </c>
      <c r="N11" s="80">
        <v>948.01</v>
      </c>
      <c r="O11" s="109">
        <f t="shared" si="5"/>
        <v>10.229878483706285</v>
      </c>
      <c r="P11" s="80">
        <f>SUM(P39:P46)</f>
        <v>1832.45</v>
      </c>
      <c r="Q11" s="109">
        <f t="shared" si="6"/>
        <v>38.831073334986208</v>
      </c>
      <c r="R11" s="22">
        <f>SUM(R39:R46)</f>
        <v>173</v>
      </c>
      <c r="S11" s="109">
        <f t="shared" si="6"/>
        <v>10.543380219887375</v>
      </c>
      <c r="T11" s="22">
        <f>SUM(T39:T46)</f>
        <v>58.8</v>
      </c>
      <c r="U11" s="109">
        <f t="shared" si="7"/>
        <v>16.061624190772761</v>
      </c>
      <c r="V11" s="22">
        <f>SUM(V39:V46)</f>
        <v>466.45</v>
      </c>
      <c r="W11" s="109">
        <f t="shared" si="8"/>
        <v>28.0444912069743</v>
      </c>
      <c r="X11" s="22">
        <f>SUM(X39:X46)</f>
        <v>17</v>
      </c>
      <c r="Y11" s="109">
        <f t="shared" si="9"/>
        <v>30.10448025500266</v>
      </c>
      <c r="Z11" s="80">
        <f t="shared" ref="Z11:Z18" si="11">SUM(B11+D11+F11+H11+J11+L11+N11+P11+T11+V11+X11+R11)</f>
        <v>16065.520000000002</v>
      </c>
      <c r="AA11" s="109">
        <f t="shared" si="10"/>
        <v>18.244482230631185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0</v>
      </c>
      <c r="E12" s="109">
        <f t="shared" si="0"/>
        <v>0</v>
      </c>
      <c r="F12" s="22">
        <v>36.159999999999997</v>
      </c>
      <c r="G12" s="109">
        <f t="shared" si="1"/>
        <v>0.13539769891311143</v>
      </c>
      <c r="H12" s="80">
        <f>SUM(H47:H52)</f>
        <v>1.5</v>
      </c>
      <c r="I12" s="109">
        <f t="shared" si="2"/>
        <v>1.2530982855109256E-2</v>
      </c>
      <c r="J12" s="22">
        <v>185.31</v>
      </c>
      <c r="K12" s="109">
        <f t="shared" si="3"/>
        <v>1.579439921449904</v>
      </c>
      <c r="L12" s="22">
        <v>575.70000000000005</v>
      </c>
      <c r="M12" s="109">
        <f t="shared" si="4"/>
        <v>3.8037208675417142</v>
      </c>
      <c r="N12" s="80">
        <v>476.77</v>
      </c>
      <c r="O12" s="109">
        <f t="shared" si="5"/>
        <v>5.1447760726961169</v>
      </c>
      <c r="P12" s="80">
        <f>SUM(P47:P52)</f>
        <v>88.409999999999982</v>
      </c>
      <c r="Q12" s="109">
        <f t="shared" si="6"/>
        <v>1.8734782359934132</v>
      </c>
      <c r="R12" s="22">
        <f>SUM(R47:R52)</f>
        <v>17</v>
      </c>
      <c r="S12" s="109">
        <f t="shared" si="6"/>
        <v>1.0360547036883547</v>
      </c>
      <c r="T12" s="22">
        <f>SUM(T47:T52)</f>
        <v>1.5</v>
      </c>
      <c r="U12" s="109">
        <f t="shared" si="7"/>
        <v>0.4097353109891011</v>
      </c>
      <c r="V12" s="22">
        <f>SUM(V47:V52)</f>
        <v>17.2</v>
      </c>
      <c r="W12" s="109">
        <f t="shared" si="8"/>
        <v>1.0341199458890726</v>
      </c>
      <c r="X12" s="22">
        <f>SUM(X47:X52)</f>
        <v>0.02</v>
      </c>
      <c r="Y12" s="109">
        <f t="shared" si="9"/>
        <v>3.5417035594120773E-2</v>
      </c>
      <c r="Z12" s="80">
        <f t="shared" si="11"/>
        <v>1399.5700000000002</v>
      </c>
      <c r="AA12" s="109">
        <f t="shared" si="10"/>
        <v>1.5893933091194363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</v>
      </c>
      <c r="E13" s="109">
        <f t="shared" si="0"/>
        <v>0</v>
      </c>
      <c r="F13" s="22">
        <v>505.61</v>
      </c>
      <c r="G13" s="109">
        <f t="shared" si="1"/>
        <v>1.8932088093876736</v>
      </c>
      <c r="H13" s="80">
        <f>SUM(H53:H54)</f>
        <v>3</v>
      </c>
      <c r="I13" s="109">
        <f t="shared" si="2"/>
        <v>2.5061965710218511E-2</v>
      </c>
      <c r="J13" s="22">
        <v>63.5</v>
      </c>
      <c r="K13" s="109">
        <f t="shared" si="3"/>
        <v>0.54122516330510451</v>
      </c>
      <c r="L13" s="22">
        <v>67.209999999999994</v>
      </c>
      <c r="M13" s="109">
        <f t="shared" si="4"/>
        <v>0.44406475509376159</v>
      </c>
      <c r="N13" s="80">
        <v>180.19</v>
      </c>
      <c r="O13" s="109">
        <f t="shared" si="5"/>
        <v>1.9444117720056071</v>
      </c>
      <c r="P13" s="80">
        <f>SUM(P53:P54)</f>
        <v>58.090000000000011</v>
      </c>
      <c r="Q13" s="109">
        <f t="shared" si="6"/>
        <v>1.2309733144311437</v>
      </c>
      <c r="R13" s="22">
        <f>SUM(R53:R54)</f>
        <v>8</v>
      </c>
      <c r="S13" s="109">
        <f t="shared" si="6"/>
        <v>0.48755515467687283</v>
      </c>
      <c r="T13" s="22">
        <f>SUM(T53:T54)</f>
        <v>2.5</v>
      </c>
      <c r="U13" s="109">
        <f t="shared" si="7"/>
        <v>0.68289218498183513</v>
      </c>
      <c r="V13" s="22">
        <f>SUM(V53:V54)</f>
        <v>1.1000000000000001</v>
      </c>
      <c r="W13" s="109">
        <f t="shared" si="8"/>
        <v>6.6135577934766279E-2</v>
      </c>
      <c r="X13" s="22">
        <f>SUM(X53:X54)</f>
        <v>0</v>
      </c>
      <c r="Y13" s="109">
        <f t="shared" si="9"/>
        <v>0</v>
      </c>
      <c r="Z13" s="80">
        <f t="shared" si="11"/>
        <v>889.2</v>
      </c>
      <c r="AA13" s="109">
        <f t="shared" si="10"/>
        <v>1.0098019609372899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9</v>
      </c>
      <c r="E14" s="109">
        <f t="shared" si="0"/>
        <v>0.18752109612331386</v>
      </c>
      <c r="F14" s="22">
        <v>1707.27</v>
      </c>
      <c r="G14" s="109">
        <f t="shared" si="1"/>
        <v>6.3927109906910333</v>
      </c>
      <c r="H14" s="80">
        <f>SUM(H55:H57)</f>
        <v>6135.7800000000025</v>
      </c>
      <c r="I14" s="109">
        <f t="shared" si="2"/>
        <v>51.258235988481538</v>
      </c>
      <c r="J14" s="22">
        <v>1612.18</v>
      </c>
      <c r="K14" s="109">
        <f t="shared" si="3"/>
        <v>13.740982421688555</v>
      </c>
      <c r="L14" s="22">
        <v>2135.3000000000002</v>
      </c>
      <c r="M14" s="109">
        <f t="shared" si="4"/>
        <v>14.108190322150115</v>
      </c>
      <c r="N14" s="80">
        <v>2721.55</v>
      </c>
      <c r="O14" s="109">
        <f t="shared" si="5"/>
        <v>29.367966358298798</v>
      </c>
      <c r="P14" s="80">
        <f>SUM(P55:P57)</f>
        <v>1183.3399999999997</v>
      </c>
      <c r="Q14" s="109">
        <f t="shared" si="6"/>
        <v>25.075916025115319</v>
      </c>
      <c r="R14" s="22">
        <f>SUM(R55:R57)</f>
        <v>109.7</v>
      </c>
      <c r="S14" s="109">
        <f t="shared" si="6"/>
        <v>6.6856000585066191</v>
      </c>
      <c r="T14" s="22">
        <f>SUM(T55:T57)</f>
        <v>3.1</v>
      </c>
      <c r="U14" s="109">
        <f t="shared" si="7"/>
        <v>0.84678630937747557</v>
      </c>
      <c r="V14" s="22">
        <f>SUM(V55:V57)</f>
        <v>705.4</v>
      </c>
      <c r="W14" s="109">
        <f t="shared" si="8"/>
        <v>42.410942431985568</v>
      </c>
      <c r="X14" s="22">
        <f>SUM(X55:X57)</f>
        <v>0.89</v>
      </c>
      <c r="Y14" s="109">
        <f t="shared" si="9"/>
        <v>1.5760580839383742</v>
      </c>
      <c r="Z14" s="80">
        <f t="shared" si="11"/>
        <v>16323.510000000002</v>
      </c>
      <c r="AA14" s="109">
        <f t="shared" si="10"/>
        <v>18.537463346130746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0</v>
      </c>
      <c r="E15" s="109">
        <f t="shared" si="0"/>
        <v>0</v>
      </c>
      <c r="F15" s="22">
        <v>40.98</v>
      </c>
      <c r="G15" s="109">
        <f t="shared" si="1"/>
        <v>0.15344573289433922</v>
      </c>
      <c r="H15" s="80">
        <f>SUM(H58:H60)</f>
        <v>13.3</v>
      </c>
      <c r="I15" s="109">
        <f t="shared" si="2"/>
        <v>0.11110804798196874</v>
      </c>
      <c r="J15" s="22">
        <v>81.900000000000006</v>
      </c>
      <c r="K15" s="109">
        <f t="shared" si="3"/>
        <v>0.69805261219981185</v>
      </c>
      <c r="L15" s="22">
        <v>38.119999999999997</v>
      </c>
      <c r="M15" s="109">
        <f t="shared" si="4"/>
        <v>0.25186353911879472</v>
      </c>
      <c r="N15" s="80">
        <v>14.08</v>
      </c>
      <c r="O15" s="109">
        <f t="shared" si="5"/>
        <v>0.15193583300870717</v>
      </c>
      <c r="P15" s="80">
        <f>SUM(P58:P60)</f>
        <v>44.65</v>
      </c>
      <c r="Q15" s="109">
        <f t="shared" si="6"/>
        <v>0.94616902202359376</v>
      </c>
      <c r="R15" s="22">
        <f>SUM(R58:R60)</f>
        <v>0.85</v>
      </c>
      <c r="S15" s="109">
        <f t="shared" si="6"/>
        <v>5.1802735184417741E-2</v>
      </c>
      <c r="T15" s="22">
        <f>SUM(T58:T60)</f>
        <v>28.5</v>
      </c>
      <c r="U15" s="109">
        <f t="shared" si="7"/>
        <v>7.7849709087929213</v>
      </c>
      <c r="V15" s="22">
        <f>SUM(V58:V60)</f>
        <v>2</v>
      </c>
      <c r="W15" s="109">
        <f t="shared" si="8"/>
        <v>0.12024650533593868</v>
      </c>
      <c r="X15" s="22">
        <f>SUM(X58:X60)</f>
        <v>1.54</v>
      </c>
      <c r="Y15" s="109">
        <f t="shared" si="9"/>
        <v>2.7271117407472998</v>
      </c>
      <c r="Z15" s="80">
        <f t="shared" si="11"/>
        <v>265.92000000000007</v>
      </c>
      <c r="AA15" s="109">
        <f t="shared" si="10"/>
        <v>0.30198665930324359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0</v>
      </c>
      <c r="E16" s="109">
        <f t="shared" si="0"/>
        <v>0</v>
      </c>
      <c r="F16" s="22">
        <v>17716.54</v>
      </c>
      <c r="G16" s="109">
        <f t="shared" si="1"/>
        <v>66.337907873398663</v>
      </c>
      <c r="H16" s="80">
        <f>SUM(H61:H64)</f>
        <v>3378.79</v>
      </c>
      <c r="I16" s="109">
        <f t="shared" si="2"/>
        <v>28.2263730406764</v>
      </c>
      <c r="J16" s="22">
        <v>8616.1</v>
      </c>
      <c r="K16" s="109">
        <f t="shared" si="3"/>
        <v>73.437009914222202</v>
      </c>
      <c r="L16" s="22">
        <v>3386.14</v>
      </c>
      <c r="M16" s="109">
        <f t="shared" si="4"/>
        <v>22.372644395375538</v>
      </c>
      <c r="N16" s="80">
        <v>1252.31</v>
      </c>
      <c r="O16" s="109">
        <f t="shared" si="5"/>
        <v>13.513548511018044</v>
      </c>
      <c r="P16" s="80">
        <f>SUM(P61:P64)</f>
        <v>322.11999999999995</v>
      </c>
      <c r="Q16" s="109">
        <f t="shared" si="6"/>
        <v>6.8259790677321384</v>
      </c>
      <c r="R16" s="22">
        <f>SUM(R61:R64)</f>
        <v>106.85000000000001</v>
      </c>
      <c r="S16" s="109">
        <f t="shared" si="6"/>
        <v>6.5119085346529841</v>
      </c>
      <c r="T16" s="22">
        <f>SUM(T61:T64)</f>
        <v>93.840000000000018</v>
      </c>
      <c r="U16" s="109">
        <f t="shared" si="7"/>
        <v>25.633041055478166</v>
      </c>
      <c r="V16" s="22">
        <f>SUM(V61:V64)</f>
        <v>350</v>
      </c>
      <c r="W16" s="109">
        <f t="shared" si="8"/>
        <v>21.04313843378927</v>
      </c>
      <c r="X16" s="22">
        <f>SUM(X61:X64)</f>
        <v>2.02</v>
      </c>
      <c r="Y16" s="109">
        <f t="shared" si="9"/>
        <v>3.5771205950061979</v>
      </c>
      <c r="Z16" s="80">
        <f t="shared" si="11"/>
        <v>35224.709999999992</v>
      </c>
      <c r="AA16" s="109">
        <f t="shared" si="10"/>
        <v>40.002228105541334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140</v>
      </c>
      <c r="G17" s="109">
        <f t="shared" si="1"/>
        <v>0.52421675464147133</v>
      </c>
      <c r="H17" s="80">
        <f>SUM(H65:H67)</f>
        <v>45</v>
      </c>
      <c r="I17" s="109">
        <f t="shared" si="2"/>
        <v>0.37592948565327766</v>
      </c>
      <c r="J17" s="22">
        <v>92.64</v>
      </c>
      <c r="K17" s="109">
        <f t="shared" si="3"/>
        <v>0.78959211226117909</v>
      </c>
      <c r="L17" s="22">
        <v>153.79</v>
      </c>
      <c r="M17" s="109">
        <f t="shared" si="4"/>
        <v>1.0161094879611605</v>
      </c>
      <c r="N17" s="80">
        <v>36.43</v>
      </c>
      <c r="O17" s="109">
        <f t="shared" si="5"/>
        <v>0.39311238611556842</v>
      </c>
      <c r="P17" s="80">
        <f>SUM(P65:P67)</f>
        <v>57.85</v>
      </c>
      <c r="Q17" s="109">
        <f t="shared" si="6"/>
        <v>1.2258875234952944</v>
      </c>
      <c r="R17" s="22">
        <f>SUM(R65:R67)</f>
        <v>221.27</v>
      </c>
      <c r="S17" s="109">
        <f t="shared" si="6"/>
        <v>13.485166134418957</v>
      </c>
      <c r="T17" s="22">
        <f>SUM(T65:T67)</f>
        <v>5</v>
      </c>
      <c r="U17" s="109">
        <f t="shared" si="7"/>
        <v>1.3657843699636703</v>
      </c>
      <c r="V17" s="22">
        <f>SUM(V65:V67)</f>
        <v>0</v>
      </c>
      <c r="W17" s="109">
        <f t="shared" si="8"/>
        <v>0</v>
      </c>
      <c r="X17" s="22">
        <f>SUM(X65:X67)</f>
        <v>0</v>
      </c>
      <c r="Y17" s="109">
        <f t="shared" si="9"/>
        <v>0</v>
      </c>
      <c r="Z17" s="80">
        <f t="shared" si="11"/>
        <v>751.9799999999999</v>
      </c>
      <c r="AA17" s="109">
        <f t="shared" si="10"/>
        <v>0.85397084861181183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4790.46</v>
      </c>
      <c r="E18" s="110">
        <f t="shared" si="0"/>
        <v>99.812478903876695</v>
      </c>
      <c r="F18" s="23">
        <v>2536.21</v>
      </c>
      <c r="G18" s="110">
        <f t="shared" si="1"/>
        <v>9.4965983949231845</v>
      </c>
      <c r="H18" s="83">
        <f>SUM(H68)</f>
        <v>503.81999999999994</v>
      </c>
      <c r="I18" s="110">
        <f t="shared" si="2"/>
        <v>4.2089065213740966</v>
      </c>
      <c r="J18" s="23">
        <v>0</v>
      </c>
      <c r="K18" s="110">
        <f t="shared" si="3"/>
        <v>0</v>
      </c>
      <c r="L18" s="23">
        <v>45.46</v>
      </c>
      <c r="M18" s="110">
        <f t="shared" si="4"/>
        <v>0.30035982393337901</v>
      </c>
      <c r="N18" s="83">
        <v>1976.76</v>
      </c>
      <c r="O18" s="110">
        <f t="shared" si="5"/>
        <v>21.331014009821875</v>
      </c>
      <c r="P18" s="83">
        <f>SUM(P68)</f>
        <v>482.22000000000014</v>
      </c>
      <c r="Q18" s="110">
        <f t="shared" si="6"/>
        <v>10.218625437854815</v>
      </c>
      <c r="R18" s="23">
        <f>SUM(R68)</f>
        <v>10.1</v>
      </c>
      <c r="S18" s="110">
        <f t="shared" si="6"/>
        <v>0.61553838277955186</v>
      </c>
      <c r="T18" s="23">
        <f>SUM(T68)</f>
        <v>105.75</v>
      </c>
      <c r="U18" s="110">
        <f t="shared" si="7"/>
        <v>28.886339424731627</v>
      </c>
      <c r="V18" s="23">
        <f>SUM(V68)</f>
        <v>119.1</v>
      </c>
      <c r="W18" s="110">
        <f t="shared" si="8"/>
        <v>7.1606793927551484</v>
      </c>
      <c r="X18" s="23">
        <f>SUM(X68)</f>
        <v>30</v>
      </c>
      <c r="Y18" s="110">
        <f t="shared" si="9"/>
        <v>53.125553391181157</v>
      </c>
      <c r="Z18" s="83">
        <f t="shared" si="11"/>
        <v>10599.88</v>
      </c>
      <c r="AA18" s="110">
        <f t="shared" si="10"/>
        <v>12.037538922289652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4799.46</v>
      </c>
      <c r="E19" s="113">
        <f t="shared" si="0"/>
        <v>100</v>
      </c>
      <c r="F19" s="112">
        <f>SUM(F10:F18)</f>
        <v>26706.510000000002</v>
      </c>
      <c r="G19" s="113">
        <f t="shared" si="1"/>
        <v>100</v>
      </c>
      <c r="H19" s="112">
        <f>SUM(H10:H18)</f>
        <v>11970.330000000002</v>
      </c>
      <c r="I19" s="113">
        <f t="shared" si="2"/>
        <v>100</v>
      </c>
      <c r="J19" s="112">
        <f>SUM(J10:J18)</f>
        <v>11732.64</v>
      </c>
      <c r="K19" s="113">
        <f t="shared" si="3"/>
        <v>100</v>
      </c>
      <c r="L19" s="112">
        <f>SUM(L10:L18)</f>
        <v>15135.180000000002</v>
      </c>
      <c r="M19" s="113">
        <f t="shared" si="4"/>
        <v>100</v>
      </c>
      <c r="N19" s="96">
        <f>SUM(N10:N18)</f>
        <v>9267.07</v>
      </c>
      <c r="O19" s="113">
        <f t="shared" si="5"/>
        <v>100</v>
      </c>
      <c r="P19" s="96">
        <f>SUM(P10:P18)</f>
        <v>4719.0300000000007</v>
      </c>
      <c r="Q19" s="113">
        <f t="shared" si="6"/>
        <v>100</v>
      </c>
      <c r="R19" s="96">
        <f>SUM(R10:R18)</f>
        <v>1640.84</v>
      </c>
      <c r="S19" s="113">
        <f t="shared" si="6"/>
        <v>100</v>
      </c>
      <c r="T19" s="112">
        <f>SUM(T10:T18)</f>
        <v>366.09</v>
      </c>
      <c r="U19" s="113">
        <f t="shared" si="7"/>
        <v>100</v>
      </c>
      <c r="V19" s="112">
        <f>SUM(V10:V18)</f>
        <v>1663.25</v>
      </c>
      <c r="W19" s="113">
        <f t="shared" si="8"/>
        <v>100</v>
      </c>
      <c r="X19" s="112">
        <f>SUM(X10:X18)</f>
        <v>56.47</v>
      </c>
      <c r="Y19" s="113">
        <f t="shared" si="9"/>
        <v>100</v>
      </c>
      <c r="Z19" s="96">
        <f>SUM(Z10:Z18)</f>
        <v>88056.87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204"/>
      <c r="B29" s="106" t="s">
        <v>253</v>
      </c>
      <c r="C29" s="106" t="s">
        <v>3</v>
      </c>
      <c r="D29" s="106" t="s">
        <v>253</v>
      </c>
      <c r="E29" s="106" t="s">
        <v>3</v>
      </c>
      <c r="F29" s="106" t="s">
        <v>253</v>
      </c>
      <c r="G29" s="106" t="s">
        <v>3</v>
      </c>
      <c r="H29" s="106" t="s">
        <v>253</v>
      </c>
      <c r="I29" s="106" t="s">
        <v>3</v>
      </c>
      <c r="J29" s="106" t="s">
        <v>253</v>
      </c>
      <c r="K29" s="106" t="s">
        <v>3</v>
      </c>
      <c r="L29" s="106" t="s">
        <v>253</v>
      </c>
      <c r="M29" s="106" t="s">
        <v>3</v>
      </c>
      <c r="N29" s="107" t="s">
        <v>253</v>
      </c>
      <c r="O29" s="106" t="s">
        <v>3</v>
      </c>
      <c r="P29" s="106" t="s">
        <v>253</v>
      </c>
      <c r="Q29" s="106" t="s">
        <v>3</v>
      </c>
      <c r="R29" s="106" t="s">
        <v>253</v>
      </c>
      <c r="S29" s="106" t="s">
        <v>3</v>
      </c>
      <c r="T29" s="106" t="s">
        <v>253</v>
      </c>
      <c r="U29" s="106" t="s">
        <v>3</v>
      </c>
      <c r="V29" s="106" t="s">
        <v>253</v>
      </c>
      <c r="W29" s="106" t="s">
        <v>3</v>
      </c>
      <c r="X29" s="106" t="s">
        <v>253</v>
      </c>
      <c r="Y29" s="106" t="s">
        <v>3</v>
      </c>
      <c r="Z29" s="206"/>
      <c r="AA29" s="176"/>
    </row>
    <row r="30" spans="1:27" x14ac:dyDescent="0.2">
      <c r="A30" s="88" t="s">
        <v>178</v>
      </c>
      <c r="B30" s="90"/>
      <c r="C30" s="90"/>
      <c r="D30" s="90"/>
      <c r="E30" s="116">
        <f>((D30/D$69*100))</f>
        <v>0</v>
      </c>
      <c r="F30" s="90"/>
      <c r="G30" s="116">
        <f>((F30/F$69*100))</f>
        <v>0</v>
      </c>
      <c r="H30" s="90"/>
      <c r="I30" s="116">
        <f t="shared" ref="I30:I68" si="12">((H30/H$69*100))</f>
        <v>0</v>
      </c>
      <c r="J30" s="90"/>
      <c r="K30" s="116">
        <f t="shared" ref="K30:K68" si="13">((J30/J$69*100))</f>
        <v>0</v>
      </c>
      <c r="L30" s="90">
        <v>100.1</v>
      </c>
      <c r="M30" s="116">
        <f t="shared" ref="M30:M68" si="14">((L30/L$69*100))</f>
        <v>0.66137303950134718</v>
      </c>
      <c r="N30" s="90">
        <v>24.52</v>
      </c>
      <c r="O30" s="116">
        <f t="shared" ref="O30:O68" si="15">((N30/N$69*100))</f>
        <v>0.26459280009754971</v>
      </c>
      <c r="P30" s="90">
        <v>0.81</v>
      </c>
      <c r="Q30" s="116">
        <f t="shared" ref="Q30:Q68" si="16">((P30/P$69*100))</f>
        <v>1.7164544408490728E-2</v>
      </c>
      <c r="R30" s="90"/>
      <c r="S30" s="116">
        <f t="shared" ref="S30:S68" si="17">((R30/R$69*100))</f>
        <v>0</v>
      </c>
      <c r="T30" s="90"/>
      <c r="U30" s="116">
        <f t="shared" ref="U30:U68" si="18">((T30/T$69*100))</f>
        <v>0</v>
      </c>
      <c r="V30" s="90"/>
      <c r="W30" s="116">
        <f t="shared" ref="W30:W68" si="19">((V30/V$69*100))</f>
        <v>0</v>
      </c>
      <c r="X30" s="90">
        <v>1</v>
      </c>
      <c r="Y30" s="116">
        <f t="shared" ref="Y30:Y68" si="20">((X30/X$69*100))</f>
        <v>1.7708517797060386</v>
      </c>
      <c r="Z30" s="116">
        <f>B30+D30+F30+H30+J30+L30+N30+P30+R30+T30+V30+X30</f>
        <v>126.42999999999999</v>
      </c>
      <c r="AA30" s="116">
        <f t="shared" ref="AA30:AA68" si="21">((Z30/Z$19*100))</f>
        <v>0.14357766747784698</v>
      </c>
    </row>
    <row r="31" spans="1:27" x14ac:dyDescent="0.2">
      <c r="A31" s="89" t="s">
        <v>179</v>
      </c>
      <c r="B31" s="90"/>
      <c r="C31" s="90"/>
      <c r="D31" s="90"/>
      <c r="E31" s="116">
        <f t="shared" ref="E31:G68" si="22">((D31/D$69*100))</f>
        <v>0</v>
      </c>
      <c r="F31" s="90">
        <v>7</v>
      </c>
      <c r="G31" s="116">
        <f t="shared" si="22"/>
        <v>2.621083773207358E-2</v>
      </c>
      <c r="H31" s="90">
        <v>2.4999999999999996</v>
      </c>
      <c r="I31" s="116">
        <f t="shared" si="12"/>
        <v>2.0884971425182086E-2</v>
      </c>
      <c r="J31" s="90">
        <v>0.8</v>
      </c>
      <c r="K31" s="116">
        <f t="shared" si="13"/>
        <v>6.818584734552496E-3</v>
      </c>
      <c r="L31" s="90">
        <v>490.78</v>
      </c>
      <c r="M31" s="116">
        <f t="shared" si="14"/>
        <v>3.2426439593054059</v>
      </c>
      <c r="N31" s="90">
        <v>155.74000000000004</v>
      </c>
      <c r="O31" s="116">
        <f t="shared" si="15"/>
        <v>1.680574334714209</v>
      </c>
      <c r="P31" s="90">
        <v>45.970000000000006</v>
      </c>
      <c r="Q31" s="116">
        <f t="shared" si="16"/>
        <v>0.97414087217076395</v>
      </c>
      <c r="R31" s="90">
        <v>19</v>
      </c>
      <c r="S31" s="116">
        <f t="shared" si="17"/>
        <v>1.1579434923575729</v>
      </c>
      <c r="T31" s="90">
        <v>33.15</v>
      </c>
      <c r="U31" s="116">
        <f t="shared" si="18"/>
        <v>9.0551503728591332</v>
      </c>
      <c r="V31" s="90"/>
      <c r="W31" s="116">
        <f t="shared" si="19"/>
        <v>0</v>
      </c>
      <c r="X31" s="90"/>
      <c r="Y31" s="116">
        <f t="shared" si="20"/>
        <v>0</v>
      </c>
      <c r="Z31" s="116">
        <f t="shared" ref="Z31:Z68" si="23">B31+D31+F31+H31+J31+L31+N31+P31+R31+T31+V31+X31</f>
        <v>754.94</v>
      </c>
      <c r="AA31" s="116">
        <f t="shared" si="21"/>
        <v>0.85733231262932696</v>
      </c>
    </row>
    <row r="32" spans="1:27" x14ac:dyDescent="0.2">
      <c r="A32" s="89" t="s">
        <v>180</v>
      </c>
      <c r="B32" s="90"/>
      <c r="C32" s="90"/>
      <c r="D32" s="90"/>
      <c r="E32" s="116">
        <f t="shared" si="22"/>
        <v>0</v>
      </c>
      <c r="F32" s="90"/>
      <c r="G32" s="116">
        <f t="shared" si="22"/>
        <v>0</v>
      </c>
      <c r="H32" s="90">
        <v>1.2</v>
      </c>
      <c r="I32" s="116">
        <f t="shared" si="12"/>
        <v>1.0024786284087404E-2</v>
      </c>
      <c r="J32" s="90"/>
      <c r="K32" s="116">
        <f t="shared" si="13"/>
        <v>0</v>
      </c>
      <c r="L32" s="90">
        <v>335.15</v>
      </c>
      <c r="M32" s="116">
        <f t="shared" si="14"/>
        <v>2.2143773645242408</v>
      </c>
      <c r="N32" s="90"/>
      <c r="O32" s="116">
        <f t="shared" si="15"/>
        <v>0</v>
      </c>
      <c r="P32" s="90">
        <v>14.899999999999999</v>
      </c>
      <c r="Q32" s="116">
        <f t="shared" si="16"/>
        <v>0.31574285393396517</v>
      </c>
      <c r="R32" s="90">
        <v>12.6</v>
      </c>
      <c r="S32" s="116">
        <f t="shared" si="17"/>
        <v>0.76789936861607477</v>
      </c>
      <c r="T32" s="90"/>
      <c r="U32" s="116">
        <f t="shared" si="18"/>
        <v>0</v>
      </c>
      <c r="V32" s="90"/>
      <c r="W32" s="116">
        <f t="shared" si="19"/>
        <v>0</v>
      </c>
      <c r="X32" s="90"/>
      <c r="Y32" s="116">
        <f t="shared" si="20"/>
        <v>0</v>
      </c>
      <c r="Z32" s="116">
        <f t="shared" si="23"/>
        <v>363.84999999999997</v>
      </c>
      <c r="AA32" s="116">
        <f t="shared" si="21"/>
        <v>0.41319887931515165</v>
      </c>
    </row>
    <row r="33" spans="1:27" x14ac:dyDescent="0.2">
      <c r="A33" s="89" t="s">
        <v>181</v>
      </c>
      <c r="B33" s="90"/>
      <c r="C33" s="90"/>
      <c r="D33" s="90"/>
      <c r="E33" s="116">
        <f t="shared" si="22"/>
        <v>0</v>
      </c>
      <c r="F33" s="90"/>
      <c r="G33" s="116">
        <f t="shared" si="22"/>
        <v>0</v>
      </c>
      <c r="H33" s="90"/>
      <c r="I33" s="116">
        <f t="shared" si="12"/>
        <v>0</v>
      </c>
      <c r="J33" s="90"/>
      <c r="K33" s="116">
        <f t="shared" si="13"/>
        <v>0</v>
      </c>
      <c r="L33" s="90">
        <v>16.5</v>
      </c>
      <c r="M33" s="116">
        <f t="shared" si="14"/>
        <v>0.10901753398373855</v>
      </c>
      <c r="N33" s="90">
        <v>21</v>
      </c>
      <c r="O33" s="116">
        <f t="shared" si="15"/>
        <v>0.22660884184537294</v>
      </c>
      <c r="P33" s="90">
        <v>142.24999999999997</v>
      </c>
      <c r="Q33" s="116">
        <f t="shared" si="16"/>
        <v>3.0143906692688951</v>
      </c>
      <c r="R33" s="90">
        <v>55.37</v>
      </c>
      <c r="S33" s="116">
        <f t="shared" si="17"/>
        <v>3.3744911143073062</v>
      </c>
      <c r="T33" s="90">
        <v>14</v>
      </c>
      <c r="U33" s="116">
        <f t="shared" si="18"/>
        <v>3.8241962358982766</v>
      </c>
      <c r="V33" s="90"/>
      <c r="W33" s="116">
        <f t="shared" si="19"/>
        <v>0</v>
      </c>
      <c r="X33" s="90"/>
      <c r="Y33" s="116">
        <f t="shared" si="20"/>
        <v>0</v>
      </c>
      <c r="Z33" s="116">
        <f t="shared" si="23"/>
        <v>249.11999999999998</v>
      </c>
      <c r="AA33" s="116">
        <f t="shared" si="21"/>
        <v>0.28290807974437426</v>
      </c>
    </row>
    <row r="34" spans="1:27" x14ac:dyDescent="0.2">
      <c r="A34" s="89" t="s">
        <v>182</v>
      </c>
      <c r="B34" s="90"/>
      <c r="C34" s="90"/>
      <c r="D34" s="90"/>
      <c r="E34" s="116">
        <f t="shared" si="22"/>
        <v>0</v>
      </c>
      <c r="F34" s="90">
        <v>15</v>
      </c>
      <c r="G34" s="116">
        <f t="shared" si="22"/>
        <v>5.6166080854443384E-2</v>
      </c>
      <c r="H34" s="90"/>
      <c r="I34" s="116">
        <f t="shared" si="12"/>
        <v>0</v>
      </c>
      <c r="J34" s="90">
        <v>3.5</v>
      </c>
      <c r="K34" s="116">
        <f t="shared" si="13"/>
        <v>2.9831308213667168E-2</v>
      </c>
      <c r="L34" s="90">
        <v>161.01</v>
      </c>
      <c r="M34" s="116">
        <f t="shared" si="14"/>
        <v>1.0638129179831359</v>
      </c>
      <c r="N34" s="90">
        <v>528.19000000000005</v>
      </c>
      <c r="O34" s="116">
        <f t="shared" si="15"/>
        <v>5.6996440083003597</v>
      </c>
      <c r="P34" s="90"/>
      <c r="Q34" s="116">
        <f t="shared" si="16"/>
        <v>0</v>
      </c>
      <c r="R34" s="90"/>
      <c r="S34" s="116">
        <f t="shared" si="17"/>
        <v>0</v>
      </c>
      <c r="T34" s="90">
        <v>5.5</v>
      </c>
      <c r="U34" s="116">
        <f t="shared" si="18"/>
        <v>1.5023628069600372</v>
      </c>
      <c r="V34" s="90">
        <v>2</v>
      </c>
      <c r="W34" s="116">
        <f t="shared" si="19"/>
        <v>0.12024650533593868</v>
      </c>
      <c r="X34" s="90">
        <v>4</v>
      </c>
      <c r="Y34" s="116">
        <f t="shared" si="20"/>
        <v>7.0834071188241543</v>
      </c>
      <c r="Z34" s="116">
        <f t="shared" si="23"/>
        <v>719.2</v>
      </c>
      <c r="AA34" s="116">
        <f t="shared" si="21"/>
        <v>0.81674490587730419</v>
      </c>
    </row>
    <row r="35" spans="1:27" x14ac:dyDescent="0.2">
      <c r="A35" s="89" t="s">
        <v>183</v>
      </c>
      <c r="B35" s="90"/>
      <c r="C35" s="90"/>
      <c r="D35" s="90"/>
      <c r="E35" s="116">
        <f t="shared" si="22"/>
        <v>0</v>
      </c>
      <c r="F35" s="90">
        <v>1.5</v>
      </c>
      <c r="G35" s="116">
        <f t="shared" si="22"/>
        <v>5.6166080854443386E-3</v>
      </c>
      <c r="H35" s="90"/>
      <c r="I35" s="116">
        <f t="shared" si="12"/>
        <v>0</v>
      </c>
      <c r="J35" s="90"/>
      <c r="K35" s="116">
        <f t="shared" si="13"/>
        <v>0</v>
      </c>
      <c r="L35" s="90">
        <v>6.5</v>
      </c>
      <c r="M35" s="116">
        <f t="shared" si="14"/>
        <v>4.2946301266321242E-2</v>
      </c>
      <c r="N35" s="90">
        <v>41.6</v>
      </c>
      <c r="O35" s="116">
        <f t="shared" si="15"/>
        <v>0.44890132479845307</v>
      </c>
      <c r="P35" s="90">
        <v>408.87</v>
      </c>
      <c r="Q35" s="116">
        <f t="shared" si="16"/>
        <v>8.6642805830859295</v>
      </c>
      <c r="R35" s="90">
        <v>22.5</v>
      </c>
      <c r="S35" s="116">
        <f t="shared" si="17"/>
        <v>1.3712488725287049</v>
      </c>
      <c r="T35" s="90">
        <v>5.25</v>
      </c>
      <c r="U35" s="116">
        <f t="shared" si="18"/>
        <v>1.4340735884618536</v>
      </c>
      <c r="V35" s="90"/>
      <c r="W35" s="116">
        <f t="shared" si="19"/>
        <v>0</v>
      </c>
      <c r="X35" s="90"/>
      <c r="Y35" s="116">
        <f t="shared" si="20"/>
        <v>0</v>
      </c>
      <c r="Z35" s="116">
        <f t="shared" si="23"/>
        <v>486.22</v>
      </c>
      <c r="AA35" s="116">
        <f t="shared" si="21"/>
        <v>0.55216589006627204</v>
      </c>
    </row>
    <row r="36" spans="1:27" x14ac:dyDescent="0.2">
      <c r="A36" s="89" t="s">
        <v>184</v>
      </c>
      <c r="B36" s="90"/>
      <c r="C36" s="90"/>
      <c r="D36" s="90"/>
      <c r="E36" s="116">
        <f t="shared" si="22"/>
        <v>0</v>
      </c>
      <c r="F36" s="90">
        <v>0.06</v>
      </c>
      <c r="G36" s="116">
        <f t="shared" si="22"/>
        <v>2.2466432341777351E-4</v>
      </c>
      <c r="H36" s="90"/>
      <c r="I36" s="116">
        <f t="shared" si="12"/>
        <v>0</v>
      </c>
      <c r="J36" s="90">
        <v>23</v>
      </c>
      <c r="K36" s="116">
        <f t="shared" si="13"/>
        <v>0.19603431111838424</v>
      </c>
      <c r="L36" s="90">
        <v>161.91</v>
      </c>
      <c r="M36" s="116">
        <f t="shared" si="14"/>
        <v>1.0697593289277034</v>
      </c>
      <c r="N36" s="90">
        <v>3.7</v>
      </c>
      <c r="O36" s="116">
        <f t="shared" si="15"/>
        <v>3.992631975370857E-2</v>
      </c>
      <c r="P36" s="90"/>
      <c r="Q36" s="116">
        <f t="shared" si="16"/>
        <v>0</v>
      </c>
      <c r="R36" s="90">
        <v>8</v>
      </c>
      <c r="S36" s="116">
        <f t="shared" si="17"/>
        <v>0.48755515467687283</v>
      </c>
      <c r="T36" s="90"/>
      <c r="U36" s="116">
        <f t="shared" si="18"/>
        <v>0</v>
      </c>
      <c r="V36" s="90"/>
      <c r="W36" s="116">
        <f t="shared" si="19"/>
        <v>0</v>
      </c>
      <c r="X36" s="90"/>
      <c r="Y36" s="116">
        <f t="shared" si="20"/>
        <v>0</v>
      </c>
      <c r="Z36" s="116">
        <f t="shared" si="23"/>
        <v>196.67</v>
      </c>
      <c r="AA36" s="116">
        <f t="shared" si="21"/>
        <v>0.22334430010969045</v>
      </c>
    </row>
    <row r="37" spans="1:27" x14ac:dyDescent="0.2">
      <c r="A37" s="89" t="s">
        <v>185</v>
      </c>
      <c r="B37" s="90"/>
      <c r="C37" s="90"/>
      <c r="D37" s="90"/>
      <c r="E37" s="116">
        <f t="shared" si="22"/>
        <v>0</v>
      </c>
      <c r="F37" s="90">
        <v>0.02</v>
      </c>
      <c r="G37" s="116">
        <f t="shared" si="22"/>
        <v>7.4888107805924512E-5</v>
      </c>
      <c r="H37" s="90">
        <v>812</v>
      </c>
      <c r="I37" s="116">
        <f t="shared" si="12"/>
        <v>6.7834387188991432</v>
      </c>
      <c r="J37" s="90">
        <v>805.8</v>
      </c>
      <c r="K37" s="116">
        <f t="shared" si="13"/>
        <v>6.8680194738780012</v>
      </c>
      <c r="L37" s="90">
        <v>24</v>
      </c>
      <c r="M37" s="116">
        <f t="shared" si="14"/>
        <v>0.1585709585218015</v>
      </c>
      <c r="N37" s="90">
        <v>882.22</v>
      </c>
      <c r="O37" s="116">
        <f t="shared" si="15"/>
        <v>9.5199453548964232</v>
      </c>
      <c r="P37" s="90">
        <v>15.1</v>
      </c>
      <c r="Q37" s="116">
        <f t="shared" si="16"/>
        <v>0.31998101304717275</v>
      </c>
      <c r="R37" s="90"/>
      <c r="S37" s="116">
        <f t="shared" si="17"/>
        <v>0</v>
      </c>
      <c r="T37" s="90"/>
      <c r="U37" s="116">
        <f t="shared" si="18"/>
        <v>0</v>
      </c>
      <c r="V37" s="90"/>
      <c r="W37" s="116">
        <f t="shared" si="19"/>
        <v>0</v>
      </c>
      <c r="X37" s="90"/>
      <c r="Y37" s="116">
        <f t="shared" si="20"/>
        <v>0</v>
      </c>
      <c r="Z37" s="116">
        <f t="shared" si="23"/>
        <v>2539.14</v>
      </c>
      <c r="AA37" s="116">
        <f t="shared" si="21"/>
        <v>2.8835228869706588</v>
      </c>
    </row>
    <row r="38" spans="1:27" x14ac:dyDescent="0.2">
      <c r="A38" s="91" t="s">
        <v>186</v>
      </c>
      <c r="B38" s="92"/>
      <c r="C38" s="92"/>
      <c r="D38" s="92"/>
      <c r="E38" s="117">
        <f t="shared" si="22"/>
        <v>0</v>
      </c>
      <c r="F38" s="92">
        <v>1.01</v>
      </c>
      <c r="G38" s="117">
        <f t="shared" si="22"/>
        <v>3.7818494441991877E-3</v>
      </c>
      <c r="H38" s="92"/>
      <c r="I38" s="117">
        <f t="shared" si="12"/>
        <v>0</v>
      </c>
      <c r="J38" s="92"/>
      <c r="K38" s="117">
        <f t="shared" si="13"/>
        <v>0</v>
      </c>
      <c r="L38" s="92">
        <v>188.2</v>
      </c>
      <c r="M38" s="117">
        <f t="shared" si="14"/>
        <v>1.2434605997417936</v>
      </c>
      <c r="N38" s="92">
        <v>4</v>
      </c>
      <c r="O38" s="117">
        <f t="shared" si="15"/>
        <v>4.3163588922928174E-2</v>
      </c>
      <c r="P38" s="92">
        <v>22</v>
      </c>
      <c r="Q38" s="117">
        <f t="shared" si="16"/>
        <v>0.46619750245283453</v>
      </c>
      <c r="R38" s="92">
        <v>876.6</v>
      </c>
      <c r="S38" s="117">
        <f t="shared" si="17"/>
        <v>53.423856073718348</v>
      </c>
      <c r="T38" s="92">
        <v>9.1999999999999993</v>
      </c>
      <c r="U38" s="117">
        <f t="shared" si="18"/>
        <v>2.5130432407331531</v>
      </c>
      <c r="V38" s="92"/>
      <c r="W38" s="117">
        <f t="shared" si="19"/>
        <v>0</v>
      </c>
      <c r="X38" s="92"/>
      <c r="Y38" s="117">
        <f t="shared" si="20"/>
        <v>0</v>
      </c>
      <c r="Z38" s="117">
        <f t="shared" si="23"/>
        <v>1101.01</v>
      </c>
      <c r="AA38" s="117">
        <f t="shared" si="21"/>
        <v>1.2503396952446755</v>
      </c>
    </row>
    <row r="39" spans="1:27" x14ac:dyDescent="0.2">
      <c r="A39" s="88" t="s">
        <v>187</v>
      </c>
      <c r="B39" s="93"/>
      <c r="C39" s="93"/>
      <c r="D39" s="93"/>
      <c r="E39" s="118">
        <f t="shared" si="22"/>
        <v>0</v>
      </c>
      <c r="F39" s="93"/>
      <c r="G39" s="118">
        <f t="shared" si="22"/>
        <v>0</v>
      </c>
      <c r="H39" s="93">
        <v>0.05</v>
      </c>
      <c r="I39" s="118">
        <f t="shared" si="12"/>
        <v>4.1769942850364186E-4</v>
      </c>
      <c r="J39" s="93">
        <v>7</v>
      </c>
      <c r="K39" s="118">
        <f t="shared" si="13"/>
        <v>5.9662616427334336E-2</v>
      </c>
      <c r="L39" s="93">
        <v>6.7</v>
      </c>
      <c r="M39" s="118">
        <f t="shared" si="14"/>
        <v>4.426772592066959E-2</v>
      </c>
      <c r="N39" s="93">
        <v>179.8</v>
      </c>
      <c r="O39" s="118">
        <f t="shared" si="15"/>
        <v>1.9402033220856219</v>
      </c>
      <c r="P39" s="93">
        <v>139.44999999999999</v>
      </c>
      <c r="Q39" s="118">
        <f t="shared" si="16"/>
        <v>2.9550564416839893</v>
      </c>
      <c r="R39" s="93">
        <v>0</v>
      </c>
      <c r="S39" s="118">
        <f t="shared" si="17"/>
        <v>0</v>
      </c>
      <c r="T39" s="93">
        <v>3.5</v>
      </c>
      <c r="U39" s="118">
        <f t="shared" si="18"/>
        <v>0.95604905897456915</v>
      </c>
      <c r="V39" s="93">
        <v>0</v>
      </c>
      <c r="W39" s="118">
        <f t="shared" si="19"/>
        <v>0</v>
      </c>
      <c r="X39" s="93">
        <v>0</v>
      </c>
      <c r="Y39" s="118">
        <f t="shared" si="20"/>
        <v>0</v>
      </c>
      <c r="Z39" s="118">
        <f t="shared" si="23"/>
        <v>336.5</v>
      </c>
      <c r="AA39" s="118">
        <f t="shared" si="21"/>
        <v>0.38213940604520691</v>
      </c>
    </row>
    <row r="40" spans="1:27" x14ac:dyDescent="0.2">
      <c r="A40" s="89" t="s">
        <v>188</v>
      </c>
      <c r="B40" s="90"/>
      <c r="C40" s="90"/>
      <c r="D40" s="90"/>
      <c r="E40" s="116">
        <f t="shared" si="22"/>
        <v>0</v>
      </c>
      <c r="F40" s="90">
        <v>1595</v>
      </c>
      <c r="G40" s="116">
        <f t="shared" si="22"/>
        <v>5.9723265975224793</v>
      </c>
      <c r="H40" s="90">
        <v>990.32</v>
      </c>
      <c r="I40" s="116">
        <f t="shared" si="12"/>
        <v>8.2731219607145317</v>
      </c>
      <c r="J40" s="90">
        <v>25.1</v>
      </c>
      <c r="K40" s="116">
        <f t="shared" si="13"/>
        <v>0.21393309604658459</v>
      </c>
      <c r="L40" s="90">
        <v>6200.95</v>
      </c>
      <c r="M40" s="116">
        <f t="shared" si="14"/>
        <v>40.970441051906882</v>
      </c>
      <c r="N40" s="90">
        <v>537.29000000000008</v>
      </c>
      <c r="O40" s="116">
        <f t="shared" si="15"/>
        <v>5.7978411731000206</v>
      </c>
      <c r="P40" s="90">
        <v>1260.3999999999999</v>
      </c>
      <c r="Q40" s="116">
        <f t="shared" si="16"/>
        <v>26.708878731434211</v>
      </c>
      <c r="R40" s="90">
        <v>141</v>
      </c>
      <c r="S40" s="116">
        <f t="shared" si="17"/>
        <v>8.5931596011798845</v>
      </c>
      <c r="T40" s="90">
        <v>19.8</v>
      </c>
      <c r="U40" s="116">
        <f t="shared" si="18"/>
        <v>5.4085061050561345</v>
      </c>
      <c r="V40" s="90">
        <v>0</v>
      </c>
      <c r="W40" s="116">
        <f t="shared" si="19"/>
        <v>0</v>
      </c>
      <c r="X40" s="90">
        <v>0</v>
      </c>
      <c r="Y40" s="116">
        <f t="shared" si="20"/>
        <v>0</v>
      </c>
      <c r="Z40" s="116">
        <f t="shared" si="23"/>
        <v>10769.859999999999</v>
      </c>
      <c r="AA40" s="116">
        <f t="shared" si="21"/>
        <v>12.230573264754923</v>
      </c>
    </row>
    <row r="41" spans="1:27" x14ac:dyDescent="0.2">
      <c r="A41" s="89" t="s">
        <v>189</v>
      </c>
      <c r="B41" s="90"/>
      <c r="C41" s="90"/>
      <c r="D41" s="90"/>
      <c r="E41" s="116">
        <f t="shared" si="22"/>
        <v>0</v>
      </c>
      <c r="F41" s="90"/>
      <c r="G41" s="116">
        <f t="shared" si="22"/>
        <v>0</v>
      </c>
      <c r="H41" s="90">
        <v>7.0000000000000007E-2</v>
      </c>
      <c r="I41" s="116">
        <f t="shared" si="12"/>
        <v>5.8477919990509856E-4</v>
      </c>
      <c r="J41" s="90"/>
      <c r="K41" s="116">
        <f t="shared" si="13"/>
        <v>0</v>
      </c>
      <c r="L41" s="90">
        <v>0.2</v>
      </c>
      <c r="M41" s="116">
        <f t="shared" si="14"/>
        <v>1.3214246543483462E-3</v>
      </c>
      <c r="N41" s="90">
        <v>12.5</v>
      </c>
      <c r="O41" s="116">
        <f t="shared" si="15"/>
        <v>0.13488621538415055</v>
      </c>
      <c r="P41" s="90">
        <v>242.14999999999998</v>
      </c>
      <c r="Q41" s="116">
        <f t="shared" si="16"/>
        <v>5.131351146316085</v>
      </c>
      <c r="R41" s="90"/>
      <c r="S41" s="116">
        <f t="shared" si="17"/>
        <v>0</v>
      </c>
      <c r="T41" s="90"/>
      <c r="U41" s="116">
        <f t="shared" si="18"/>
        <v>0</v>
      </c>
      <c r="V41" s="90"/>
      <c r="W41" s="116">
        <f t="shared" si="19"/>
        <v>0</v>
      </c>
      <c r="X41" s="90"/>
      <c r="Y41" s="116">
        <f t="shared" si="20"/>
        <v>0</v>
      </c>
      <c r="Z41" s="116">
        <f t="shared" si="23"/>
        <v>254.92</v>
      </c>
      <c r="AA41" s="116">
        <f t="shared" si="21"/>
        <v>0.28949473221112676</v>
      </c>
    </row>
    <row r="42" spans="1:27" x14ac:dyDescent="0.2">
      <c r="A42" s="89" t="s">
        <v>190</v>
      </c>
      <c r="B42" s="90"/>
      <c r="C42" s="90"/>
      <c r="D42" s="90"/>
      <c r="E42" s="116">
        <f t="shared" si="22"/>
        <v>0</v>
      </c>
      <c r="F42" s="90"/>
      <c r="G42" s="116">
        <f t="shared" si="22"/>
        <v>0</v>
      </c>
      <c r="H42" s="90"/>
      <c r="I42" s="116">
        <f t="shared" si="12"/>
        <v>0</v>
      </c>
      <c r="J42" s="90">
        <v>1</v>
      </c>
      <c r="K42" s="116">
        <f t="shared" si="13"/>
        <v>8.5232309181906187E-3</v>
      </c>
      <c r="L42" s="90">
        <v>28.5</v>
      </c>
      <c r="M42" s="116">
        <f t="shared" si="14"/>
        <v>0.1883030132446393</v>
      </c>
      <c r="N42" s="90">
        <v>3.8599999999999994</v>
      </c>
      <c r="O42" s="116">
        <f t="shared" si="15"/>
        <v>4.1652863310625683E-2</v>
      </c>
      <c r="P42" s="90">
        <v>16.7</v>
      </c>
      <c r="Q42" s="116">
        <f t="shared" si="16"/>
        <v>0.35388628595283345</v>
      </c>
      <c r="R42" s="90">
        <v>4</v>
      </c>
      <c r="S42" s="116">
        <f t="shared" si="17"/>
        <v>0.24377757733843641</v>
      </c>
      <c r="T42" s="90"/>
      <c r="U42" s="116">
        <f t="shared" si="18"/>
        <v>0</v>
      </c>
      <c r="V42" s="90"/>
      <c r="W42" s="116">
        <f t="shared" si="19"/>
        <v>0</v>
      </c>
      <c r="X42" s="90"/>
      <c r="Y42" s="116">
        <f t="shared" si="20"/>
        <v>0</v>
      </c>
      <c r="Z42" s="116">
        <f t="shared" si="23"/>
        <v>54.06</v>
      </c>
      <c r="AA42" s="116">
        <f t="shared" si="21"/>
        <v>6.1392143509075445E-2</v>
      </c>
    </row>
    <row r="43" spans="1:27" x14ac:dyDescent="0.2">
      <c r="A43" s="89" t="s">
        <v>191</v>
      </c>
      <c r="B43" s="90"/>
      <c r="C43" s="90"/>
      <c r="D43" s="90"/>
      <c r="E43" s="116">
        <f t="shared" si="22"/>
        <v>0</v>
      </c>
      <c r="F43" s="90"/>
      <c r="G43" s="116">
        <f t="shared" si="22"/>
        <v>0</v>
      </c>
      <c r="H43" s="90">
        <v>80</v>
      </c>
      <c r="I43" s="116">
        <f t="shared" si="12"/>
        <v>0.66831908560582687</v>
      </c>
      <c r="J43" s="90"/>
      <c r="K43" s="116">
        <f t="shared" si="13"/>
        <v>0</v>
      </c>
      <c r="L43" s="90">
        <v>0.5</v>
      </c>
      <c r="M43" s="116">
        <f t="shared" si="14"/>
        <v>3.3035616358708651E-3</v>
      </c>
      <c r="N43" s="90">
        <v>1.99</v>
      </c>
      <c r="O43" s="116">
        <f t="shared" si="15"/>
        <v>2.1473885489156769E-2</v>
      </c>
      <c r="P43" s="90">
        <v>53.050000000000004</v>
      </c>
      <c r="Q43" s="116">
        <f t="shared" si="16"/>
        <v>1.1241717047783124</v>
      </c>
      <c r="R43" s="90">
        <v>4.5</v>
      </c>
      <c r="S43" s="116">
        <f t="shared" si="17"/>
        <v>0.27424977450574101</v>
      </c>
      <c r="T43" s="90">
        <v>0.35</v>
      </c>
      <c r="U43" s="116">
        <f t="shared" si="18"/>
        <v>9.5604905897456904E-2</v>
      </c>
      <c r="V43" s="90">
        <v>0.5</v>
      </c>
      <c r="W43" s="116">
        <f t="shared" si="19"/>
        <v>3.0061626333984671E-2</v>
      </c>
      <c r="X43" s="90"/>
      <c r="Y43" s="116">
        <f t="shared" si="20"/>
        <v>0</v>
      </c>
      <c r="Z43" s="116">
        <f t="shared" si="23"/>
        <v>140.88999999999999</v>
      </c>
      <c r="AA43" s="116">
        <f t="shared" si="21"/>
        <v>0.15999887345530223</v>
      </c>
    </row>
    <row r="44" spans="1:27" x14ac:dyDescent="0.2">
      <c r="A44" s="89" t="s">
        <v>192</v>
      </c>
      <c r="B44" s="90"/>
      <c r="C44" s="90"/>
      <c r="D44" s="90"/>
      <c r="E44" s="116">
        <f t="shared" si="22"/>
        <v>0</v>
      </c>
      <c r="F44" s="90">
        <v>2403.9</v>
      </c>
      <c r="G44" s="116">
        <f t="shared" si="22"/>
        <v>9.0011761177330971</v>
      </c>
      <c r="H44" s="90">
        <v>3</v>
      </c>
      <c r="I44" s="116">
        <f t="shared" si="12"/>
        <v>2.5061965710218511E-2</v>
      </c>
      <c r="J44" s="90">
        <v>212.60999999999999</v>
      </c>
      <c r="K44" s="116">
        <f t="shared" si="13"/>
        <v>1.8121241255165077</v>
      </c>
      <c r="L44" s="90">
        <v>946.2299999999999</v>
      </c>
      <c r="M44" s="116">
        <f t="shared" si="14"/>
        <v>6.2518582534201768</v>
      </c>
      <c r="N44" s="90">
        <v>0.03</v>
      </c>
      <c r="O44" s="116">
        <f t="shared" si="15"/>
        <v>3.237269169219613E-4</v>
      </c>
      <c r="P44" s="90"/>
      <c r="Q44" s="116">
        <f t="shared" si="16"/>
        <v>0</v>
      </c>
      <c r="R44" s="90"/>
      <c r="S44" s="116">
        <f t="shared" si="17"/>
        <v>0</v>
      </c>
      <c r="T44" s="90">
        <v>8.1</v>
      </c>
      <c r="U44" s="116">
        <f t="shared" si="18"/>
        <v>2.2125706793411455</v>
      </c>
      <c r="V44" s="90"/>
      <c r="W44" s="116">
        <f t="shared" si="19"/>
        <v>0</v>
      </c>
      <c r="X44" s="90"/>
      <c r="Y44" s="116">
        <f t="shared" si="20"/>
        <v>0</v>
      </c>
      <c r="Z44" s="116">
        <f t="shared" si="23"/>
        <v>3573.8700000000003</v>
      </c>
      <c r="AA44" s="116">
        <f t="shared" si="21"/>
        <v>4.0585930433366535</v>
      </c>
    </row>
    <row r="45" spans="1:27" x14ac:dyDescent="0.2">
      <c r="A45" s="89" t="s">
        <v>193</v>
      </c>
      <c r="B45" s="90"/>
      <c r="C45" s="90"/>
      <c r="D45" s="90"/>
      <c r="E45" s="116">
        <f t="shared" si="22"/>
        <v>0</v>
      </c>
      <c r="F45" s="90">
        <v>0.03</v>
      </c>
      <c r="G45" s="116">
        <f t="shared" si="22"/>
        <v>1.1233216170888675E-4</v>
      </c>
      <c r="H45" s="90">
        <v>0</v>
      </c>
      <c r="I45" s="116">
        <f t="shared" si="12"/>
        <v>0</v>
      </c>
      <c r="J45" s="90">
        <v>2.2000000000000002</v>
      </c>
      <c r="K45" s="116">
        <f t="shared" si="13"/>
        <v>1.8751108020019364E-2</v>
      </c>
      <c r="L45" s="90">
        <v>66.230000000000018</v>
      </c>
      <c r="M45" s="116">
        <f t="shared" si="14"/>
        <v>0.43758977428745494</v>
      </c>
      <c r="N45" s="90">
        <v>135.43999999999997</v>
      </c>
      <c r="O45" s="116">
        <f t="shared" si="15"/>
        <v>1.4615191209303477</v>
      </c>
      <c r="P45" s="90">
        <v>6.9</v>
      </c>
      <c r="Q45" s="116">
        <f t="shared" si="16"/>
        <v>0.14621648940566176</v>
      </c>
      <c r="R45" s="90">
        <v>23.5</v>
      </c>
      <c r="S45" s="116">
        <f t="shared" si="17"/>
        <v>1.4321932668633139</v>
      </c>
      <c r="T45" s="90">
        <v>27.05</v>
      </c>
      <c r="U45" s="116">
        <f t="shared" si="18"/>
        <v>7.3888934415034564</v>
      </c>
      <c r="V45" s="90">
        <v>465.95</v>
      </c>
      <c r="W45" s="116">
        <f t="shared" si="19"/>
        <v>28.014429580640311</v>
      </c>
      <c r="X45" s="90">
        <v>2</v>
      </c>
      <c r="Y45" s="116">
        <f t="shared" si="20"/>
        <v>3.5417035594120772</v>
      </c>
      <c r="Z45" s="116">
        <f t="shared" si="23"/>
        <v>729.3</v>
      </c>
      <c r="AA45" s="116">
        <f t="shared" si="21"/>
        <v>0.82821476620733858</v>
      </c>
    </row>
    <row r="46" spans="1:27" x14ac:dyDescent="0.2">
      <c r="A46" s="91" t="s">
        <v>194</v>
      </c>
      <c r="B46" s="92"/>
      <c r="C46" s="92"/>
      <c r="D46" s="92"/>
      <c r="E46" s="117">
        <f t="shared" si="22"/>
        <v>0</v>
      </c>
      <c r="F46" s="92">
        <v>0.22000000000000003</v>
      </c>
      <c r="G46" s="117">
        <f t="shared" si="22"/>
        <v>8.2376918586516974E-4</v>
      </c>
      <c r="H46" s="92"/>
      <c r="I46" s="117">
        <f t="shared" si="12"/>
        <v>0</v>
      </c>
      <c r="J46" s="92"/>
      <c r="K46" s="117">
        <f t="shared" si="13"/>
        <v>0</v>
      </c>
      <c r="L46" s="92"/>
      <c r="M46" s="117">
        <f t="shared" si="14"/>
        <v>0</v>
      </c>
      <c r="N46" s="92">
        <v>77.099999999999994</v>
      </c>
      <c r="O46" s="117">
        <f t="shared" si="15"/>
        <v>0.8319781764894405</v>
      </c>
      <c r="P46" s="92">
        <v>113.8</v>
      </c>
      <c r="Q46" s="117">
        <f t="shared" si="16"/>
        <v>2.4115125354151168</v>
      </c>
      <c r="R46" s="92"/>
      <c r="S46" s="117">
        <f t="shared" si="17"/>
        <v>0</v>
      </c>
      <c r="T46" s="92"/>
      <c r="U46" s="117">
        <f t="shared" si="18"/>
        <v>0</v>
      </c>
      <c r="V46" s="92"/>
      <c r="W46" s="117">
        <f t="shared" si="19"/>
        <v>0</v>
      </c>
      <c r="X46" s="92">
        <v>15</v>
      </c>
      <c r="Y46" s="117">
        <f t="shared" si="20"/>
        <v>26.562776695590578</v>
      </c>
      <c r="Z46" s="117">
        <f t="shared" si="23"/>
        <v>206.12</v>
      </c>
      <c r="AA46" s="117">
        <f t="shared" si="21"/>
        <v>0.23407600111155441</v>
      </c>
    </row>
    <row r="47" spans="1:27" x14ac:dyDescent="0.2">
      <c r="A47" s="88" t="s">
        <v>195</v>
      </c>
      <c r="B47" s="93"/>
      <c r="C47" s="93"/>
      <c r="D47" s="93"/>
      <c r="E47" s="118">
        <f t="shared" si="22"/>
        <v>0</v>
      </c>
      <c r="F47" s="93">
        <v>0.02</v>
      </c>
      <c r="G47" s="118">
        <f t="shared" si="22"/>
        <v>7.4888107805924512E-5</v>
      </c>
      <c r="H47" s="93">
        <v>0</v>
      </c>
      <c r="I47" s="118">
        <f t="shared" si="12"/>
        <v>0</v>
      </c>
      <c r="J47" s="93">
        <v>37</v>
      </c>
      <c r="K47" s="118">
        <f t="shared" si="13"/>
        <v>0.31535954397305294</v>
      </c>
      <c r="L47" s="93">
        <v>32.06</v>
      </c>
      <c r="M47" s="118">
        <f t="shared" si="14"/>
        <v>0.21182437209203991</v>
      </c>
      <c r="N47" s="93">
        <v>8.36</v>
      </c>
      <c r="O47" s="118">
        <f t="shared" si="15"/>
        <v>9.0211900848919876E-2</v>
      </c>
      <c r="P47" s="93">
        <v>15.409999999999998</v>
      </c>
      <c r="Q47" s="118">
        <f t="shared" si="16"/>
        <v>0.3265501596726445</v>
      </c>
      <c r="R47" s="93">
        <v>7</v>
      </c>
      <c r="S47" s="118">
        <f t="shared" si="17"/>
        <v>0.42661076034226375</v>
      </c>
      <c r="T47" s="93">
        <v>0</v>
      </c>
      <c r="U47" s="118">
        <f t="shared" si="18"/>
        <v>0</v>
      </c>
      <c r="V47" s="93">
        <v>0</v>
      </c>
      <c r="W47" s="118">
        <f t="shared" si="19"/>
        <v>0</v>
      </c>
      <c r="X47" s="93">
        <v>0</v>
      </c>
      <c r="Y47" s="118">
        <f t="shared" si="20"/>
        <v>0</v>
      </c>
      <c r="Z47" s="118">
        <f t="shared" si="23"/>
        <v>99.850000000000009</v>
      </c>
      <c r="AA47" s="118">
        <f t="shared" si="21"/>
        <v>0.11339262910435041</v>
      </c>
    </row>
    <row r="48" spans="1:27" x14ac:dyDescent="0.2">
      <c r="A48" s="89" t="s">
        <v>196</v>
      </c>
      <c r="B48" s="90"/>
      <c r="C48" s="90"/>
      <c r="D48" s="90"/>
      <c r="E48" s="116">
        <f t="shared" si="22"/>
        <v>0</v>
      </c>
      <c r="F48" s="90">
        <v>1.6400000000000001</v>
      </c>
      <c r="G48" s="116">
        <f t="shared" si="22"/>
        <v>6.1408248400858104E-3</v>
      </c>
      <c r="H48" s="90">
        <v>1.5</v>
      </c>
      <c r="I48" s="116">
        <f t="shared" si="12"/>
        <v>1.2530982855109256E-2</v>
      </c>
      <c r="J48" s="90"/>
      <c r="K48" s="116">
        <f t="shared" si="13"/>
        <v>0</v>
      </c>
      <c r="L48" s="90">
        <v>16.630000000000003</v>
      </c>
      <c r="M48" s="116">
        <f t="shared" si="14"/>
        <v>0.10987646000906498</v>
      </c>
      <c r="N48" s="90">
        <v>60.3</v>
      </c>
      <c r="O48" s="116">
        <f t="shared" si="15"/>
        <v>0.65069110301314226</v>
      </c>
      <c r="P48" s="90">
        <v>2.2999999999999998</v>
      </c>
      <c r="Q48" s="116">
        <f t="shared" si="16"/>
        <v>4.8738829801887242E-2</v>
      </c>
      <c r="R48" s="90"/>
      <c r="S48" s="116">
        <f t="shared" si="17"/>
        <v>0</v>
      </c>
      <c r="T48" s="90">
        <v>1.5</v>
      </c>
      <c r="U48" s="116">
        <f t="shared" si="18"/>
        <v>0.4097353109891011</v>
      </c>
      <c r="V48" s="90">
        <v>10.199999999999999</v>
      </c>
      <c r="W48" s="116">
        <f t="shared" si="19"/>
        <v>0.61325717721328721</v>
      </c>
      <c r="X48" s="90"/>
      <c r="Y48" s="116">
        <f t="shared" si="20"/>
        <v>0</v>
      </c>
      <c r="Z48" s="116">
        <f t="shared" si="23"/>
        <v>94.07</v>
      </c>
      <c r="AA48" s="116">
        <f t="shared" si="21"/>
        <v>0.1068286892323109</v>
      </c>
    </row>
    <row r="49" spans="1:27" x14ac:dyDescent="0.2">
      <c r="A49" s="89" t="s">
        <v>197</v>
      </c>
      <c r="B49" s="90"/>
      <c r="C49" s="90"/>
      <c r="D49" s="90"/>
      <c r="E49" s="116">
        <f t="shared" si="22"/>
        <v>0</v>
      </c>
      <c r="F49" s="90"/>
      <c r="G49" s="116">
        <f t="shared" si="22"/>
        <v>0</v>
      </c>
      <c r="H49" s="90">
        <v>0</v>
      </c>
      <c r="I49" s="116">
        <f t="shared" si="12"/>
        <v>0</v>
      </c>
      <c r="J49" s="90"/>
      <c r="K49" s="116">
        <f t="shared" si="13"/>
        <v>0</v>
      </c>
      <c r="L49" s="90">
        <v>6</v>
      </c>
      <c r="M49" s="116">
        <f t="shared" si="14"/>
        <v>3.9642739630450376E-2</v>
      </c>
      <c r="N49" s="90">
        <v>2.76</v>
      </c>
      <c r="O49" s="116">
        <f t="shared" si="15"/>
        <v>2.9782876356820441E-2</v>
      </c>
      <c r="P49" s="90">
        <v>0</v>
      </c>
      <c r="Q49" s="116">
        <f t="shared" si="16"/>
        <v>0</v>
      </c>
      <c r="R49" s="90">
        <v>0</v>
      </c>
      <c r="S49" s="116">
        <f t="shared" si="17"/>
        <v>0</v>
      </c>
      <c r="T49" s="90">
        <v>0</v>
      </c>
      <c r="U49" s="116">
        <f t="shared" si="18"/>
        <v>0</v>
      </c>
      <c r="V49" s="90">
        <v>0</v>
      </c>
      <c r="W49" s="116">
        <f t="shared" si="19"/>
        <v>0</v>
      </c>
      <c r="X49" s="90">
        <v>0.02</v>
      </c>
      <c r="Y49" s="116">
        <f t="shared" si="20"/>
        <v>3.5417035594120773E-2</v>
      </c>
      <c r="Z49" s="116">
        <f t="shared" si="23"/>
        <v>8.7799999999999994</v>
      </c>
      <c r="AA49" s="116">
        <f t="shared" si="21"/>
        <v>9.9708290789804355E-3</v>
      </c>
    </row>
    <row r="50" spans="1:27" x14ac:dyDescent="0.2">
      <c r="A50" s="89" t="s">
        <v>198</v>
      </c>
      <c r="B50" s="90"/>
      <c r="C50" s="90"/>
      <c r="D50" s="90"/>
      <c r="E50" s="116">
        <f t="shared" si="22"/>
        <v>0</v>
      </c>
      <c r="F50" s="90"/>
      <c r="G50" s="116">
        <f t="shared" si="22"/>
        <v>0</v>
      </c>
      <c r="H50" s="90">
        <v>0</v>
      </c>
      <c r="I50" s="116">
        <f t="shared" si="12"/>
        <v>0</v>
      </c>
      <c r="J50" s="90">
        <v>0.21000000000000002</v>
      </c>
      <c r="K50" s="116">
        <f t="shared" si="13"/>
        <v>1.7898784928200302E-3</v>
      </c>
      <c r="L50" s="90">
        <v>492.5</v>
      </c>
      <c r="M50" s="116">
        <f t="shared" si="14"/>
        <v>3.2540082113328017</v>
      </c>
      <c r="N50" s="90">
        <v>405.34999999999991</v>
      </c>
      <c r="O50" s="116">
        <f t="shared" si="15"/>
        <v>4.3740901924772331</v>
      </c>
      <c r="P50" s="90">
        <v>68.599999999999994</v>
      </c>
      <c r="Q50" s="116">
        <f t="shared" si="16"/>
        <v>1.4536885758302021</v>
      </c>
      <c r="R50" s="90">
        <v>10</v>
      </c>
      <c r="S50" s="116">
        <f t="shared" si="17"/>
        <v>0.60944394334609109</v>
      </c>
      <c r="T50" s="90">
        <v>0</v>
      </c>
      <c r="U50" s="116">
        <f t="shared" si="18"/>
        <v>0</v>
      </c>
      <c r="V50" s="90">
        <v>7</v>
      </c>
      <c r="W50" s="116">
        <f t="shared" si="19"/>
        <v>0.42086276867578531</v>
      </c>
      <c r="X50" s="90">
        <v>0</v>
      </c>
      <c r="Y50" s="116">
        <f t="shared" si="20"/>
        <v>0</v>
      </c>
      <c r="Z50" s="116">
        <f t="shared" si="23"/>
        <v>983.66</v>
      </c>
      <c r="AA50" s="116">
        <f t="shared" si="21"/>
        <v>1.1170735457665031</v>
      </c>
    </row>
    <row r="51" spans="1:27" x14ac:dyDescent="0.2">
      <c r="A51" s="89" t="s">
        <v>199</v>
      </c>
      <c r="B51" s="90"/>
      <c r="C51" s="90"/>
      <c r="D51" s="90"/>
      <c r="E51" s="116">
        <f t="shared" si="22"/>
        <v>0</v>
      </c>
      <c r="F51" s="90">
        <v>30</v>
      </c>
      <c r="G51" s="116">
        <f t="shared" si="22"/>
        <v>0.11233216170888677</v>
      </c>
      <c r="H51" s="90"/>
      <c r="I51" s="116">
        <f t="shared" si="12"/>
        <v>0</v>
      </c>
      <c r="J51" s="90">
        <v>148.1</v>
      </c>
      <c r="K51" s="116">
        <f t="shared" si="13"/>
        <v>1.2622904989840307</v>
      </c>
      <c r="L51" s="90">
        <v>28</v>
      </c>
      <c r="M51" s="116">
        <f t="shared" si="14"/>
        <v>0.18499945160876846</v>
      </c>
      <c r="N51" s="90"/>
      <c r="O51" s="116">
        <f t="shared" si="15"/>
        <v>0</v>
      </c>
      <c r="P51" s="90">
        <v>1.5</v>
      </c>
      <c r="Q51" s="116">
        <f t="shared" si="16"/>
        <v>3.1786193349056899E-2</v>
      </c>
      <c r="R51" s="90"/>
      <c r="S51" s="116">
        <f t="shared" si="17"/>
        <v>0</v>
      </c>
      <c r="T51" s="90"/>
      <c r="U51" s="116">
        <f t="shared" si="18"/>
        <v>0</v>
      </c>
      <c r="V51" s="90"/>
      <c r="W51" s="116">
        <f t="shared" si="19"/>
        <v>0</v>
      </c>
      <c r="X51" s="90"/>
      <c r="Y51" s="116">
        <f t="shared" si="20"/>
        <v>0</v>
      </c>
      <c r="Z51" s="116">
        <f t="shared" si="23"/>
        <v>207.6</v>
      </c>
      <c r="AA51" s="116">
        <f t="shared" si="21"/>
        <v>0.23575673312031192</v>
      </c>
    </row>
    <row r="52" spans="1:27" x14ac:dyDescent="0.2">
      <c r="A52" s="91" t="s">
        <v>200</v>
      </c>
      <c r="B52" s="92"/>
      <c r="C52" s="92"/>
      <c r="D52" s="92"/>
      <c r="E52" s="117">
        <f t="shared" si="22"/>
        <v>0</v>
      </c>
      <c r="F52" s="92">
        <v>4.5</v>
      </c>
      <c r="G52" s="117">
        <f t="shared" si="22"/>
        <v>1.6849824256333017E-2</v>
      </c>
      <c r="H52" s="92"/>
      <c r="I52" s="117">
        <f t="shared" si="12"/>
        <v>0</v>
      </c>
      <c r="J52" s="92"/>
      <c r="K52" s="117">
        <f t="shared" si="13"/>
        <v>0</v>
      </c>
      <c r="L52" s="92">
        <v>0.51</v>
      </c>
      <c r="M52" s="117">
        <f t="shared" si="14"/>
        <v>3.3696328685882825E-3</v>
      </c>
      <c r="N52" s="92"/>
      <c r="O52" s="117">
        <f t="shared" si="15"/>
        <v>0</v>
      </c>
      <c r="P52" s="92">
        <v>0.6</v>
      </c>
      <c r="Q52" s="117">
        <f t="shared" si="16"/>
        <v>1.2714477339622759E-2</v>
      </c>
      <c r="R52" s="92"/>
      <c r="S52" s="117">
        <f t="shared" si="17"/>
        <v>0</v>
      </c>
      <c r="T52" s="92"/>
      <c r="U52" s="117">
        <f t="shared" si="18"/>
        <v>0</v>
      </c>
      <c r="V52" s="92"/>
      <c r="W52" s="117">
        <f t="shared" si="19"/>
        <v>0</v>
      </c>
      <c r="X52" s="92"/>
      <c r="Y52" s="117">
        <f t="shared" si="20"/>
        <v>0</v>
      </c>
      <c r="Z52" s="117">
        <f t="shared" si="23"/>
        <v>5.6099999999999994</v>
      </c>
      <c r="AA52" s="117">
        <f t="shared" si="21"/>
        <v>6.370882816979527E-3</v>
      </c>
    </row>
    <row r="53" spans="1:27" x14ac:dyDescent="0.2">
      <c r="A53" s="88" t="s">
        <v>201</v>
      </c>
      <c r="B53" s="90"/>
      <c r="C53" s="90"/>
      <c r="D53" s="90"/>
      <c r="E53" s="116">
        <f t="shared" si="22"/>
        <v>0</v>
      </c>
      <c r="F53" s="90">
        <v>504.32999999999981</v>
      </c>
      <c r="G53" s="116">
        <f t="shared" si="22"/>
        <v>1.8884159704880947</v>
      </c>
      <c r="H53" s="90">
        <v>2.2000000000000002</v>
      </c>
      <c r="I53" s="116">
        <f t="shared" si="12"/>
        <v>1.837877485416024E-2</v>
      </c>
      <c r="J53" s="90">
        <v>63.5</v>
      </c>
      <c r="K53" s="116">
        <f t="shared" si="13"/>
        <v>0.5412251633051044</v>
      </c>
      <c r="L53" s="90">
        <v>67.010000000000005</v>
      </c>
      <c r="M53" s="116">
        <f t="shared" si="14"/>
        <v>0.44274333043941339</v>
      </c>
      <c r="N53" s="90">
        <v>180.19000000000005</v>
      </c>
      <c r="O53" s="116">
        <f t="shared" si="15"/>
        <v>1.9444117720056078</v>
      </c>
      <c r="P53" s="90">
        <v>58.090000000000011</v>
      </c>
      <c r="Q53" s="116">
        <f t="shared" si="16"/>
        <v>1.2309733144311437</v>
      </c>
      <c r="R53" s="90">
        <v>8</v>
      </c>
      <c r="S53" s="116">
        <f t="shared" si="17"/>
        <v>0.48755515467687283</v>
      </c>
      <c r="T53" s="90">
        <v>1</v>
      </c>
      <c r="U53" s="116">
        <f t="shared" si="18"/>
        <v>0.27315687399273403</v>
      </c>
      <c r="V53" s="90">
        <v>1.1000000000000001</v>
      </c>
      <c r="W53" s="116">
        <f t="shared" si="19"/>
        <v>6.6135577934766279E-2</v>
      </c>
      <c r="X53" s="90">
        <v>0</v>
      </c>
      <c r="Y53" s="116">
        <f t="shared" si="20"/>
        <v>0</v>
      </c>
      <c r="Z53" s="116">
        <f t="shared" si="23"/>
        <v>885.41999999999985</v>
      </c>
      <c r="AA53" s="116">
        <f t="shared" si="21"/>
        <v>1.005509280536544</v>
      </c>
    </row>
    <row r="54" spans="1:27" x14ac:dyDescent="0.2">
      <c r="A54" s="91" t="s">
        <v>202</v>
      </c>
      <c r="B54" s="92"/>
      <c r="C54" s="92"/>
      <c r="D54" s="92"/>
      <c r="E54" s="117">
        <f t="shared" si="22"/>
        <v>0</v>
      </c>
      <c r="F54" s="92">
        <v>1.2800000000000002</v>
      </c>
      <c r="G54" s="117">
        <f t="shared" si="22"/>
        <v>4.7928388995791696E-3</v>
      </c>
      <c r="H54" s="92">
        <v>0.79999999999999993</v>
      </c>
      <c r="I54" s="117">
        <f t="shared" si="12"/>
        <v>6.683190856058268E-3</v>
      </c>
      <c r="J54" s="92"/>
      <c r="K54" s="117">
        <f t="shared" si="13"/>
        <v>0</v>
      </c>
      <c r="L54" s="92">
        <v>0.2</v>
      </c>
      <c r="M54" s="117">
        <f t="shared" si="14"/>
        <v>1.3214246543483462E-3</v>
      </c>
      <c r="N54" s="92"/>
      <c r="O54" s="117">
        <f t="shared" si="15"/>
        <v>0</v>
      </c>
      <c r="P54" s="92"/>
      <c r="Q54" s="117">
        <f t="shared" si="16"/>
        <v>0</v>
      </c>
      <c r="R54" s="92"/>
      <c r="S54" s="117">
        <f t="shared" si="17"/>
        <v>0</v>
      </c>
      <c r="T54" s="92">
        <v>1.5</v>
      </c>
      <c r="U54" s="117">
        <f t="shared" si="18"/>
        <v>0.4097353109891011</v>
      </c>
      <c r="V54" s="92"/>
      <c r="W54" s="117">
        <f t="shared" si="19"/>
        <v>0</v>
      </c>
      <c r="X54" s="92"/>
      <c r="Y54" s="117">
        <f t="shared" si="20"/>
        <v>0</v>
      </c>
      <c r="Z54" s="117">
        <f t="shared" si="23"/>
        <v>3.7800000000000002</v>
      </c>
      <c r="AA54" s="117">
        <f t="shared" si="21"/>
        <v>4.2926804007455636E-3</v>
      </c>
    </row>
    <row r="55" spans="1:27" x14ac:dyDescent="0.2">
      <c r="A55" s="88" t="s">
        <v>203</v>
      </c>
      <c r="B55" s="93"/>
      <c r="C55" s="93"/>
      <c r="D55" s="93">
        <v>3</v>
      </c>
      <c r="E55" s="118">
        <f t="shared" si="22"/>
        <v>6.2507032041104624E-2</v>
      </c>
      <c r="F55" s="93">
        <v>2.5</v>
      </c>
      <c r="G55" s="118">
        <f t="shared" si="22"/>
        <v>9.3610134757405646E-3</v>
      </c>
      <c r="H55" s="93"/>
      <c r="I55" s="118">
        <f t="shared" si="12"/>
        <v>0</v>
      </c>
      <c r="J55" s="93">
        <v>22.8</v>
      </c>
      <c r="K55" s="118">
        <f t="shared" si="13"/>
        <v>0.19432966493474613</v>
      </c>
      <c r="L55" s="93">
        <v>172.85</v>
      </c>
      <c r="M55" s="118">
        <f t="shared" si="14"/>
        <v>1.1420412575205581</v>
      </c>
      <c r="N55" s="93">
        <v>204.90999999999997</v>
      </c>
      <c r="O55" s="118">
        <f t="shared" si="15"/>
        <v>2.2111627515493026</v>
      </c>
      <c r="P55" s="93">
        <v>250.17999999999998</v>
      </c>
      <c r="Q55" s="118">
        <f t="shared" si="16"/>
        <v>5.3015132347113703</v>
      </c>
      <c r="R55" s="93"/>
      <c r="S55" s="118">
        <f t="shared" si="17"/>
        <v>0</v>
      </c>
      <c r="T55" s="93"/>
      <c r="U55" s="118">
        <f t="shared" si="18"/>
        <v>0</v>
      </c>
      <c r="V55" s="93"/>
      <c r="W55" s="118">
        <f t="shared" si="19"/>
        <v>0</v>
      </c>
      <c r="X55" s="93"/>
      <c r="Y55" s="118">
        <f t="shared" si="20"/>
        <v>0</v>
      </c>
      <c r="Z55" s="118">
        <f t="shared" si="23"/>
        <v>656.2399999999999</v>
      </c>
      <c r="AA55" s="118">
        <f t="shared" si="21"/>
        <v>0.74524565772097051</v>
      </c>
    </row>
    <row r="56" spans="1:27" x14ac:dyDescent="0.2">
      <c r="A56" s="89" t="s">
        <v>204</v>
      </c>
      <c r="B56" s="90"/>
      <c r="C56" s="90"/>
      <c r="D56" s="90"/>
      <c r="E56" s="116">
        <f t="shared" si="22"/>
        <v>0</v>
      </c>
      <c r="F56" s="90">
        <v>3</v>
      </c>
      <c r="G56" s="116">
        <f t="shared" si="22"/>
        <v>1.1233216170888677E-2</v>
      </c>
      <c r="H56" s="90">
        <v>5.1099999999999994</v>
      </c>
      <c r="I56" s="116">
        <f t="shared" si="12"/>
        <v>4.2688881593072187E-2</v>
      </c>
      <c r="J56" s="90">
        <v>513.5</v>
      </c>
      <c r="K56" s="116">
        <f t="shared" si="13"/>
        <v>4.3766790764908832</v>
      </c>
      <c r="L56" s="90">
        <v>76.300000000000011</v>
      </c>
      <c r="M56" s="116">
        <f t="shared" si="14"/>
        <v>0.50412350563389408</v>
      </c>
      <c r="N56" s="90">
        <v>128.96000000000004</v>
      </c>
      <c r="O56" s="116">
        <f t="shared" si="15"/>
        <v>1.3915941068752049</v>
      </c>
      <c r="P56" s="90">
        <v>18.240000000000002</v>
      </c>
      <c r="Q56" s="116">
        <f t="shared" si="16"/>
        <v>0.38652011112453194</v>
      </c>
      <c r="R56" s="90">
        <v>1.2</v>
      </c>
      <c r="S56" s="116">
        <f t="shared" si="17"/>
        <v>7.3133273201530929E-2</v>
      </c>
      <c r="T56" s="90"/>
      <c r="U56" s="116">
        <f t="shared" si="18"/>
        <v>0</v>
      </c>
      <c r="V56" s="90"/>
      <c r="W56" s="116">
        <f t="shared" si="19"/>
        <v>0</v>
      </c>
      <c r="X56" s="90"/>
      <c r="Y56" s="116">
        <f t="shared" si="20"/>
        <v>0</v>
      </c>
      <c r="Z56" s="116">
        <f t="shared" si="23"/>
        <v>746.31000000000017</v>
      </c>
      <c r="AA56" s="116">
        <f t="shared" si="21"/>
        <v>0.84753182801069382</v>
      </c>
    </row>
    <row r="57" spans="1:27" x14ac:dyDescent="0.2">
      <c r="A57" s="91" t="s">
        <v>205</v>
      </c>
      <c r="B57" s="92"/>
      <c r="C57" s="92"/>
      <c r="D57" s="92">
        <v>6</v>
      </c>
      <c r="E57" s="117">
        <f t="shared" si="22"/>
        <v>0.12501406408220925</v>
      </c>
      <c r="F57" s="92">
        <v>1701.769999999997</v>
      </c>
      <c r="G57" s="117">
        <f t="shared" si="22"/>
        <v>6.3721167610443965</v>
      </c>
      <c r="H57" s="92">
        <v>6130.6700000000028</v>
      </c>
      <c r="I57" s="117">
        <f t="shared" si="12"/>
        <v>51.215547106888458</v>
      </c>
      <c r="J57" s="92">
        <v>1075.8799999999997</v>
      </c>
      <c r="K57" s="117">
        <f t="shared" si="13"/>
        <v>9.1699736802629204</v>
      </c>
      <c r="L57" s="92">
        <v>1886.149999999999</v>
      </c>
      <c r="M57" s="117">
        <f t="shared" si="14"/>
        <v>12.462025558995657</v>
      </c>
      <c r="N57" s="92">
        <v>2387.6800000000062</v>
      </c>
      <c r="O57" s="117">
        <f t="shared" si="15"/>
        <v>25.765209499874352</v>
      </c>
      <c r="P57" s="92">
        <v>914.91999999999962</v>
      </c>
      <c r="Q57" s="117">
        <f t="shared" si="16"/>
        <v>19.387882679279418</v>
      </c>
      <c r="R57" s="92">
        <v>108.5</v>
      </c>
      <c r="S57" s="117">
        <f t="shared" si="17"/>
        <v>6.612466785305088</v>
      </c>
      <c r="T57" s="92">
        <v>3.1</v>
      </c>
      <c r="U57" s="117">
        <f t="shared" si="18"/>
        <v>0.84678630937747557</v>
      </c>
      <c r="V57" s="92">
        <v>705.4</v>
      </c>
      <c r="W57" s="117">
        <f t="shared" si="19"/>
        <v>42.410942431985568</v>
      </c>
      <c r="X57" s="92">
        <v>0.89</v>
      </c>
      <c r="Y57" s="117">
        <f t="shared" si="20"/>
        <v>1.5760580839383742</v>
      </c>
      <c r="Z57" s="117">
        <f t="shared" si="23"/>
        <v>14920.960000000005</v>
      </c>
      <c r="AA57" s="117">
        <f t="shared" si="21"/>
        <v>16.944685860399087</v>
      </c>
    </row>
    <row r="58" spans="1:27" x14ac:dyDescent="0.2">
      <c r="A58" s="88" t="s">
        <v>206</v>
      </c>
      <c r="B58" s="93"/>
      <c r="C58" s="93"/>
      <c r="D58" s="93"/>
      <c r="E58" s="118">
        <f t="shared" si="22"/>
        <v>0</v>
      </c>
      <c r="F58" s="93"/>
      <c r="G58" s="118">
        <f t="shared" si="22"/>
        <v>0</v>
      </c>
      <c r="H58" s="93">
        <v>2.2999999999999998</v>
      </c>
      <c r="I58" s="118">
        <f t="shared" si="12"/>
        <v>1.9214173711167522E-2</v>
      </c>
      <c r="J58" s="93">
        <v>3</v>
      </c>
      <c r="K58" s="118">
        <f t="shared" si="13"/>
        <v>2.5569692754571858E-2</v>
      </c>
      <c r="L58" s="93">
        <v>8.85</v>
      </c>
      <c r="M58" s="118">
        <f t="shared" si="14"/>
        <v>5.8473040954914304E-2</v>
      </c>
      <c r="N58" s="93"/>
      <c r="O58" s="118">
        <f t="shared" si="15"/>
        <v>0</v>
      </c>
      <c r="P58" s="93">
        <v>3.5</v>
      </c>
      <c r="Q58" s="118">
        <f t="shared" si="16"/>
        <v>7.4167784481132759E-2</v>
      </c>
      <c r="R58" s="93"/>
      <c r="S58" s="118">
        <f t="shared" si="17"/>
        <v>0</v>
      </c>
      <c r="T58" s="93"/>
      <c r="U58" s="118">
        <f t="shared" si="18"/>
        <v>0</v>
      </c>
      <c r="V58" s="93"/>
      <c r="W58" s="118">
        <f t="shared" si="19"/>
        <v>0</v>
      </c>
      <c r="X58" s="93"/>
      <c r="Y58" s="118">
        <f t="shared" si="20"/>
        <v>0</v>
      </c>
      <c r="Z58" s="118">
        <f t="shared" si="23"/>
        <v>17.649999999999999</v>
      </c>
      <c r="AA58" s="118">
        <f t="shared" si="21"/>
        <v>2.00438648341691E-2</v>
      </c>
    </row>
    <row r="59" spans="1:27" x14ac:dyDescent="0.2">
      <c r="A59" s="89" t="s">
        <v>207</v>
      </c>
      <c r="B59" s="90"/>
      <c r="C59" s="90"/>
      <c r="D59" s="90"/>
      <c r="E59" s="116">
        <f t="shared" si="22"/>
        <v>0</v>
      </c>
      <c r="F59" s="90">
        <v>29.080000000000002</v>
      </c>
      <c r="G59" s="116">
        <f t="shared" si="22"/>
        <v>0.10888730874981424</v>
      </c>
      <c r="H59" s="90">
        <v>11</v>
      </c>
      <c r="I59" s="116">
        <f t="shared" si="12"/>
        <v>9.1893874270801201E-2</v>
      </c>
      <c r="J59" s="90">
        <v>21.4</v>
      </c>
      <c r="K59" s="116">
        <f t="shared" si="13"/>
        <v>0.18239714164927925</v>
      </c>
      <c r="L59" s="90">
        <v>26.790000000000003</v>
      </c>
      <c r="M59" s="116">
        <f t="shared" si="14"/>
        <v>0.17700483244996096</v>
      </c>
      <c r="N59" s="90">
        <v>14.069999999999999</v>
      </c>
      <c r="O59" s="116">
        <f t="shared" si="15"/>
        <v>0.15182792403639983</v>
      </c>
      <c r="P59" s="90">
        <v>4.1500000000000004</v>
      </c>
      <c r="Q59" s="116">
        <f t="shared" si="16"/>
        <v>8.7941801599057429E-2</v>
      </c>
      <c r="R59" s="90">
        <v>0.85</v>
      </c>
      <c r="S59" s="116">
        <f t="shared" si="17"/>
        <v>5.1802735184417741E-2</v>
      </c>
      <c r="T59" s="90">
        <v>0</v>
      </c>
      <c r="U59" s="116">
        <f t="shared" si="18"/>
        <v>0</v>
      </c>
      <c r="V59" s="90">
        <v>1.5</v>
      </c>
      <c r="W59" s="116">
        <f t="shared" si="19"/>
        <v>9.0184879001954002E-2</v>
      </c>
      <c r="X59" s="90">
        <v>0.04</v>
      </c>
      <c r="Y59" s="116">
        <f t="shared" si="20"/>
        <v>7.0834071188241546E-2</v>
      </c>
      <c r="Z59" s="116">
        <f t="shared" si="23"/>
        <v>108.88</v>
      </c>
      <c r="AA59" s="116">
        <f t="shared" si="21"/>
        <v>0.1236473656172426</v>
      </c>
    </row>
    <row r="60" spans="1:27" x14ac:dyDescent="0.2">
      <c r="A60" s="91" t="s">
        <v>208</v>
      </c>
      <c r="B60" s="92"/>
      <c r="C60" s="92"/>
      <c r="D60" s="92"/>
      <c r="E60" s="117">
        <f t="shared" si="22"/>
        <v>0</v>
      </c>
      <c r="F60" s="92">
        <v>11.9</v>
      </c>
      <c r="G60" s="117">
        <f t="shared" si="22"/>
        <v>4.4558424144525086E-2</v>
      </c>
      <c r="H60" s="92"/>
      <c r="I60" s="117">
        <f t="shared" si="12"/>
        <v>0</v>
      </c>
      <c r="J60" s="92">
        <v>57.5</v>
      </c>
      <c r="K60" s="117">
        <f t="shared" si="13"/>
        <v>0.49008577779596063</v>
      </c>
      <c r="L60" s="92">
        <v>2.48</v>
      </c>
      <c r="M60" s="117">
        <f t="shared" si="14"/>
        <v>1.638566571391949E-2</v>
      </c>
      <c r="N60" s="92">
        <v>0.01</v>
      </c>
      <c r="O60" s="117">
        <f t="shared" si="15"/>
        <v>1.0790897230732044E-4</v>
      </c>
      <c r="P60" s="92">
        <v>37</v>
      </c>
      <c r="Q60" s="117">
        <f t="shared" si="16"/>
        <v>0.78405943594340355</v>
      </c>
      <c r="R60" s="92"/>
      <c r="S60" s="117">
        <f t="shared" si="17"/>
        <v>0</v>
      </c>
      <c r="T60" s="92">
        <v>28.5</v>
      </c>
      <c r="U60" s="117">
        <f t="shared" si="18"/>
        <v>7.7849709087929213</v>
      </c>
      <c r="V60" s="92">
        <v>0.5</v>
      </c>
      <c r="W60" s="117">
        <f t="shared" si="19"/>
        <v>3.0061626333984671E-2</v>
      </c>
      <c r="X60" s="92">
        <v>1.5</v>
      </c>
      <c r="Y60" s="117">
        <f t="shared" si="20"/>
        <v>2.6562776695590578</v>
      </c>
      <c r="Z60" s="117">
        <f t="shared" si="23"/>
        <v>139.39000000000001</v>
      </c>
      <c r="AA60" s="117">
        <f t="shared" si="21"/>
        <v>0.15829542885183182</v>
      </c>
    </row>
    <row r="61" spans="1:27" x14ac:dyDescent="0.2">
      <c r="A61" s="88" t="s">
        <v>209</v>
      </c>
      <c r="B61" s="93"/>
      <c r="C61" s="93"/>
      <c r="D61" s="93"/>
      <c r="E61" s="118">
        <f t="shared" si="22"/>
        <v>0</v>
      </c>
      <c r="F61" s="93">
        <v>16916.519999999993</v>
      </c>
      <c r="G61" s="118">
        <f t="shared" si="22"/>
        <v>63.342308673053878</v>
      </c>
      <c r="H61" s="93">
        <v>1612.7800000000002</v>
      </c>
      <c r="I61" s="118">
        <f t="shared" si="12"/>
        <v>13.47314568604207</v>
      </c>
      <c r="J61" s="93">
        <v>6333.8000000000011</v>
      </c>
      <c r="K61" s="118">
        <f t="shared" si="13"/>
        <v>53.98443998963576</v>
      </c>
      <c r="L61" s="93">
        <v>3219.7300000000009</v>
      </c>
      <c r="M61" s="118">
        <f t="shared" si="14"/>
        <v>21.273153011725007</v>
      </c>
      <c r="N61" s="93">
        <v>1094.719999999998</v>
      </c>
      <c r="O61" s="118">
        <f t="shared" si="15"/>
        <v>11.813011016426961</v>
      </c>
      <c r="P61" s="93">
        <v>212.36999999999992</v>
      </c>
      <c r="Q61" s="118">
        <f t="shared" si="16"/>
        <v>4.5002892543594744</v>
      </c>
      <c r="R61" s="93">
        <v>98.850000000000009</v>
      </c>
      <c r="S61" s="118">
        <f t="shared" si="17"/>
        <v>6.0243533799761106</v>
      </c>
      <c r="T61" s="93">
        <v>74.950000000000017</v>
      </c>
      <c r="U61" s="118">
        <f t="shared" si="18"/>
        <v>20.473107705755421</v>
      </c>
      <c r="V61" s="93">
        <v>350</v>
      </c>
      <c r="W61" s="118">
        <f t="shared" si="19"/>
        <v>21.04313843378927</v>
      </c>
      <c r="X61" s="93">
        <v>2</v>
      </c>
      <c r="Y61" s="118">
        <f t="shared" si="20"/>
        <v>3.5417035594120772</v>
      </c>
      <c r="Z61" s="118">
        <f t="shared" si="23"/>
        <v>29915.719999999987</v>
      </c>
      <c r="AA61" s="118">
        <f t="shared" si="21"/>
        <v>33.973181195288895</v>
      </c>
    </row>
    <row r="62" spans="1:27" x14ac:dyDescent="0.2">
      <c r="A62" s="89" t="s">
        <v>210</v>
      </c>
      <c r="B62" s="90"/>
      <c r="C62" s="90"/>
      <c r="D62" s="90"/>
      <c r="E62" s="116">
        <f t="shared" si="22"/>
        <v>0</v>
      </c>
      <c r="F62" s="90"/>
      <c r="G62" s="116">
        <f t="shared" si="22"/>
        <v>0</v>
      </c>
      <c r="H62" s="90">
        <v>1766.01</v>
      </c>
      <c r="I62" s="116">
        <f t="shared" si="12"/>
        <v>14.75322735463433</v>
      </c>
      <c r="J62" s="90">
        <v>561.79999999999995</v>
      </c>
      <c r="K62" s="116">
        <f t="shared" si="13"/>
        <v>4.7883511298394899</v>
      </c>
      <c r="L62" s="90">
        <v>29.5</v>
      </c>
      <c r="M62" s="116">
        <f t="shared" si="14"/>
        <v>0.19491013651638103</v>
      </c>
      <c r="N62" s="90">
        <v>18.159999999999997</v>
      </c>
      <c r="O62" s="116">
        <f t="shared" si="15"/>
        <v>0.19596269371009389</v>
      </c>
      <c r="P62" s="90">
        <v>99.449999999999989</v>
      </c>
      <c r="Q62" s="116">
        <f t="shared" si="16"/>
        <v>2.1074246190424724</v>
      </c>
      <c r="R62" s="90"/>
      <c r="S62" s="116">
        <f t="shared" si="17"/>
        <v>0</v>
      </c>
      <c r="T62" s="90"/>
      <c r="U62" s="116">
        <f t="shared" si="18"/>
        <v>0</v>
      </c>
      <c r="V62" s="90"/>
      <c r="W62" s="116">
        <f t="shared" si="19"/>
        <v>0</v>
      </c>
      <c r="X62" s="90">
        <v>0.02</v>
      </c>
      <c r="Y62" s="116">
        <f t="shared" si="20"/>
        <v>3.5417035594120773E-2</v>
      </c>
      <c r="Z62" s="116">
        <f t="shared" si="23"/>
        <v>2474.9399999999996</v>
      </c>
      <c r="AA62" s="116">
        <f t="shared" si="21"/>
        <v>2.8106154579421228</v>
      </c>
    </row>
    <row r="63" spans="1:27" x14ac:dyDescent="0.2">
      <c r="A63" s="89" t="s">
        <v>211</v>
      </c>
      <c r="B63" s="90"/>
      <c r="C63" s="90"/>
      <c r="D63" s="90"/>
      <c r="E63" s="116">
        <f t="shared" si="22"/>
        <v>0</v>
      </c>
      <c r="F63" s="90">
        <v>800</v>
      </c>
      <c r="G63" s="116">
        <f t="shared" si="22"/>
        <v>2.9955243122369803</v>
      </c>
      <c r="H63" s="90"/>
      <c r="I63" s="116">
        <f t="shared" si="12"/>
        <v>0</v>
      </c>
      <c r="J63" s="90">
        <v>1651.7</v>
      </c>
      <c r="K63" s="116">
        <f t="shared" si="13"/>
        <v>14.077820507575447</v>
      </c>
      <c r="L63" s="90">
        <v>135.41000000000003</v>
      </c>
      <c r="M63" s="116">
        <f t="shared" si="14"/>
        <v>0.89467056222654784</v>
      </c>
      <c r="N63" s="90">
        <v>139.43</v>
      </c>
      <c r="O63" s="116">
        <f t="shared" si="15"/>
        <v>1.504574800880969</v>
      </c>
      <c r="P63" s="90">
        <v>10.100000000000001</v>
      </c>
      <c r="Q63" s="116">
        <f t="shared" si="16"/>
        <v>0.21402703521698316</v>
      </c>
      <c r="R63" s="90">
        <v>3</v>
      </c>
      <c r="S63" s="116">
        <f t="shared" si="17"/>
        <v>0.18283318300382734</v>
      </c>
      <c r="T63" s="90">
        <v>13.95</v>
      </c>
      <c r="U63" s="116">
        <f t="shared" si="18"/>
        <v>3.8105383921986395</v>
      </c>
      <c r="V63" s="90"/>
      <c r="W63" s="116">
        <f t="shared" si="19"/>
        <v>0</v>
      </c>
      <c r="X63" s="90"/>
      <c r="Y63" s="116">
        <f t="shared" si="20"/>
        <v>0</v>
      </c>
      <c r="Z63" s="116">
        <f t="shared" si="23"/>
        <v>2753.5899999999992</v>
      </c>
      <c r="AA63" s="116">
        <f t="shared" si="21"/>
        <v>3.1270586837801519</v>
      </c>
    </row>
    <row r="64" spans="1:27" x14ac:dyDescent="0.2">
      <c r="A64" s="91" t="s">
        <v>212</v>
      </c>
      <c r="B64" s="92"/>
      <c r="C64" s="92"/>
      <c r="D64" s="92"/>
      <c r="E64" s="117">
        <f t="shared" si="22"/>
        <v>0</v>
      </c>
      <c r="F64" s="92">
        <v>0.02</v>
      </c>
      <c r="G64" s="117">
        <f t="shared" si="22"/>
        <v>7.4888107805924512E-5</v>
      </c>
      <c r="H64" s="92">
        <v>0</v>
      </c>
      <c r="I64" s="117">
        <f t="shared" si="12"/>
        <v>0</v>
      </c>
      <c r="J64" s="92">
        <v>68.8</v>
      </c>
      <c r="K64" s="117">
        <f t="shared" si="13"/>
        <v>0.58639828717151454</v>
      </c>
      <c r="L64" s="92">
        <v>1.5</v>
      </c>
      <c r="M64" s="117">
        <f t="shared" si="14"/>
        <v>9.9106849076125939E-3</v>
      </c>
      <c r="N64" s="92"/>
      <c r="O64" s="117">
        <f t="shared" si="15"/>
        <v>0</v>
      </c>
      <c r="P64" s="92">
        <v>0.2</v>
      </c>
      <c r="Q64" s="117">
        <f t="shared" si="16"/>
        <v>4.2381591132075866E-3</v>
      </c>
      <c r="R64" s="92">
        <v>5</v>
      </c>
      <c r="S64" s="117">
        <f t="shared" si="17"/>
        <v>0.30472197167304554</v>
      </c>
      <c r="T64" s="92">
        <v>4.9400000000000004</v>
      </c>
      <c r="U64" s="117">
        <f t="shared" si="18"/>
        <v>1.3493949575241062</v>
      </c>
      <c r="V64" s="92">
        <v>0</v>
      </c>
      <c r="W64" s="117">
        <f t="shared" si="19"/>
        <v>0</v>
      </c>
      <c r="X64" s="92">
        <v>0</v>
      </c>
      <c r="Y64" s="117">
        <f t="shared" si="20"/>
        <v>0</v>
      </c>
      <c r="Z64" s="117">
        <f t="shared" si="23"/>
        <v>80.459999999999994</v>
      </c>
      <c r="AA64" s="117">
        <f t="shared" si="21"/>
        <v>9.1372768530155565E-2</v>
      </c>
    </row>
    <row r="65" spans="1:27" x14ac:dyDescent="0.2">
      <c r="A65" s="88" t="s">
        <v>213</v>
      </c>
      <c r="B65" s="93"/>
      <c r="C65" s="93"/>
      <c r="D65" s="93"/>
      <c r="E65" s="118">
        <f t="shared" si="22"/>
        <v>0</v>
      </c>
      <c r="F65" s="93"/>
      <c r="G65" s="118">
        <f t="shared" si="22"/>
        <v>0</v>
      </c>
      <c r="H65" s="93"/>
      <c r="I65" s="118">
        <f t="shared" si="12"/>
        <v>0</v>
      </c>
      <c r="J65" s="93">
        <v>16.04</v>
      </c>
      <c r="K65" s="118">
        <f t="shared" si="13"/>
        <v>0.13671262392777753</v>
      </c>
      <c r="L65" s="93">
        <v>0.37</v>
      </c>
      <c r="M65" s="118">
        <f t="shared" si="14"/>
        <v>2.4446356105444402E-3</v>
      </c>
      <c r="N65" s="93"/>
      <c r="O65" s="118">
        <f t="shared" si="15"/>
        <v>0</v>
      </c>
      <c r="P65" s="93">
        <v>3</v>
      </c>
      <c r="Q65" s="118">
        <f t="shared" si="16"/>
        <v>6.3572386698113797E-2</v>
      </c>
      <c r="R65" s="93"/>
      <c r="S65" s="118">
        <f t="shared" si="17"/>
        <v>0</v>
      </c>
      <c r="T65" s="93"/>
      <c r="U65" s="118">
        <f t="shared" si="18"/>
        <v>0</v>
      </c>
      <c r="V65" s="93"/>
      <c r="W65" s="118">
        <f t="shared" si="19"/>
        <v>0</v>
      </c>
      <c r="X65" s="93"/>
      <c r="Y65" s="118">
        <f t="shared" si="20"/>
        <v>0</v>
      </c>
      <c r="Z65" s="118">
        <f t="shared" si="23"/>
        <v>19.41</v>
      </c>
      <c r="AA65" s="118">
        <f t="shared" si="21"/>
        <v>2.2042573168907776E-2</v>
      </c>
    </row>
    <row r="66" spans="1:27" x14ac:dyDescent="0.2">
      <c r="A66" s="89" t="s">
        <v>214</v>
      </c>
      <c r="B66" s="90"/>
      <c r="C66" s="90"/>
      <c r="D66" s="90"/>
      <c r="E66" s="116">
        <f t="shared" si="22"/>
        <v>0</v>
      </c>
      <c r="F66" s="90"/>
      <c r="G66" s="116">
        <f t="shared" si="22"/>
        <v>0</v>
      </c>
      <c r="H66" s="90"/>
      <c r="I66" s="116">
        <f t="shared" si="12"/>
        <v>0</v>
      </c>
      <c r="J66" s="90">
        <v>76.599999999999994</v>
      </c>
      <c r="K66" s="116">
        <f t="shared" si="13"/>
        <v>0.65287948833340137</v>
      </c>
      <c r="L66" s="90">
        <v>143.41999999999999</v>
      </c>
      <c r="M66" s="116">
        <f t="shared" si="14"/>
        <v>0.94759361963319877</v>
      </c>
      <c r="N66" s="90">
        <v>36.230000000000004</v>
      </c>
      <c r="O66" s="116">
        <f t="shared" si="15"/>
        <v>0.39095420666942199</v>
      </c>
      <c r="P66" s="90">
        <v>52</v>
      </c>
      <c r="Q66" s="116">
        <f t="shared" si="16"/>
        <v>1.1019213694339725</v>
      </c>
      <c r="R66" s="90">
        <v>219.77</v>
      </c>
      <c r="S66" s="116">
        <f t="shared" si="17"/>
        <v>13.393749542917044</v>
      </c>
      <c r="T66" s="90"/>
      <c r="U66" s="116">
        <f t="shared" si="18"/>
        <v>0</v>
      </c>
      <c r="V66" s="90"/>
      <c r="W66" s="116">
        <f t="shared" si="19"/>
        <v>0</v>
      </c>
      <c r="X66" s="90"/>
      <c r="Y66" s="116">
        <f t="shared" si="20"/>
        <v>0</v>
      </c>
      <c r="Z66" s="116">
        <f t="shared" si="23"/>
        <v>528.02</v>
      </c>
      <c r="AA66" s="116">
        <f t="shared" si="21"/>
        <v>0.59963521301631539</v>
      </c>
    </row>
    <row r="67" spans="1:27" x14ac:dyDescent="0.2">
      <c r="A67" s="91" t="s">
        <v>215</v>
      </c>
      <c r="B67" s="92"/>
      <c r="C67" s="92"/>
      <c r="D67" s="92"/>
      <c r="E67" s="117">
        <f t="shared" si="22"/>
        <v>0</v>
      </c>
      <c r="F67" s="92">
        <v>140</v>
      </c>
      <c r="G67" s="117">
        <f t="shared" si="22"/>
        <v>0.52421675464147155</v>
      </c>
      <c r="H67" s="92">
        <v>45</v>
      </c>
      <c r="I67" s="117">
        <f t="shared" si="12"/>
        <v>0.37592948565327761</v>
      </c>
      <c r="J67" s="92"/>
      <c r="K67" s="117">
        <f t="shared" si="13"/>
        <v>0</v>
      </c>
      <c r="L67" s="92">
        <v>10</v>
      </c>
      <c r="M67" s="117">
        <f t="shared" si="14"/>
        <v>6.60712327174173E-2</v>
      </c>
      <c r="N67" s="92">
        <v>0.2</v>
      </c>
      <c r="O67" s="117">
        <f t="shared" si="15"/>
        <v>2.158179446146409E-3</v>
      </c>
      <c r="P67" s="92">
        <v>2.85</v>
      </c>
      <c r="Q67" s="117">
        <f t="shared" si="16"/>
        <v>6.039376736320811E-2</v>
      </c>
      <c r="R67" s="92">
        <v>1.5</v>
      </c>
      <c r="S67" s="117">
        <f t="shared" si="17"/>
        <v>9.1416591501913669E-2</v>
      </c>
      <c r="T67" s="92">
        <v>5</v>
      </c>
      <c r="U67" s="117">
        <f t="shared" si="18"/>
        <v>1.3657843699636703</v>
      </c>
      <c r="V67" s="92">
        <v>0</v>
      </c>
      <c r="W67" s="117">
        <f t="shared" si="19"/>
        <v>0</v>
      </c>
      <c r="X67" s="92">
        <v>0</v>
      </c>
      <c r="Y67" s="117">
        <f t="shared" si="20"/>
        <v>0</v>
      </c>
      <c r="Z67" s="117">
        <f t="shared" si="23"/>
        <v>204.54999999999998</v>
      </c>
      <c r="AA67" s="117">
        <f t="shared" si="21"/>
        <v>0.23229306242658865</v>
      </c>
    </row>
    <row r="68" spans="1:27" x14ac:dyDescent="0.2">
      <c r="A68" s="94" t="s">
        <v>216</v>
      </c>
      <c r="B68" s="95"/>
      <c r="C68" s="95"/>
      <c r="D68" s="95">
        <v>4790.46</v>
      </c>
      <c r="E68" s="119">
        <f t="shared" si="22"/>
        <v>99.812478903876695</v>
      </c>
      <c r="F68" s="95">
        <v>2536.2100000000005</v>
      </c>
      <c r="G68" s="119">
        <f t="shared" si="22"/>
        <v>9.4965983949231916</v>
      </c>
      <c r="H68" s="95">
        <v>503.81999999999994</v>
      </c>
      <c r="I68" s="119">
        <f t="shared" si="12"/>
        <v>4.2089065213740957</v>
      </c>
      <c r="J68" s="95"/>
      <c r="K68" s="119">
        <f t="shared" si="13"/>
        <v>0</v>
      </c>
      <c r="L68" s="95">
        <v>45.46</v>
      </c>
      <c r="M68" s="119">
        <f t="shared" si="14"/>
        <v>0.30035982393337907</v>
      </c>
      <c r="N68" s="95">
        <v>1976.7599999999964</v>
      </c>
      <c r="O68" s="119">
        <f t="shared" si="15"/>
        <v>21.331014009821835</v>
      </c>
      <c r="P68" s="95">
        <v>482.22000000000014</v>
      </c>
      <c r="Q68" s="119">
        <f t="shared" si="16"/>
        <v>10.218625437854815</v>
      </c>
      <c r="R68" s="95">
        <v>10.1</v>
      </c>
      <c r="S68" s="119">
        <f t="shared" si="17"/>
        <v>0.61553838277955186</v>
      </c>
      <c r="T68" s="95">
        <v>105.75</v>
      </c>
      <c r="U68" s="119">
        <f t="shared" si="18"/>
        <v>28.886339424731627</v>
      </c>
      <c r="V68" s="95">
        <v>119.1</v>
      </c>
      <c r="W68" s="119">
        <f t="shared" si="19"/>
        <v>7.1606793927551484</v>
      </c>
      <c r="X68" s="95">
        <v>30</v>
      </c>
      <c r="Y68" s="119">
        <f t="shared" si="20"/>
        <v>53.125553391181157</v>
      </c>
      <c r="Z68" s="119">
        <f t="shared" si="23"/>
        <v>10599.879999999996</v>
      </c>
      <c r="AA68" s="119">
        <f t="shared" si="21"/>
        <v>12.037538922289649</v>
      </c>
    </row>
    <row r="69" spans="1:27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4799.46</v>
      </c>
      <c r="E69" s="96">
        <f t="shared" si="24"/>
        <v>100.00000000000001</v>
      </c>
      <c r="F69" s="96">
        <f t="shared" si="24"/>
        <v>26706.509999999987</v>
      </c>
      <c r="G69" s="96">
        <f t="shared" si="24"/>
        <v>100.00000000000001</v>
      </c>
      <c r="H69" s="96">
        <f t="shared" si="24"/>
        <v>11970.330000000004</v>
      </c>
      <c r="I69" s="96">
        <f t="shared" si="24"/>
        <v>99.999999999999986</v>
      </c>
      <c r="J69" s="96">
        <f t="shared" si="24"/>
        <v>11732.640000000001</v>
      </c>
      <c r="K69" s="96">
        <f t="shared" si="24"/>
        <v>100</v>
      </c>
      <c r="L69" s="96">
        <f t="shared" si="24"/>
        <v>15135.18</v>
      </c>
      <c r="M69" s="96">
        <f t="shared" si="24"/>
        <v>100.00000000000001</v>
      </c>
      <c r="N69" s="96">
        <f t="shared" si="24"/>
        <v>9267.07</v>
      </c>
      <c r="O69" s="96">
        <f t="shared" si="24"/>
        <v>100</v>
      </c>
      <c r="P69" s="96">
        <f t="shared" si="24"/>
        <v>4719.0300000000007</v>
      </c>
      <c r="Q69" s="96">
        <f t="shared" si="24"/>
        <v>99.999999999999986</v>
      </c>
      <c r="R69" s="96">
        <f t="shared" si="24"/>
        <v>1640.84</v>
      </c>
      <c r="S69" s="96">
        <f t="shared" si="24"/>
        <v>100</v>
      </c>
      <c r="T69" s="96">
        <f t="shared" si="24"/>
        <v>366.09</v>
      </c>
      <c r="U69" s="96">
        <f t="shared" si="24"/>
        <v>100.00000000000001</v>
      </c>
      <c r="V69" s="96">
        <f t="shared" si="24"/>
        <v>1663.25</v>
      </c>
      <c r="W69" s="96">
        <f t="shared" si="24"/>
        <v>100</v>
      </c>
      <c r="X69" s="96">
        <f t="shared" si="24"/>
        <v>56.47</v>
      </c>
      <c r="Y69" s="96">
        <f t="shared" si="24"/>
        <v>100</v>
      </c>
      <c r="Z69" s="96">
        <f t="shared" si="24"/>
        <v>88056.87</v>
      </c>
      <c r="AA69" s="96">
        <f t="shared" si="24"/>
        <v>99.999999999999972</v>
      </c>
    </row>
  </sheetData>
  <mergeCells count="8">
    <mergeCell ref="A27:A29"/>
    <mergeCell ref="Z28:Z29"/>
    <mergeCell ref="AA28:AA29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zoomScale="75" zoomScaleNormal="75" workbookViewId="0">
      <selection activeCell="V13" sqref="V13"/>
    </sheetView>
  </sheetViews>
  <sheetFormatPr baseColWidth="10" defaultRowHeight="12.75" x14ac:dyDescent="0.2"/>
  <cols>
    <col min="1" max="1" width="53.28515625" customWidth="1"/>
    <col min="7" max="7" width="12.28515625" bestFit="1" customWidth="1"/>
    <col min="10" max="10" width="13.28515625" bestFit="1" customWidth="1"/>
    <col min="12" max="12" width="12.85546875" bestFit="1" customWidth="1"/>
    <col min="13" max="13" width="12.7109375" customWidth="1"/>
    <col min="18" max="18" width="13.85546875" bestFit="1" customWidth="1"/>
  </cols>
  <sheetData>
    <row r="1" spans="1:19" x14ac:dyDescent="0.2">
      <c r="A1" s="24" t="s">
        <v>31</v>
      </c>
      <c r="B1" s="24"/>
      <c r="C1" s="24"/>
      <c r="D1" s="24"/>
    </row>
    <row r="2" spans="1:19" x14ac:dyDescent="0.2">
      <c r="A2" s="24" t="s">
        <v>165</v>
      </c>
      <c r="B2" s="24"/>
      <c r="C2" s="24"/>
      <c r="D2" s="24"/>
    </row>
    <row r="3" spans="1:19" x14ac:dyDescent="0.2">
      <c r="A3" s="24" t="s">
        <v>278</v>
      </c>
      <c r="B3" s="24"/>
      <c r="C3" s="24"/>
      <c r="D3" s="24"/>
    </row>
    <row r="4" spans="1:19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8"/>
    </row>
    <row r="5" spans="1:19" ht="18" x14ac:dyDescent="0.25">
      <c r="A5" s="170" t="s">
        <v>276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8"/>
    </row>
    <row r="7" spans="1:19" ht="15" x14ac:dyDescent="0.2">
      <c r="A7" s="181" t="s">
        <v>1</v>
      </c>
      <c r="B7" s="184" t="s">
        <v>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1:19" ht="15" x14ac:dyDescent="0.2">
      <c r="A8" s="181"/>
      <c r="B8" s="149" t="s">
        <v>263</v>
      </c>
      <c r="C8" s="149" t="s">
        <v>264</v>
      </c>
      <c r="D8" s="149" t="s">
        <v>265</v>
      </c>
      <c r="E8" s="36" t="s">
        <v>18</v>
      </c>
      <c r="F8" s="36" t="s">
        <v>19</v>
      </c>
      <c r="G8" s="36" t="s">
        <v>20</v>
      </c>
      <c r="H8" s="36" t="s">
        <v>21</v>
      </c>
      <c r="I8" s="36" t="s">
        <v>22</v>
      </c>
      <c r="J8" s="36" t="s">
        <v>23</v>
      </c>
      <c r="K8" s="36" t="s">
        <v>270</v>
      </c>
      <c r="L8" s="36" t="s">
        <v>24</v>
      </c>
      <c r="M8" s="36" t="s">
        <v>25</v>
      </c>
      <c r="N8" s="36" t="s">
        <v>42</v>
      </c>
      <c r="O8" s="36" t="s">
        <v>26</v>
      </c>
      <c r="P8" s="36" t="s">
        <v>27</v>
      </c>
      <c r="Q8" s="36" t="s">
        <v>28</v>
      </c>
      <c r="R8" s="36" t="s">
        <v>2</v>
      </c>
      <c r="S8" s="37" t="s">
        <v>3</v>
      </c>
    </row>
    <row r="9" spans="1:19" ht="38.450000000000003" customHeight="1" x14ac:dyDescent="0.2">
      <c r="A9" s="146" t="s">
        <v>4</v>
      </c>
      <c r="B9" s="156">
        <v>22.79</v>
      </c>
      <c r="C9" s="156">
        <v>0</v>
      </c>
      <c r="D9" s="156">
        <v>0</v>
      </c>
      <c r="E9" s="157">
        <v>0</v>
      </c>
      <c r="F9" s="157">
        <v>2</v>
      </c>
      <c r="G9" s="157">
        <v>25.229999999999997</v>
      </c>
      <c r="H9" s="157">
        <v>5.5499999999999989</v>
      </c>
      <c r="I9" s="157">
        <v>15.45</v>
      </c>
      <c r="J9" s="157">
        <v>97.444400000000002</v>
      </c>
      <c r="K9" s="157">
        <v>206.6465</v>
      </c>
      <c r="L9" s="157">
        <v>178.24439999999996</v>
      </c>
      <c r="M9" s="157">
        <v>954.4</v>
      </c>
      <c r="N9" s="157">
        <v>3.9950000000000001</v>
      </c>
      <c r="O9" s="157">
        <v>43.609999999999992</v>
      </c>
      <c r="P9" s="157">
        <v>0.18</v>
      </c>
      <c r="Q9" s="157">
        <v>2.5999999999999999E-2</v>
      </c>
      <c r="R9" s="157">
        <f>SUM(B9:Q9)</f>
        <v>1555.5662999999997</v>
      </c>
      <c r="S9" s="158">
        <f>(+R9/$R$22)*100</f>
        <v>1.2411260081195783</v>
      </c>
    </row>
    <row r="10" spans="1:19" ht="38.450000000000003" customHeight="1" x14ac:dyDescent="0.2">
      <c r="A10" s="168" t="s">
        <v>277</v>
      </c>
      <c r="B10" s="159">
        <v>0.3</v>
      </c>
      <c r="C10" s="159">
        <v>0</v>
      </c>
      <c r="D10" s="159">
        <v>0</v>
      </c>
      <c r="E10" s="160">
        <v>0.37</v>
      </c>
      <c r="F10" s="160">
        <v>53.18</v>
      </c>
      <c r="G10" s="160">
        <v>46.690000000000005</v>
      </c>
      <c r="H10" s="160">
        <v>29.460000000000004</v>
      </c>
      <c r="I10" s="160">
        <v>111.30999999999999</v>
      </c>
      <c r="J10" s="160">
        <v>443.81330000000008</v>
      </c>
      <c r="K10" s="160">
        <v>621.39999999999986</v>
      </c>
      <c r="L10" s="160">
        <v>1220.2739999999999</v>
      </c>
      <c r="M10" s="160">
        <v>1271.3579999999997</v>
      </c>
      <c r="N10" s="160">
        <v>106.66</v>
      </c>
      <c r="O10" s="160">
        <v>429.77</v>
      </c>
      <c r="P10" s="160">
        <v>7.782</v>
      </c>
      <c r="Q10" s="160">
        <v>0.47000000000000003</v>
      </c>
      <c r="R10" s="160">
        <f t="shared" ref="R10:R21" si="0">SUM(B10:Q10)</f>
        <v>4342.8372999999992</v>
      </c>
      <c r="S10" s="161">
        <f t="shared" ref="S10:S21" si="1">(+R10/$R$22)*100</f>
        <v>3.4649814167752333</v>
      </c>
    </row>
    <row r="11" spans="1:19" ht="38.450000000000003" customHeight="1" x14ac:dyDescent="0.2">
      <c r="A11" s="147" t="s">
        <v>6</v>
      </c>
      <c r="B11" s="159">
        <v>0</v>
      </c>
      <c r="C11" s="159">
        <v>0</v>
      </c>
      <c r="D11" s="159">
        <v>0</v>
      </c>
      <c r="E11" s="160">
        <v>0</v>
      </c>
      <c r="F11" s="160">
        <v>40</v>
      </c>
      <c r="G11" s="160">
        <v>0</v>
      </c>
      <c r="H11" s="160">
        <v>0</v>
      </c>
      <c r="I11" s="160">
        <v>1</v>
      </c>
      <c r="J11" s="160">
        <v>28.349999999999998</v>
      </c>
      <c r="K11" s="160">
        <v>282.10000000000002</v>
      </c>
      <c r="L11" s="160">
        <v>66.350499999999997</v>
      </c>
      <c r="M11" s="160">
        <v>0.27</v>
      </c>
      <c r="N11" s="160">
        <v>0</v>
      </c>
      <c r="O11" s="160">
        <v>29.43</v>
      </c>
      <c r="P11" s="160">
        <v>0</v>
      </c>
      <c r="Q11" s="160">
        <v>0</v>
      </c>
      <c r="R11" s="160">
        <f t="shared" si="0"/>
        <v>447.50050000000005</v>
      </c>
      <c r="S11" s="161">
        <f t="shared" si="1"/>
        <v>0.35704328976303712</v>
      </c>
    </row>
    <row r="12" spans="1:19" ht="38.450000000000003" customHeight="1" x14ac:dyDescent="0.2">
      <c r="A12" s="147" t="s">
        <v>7</v>
      </c>
      <c r="B12" s="159">
        <v>0</v>
      </c>
      <c r="C12" s="159">
        <v>0.1</v>
      </c>
      <c r="D12" s="159">
        <v>0</v>
      </c>
      <c r="E12" s="160">
        <v>0</v>
      </c>
      <c r="F12" s="160">
        <v>33</v>
      </c>
      <c r="G12" s="160">
        <v>1.68</v>
      </c>
      <c r="H12" s="160">
        <v>5.6800000000000006</v>
      </c>
      <c r="I12" s="160">
        <v>200.41</v>
      </c>
      <c r="J12" s="160">
        <v>87.750000000000014</v>
      </c>
      <c r="K12" s="160">
        <v>2400.7800000000002</v>
      </c>
      <c r="L12" s="160">
        <v>11.724</v>
      </c>
      <c r="M12" s="160">
        <v>557.91000000000008</v>
      </c>
      <c r="N12" s="160">
        <v>3.6799999999999997</v>
      </c>
      <c r="O12" s="160">
        <v>14.75</v>
      </c>
      <c r="P12" s="160">
        <v>0.57800000000000007</v>
      </c>
      <c r="Q12" s="160">
        <v>0.89</v>
      </c>
      <c r="R12" s="160">
        <f t="shared" si="0"/>
        <v>3318.9320000000002</v>
      </c>
      <c r="S12" s="161">
        <f t="shared" si="1"/>
        <v>2.6480470966620513</v>
      </c>
    </row>
    <row r="13" spans="1:19" ht="38.450000000000003" customHeight="1" x14ac:dyDescent="0.2">
      <c r="A13" s="147" t="s">
        <v>8</v>
      </c>
      <c r="B13" s="159">
        <v>0</v>
      </c>
      <c r="C13" s="159">
        <v>0</v>
      </c>
      <c r="D13" s="159">
        <v>0</v>
      </c>
      <c r="E13" s="160">
        <v>0</v>
      </c>
      <c r="F13" s="160">
        <v>0</v>
      </c>
      <c r="G13" s="160">
        <v>0</v>
      </c>
      <c r="H13" s="160">
        <v>0.12000000000000001</v>
      </c>
      <c r="I13" s="160">
        <v>0</v>
      </c>
      <c r="J13" s="160">
        <v>1.4300000000000002</v>
      </c>
      <c r="K13" s="160">
        <v>0</v>
      </c>
      <c r="L13" s="160">
        <v>0.19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f t="shared" si="0"/>
        <v>1.7400000000000002</v>
      </c>
      <c r="S13" s="161">
        <f t="shared" si="1"/>
        <v>1.3882785029015266E-3</v>
      </c>
    </row>
    <row r="14" spans="1:19" ht="38.450000000000003" customHeight="1" x14ac:dyDescent="0.2">
      <c r="A14" s="147" t="s">
        <v>9</v>
      </c>
      <c r="B14" s="159">
        <v>0</v>
      </c>
      <c r="C14" s="159">
        <v>0</v>
      </c>
      <c r="D14" s="159">
        <v>0</v>
      </c>
      <c r="E14" s="160">
        <v>0</v>
      </c>
      <c r="F14" s="160">
        <v>7.5299999999999994</v>
      </c>
      <c r="G14" s="160">
        <v>25.79</v>
      </c>
      <c r="H14" s="160">
        <v>2.0099999999999998</v>
      </c>
      <c r="I14" s="160">
        <v>8.61</v>
      </c>
      <c r="J14" s="160">
        <v>39.410000000000004</v>
      </c>
      <c r="K14" s="160">
        <v>806.46899999999994</v>
      </c>
      <c r="L14" s="160">
        <v>194.6028</v>
      </c>
      <c r="M14" s="160">
        <v>61.786999999999992</v>
      </c>
      <c r="N14" s="160">
        <v>0</v>
      </c>
      <c r="O14" s="160">
        <v>1.1199999999999999</v>
      </c>
      <c r="P14" s="160">
        <v>1682.98</v>
      </c>
      <c r="Q14" s="160">
        <v>0.02</v>
      </c>
      <c r="R14" s="160">
        <f t="shared" si="0"/>
        <v>2830.3287999999998</v>
      </c>
      <c r="S14" s="161">
        <f t="shared" si="1"/>
        <v>2.258209557001766</v>
      </c>
    </row>
    <row r="15" spans="1:19" ht="38.450000000000003" customHeight="1" x14ac:dyDescent="0.2">
      <c r="A15" s="147" t="s">
        <v>10</v>
      </c>
      <c r="B15" s="159">
        <v>0</v>
      </c>
      <c r="C15" s="159">
        <v>0</v>
      </c>
      <c r="D15" s="159">
        <v>7</v>
      </c>
      <c r="E15" s="160">
        <v>1.9</v>
      </c>
      <c r="F15" s="160">
        <v>11.6</v>
      </c>
      <c r="G15" s="160">
        <v>79.75</v>
      </c>
      <c r="H15" s="160">
        <v>370.61499999999995</v>
      </c>
      <c r="I15" s="160">
        <v>208.44459999999998</v>
      </c>
      <c r="J15" s="160">
        <v>703.60900000000015</v>
      </c>
      <c r="K15" s="160">
        <v>334.57799999999997</v>
      </c>
      <c r="L15" s="160">
        <v>158.41920000000002</v>
      </c>
      <c r="M15" s="160">
        <v>206.15099999999995</v>
      </c>
      <c r="N15" s="160">
        <v>34.6</v>
      </c>
      <c r="O15" s="160">
        <v>152.57999999999998</v>
      </c>
      <c r="P15" s="160">
        <v>0.51</v>
      </c>
      <c r="Q15" s="160">
        <v>3.16</v>
      </c>
      <c r="R15" s="160">
        <f t="shared" si="0"/>
        <v>2272.9168</v>
      </c>
      <c r="S15" s="161">
        <f t="shared" si="1"/>
        <v>1.8134721450136368</v>
      </c>
    </row>
    <row r="16" spans="1:19" ht="38.450000000000003" customHeight="1" x14ac:dyDescent="0.2">
      <c r="A16" s="147" t="s">
        <v>11</v>
      </c>
      <c r="B16" s="159">
        <v>5</v>
      </c>
      <c r="C16" s="159">
        <v>0</v>
      </c>
      <c r="D16" s="159">
        <v>9</v>
      </c>
      <c r="E16" s="160">
        <v>0</v>
      </c>
      <c r="F16" s="160">
        <v>140.25</v>
      </c>
      <c r="G16" s="160">
        <v>150.62999999999997</v>
      </c>
      <c r="H16" s="160">
        <v>27.870000000000005</v>
      </c>
      <c r="I16" s="160">
        <v>3062.9</v>
      </c>
      <c r="J16" s="160">
        <v>651.45699999999999</v>
      </c>
      <c r="K16" s="160">
        <v>95.07999999999997</v>
      </c>
      <c r="L16" s="160">
        <v>87.977399999999989</v>
      </c>
      <c r="M16" s="160">
        <v>1254.673</v>
      </c>
      <c r="N16" s="160">
        <v>2.92</v>
      </c>
      <c r="O16" s="160">
        <v>2.7449999999999992</v>
      </c>
      <c r="P16" s="160">
        <v>0.36</v>
      </c>
      <c r="Q16" s="160">
        <v>7.8E-2</v>
      </c>
      <c r="R16" s="160">
        <f t="shared" si="0"/>
        <v>5490.9403999999995</v>
      </c>
      <c r="S16" s="161">
        <f t="shared" si="1"/>
        <v>4.3810083436974185</v>
      </c>
    </row>
    <row r="17" spans="1:19" ht="38.450000000000003" customHeight="1" x14ac:dyDescent="0.2">
      <c r="A17" s="147" t="s">
        <v>12</v>
      </c>
      <c r="B17" s="159">
        <v>0</v>
      </c>
      <c r="C17" s="159">
        <v>0</v>
      </c>
      <c r="D17" s="159">
        <v>0</v>
      </c>
      <c r="E17" s="160">
        <v>0</v>
      </c>
      <c r="F17" s="160">
        <v>52.01</v>
      </c>
      <c r="G17" s="160">
        <v>318.12</v>
      </c>
      <c r="H17" s="160">
        <v>362.57000000000005</v>
      </c>
      <c r="I17" s="160">
        <v>67.179999999999993</v>
      </c>
      <c r="J17" s="160">
        <v>1260.903</v>
      </c>
      <c r="K17" s="160">
        <v>311.56</v>
      </c>
      <c r="L17" s="160">
        <v>67.664000000000001</v>
      </c>
      <c r="M17" s="160">
        <v>1807.5</v>
      </c>
      <c r="N17" s="160">
        <v>281.58</v>
      </c>
      <c r="O17" s="160">
        <v>37.75</v>
      </c>
      <c r="P17" s="160">
        <v>3.5000000000000003E-2</v>
      </c>
      <c r="Q17" s="160">
        <v>0</v>
      </c>
      <c r="R17" s="160">
        <f t="shared" si="0"/>
        <v>4566.8719999999994</v>
      </c>
      <c r="S17" s="161">
        <f t="shared" si="1"/>
        <v>3.6437300132775281</v>
      </c>
    </row>
    <row r="18" spans="1:19" ht="38.450000000000003" customHeight="1" x14ac:dyDescent="0.2">
      <c r="A18" s="147" t="s">
        <v>13</v>
      </c>
      <c r="B18" s="159">
        <v>0.2</v>
      </c>
      <c r="C18" s="159">
        <v>0</v>
      </c>
      <c r="D18" s="159">
        <v>0</v>
      </c>
      <c r="E18" s="160">
        <v>8.3000000000000007</v>
      </c>
      <c r="F18" s="160">
        <v>0.7</v>
      </c>
      <c r="G18" s="160">
        <v>4.0199999999999996</v>
      </c>
      <c r="H18" s="160">
        <v>42.73</v>
      </c>
      <c r="I18" s="160">
        <v>1218.2399999999998</v>
      </c>
      <c r="J18" s="160">
        <v>88.27</v>
      </c>
      <c r="K18" s="160">
        <v>257.25400000000002</v>
      </c>
      <c r="L18" s="160">
        <v>15.604999999999999</v>
      </c>
      <c r="M18" s="160">
        <v>43.43</v>
      </c>
      <c r="N18" s="160">
        <v>5.2499999999999998E-2</v>
      </c>
      <c r="O18" s="160">
        <v>5.4300000000000006</v>
      </c>
      <c r="P18" s="160">
        <v>0</v>
      </c>
      <c r="Q18" s="160">
        <v>109.7</v>
      </c>
      <c r="R18" s="160">
        <f t="shared" si="0"/>
        <v>1793.9315000000001</v>
      </c>
      <c r="S18" s="161">
        <f t="shared" si="1"/>
        <v>1.4313083546712009</v>
      </c>
    </row>
    <row r="19" spans="1:19" ht="38.450000000000003" customHeight="1" x14ac:dyDescent="0.2">
      <c r="A19" s="147" t="s">
        <v>14</v>
      </c>
      <c r="B19" s="159">
        <v>0</v>
      </c>
      <c r="C19" s="159">
        <v>0</v>
      </c>
      <c r="D19" s="159">
        <v>0</v>
      </c>
      <c r="E19" s="160">
        <v>1.95</v>
      </c>
      <c r="F19" s="160">
        <v>1699.5</v>
      </c>
      <c r="G19" s="160">
        <v>1760.9889999999994</v>
      </c>
      <c r="H19" s="160">
        <v>33.749999999999993</v>
      </c>
      <c r="I19" s="160">
        <v>219.03</v>
      </c>
      <c r="J19" s="160">
        <v>912.06389999999999</v>
      </c>
      <c r="K19" s="160">
        <v>4435.505000000001</v>
      </c>
      <c r="L19" s="160">
        <v>21123.432000000004</v>
      </c>
      <c r="M19" s="160">
        <v>56611.85839999999</v>
      </c>
      <c r="N19" s="160">
        <v>35.814500000000002</v>
      </c>
      <c r="O19" s="160">
        <v>34.9</v>
      </c>
      <c r="P19" s="160">
        <v>0</v>
      </c>
      <c r="Q19" s="160">
        <v>0</v>
      </c>
      <c r="R19" s="160">
        <f t="shared" si="0"/>
        <v>86868.792799999981</v>
      </c>
      <c r="S19" s="161">
        <f t="shared" si="1"/>
        <v>69.309240009912003</v>
      </c>
    </row>
    <row r="20" spans="1:19" ht="38.450000000000003" customHeight="1" x14ac:dyDescent="0.2">
      <c r="A20" s="147" t="s">
        <v>15</v>
      </c>
      <c r="B20" s="159">
        <v>0</v>
      </c>
      <c r="C20" s="159">
        <v>0</v>
      </c>
      <c r="D20" s="159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0.61199999999999999</v>
      </c>
      <c r="K20" s="160">
        <v>9.5499999999999989</v>
      </c>
      <c r="L20" s="160">
        <v>0.24199999999999999</v>
      </c>
      <c r="M20" s="160">
        <v>6.5299999999999994</v>
      </c>
      <c r="N20" s="160">
        <v>13.607899999999999</v>
      </c>
      <c r="O20" s="160">
        <v>0</v>
      </c>
      <c r="P20" s="160">
        <v>0</v>
      </c>
      <c r="Q20" s="160">
        <v>2.2000000000000002</v>
      </c>
      <c r="R20" s="160">
        <f t="shared" si="0"/>
        <v>32.741900000000001</v>
      </c>
      <c r="S20" s="161">
        <f t="shared" si="1"/>
        <v>2.6123491904684763E-2</v>
      </c>
    </row>
    <row r="21" spans="1:19" ht="38.450000000000003" customHeight="1" x14ac:dyDescent="0.2">
      <c r="A21" s="148" t="s">
        <v>16</v>
      </c>
      <c r="B21" s="162">
        <v>0</v>
      </c>
      <c r="C21" s="162">
        <v>1.3</v>
      </c>
      <c r="D21" s="162">
        <v>0</v>
      </c>
      <c r="E21" s="163">
        <v>6.96</v>
      </c>
      <c r="F21" s="163">
        <v>2.8</v>
      </c>
      <c r="G21" s="163">
        <v>210.97000000000003</v>
      </c>
      <c r="H21" s="163">
        <v>5.5</v>
      </c>
      <c r="I21" s="163">
        <v>388.52</v>
      </c>
      <c r="J21" s="163">
        <v>311.16099999999994</v>
      </c>
      <c r="K21" s="163">
        <v>115.44800000000002</v>
      </c>
      <c r="L21" s="163">
        <v>121.48190000000012</v>
      </c>
      <c r="M21" s="163">
        <v>9578.0177999999996</v>
      </c>
      <c r="N21" s="163">
        <v>2.7280000000000002</v>
      </c>
      <c r="O21" s="163">
        <v>4.9000000000000004</v>
      </c>
      <c r="P21" s="163">
        <v>0</v>
      </c>
      <c r="Q21" s="163">
        <v>1062.1949999999999</v>
      </c>
      <c r="R21" s="163">
        <f t="shared" si="0"/>
        <v>11811.981699999998</v>
      </c>
      <c r="S21" s="164">
        <f t="shared" si="1"/>
        <v>9.42432199469898</v>
      </c>
    </row>
    <row r="22" spans="1:19" ht="27" customHeight="1" x14ac:dyDescent="0.2">
      <c r="A22" s="32" t="s">
        <v>41</v>
      </c>
      <c r="B22" s="165">
        <f t="shared" ref="B22:P22" si="2">SUM(B9:B21)</f>
        <v>28.29</v>
      </c>
      <c r="C22" s="165">
        <f t="shared" si="2"/>
        <v>1.4000000000000001</v>
      </c>
      <c r="D22" s="165">
        <f t="shared" si="2"/>
        <v>16</v>
      </c>
      <c r="E22" s="165">
        <f t="shared" si="2"/>
        <v>19.48</v>
      </c>
      <c r="F22" s="165">
        <f t="shared" si="2"/>
        <v>2042.57</v>
      </c>
      <c r="G22" s="165">
        <f t="shared" si="2"/>
        <v>2623.8689999999997</v>
      </c>
      <c r="H22" s="165">
        <f t="shared" si="2"/>
        <v>885.85500000000002</v>
      </c>
      <c r="I22" s="165">
        <f t="shared" si="2"/>
        <v>5501.0945999999985</v>
      </c>
      <c r="J22" s="165">
        <f t="shared" si="2"/>
        <v>4626.2735999999995</v>
      </c>
      <c r="K22" s="165">
        <f>SUM(K9:K21)</f>
        <v>9876.3705000000009</v>
      </c>
      <c r="L22" s="165">
        <f t="shared" si="2"/>
        <v>23246.207200000001</v>
      </c>
      <c r="M22" s="165">
        <f t="shared" si="2"/>
        <v>72353.88519999999</v>
      </c>
      <c r="N22" s="165">
        <f t="shared" si="2"/>
        <v>485.63789999999995</v>
      </c>
      <c r="O22" s="165">
        <f t="shared" si="2"/>
        <v>756.9849999999999</v>
      </c>
      <c r="P22" s="165">
        <f t="shared" si="2"/>
        <v>1692.425</v>
      </c>
      <c r="Q22" s="165">
        <f>SUM(Q9:Q21)</f>
        <v>1178.739</v>
      </c>
      <c r="R22" s="165">
        <f>SUM(R9:R21)</f>
        <v>125335.08199999997</v>
      </c>
      <c r="S22" s="166">
        <f>(+R22/$R$22)*100</f>
        <v>100</v>
      </c>
    </row>
  </sheetData>
  <mergeCells count="4">
    <mergeCell ref="A4:R4"/>
    <mergeCell ref="A5:R5"/>
    <mergeCell ref="A7:A8"/>
    <mergeCell ref="B7:S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6.85546875" customWidth="1"/>
    <col min="4" max="4" width="10.28515625" bestFit="1" customWidth="1"/>
    <col min="5" max="5" width="7.85546875" bestFit="1" customWidth="1"/>
    <col min="6" max="6" width="11.7109375" bestFit="1" customWidth="1"/>
    <col min="7" max="7" width="7.85546875" bestFit="1" customWidth="1"/>
    <col min="8" max="8" width="11.7109375" bestFit="1" customWidth="1"/>
    <col min="9" max="9" width="7.85546875" bestFit="1" customWidth="1"/>
    <col min="10" max="10" width="11.7109375" bestFit="1" customWidth="1"/>
    <col min="11" max="11" width="7.85546875" bestFit="1" customWidth="1"/>
    <col min="12" max="12" width="11.7109375" bestFit="1" customWidth="1"/>
    <col min="13" max="13" width="7.85546875" bestFit="1" customWidth="1"/>
    <col min="14" max="14" width="9.7109375" bestFit="1" customWidth="1"/>
    <col min="15" max="15" width="7.85546875" bestFit="1" customWidth="1"/>
    <col min="16" max="16" width="8.5703125" bestFit="1" customWidth="1"/>
    <col min="17" max="17" width="7.85546875" bestFit="1" customWidth="1"/>
    <col min="18" max="18" width="7.42578125" bestFit="1" customWidth="1"/>
    <col min="19" max="19" width="7.85546875" bestFit="1" customWidth="1"/>
    <col min="20" max="20" width="13.140625" bestFit="1" customWidth="1"/>
    <col min="21" max="21" width="7.85546875" bestFit="1" customWidth="1"/>
    <col min="22" max="22" width="10.28515625" bestFit="1" customWidth="1"/>
    <col min="23" max="23" width="7.85546875" bestFit="1" customWidth="1"/>
    <col min="24" max="24" width="11.7109375" bestFit="1" customWidth="1"/>
    <col min="25" max="25" width="7.85546875" bestFit="1" customWidth="1"/>
    <col min="26" max="26" width="9.28515625" bestFit="1" customWidth="1"/>
    <col min="27" max="27" width="10.5703125" bestFit="1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232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>
        <v>0</v>
      </c>
      <c r="C10" s="108">
        <v>0</v>
      </c>
      <c r="D10" s="21">
        <v>0</v>
      </c>
      <c r="E10" s="108">
        <f t="shared" ref="E10:E19" si="0">((D10/D$19*100))</f>
        <v>0</v>
      </c>
      <c r="F10" s="21">
        <v>168.06</v>
      </c>
      <c r="G10" s="108">
        <f t="shared" ref="G10:G19" si="1">((F10/F$19*100))</f>
        <v>8.4680771730750823</v>
      </c>
      <c r="H10" s="77">
        <f>SUM(H28:H36)</f>
        <v>16.600000000000001</v>
      </c>
      <c r="I10" s="108">
        <f t="shared" ref="I10:I19" si="2">((H10/H$19*100))</f>
        <v>0.79911038795365197</v>
      </c>
      <c r="J10" s="21">
        <v>369.1</v>
      </c>
      <c r="K10" s="108">
        <f t="shared" ref="K10:K19" si="3">((J10/J$19*100))</f>
        <v>20.774001823564507</v>
      </c>
      <c r="L10" s="21">
        <v>814.84</v>
      </c>
      <c r="M10" s="108">
        <f t="shared" ref="M10:M19" si="4">((L10/L$19*100))</f>
        <v>9.2889640258409312</v>
      </c>
      <c r="N10" s="77">
        <v>4366.7700000000004</v>
      </c>
      <c r="O10" s="108">
        <f t="shared" ref="O10:O19" si="5">((N10/N$19*100))</f>
        <v>10.297730206010259</v>
      </c>
      <c r="P10" s="21">
        <f>SUM(P28:P36)</f>
        <v>710.22</v>
      </c>
      <c r="Q10" s="108">
        <f t="shared" ref="Q10:S19" si="6">((P10/P$19*100))</f>
        <v>9.8978744279128374</v>
      </c>
      <c r="R10" s="21">
        <f>SUM(R28:R36)</f>
        <v>202.7</v>
      </c>
      <c r="S10" s="108">
        <f t="shared" si="6"/>
        <v>30.053226978219939</v>
      </c>
      <c r="T10" s="21">
        <f>SUM(T28:T36)</f>
        <v>1683</v>
      </c>
      <c r="U10" s="108">
        <f t="shared" ref="U10:U19" si="7">((T10/T$19*100))</f>
        <v>11.44739097431377</v>
      </c>
      <c r="V10" s="21">
        <f>SUM(V28:V36)</f>
        <v>167.6</v>
      </c>
      <c r="W10" s="108">
        <f t="shared" ref="W10:W19" si="8">((V10/V$19*100))</f>
        <v>3.8654919507357355</v>
      </c>
      <c r="X10" s="21">
        <f>SUM(X28:X36)</f>
        <v>0.1</v>
      </c>
      <c r="Y10" s="108">
        <f t="shared" ref="Y10:Y19" si="9">((X10/X$19*100))</f>
        <v>7.6462537179908712E-3</v>
      </c>
      <c r="Z10" s="77">
        <f>SUM(B10+D10+F10+H10+J10+L10+N10+P10+T10+V10+X10+R10)</f>
        <v>8498.9900000000016</v>
      </c>
      <c r="AA10" s="108">
        <f t="shared" ref="AA10:AA19" si="10">((Z10/Z$19*100))</f>
        <v>9.90542458704331</v>
      </c>
    </row>
    <row r="11" spans="1:27" ht="24.75" customHeight="1" x14ac:dyDescent="0.2">
      <c r="A11" s="22" t="s">
        <v>234</v>
      </c>
      <c r="B11" s="22">
        <v>0</v>
      </c>
      <c r="C11" s="109">
        <v>0</v>
      </c>
      <c r="D11" s="22">
        <v>267.89</v>
      </c>
      <c r="E11" s="109">
        <f t="shared" si="0"/>
        <v>45.422791935839399</v>
      </c>
      <c r="F11" s="22">
        <v>171.38</v>
      </c>
      <c r="G11" s="109">
        <f t="shared" si="1"/>
        <v>8.635362762832365</v>
      </c>
      <c r="H11" s="80">
        <f>SUM(H37:H44)</f>
        <v>129.46</v>
      </c>
      <c r="I11" s="109">
        <f t="shared" si="2"/>
        <v>6.23209824243854</v>
      </c>
      <c r="J11" s="22">
        <v>499.81</v>
      </c>
      <c r="K11" s="109">
        <f t="shared" si="3"/>
        <v>28.13073381586501</v>
      </c>
      <c r="L11" s="22">
        <v>617.02</v>
      </c>
      <c r="M11" s="109">
        <f t="shared" si="4"/>
        <v>7.0338674871439437</v>
      </c>
      <c r="N11" s="80">
        <v>3946.04</v>
      </c>
      <c r="O11" s="109">
        <f t="shared" si="5"/>
        <v>9.3055634489851116</v>
      </c>
      <c r="P11" s="22">
        <f>SUM(P37:P44)</f>
        <v>656.73</v>
      </c>
      <c r="Q11" s="109">
        <f t="shared" si="6"/>
        <v>9.1524190716161158</v>
      </c>
      <c r="R11" s="22">
        <f>SUM(R37:R44)</f>
        <v>62.25</v>
      </c>
      <c r="S11" s="109">
        <f t="shared" si="6"/>
        <v>9.229469064598872</v>
      </c>
      <c r="T11" s="22">
        <f>SUM(T37:T44)</f>
        <v>1165.8</v>
      </c>
      <c r="U11" s="109">
        <f t="shared" si="7"/>
        <v>7.929511822849074</v>
      </c>
      <c r="V11" s="22">
        <f>SUM(V37:V44)</f>
        <v>1534.1</v>
      </c>
      <c r="W11" s="109">
        <f t="shared" si="8"/>
        <v>35.38216707412704</v>
      </c>
      <c r="X11" s="22">
        <f>SUM(X37:X44)</f>
        <v>95.5</v>
      </c>
      <c r="Y11" s="109">
        <f t="shared" si="9"/>
        <v>7.3021723006812813</v>
      </c>
      <c r="Z11" s="80">
        <f t="shared" ref="Z11:Z18" si="11">SUM(B11+D11+F11+H11+J11+L11+N11+P11+T11+V11+X11+R11)</f>
        <v>9145.98</v>
      </c>
      <c r="AA11" s="109">
        <f t="shared" si="10"/>
        <v>10.659480145829839</v>
      </c>
    </row>
    <row r="12" spans="1:27" ht="24.75" customHeight="1" x14ac:dyDescent="0.2">
      <c r="A12" s="22" t="s">
        <v>235</v>
      </c>
      <c r="B12" s="22">
        <v>0</v>
      </c>
      <c r="C12" s="109">
        <v>0</v>
      </c>
      <c r="D12" s="22">
        <v>1.02</v>
      </c>
      <c r="E12" s="109">
        <f t="shared" si="0"/>
        <v>0.17294877664174169</v>
      </c>
      <c r="F12" s="22">
        <v>19.48</v>
      </c>
      <c r="G12" s="109">
        <f t="shared" si="1"/>
        <v>0.98154315917828516</v>
      </c>
      <c r="H12" s="80">
        <f>SUM(H45:H50)</f>
        <v>200.33</v>
      </c>
      <c r="I12" s="109">
        <f t="shared" si="2"/>
        <v>9.6437219288406659</v>
      </c>
      <c r="J12" s="22">
        <v>106.94</v>
      </c>
      <c r="K12" s="109">
        <f t="shared" si="3"/>
        <v>6.0188885261771556</v>
      </c>
      <c r="L12" s="22">
        <v>94.58</v>
      </c>
      <c r="M12" s="109">
        <f t="shared" si="4"/>
        <v>1.0781873957636288</v>
      </c>
      <c r="N12" s="80">
        <v>147.38999999999999</v>
      </c>
      <c r="O12" s="109">
        <f t="shared" si="5"/>
        <v>0.34757554326512541</v>
      </c>
      <c r="P12" s="22">
        <f>SUM(P45:P50)</f>
        <v>718.08</v>
      </c>
      <c r="Q12" s="109">
        <f t="shared" si="6"/>
        <v>10.007414138148251</v>
      </c>
      <c r="R12" s="22">
        <f>SUM(R45:R50)</f>
        <v>0.9</v>
      </c>
      <c r="S12" s="109">
        <f t="shared" si="6"/>
        <v>0.13343810695805597</v>
      </c>
      <c r="T12" s="22">
        <f>SUM(T45:T50)</f>
        <v>317</v>
      </c>
      <c r="U12" s="109">
        <f t="shared" si="7"/>
        <v>2.1561633623633183</v>
      </c>
      <c r="V12" s="22">
        <f>SUM(V45:V50)</f>
        <v>58.6</v>
      </c>
      <c r="W12" s="109">
        <f t="shared" si="8"/>
        <v>1.3515383550901796</v>
      </c>
      <c r="X12" s="22">
        <f>SUM(X45:X50)</f>
        <v>393.56999999999994</v>
      </c>
      <c r="Y12" s="109">
        <f t="shared" si="9"/>
        <v>30.093360757896665</v>
      </c>
      <c r="Z12" s="80">
        <f t="shared" si="11"/>
        <v>2057.89</v>
      </c>
      <c r="AA12" s="109">
        <f t="shared" si="10"/>
        <v>2.3984348967854476</v>
      </c>
    </row>
    <row r="13" spans="1:27" ht="24.75" customHeight="1" x14ac:dyDescent="0.2">
      <c r="A13" s="22" t="s">
        <v>236</v>
      </c>
      <c r="B13" s="22">
        <v>0</v>
      </c>
      <c r="C13" s="109">
        <v>0</v>
      </c>
      <c r="D13" s="22">
        <v>0</v>
      </c>
      <c r="E13" s="109">
        <f t="shared" si="0"/>
        <v>0</v>
      </c>
      <c r="F13" s="22">
        <v>215.74</v>
      </c>
      <c r="G13" s="109">
        <f t="shared" si="1"/>
        <v>10.870540100673677</v>
      </c>
      <c r="H13" s="80">
        <f>SUM(H51:H52)</f>
        <v>234.8</v>
      </c>
      <c r="I13" s="109">
        <f t="shared" si="2"/>
        <v>11.303079463344424</v>
      </c>
      <c r="J13" s="22">
        <v>83.1</v>
      </c>
      <c r="K13" s="109">
        <f t="shared" si="3"/>
        <v>4.6771052601956384</v>
      </c>
      <c r="L13" s="22">
        <v>421.29</v>
      </c>
      <c r="M13" s="109">
        <f t="shared" si="4"/>
        <v>4.8025964047500445</v>
      </c>
      <c r="N13" s="80">
        <v>33.72</v>
      </c>
      <c r="O13" s="109">
        <f t="shared" si="5"/>
        <v>7.9518605868105233E-2</v>
      </c>
      <c r="P13" s="22">
        <f>SUM(P51:P52)</f>
        <v>34.499999999999993</v>
      </c>
      <c r="Q13" s="109">
        <f t="shared" si="6"/>
        <v>0.48080407164398747</v>
      </c>
      <c r="R13" s="22">
        <f>SUM(R51:R52)</f>
        <v>0.6</v>
      </c>
      <c r="S13" s="109">
        <f t="shared" si="6"/>
        <v>8.8958737972037322E-2</v>
      </c>
      <c r="T13" s="22">
        <f>SUM(T51:T52)</f>
        <v>27.66</v>
      </c>
      <c r="U13" s="109">
        <f t="shared" si="7"/>
        <v>0.18813715647624413</v>
      </c>
      <c r="V13" s="22">
        <f>SUM(V51:V52)</f>
        <v>0</v>
      </c>
      <c r="W13" s="109">
        <f t="shared" si="8"/>
        <v>0</v>
      </c>
      <c r="X13" s="22">
        <f>SUM(X51:X52)</f>
        <v>0</v>
      </c>
      <c r="Y13" s="109">
        <f t="shared" si="9"/>
        <v>0</v>
      </c>
      <c r="Z13" s="80">
        <f t="shared" si="11"/>
        <v>1051.4100000000001</v>
      </c>
      <c r="AA13" s="109">
        <f t="shared" si="10"/>
        <v>1.2254000140091004</v>
      </c>
    </row>
    <row r="14" spans="1:27" ht="24.75" customHeight="1" x14ac:dyDescent="0.2">
      <c r="A14" s="22" t="s">
        <v>237</v>
      </c>
      <c r="B14" s="22">
        <v>0</v>
      </c>
      <c r="C14" s="109">
        <v>0</v>
      </c>
      <c r="D14" s="22">
        <v>130.94</v>
      </c>
      <c r="E14" s="109">
        <f t="shared" si="0"/>
        <v>22.201875307323192</v>
      </c>
      <c r="F14" s="22">
        <v>404.38</v>
      </c>
      <c r="G14" s="109">
        <f t="shared" si="1"/>
        <v>20.3755863813406</v>
      </c>
      <c r="H14" s="80">
        <f>SUM(H53:H55)</f>
        <v>1083.9299999999996</v>
      </c>
      <c r="I14" s="109">
        <f t="shared" si="2"/>
        <v>52.179501374373579</v>
      </c>
      <c r="J14" s="22">
        <v>325.57</v>
      </c>
      <c r="K14" s="109">
        <f t="shared" si="3"/>
        <v>18.324009140335669</v>
      </c>
      <c r="L14" s="22">
        <v>1535.47</v>
      </c>
      <c r="M14" s="109">
        <f t="shared" si="4"/>
        <v>17.503958559665669</v>
      </c>
      <c r="N14" s="80">
        <v>3154.15</v>
      </c>
      <c r="O14" s="109">
        <f t="shared" si="5"/>
        <v>7.4381260586857696</v>
      </c>
      <c r="P14" s="22">
        <f>SUM(P53:P55)</f>
        <v>2636.8100000000004</v>
      </c>
      <c r="Q14" s="109">
        <f t="shared" si="6"/>
        <v>36.747506787002408</v>
      </c>
      <c r="R14" s="22">
        <f>SUM(R53:R55)</f>
        <v>143.30000000000001</v>
      </c>
      <c r="S14" s="109">
        <f t="shared" si="6"/>
        <v>21.246311918988248</v>
      </c>
      <c r="T14" s="22">
        <f>SUM(T53:T55)</f>
        <v>63.08</v>
      </c>
      <c r="U14" s="109">
        <f t="shared" si="7"/>
        <v>0.42905610377879533</v>
      </c>
      <c r="V14" s="22">
        <f>SUM(V53:V55)</f>
        <v>125.55</v>
      </c>
      <c r="W14" s="109">
        <f t="shared" si="8"/>
        <v>2.895659393883482</v>
      </c>
      <c r="X14" s="22">
        <f>SUM(X53:X55)</f>
        <v>90.130000000000024</v>
      </c>
      <c r="Y14" s="109">
        <f t="shared" si="9"/>
        <v>6.8915684760251743</v>
      </c>
      <c r="Z14" s="80">
        <f t="shared" si="11"/>
        <v>9693.3099999999977</v>
      </c>
      <c r="AA14" s="109">
        <f t="shared" si="10"/>
        <v>11.29738371310388</v>
      </c>
    </row>
    <row r="15" spans="1:27" ht="24.75" customHeight="1" x14ac:dyDescent="0.2">
      <c r="A15" s="22" t="s">
        <v>30</v>
      </c>
      <c r="B15" s="22">
        <v>0</v>
      </c>
      <c r="C15" s="109">
        <v>0</v>
      </c>
      <c r="D15" s="22">
        <v>3.02</v>
      </c>
      <c r="E15" s="109">
        <f t="shared" si="0"/>
        <v>0.51206402495888226</v>
      </c>
      <c r="F15" s="22">
        <v>28.95</v>
      </c>
      <c r="G15" s="109">
        <f t="shared" si="1"/>
        <v>1.4587101877931905</v>
      </c>
      <c r="H15" s="80">
        <f>SUM(H56:H58)</f>
        <v>73.36</v>
      </c>
      <c r="I15" s="109">
        <f t="shared" si="2"/>
        <v>3.5314902445951741</v>
      </c>
      <c r="J15" s="22">
        <v>14.16</v>
      </c>
      <c r="K15" s="109">
        <f t="shared" si="3"/>
        <v>0.79696522845210893</v>
      </c>
      <c r="L15" s="22">
        <v>18.77</v>
      </c>
      <c r="M15" s="109">
        <f t="shared" si="4"/>
        <v>0.21397311713346701</v>
      </c>
      <c r="N15" s="80">
        <v>404.25</v>
      </c>
      <c r="O15" s="109">
        <f t="shared" si="5"/>
        <v>0.95330357123907306</v>
      </c>
      <c r="P15" s="22">
        <f>SUM(P56:P58)</f>
        <v>25.270000000000003</v>
      </c>
      <c r="Q15" s="109">
        <f t="shared" si="6"/>
        <v>0.35217156204184258</v>
      </c>
      <c r="R15" s="22">
        <f>SUM(R56:R58)</f>
        <v>103.4</v>
      </c>
      <c r="S15" s="109">
        <f t="shared" si="6"/>
        <v>15.330555843847765</v>
      </c>
      <c r="T15" s="22">
        <f>SUM(T56:T58)</f>
        <v>8</v>
      </c>
      <c r="U15" s="109">
        <f t="shared" si="7"/>
        <v>5.441421734670835E-2</v>
      </c>
      <c r="V15" s="22">
        <f>SUM(V56:V58)</f>
        <v>2</v>
      </c>
      <c r="W15" s="109">
        <f t="shared" si="8"/>
        <v>4.6127588910927636E-2</v>
      </c>
      <c r="X15" s="22">
        <f>SUM(X56:X58)</f>
        <v>8.5</v>
      </c>
      <c r="Y15" s="109">
        <f t="shared" si="9"/>
        <v>0.64993156602922408</v>
      </c>
      <c r="Z15" s="80">
        <f t="shared" si="11"/>
        <v>689.68</v>
      </c>
      <c r="AA15" s="109">
        <f t="shared" si="10"/>
        <v>0.80381000909426037</v>
      </c>
    </row>
    <row r="16" spans="1:27" ht="24.75" customHeight="1" x14ac:dyDescent="0.2">
      <c r="A16" s="22" t="s">
        <v>238</v>
      </c>
      <c r="B16" s="22">
        <v>0</v>
      </c>
      <c r="C16" s="109">
        <v>0</v>
      </c>
      <c r="D16" s="22">
        <v>20</v>
      </c>
      <c r="E16" s="109">
        <f t="shared" si="0"/>
        <v>3.3911524831714059</v>
      </c>
      <c r="F16" s="22">
        <v>488.85</v>
      </c>
      <c r="G16" s="109">
        <f t="shared" si="1"/>
        <v>24.631795347243564</v>
      </c>
      <c r="H16" s="80">
        <f>SUM(H59:H62)</f>
        <v>208.84</v>
      </c>
      <c r="I16" s="109">
        <f t="shared" si="2"/>
        <v>10.053386350616906</v>
      </c>
      <c r="J16" s="22">
        <v>375.96</v>
      </c>
      <c r="K16" s="109">
        <f t="shared" si="3"/>
        <v>21.160102209664892</v>
      </c>
      <c r="L16" s="22">
        <v>4075.16</v>
      </c>
      <c r="M16" s="109">
        <f t="shared" si="4"/>
        <v>46.455763879468272</v>
      </c>
      <c r="N16" s="80">
        <v>11381.91</v>
      </c>
      <c r="O16" s="109">
        <f t="shared" si="5"/>
        <v>26.840854546745124</v>
      </c>
      <c r="P16" s="22">
        <f>SUM(P59:P62)</f>
        <v>547.29</v>
      </c>
      <c r="Q16" s="109">
        <f t="shared" si="6"/>
        <v>7.6272249382619703</v>
      </c>
      <c r="R16" s="22">
        <f>SUM(R59:R62)</f>
        <v>155.91999999999999</v>
      </c>
      <c r="S16" s="109">
        <f t="shared" si="6"/>
        <v>23.11741070766676</v>
      </c>
      <c r="T16" s="22">
        <f>SUM(T59:T62)</f>
        <v>11359.85</v>
      </c>
      <c r="U16" s="109">
        <f t="shared" si="7"/>
        <v>77.267168365750621</v>
      </c>
      <c r="V16" s="22">
        <f>SUM(V59:V62)</f>
        <v>0</v>
      </c>
      <c r="W16" s="109">
        <f t="shared" si="8"/>
        <v>0</v>
      </c>
      <c r="X16" s="22">
        <f>SUM(X59:X62)</f>
        <v>0.02</v>
      </c>
      <c r="Y16" s="109">
        <f t="shared" si="9"/>
        <v>1.5292507435981741E-3</v>
      </c>
      <c r="Z16" s="80">
        <f t="shared" si="11"/>
        <v>28613.8</v>
      </c>
      <c r="AA16" s="109">
        <f t="shared" si="10"/>
        <v>33.348884755569749</v>
      </c>
    </row>
    <row r="17" spans="1:27" ht="24.75" customHeight="1" x14ac:dyDescent="0.2">
      <c r="A17" s="22" t="s">
        <v>239</v>
      </c>
      <c r="B17" s="22">
        <v>0</v>
      </c>
      <c r="C17" s="109">
        <v>0</v>
      </c>
      <c r="D17" s="22">
        <v>0</v>
      </c>
      <c r="E17" s="109">
        <f t="shared" si="0"/>
        <v>0</v>
      </c>
      <c r="F17" s="22">
        <v>11.37</v>
      </c>
      <c r="G17" s="109">
        <f t="shared" si="1"/>
        <v>0.57290275769286958</v>
      </c>
      <c r="H17" s="80">
        <f>SUM(H63:H65)</f>
        <v>0</v>
      </c>
      <c r="I17" s="109">
        <f t="shared" si="2"/>
        <v>0</v>
      </c>
      <c r="J17" s="22">
        <v>2.1</v>
      </c>
      <c r="K17" s="109">
        <f t="shared" si="3"/>
        <v>0.11819399574501616</v>
      </c>
      <c r="L17" s="22">
        <v>1195</v>
      </c>
      <c r="M17" s="109">
        <f t="shared" si="4"/>
        <v>13.62268913023405</v>
      </c>
      <c r="N17" s="80">
        <v>6385.92</v>
      </c>
      <c r="O17" s="109">
        <f t="shared" si="5"/>
        <v>15.059295835861525</v>
      </c>
      <c r="P17" s="22">
        <f>SUM(P63:P65)</f>
        <v>66.110000000000014</v>
      </c>
      <c r="Q17" s="109">
        <f t="shared" si="6"/>
        <v>0.92133209206910227</v>
      </c>
      <c r="R17" s="22">
        <f>SUM(R63:R65)</f>
        <v>0</v>
      </c>
      <c r="S17" s="109">
        <f t="shared" si="6"/>
        <v>0</v>
      </c>
      <c r="T17" s="22">
        <f>SUM(T63:T65)</f>
        <v>0</v>
      </c>
      <c r="U17" s="109">
        <f t="shared" si="7"/>
        <v>0</v>
      </c>
      <c r="V17" s="22">
        <f>SUM(V63:V65)</f>
        <v>7</v>
      </c>
      <c r="W17" s="109">
        <f t="shared" si="8"/>
        <v>0.16144656118824674</v>
      </c>
      <c r="X17" s="22">
        <f>SUM(X63:X65)</f>
        <v>600</v>
      </c>
      <c r="Y17" s="109">
        <f t="shared" si="9"/>
        <v>45.87752230794522</v>
      </c>
      <c r="Z17" s="80">
        <f t="shared" si="11"/>
        <v>8267.5</v>
      </c>
      <c r="AA17" s="109">
        <f t="shared" si="10"/>
        <v>9.6356270301977709</v>
      </c>
    </row>
    <row r="18" spans="1:27" ht="24.75" customHeight="1" x14ac:dyDescent="0.2">
      <c r="A18" s="23" t="s">
        <v>240</v>
      </c>
      <c r="B18" s="23">
        <v>0</v>
      </c>
      <c r="C18" s="110">
        <v>0</v>
      </c>
      <c r="D18" s="23">
        <v>166.9</v>
      </c>
      <c r="E18" s="110">
        <f t="shared" si="0"/>
        <v>28.299167472065385</v>
      </c>
      <c r="F18" s="23">
        <v>476.42</v>
      </c>
      <c r="G18" s="110">
        <f t="shared" si="1"/>
        <v>24.005482130170357</v>
      </c>
      <c r="H18" s="83">
        <f>SUM(H66)</f>
        <v>129.98999999999998</v>
      </c>
      <c r="I18" s="110">
        <f t="shared" si="2"/>
        <v>6.257612007837059</v>
      </c>
      <c r="J18" s="23">
        <v>0</v>
      </c>
      <c r="K18" s="110">
        <f t="shared" si="3"/>
        <v>0</v>
      </c>
      <c r="L18" s="23">
        <v>0</v>
      </c>
      <c r="M18" s="110">
        <f t="shared" si="4"/>
        <v>0</v>
      </c>
      <c r="N18" s="83">
        <v>12585.02</v>
      </c>
      <c r="O18" s="110">
        <f t="shared" si="5"/>
        <v>29.678032183339909</v>
      </c>
      <c r="P18" s="23">
        <f>SUM(P66)</f>
        <v>1780.4699999999998</v>
      </c>
      <c r="Q18" s="110">
        <f t="shared" si="6"/>
        <v>24.813252911303493</v>
      </c>
      <c r="R18" s="23">
        <f>SUM(R66)</f>
        <v>5.4</v>
      </c>
      <c r="S18" s="110">
        <f t="shared" si="6"/>
        <v>0.80062864174833581</v>
      </c>
      <c r="T18" s="23">
        <f>SUM(T66)</f>
        <v>77.650000000000006</v>
      </c>
      <c r="U18" s="110">
        <f t="shared" si="7"/>
        <v>0.52815799712148803</v>
      </c>
      <c r="V18" s="23">
        <f>SUM(V66)</f>
        <v>2440.9499999999998</v>
      </c>
      <c r="W18" s="110">
        <f t="shared" si="8"/>
        <v>56.297569076064406</v>
      </c>
      <c r="X18" s="23">
        <f>SUM(X66)</f>
        <v>120.01</v>
      </c>
      <c r="Y18" s="110">
        <f t="shared" si="9"/>
        <v>9.1762690869608452</v>
      </c>
      <c r="Z18" s="83">
        <f t="shared" si="11"/>
        <v>17782.809999999998</v>
      </c>
      <c r="AA18" s="110">
        <f t="shared" si="10"/>
        <v>20.725554848366638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589.77</v>
      </c>
      <c r="E19" s="113">
        <f t="shared" si="0"/>
        <v>100</v>
      </c>
      <c r="F19" s="112">
        <f>SUM(F10:F18)</f>
        <v>1984.63</v>
      </c>
      <c r="G19" s="113">
        <f t="shared" si="1"/>
        <v>100</v>
      </c>
      <c r="H19" s="112">
        <f>SUM(H10:H18)</f>
        <v>2077.3099999999995</v>
      </c>
      <c r="I19" s="113">
        <f t="shared" si="2"/>
        <v>100</v>
      </c>
      <c r="J19" s="112">
        <f>SUM(J10:J18)</f>
        <v>1776.74</v>
      </c>
      <c r="K19" s="113">
        <f t="shared" si="3"/>
        <v>100</v>
      </c>
      <c r="L19" s="112">
        <f>SUM(L10:L18)</f>
        <v>8772.1299999999992</v>
      </c>
      <c r="M19" s="113">
        <f t="shared" si="4"/>
        <v>100</v>
      </c>
      <c r="N19" s="96">
        <f>SUM(N10:N18)</f>
        <v>42405.17</v>
      </c>
      <c r="O19" s="113">
        <f t="shared" si="5"/>
        <v>100</v>
      </c>
      <c r="P19" s="96">
        <f>SUM(P10:P18)</f>
        <v>7175.48</v>
      </c>
      <c r="Q19" s="113">
        <f t="shared" si="6"/>
        <v>100</v>
      </c>
      <c r="R19" s="96">
        <f>SUM(R10:R18)</f>
        <v>674.46999999999991</v>
      </c>
      <c r="S19" s="113">
        <f t="shared" si="6"/>
        <v>100</v>
      </c>
      <c r="T19" s="112">
        <f>SUM(T10:T18)</f>
        <v>14702.039999999999</v>
      </c>
      <c r="U19" s="113">
        <f t="shared" si="7"/>
        <v>100</v>
      </c>
      <c r="V19" s="112">
        <f>SUM(V10:V18)</f>
        <v>4335.7999999999993</v>
      </c>
      <c r="W19" s="113">
        <f t="shared" si="8"/>
        <v>100</v>
      </c>
      <c r="X19" s="112">
        <f>SUM(X10:X18)</f>
        <v>1307.83</v>
      </c>
      <c r="Y19" s="113">
        <f t="shared" si="9"/>
        <v>100</v>
      </c>
      <c r="Z19" s="96">
        <f>SUM(Z10:Z18)</f>
        <v>85801.37</v>
      </c>
      <c r="AA19" s="114">
        <f t="shared" si="10"/>
        <v>100</v>
      </c>
    </row>
    <row r="21" spans="1:27" x14ac:dyDescent="0.2">
      <c r="A21" s="24" t="s">
        <v>31</v>
      </c>
    </row>
    <row r="22" spans="1:27" x14ac:dyDescent="0.2">
      <c r="A22" s="24" t="s">
        <v>165</v>
      </c>
    </row>
    <row r="23" spans="1:27" x14ac:dyDescent="0.2">
      <c r="A23" s="24" t="s">
        <v>166</v>
      </c>
    </row>
    <row r="25" spans="1:27" ht="15" x14ac:dyDescent="0.25">
      <c r="A25" s="203" t="s">
        <v>177</v>
      </c>
      <c r="B25" s="102" t="s">
        <v>251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 t="s">
        <v>17</v>
      </c>
      <c r="AA25" s="103"/>
    </row>
    <row r="26" spans="1:27" ht="15" x14ac:dyDescent="0.25">
      <c r="A26" s="187"/>
      <c r="B26" s="104" t="s">
        <v>18</v>
      </c>
      <c r="C26" s="104"/>
      <c r="D26" s="104" t="s">
        <v>19</v>
      </c>
      <c r="E26" s="104"/>
      <c r="F26" s="104" t="s">
        <v>20</v>
      </c>
      <c r="G26" s="104"/>
      <c r="H26" s="104" t="s">
        <v>21</v>
      </c>
      <c r="I26" s="104"/>
      <c r="J26" s="104" t="s">
        <v>22</v>
      </c>
      <c r="K26" s="104"/>
      <c r="L26" s="104" t="s">
        <v>23</v>
      </c>
      <c r="M26" s="104"/>
      <c r="N26" s="105" t="s">
        <v>24</v>
      </c>
      <c r="O26" s="104"/>
      <c r="P26" s="104" t="s">
        <v>25</v>
      </c>
      <c r="Q26" s="104"/>
      <c r="R26" s="104" t="s">
        <v>42</v>
      </c>
      <c r="S26" s="104"/>
      <c r="T26" s="104" t="s">
        <v>26</v>
      </c>
      <c r="U26" s="104"/>
      <c r="V26" s="104" t="s">
        <v>27</v>
      </c>
      <c r="W26" s="104"/>
      <c r="X26" s="104" t="s">
        <v>28</v>
      </c>
      <c r="Y26" s="104"/>
      <c r="Z26" s="205" t="s">
        <v>253</v>
      </c>
      <c r="AA26" s="207" t="s">
        <v>3</v>
      </c>
    </row>
    <row r="27" spans="1:27" ht="15" x14ac:dyDescent="0.25">
      <c r="A27" s="204"/>
      <c r="B27" s="106" t="s">
        <v>253</v>
      </c>
      <c r="C27" s="106" t="s">
        <v>3</v>
      </c>
      <c r="D27" s="106" t="s">
        <v>253</v>
      </c>
      <c r="E27" s="106" t="s">
        <v>3</v>
      </c>
      <c r="F27" s="106" t="s">
        <v>253</v>
      </c>
      <c r="G27" s="106" t="s">
        <v>3</v>
      </c>
      <c r="H27" s="106" t="s">
        <v>253</v>
      </c>
      <c r="I27" s="106" t="s">
        <v>3</v>
      </c>
      <c r="J27" s="106" t="s">
        <v>253</v>
      </c>
      <c r="K27" s="106" t="s">
        <v>3</v>
      </c>
      <c r="L27" s="106" t="s">
        <v>253</v>
      </c>
      <c r="M27" s="106" t="s">
        <v>3</v>
      </c>
      <c r="N27" s="107" t="s">
        <v>253</v>
      </c>
      <c r="O27" s="106" t="s">
        <v>3</v>
      </c>
      <c r="P27" s="106" t="s">
        <v>253</v>
      </c>
      <c r="Q27" s="106" t="s">
        <v>3</v>
      </c>
      <c r="R27" s="106" t="s">
        <v>253</v>
      </c>
      <c r="S27" s="106" t="s">
        <v>3</v>
      </c>
      <c r="T27" s="106" t="s">
        <v>253</v>
      </c>
      <c r="U27" s="106" t="s">
        <v>3</v>
      </c>
      <c r="V27" s="106" t="s">
        <v>253</v>
      </c>
      <c r="W27" s="106" t="s">
        <v>3</v>
      </c>
      <c r="X27" s="106" t="s">
        <v>253</v>
      </c>
      <c r="Y27" s="106" t="s">
        <v>3</v>
      </c>
      <c r="Z27" s="206"/>
      <c r="AA27" s="176"/>
    </row>
    <row r="28" spans="1:27" x14ac:dyDescent="0.2">
      <c r="A28" s="88" t="s">
        <v>178</v>
      </c>
      <c r="B28" s="90"/>
      <c r="C28" s="90"/>
      <c r="D28" s="90"/>
      <c r="E28" s="116">
        <f>((D28/D$67*100))</f>
        <v>0</v>
      </c>
      <c r="F28" s="90">
        <v>20</v>
      </c>
      <c r="G28" s="116">
        <f>((F28/F$67*100))</f>
        <v>1.0077445166101495</v>
      </c>
      <c r="H28" s="90"/>
      <c r="I28" s="116">
        <f>((H28/H$67*100))</f>
        <v>0</v>
      </c>
      <c r="J28" s="90"/>
      <c r="K28" s="116">
        <f>((J28/J$67*100))</f>
        <v>0</v>
      </c>
      <c r="L28" s="90">
        <v>38.160000000000004</v>
      </c>
      <c r="M28" s="116">
        <f>((L28/L$67*100))</f>
        <v>0.43501407297885464</v>
      </c>
      <c r="N28" s="90">
        <v>842.37999999999988</v>
      </c>
      <c r="O28" s="116">
        <f>((N28/N$67*100))</f>
        <v>1.9865030608296099</v>
      </c>
      <c r="P28" s="90">
        <v>5.5600000000000005</v>
      </c>
      <c r="Q28" s="116">
        <f>((P28/P$67*100))</f>
        <v>7.7486105459146998E-2</v>
      </c>
      <c r="R28" s="90">
        <v>22.5</v>
      </c>
      <c r="S28" s="116">
        <f>((R28/R$67*100))</f>
        <v>3.3359526739513985</v>
      </c>
      <c r="T28" s="90">
        <v>11</v>
      </c>
      <c r="U28" s="116">
        <f>((T28/T$67*100))</f>
        <v>7.4819548851723983E-2</v>
      </c>
      <c r="V28" s="90"/>
      <c r="W28" s="116">
        <f>((V28/V$67*100))</f>
        <v>0</v>
      </c>
      <c r="X28" s="90">
        <v>0.1</v>
      </c>
      <c r="Y28" s="116">
        <f>((X28/X$67*100))</f>
        <v>7.6462537179908712E-3</v>
      </c>
      <c r="Z28" s="90">
        <f>B28+D28+F28+H28+J28+L28+N28+P28+R28+T28+V28+X28</f>
        <v>939.69999999999982</v>
      </c>
      <c r="AA28" s="116">
        <f t="shared" ref="AA28:AA54" si="12">((Z28/Z$19*100))</f>
        <v>1.0952039576990436</v>
      </c>
    </row>
    <row r="29" spans="1:27" x14ac:dyDescent="0.2">
      <c r="A29" s="89" t="s">
        <v>179</v>
      </c>
      <c r="B29" s="90"/>
      <c r="C29" s="90"/>
      <c r="D29" s="90"/>
      <c r="E29" s="116">
        <f t="shared" ref="E29:Q66" si="13">((D29/D$19*100))</f>
        <v>0</v>
      </c>
      <c r="F29" s="90">
        <v>30</v>
      </c>
      <c r="G29" s="116">
        <f t="shared" si="13"/>
        <v>1.5116167749152234</v>
      </c>
      <c r="H29" s="90"/>
      <c r="I29" s="116">
        <f t="shared" si="13"/>
        <v>0</v>
      </c>
      <c r="J29" s="90">
        <v>5.7</v>
      </c>
      <c r="K29" s="116">
        <f t="shared" si="13"/>
        <v>0.32081227416504382</v>
      </c>
      <c r="L29" s="90">
        <v>347.23</v>
      </c>
      <c r="M29" s="116">
        <f t="shared" si="13"/>
        <v>3.9583316708712712</v>
      </c>
      <c r="N29" s="90">
        <v>3420.6700000000005</v>
      </c>
      <c r="O29" s="116">
        <f t="shared" si="13"/>
        <v>8.0666343278425749</v>
      </c>
      <c r="P29" s="90">
        <v>10.95</v>
      </c>
      <c r="Q29" s="116">
        <f t="shared" si="13"/>
        <v>0.15260303143483084</v>
      </c>
      <c r="R29" s="90">
        <v>1.9</v>
      </c>
      <c r="S29" s="116">
        <f t="shared" ref="S29:S54" si="14">((R29/R$19*100))</f>
        <v>0.28170267024478479</v>
      </c>
      <c r="T29" s="90">
        <v>284</v>
      </c>
      <c r="U29" s="116">
        <f t="shared" ref="U29:U54" si="15">((T29/T$19*100))</f>
        <v>1.9317047158081464</v>
      </c>
      <c r="V29" s="90"/>
      <c r="W29" s="116">
        <f t="shared" ref="W29:W54" si="16">((V29/V$19*100))</f>
        <v>0</v>
      </c>
      <c r="X29" s="90"/>
      <c r="Y29" s="116">
        <f t="shared" ref="Y29:Y54" si="17">((X29/X$19*100))</f>
        <v>0</v>
      </c>
      <c r="Z29" s="90">
        <f t="shared" ref="Z29:Z66" si="18">B29+D29+F29+H29+J29+L29+N29+P29+R29+T29+V29+X29</f>
        <v>4100.4500000000007</v>
      </c>
      <c r="AA29" s="116">
        <f t="shared" si="12"/>
        <v>4.779002945990257</v>
      </c>
    </row>
    <row r="30" spans="1:27" x14ac:dyDescent="0.2">
      <c r="A30" s="89" t="s">
        <v>180</v>
      </c>
      <c r="B30" s="90"/>
      <c r="C30" s="90"/>
      <c r="D30" s="90"/>
      <c r="E30" s="116">
        <f t="shared" si="13"/>
        <v>0</v>
      </c>
      <c r="F30" s="90"/>
      <c r="G30" s="116">
        <f t="shared" si="13"/>
        <v>0</v>
      </c>
      <c r="H30" s="90">
        <v>1.8</v>
      </c>
      <c r="I30" s="116">
        <f t="shared" si="13"/>
        <v>8.6650523994974291E-2</v>
      </c>
      <c r="J30" s="90"/>
      <c r="K30" s="116">
        <f t="shared" si="13"/>
        <v>0</v>
      </c>
      <c r="L30" s="90">
        <v>66.5</v>
      </c>
      <c r="M30" s="116">
        <f t="shared" si="13"/>
        <v>0.75808270055277349</v>
      </c>
      <c r="N30" s="90"/>
      <c r="O30" s="116">
        <f t="shared" si="13"/>
        <v>0</v>
      </c>
      <c r="P30" s="90">
        <v>189.56</v>
      </c>
      <c r="Q30" s="116">
        <f t="shared" si="13"/>
        <v>2.6417744875604141</v>
      </c>
      <c r="R30" s="90">
        <v>79.05</v>
      </c>
      <c r="S30" s="116">
        <f t="shared" si="14"/>
        <v>11.720313727815917</v>
      </c>
      <c r="T30" s="90">
        <v>26</v>
      </c>
      <c r="U30" s="116">
        <f t="shared" si="15"/>
        <v>0.17684620637680215</v>
      </c>
      <c r="V30" s="90">
        <v>2.5</v>
      </c>
      <c r="W30" s="116">
        <f t="shared" si="16"/>
        <v>5.7659486138659545E-2</v>
      </c>
      <c r="X30" s="90"/>
      <c r="Y30" s="116">
        <f t="shared" si="17"/>
        <v>0</v>
      </c>
      <c r="Z30" s="90">
        <f t="shared" si="18"/>
        <v>365.41</v>
      </c>
      <c r="AA30" s="116">
        <f t="shared" si="12"/>
        <v>0.42587898072023794</v>
      </c>
    </row>
    <row r="31" spans="1:27" x14ac:dyDescent="0.2">
      <c r="A31" s="89" t="s">
        <v>181</v>
      </c>
      <c r="B31" s="90"/>
      <c r="C31" s="90"/>
      <c r="D31" s="90"/>
      <c r="E31" s="116">
        <f t="shared" si="13"/>
        <v>0</v>
      </c>
      <c r="F31" s="90"/>
      <c r="G31" s="116">
        <f t="shared" si="13"/>
        <v>0</v>
      </c>
      <c r="H31" s="90">
        <v>4.3000000000000007</v>
      </c>
      <c r="I31" s="116">
        <f t="shared" si="13"/>
        <v>0.20699847398799415</v>
      </c>
      <c r="J31" s="90"/>
      <c r="K31" s="116">
        <f t="shared" si="13"/>
        <v>0</v>
      </c>
      <c r="L31" s="90">
        <v>44.82</v>
      </c>
      <c r="M31" s="116">
        <f t="shared" si="13"/>
        <v>0.51093634043271141</v>
      </c>
      <c r="N31" s="90"/>
      <c r="O31" s="116">
        <f t="shared" si="13"/>
        <v>0</v>
      </c>
      <c r="P31" s="90">
        <v>308.79000000000002</v>
      </c>
      <c r="Q31" s="116">
        <f t="shared" si="13"/>
        <v>4.3034054864622302</v>
      </c>
      <c r="R31" s="90">
        <v>49.900000000000006</v>
      </c>
      <c r="S31" s="116">
        <f t="shared" si="14"/>
        <v>7.3984017080077704</v>
      </c>
      <c r="T31" s="90">
        <v>226</v>
      </c>
      <c r="U31" s="116">
        <f t="shared" si="15"/>
        <v>1.537201640044511</v>
      </c>
      <c r="V31" s="90"/>
      <c r="W31" s="116">
        <f t="shared" si="16"/>
        <v>0</v>
      </c>
      <c r="X31" s="90"/>
      <c r="Y31" s="116">
        <f t="shared" si="17"/>
        <v>0</v>
      </c>
      <c r="Z31" s="90">
        <f t="shared" si="18"/>
        <v>633.81000000000006</v>
      </c>
      <c r="AA31" s="116">
        <f t="shared" si="12"/>
        <v>0.73869449870089499</v>
      </c>
    </row>
    <row r="32" spans="1:27" x14ac:dyDescent="0.2">
      <c r="A32" s="89" t="s">
        <v>182</v>
      </c>
      <c r="B32" s="90"/>
      <c r="C32" s="90"/>
      <c r="D32" s="90"/>
      <c r="E32" s="116">
        <f t="shared" si="13"/>
        <v>0</v>
      </c>
      <c r="F32" s="90">
        <v>0.01</v>
      </c>
      <c r="G32" s="116">
        <f t="shared" si="13"/>
        <v>5.0387225830507453E-4</v>
      </c>
      <c r="H32" s="90">
        <v>1.6</v>
      </c>
      <c r="I32" s="116">
        <f t="shared" si="13"/>
        <v>7.7022687995532704E-2</v>
      </c>
      <c r="J32" s="90">
        <v>22.6</v>
      </c>
      <c r="K32" s="116">
        <f t="shared" si="13"/>
        <v>1.2719925256368405</v>
      </c>
      <c r="L32" s="90">
        <v>178.73</v>
      </c>
      <c r="M32" s="116">
        <f t="shared" si="13"/>
        <v>2.0374755048089805</v>
      </c>
      <c r="N32" s="90">
        <v>59.629999999999995</v>
      </c>
      <c r="O32" s="116">
        <f t="shared" si="13"/>
        <v>0.14061964614220387</v>
      </c>
      <c r="P32" s="90">
        <v>11.8</v>
      </c>
      <c r="Q32" s="116">
        <f t="shared" si="13"/>
        <v>0.16444892885214651</v>
      </c>
      <c r="R32" s="90">
        <v>31.5</v>
      </c>
      <c r="S32" s="116">
        <f t="shared" si="14"/>
        <v>4.670333743531959</v>
      </c>
      <c r="T32" s="90">
        <v>1129.5</v>
      </c>
      <c r="U32" s="116">
        <f t="shared" si="15"/>
        <v>7.6826073116383853</v>
      </c>
      <c r="V32" s="90">
        <v>7.6000000000000005</v>
      </c>
      <c r="W32" s="116">
        <f t="shared" si="16"/>
        <v>0.17528483786152502</v>
      </c>
      <c r="X32" s="90"/>
      <c r="Y32" s="116">
        <f t="shared" si="17"/>
        <v>0</v>
      </c>
      <c r="Z32" s="90">
        <f t="shared" si="18"/>
        <v>1442.9699999999998</v>
      </c>
      <c r="AA32" s="116">
        <f t="shared" si="12"/>
        <v>1.6817563635638917</v>
      </c>
    </row>
    <row r="33" spans="1:27" x14ac:dyDescent="0.2">
      <c r="A33" s="89" t="s">
        <v>183</v>
      </c>
      <c r="B33" s="90"/>
      <c r="C33" s="90"/>
      <c r="D33" s="90"/>
      <c r="E33" s="116">
        <f t="shared" si="13"/>
        <v>0</v>
      </c>
      <c r="F33" s="90"/>
      <c r="G33" s="116">
        <f t="shared" si="13"/>
        <v>0</v>
      </c>
      <c r="H33" s="90"/>
      <c r="I33" s="116">
        <f t="shared" si="13"/>
        <v>0</v>
      </c>
      <c r="J33" s="90"/>
      <c r="K33" s="116">
        <f t="shared" si="13"/>
        <v>0</v>
      </c>
      <c r="L33" s="90">
        <v>1.3900000000000001</v>
      </c>
      <c r="M33" s="116">
        <f t="shared" si="13"/>
        <v>1.5845638402531659E-2</v>
      </c>
      <c r="N33" s="90">
        <v>7.4299999999999988</v>
      </c>
      <c r="O33" s="116">
        <f t="shared" si="13"/>
        <v>1.7521448446026745E-2</v>
      </c>
      <c r="P33" s="90">
        <v>75.460000000000008</v>
      </c>
      <c r="Q33" s="116">
        <f t="shared" si="13"/>
        <v>1.0516369636595742</v>
      </c>
      <c r="R33" s="90">
        <v>12.4</v>
      </c>
      <c r="S33" s="116">
        <f t="shared" si="14"/>
        <v>1.8384805847554377</v>
      </c>
      <c r="T33" s="90"/>
      <c r="U33" s="116">
        <f t="shared" si="15"/>
        <v>0</v>
      </c>
      <c r="V33" s="90"/>
      <c r="W33" s="116">
        <f t="shared" si="16"/>
        <v>0</v>
      </c>
      <c r="X33" s="90"/>
      <c r="Y33" s="116">
        <f t="shared" si="17"/>
        <v>0</v>
      </c>
      <c r="Z33" s="90">
        <f t="shared" si="18"/>
        <v>96.68</v>
      </c>
      <c r="AA33" s="116">
        <f t="shared" si="12"/>
        <v>0.11267885349616213</v>
      </c>
    </row>
    <row r="34" spans="1:27" x14ac:dyDescent="0.2">
      <c r="A34" s="89" t="s">
        <v>184</v>
      </c>
      <c r="B34" s="90"/>
      <c r="C34" s="90"/>
      <c r="D34" s="90"/>
      <c r="E34" s="116">
        <f t="shared" si="13"/>
        <v>0</v>
      </c>
      <c r="F34" s="90">
        <v>6</v>
      </c>
      <c r="G34" s="116">
        <f t="shared" si="13"/>
        <v>0.30232335498304469</v>
      </c>
      <c r="H34" s="90"/>
      <c r="I34" s="116">
        <f t="shared" si="13"/>
        <v>0</v>
      </c>
      <c r="J34" s="90"/>
      <c r="K34" s="116">
        <f t="shared" si="13"/>
        <v>0</v>
      </c>
      <c r="L34" s="90">
        <v>131.6</v>
      </c>
      <c r="M34" s="116">
        <f t="shared" si="13"/>
        <v>1.5002057653044358</v>
      </c>
      <c r="N34" s="90">
        <v>4.2099999999999991</v>
      </c>
      <c r="O34" s="116">
        <f t="shared" si="13"/>
        <v>9.9280347184081547E-3</v>
      </c>
      <c r="P34" s="90">
        <v>3</v>
      </c>
      <c r="Q34" s="116">
        <f t="shared" si="13"/>
        <v>4.1809049708172834E-2</v>
      </c>
      <c r="R34" s="90"/>
      <c r="S34" s="116">
        <f t="shared" si="14"/>
        <v>0</v>
      </c>
      <c r="T34" s="90">
        <v>4</v>
      </c>
      <c r="U34" s="116">
        <f t="shared" si="15"/>
        <v>2.7207108673354175E-2</v>
      </c>
      <c r="V34" s="90"/>
      <c r="W34" s="116">
        <f t="shared" si="16"/>
        <v>0</v>
      </c>
      <c r="X34" s="90"/>
      <c r="Y34" s="116">
        <f t="shared" si="17"/>
        <v>0</v>
      </c>
      <c r="Z34" s="90">
        <f t="shared" si="18"/>
        <v>148.81</v>
      </c>
      <c r="AA34" s="116">
        <f t="shared" si="12"/>
        <v>0.17343545913078079</v>
      </c>
    </row>
    <row r="35" spans="1:27" x14ac:dyDescent="0.2">
      <c r="A35" s="89" t="s">
        <v>185</v>
      </c>
      <c r="B35" s="90"/>
      <c r="C35" s="90"/>
      <c r="D35" s="90"/>
      <c r="E35" s="116">
        <f t="shared" si="13"/>
        <v>0</v>
      </c>
      <c r="F35" s="90">
        <v>111.5</v>
      </c>
      <c r="G35" s="116">
        <f t="shared" si="13"/>
        <v>5.6181756801015803</v>
      </c>
      <c r="H35" s="90">
        <v>8.9</v>
      </c>
      <c r="I35" s="116">
        <f t="shared" si="13"/>
        <v>0.42843870197515066</v>
      </c>
      <c r="J35" s="90">
        <v>0.8</v>
      </c>
      <c r="K35" s="116">
        <f t="shared" si="13"/>
        <v>4.5026284093339489E-2</v>
      </c>
      <c r="L35" s="90">
        <v>4.51</v>
      </c>
      <c r="M35" s="116">
        <f t="shared" si="13"/>
        <v>5.1412826759293359E-2</v>
      </c>
      <c r="N35" s="90">
        <v>12.8</v>
      </c>
      <c r="O35" s="116">
        <f t="shared" si="13"/>
        <v>3.0184998668794399E-2</v>
      </c>
      <c r="P35" s="90">
        <v>100.1</v>
      </c>
      <c r="Q35" s="116">
        <f t="shared" si="13"/>
        <v>1.3950286252627002</v>
      </c>
      <c r="R35" s="90">
        <v>5.45</v>
      </c>
      <c r="S35" s="116">
        <f t="shared" si="14"/>
        <v>0.80804186991267224</v>
      </c>
      <c r="T35" s="90"/>
      <c r="U35" s="116">
        <f t="shared" si="15"/>
        <v>0</v>
      </c>
      <c r="V35" s="90">
        <v>5.5</v>
      </c>
      <c r="W35" s="116">
        <f t="shared" si="16"/>
        <v>0.12685086950505101</v>
      </c>
      <c r="X35" s="90"/>
      <c r="Y35" s="116">
        <f t="shared" si="17"/>
        <v>0</v>
      </c>
      <c r="Z35" s="90">
        <f t="shared" si="18"/>
        <v>249.56</v>
      </c>
      <c r="AA35" s="116">
        <f t="shared" si="12"/>
        <v>0.29085782662910864</v>
      </c>
    </row>
    <row r="36" spans="1:27" x14ac:dyDescent="0.2">
      <c r="A36" s="91" t="s">
        <v>186</v>
      </c>
      <c r="B36" s="92"/>
      <c r="C36" s="92"/>
      <c r="D36" s="92"/>
      <c r="E36" s="117">
        <f t="shared" si="13"/>
        <v>0</v>
      </c>
      <c r="F36" s="92">
        <v>0.55000000000000004</v>
      </c>
      <c r="G36" s="117">
        <f t="shared" si="13"/>
        <v>2.7712974206779099E-2</v>
      </c>
      <c r="H36" s="92"/>
      <c r="I36" s="117">
        <f t="shared" si="13"/>
        <v>0</v>
      </c>
      <c r="J36" s="92">
        <v>340</v>
      </c>
      <c r="K36" s="117">
        <f t="shared" si="13"/>
        <v>19.136170739669282</v>
      </c>
      <c r="L36" s="92">
        <v>1.9</v>
      </c>
      <c r="M36" s="117">
        <f t="shared" si="13"/>
        <v>2.1659505730079239E-2</v>
      </c>
      <c r="N36" s="92">
        <v>19.650000000000002</v>
      </c>
      <c r="O36" s="117">
        <f t="shared" si="13"/>
        <v>4.6338689362641398E-2</v>
      </c>
      <c r="P36" s="92">
        <v>5</v>
      </c>
      <c r="Q36" s="117">
        <f t="shared" si="13"/>
        <v>6.9681749513621383E-2</v>
      </c>
      <c r="R36" s="92"/>
      <c r="S36" s="117">
        <f t="shared" si="14"/>
        <v>0</v>
      </c>
      <c r="T36" s="92">
        <v>2.5</v>
      </c>
      <c r="U36" s="117">
        <f t="shared" si="15"/>
        <v>1.7004442920846363E-2</v>
      </c>
      <c r="V36" s="92">
        <v>152</v>
      </c>
      <c r="W36" s="117">
        <f t="shared" si="16"/>
        <v>3.5056967572305004</v>
      </c>
      <c r="X36" s="92"/>
      <c r="Y36" s="117">
        <f t="shared" si="17"/>
        <v>0</v>
      </c>
      <c r="Z36" s="92">
        <f t="shared" si="18"/>
        <v>521.59999999999991</v>
      </c>
      <c r="AA36" s="117">
        <f t="shared" si="12"/>
        <v>0.60791570111293081</v>
      </c>
    </row>
    <row r="37" spans="1:27" x14ac:dyDescent="0.2">
      <c r="A37" s="88" t="s">
        <v>187</v>
      </c>
      <c r="B37" s="93"/>
      <c r="C37" s="93"/>
      <c r="D37" s="93"/>
      <c r="E37" s="118">
        <f t="shared" si="13"/>
        <v>0</v>
      </c>
      <c r="F37" s="93"/>
      <c r="G37" s="118">
        <f t="shared" si="13"/>
        <v>0</v>
      </c>
      <c r="H37" s="93">
        <v>4.51</v>
      </c>
      <c r="I37" s="118">
        <f t="shared" si="13"/>
        <v>0.21710770178740782</v>
      </c>
      <c r="J37" s="93">
        <v>0.5</v>
      </c>
      <c r="K37" s="118">
        <f t="shared" si="13"/>
        <v>2.8141427558337179E-2</v>
      </c>
      <c r="L37" s="93"/>
      <c r="M37" s="118">
        <f t="shared" si="13"/>
        <v>0</v>
      </c>
      <c r="N37" s="93">
        <v>1603.62</v>
      </c>
      <c r="O37" s="118">
        <f t="shared" si="13"/>
        <v>3.7816615285353175</v>
      </c>
      <c r="P37" s="93">
        <v>244.08999999999997</v>
      </c>
      <c r="Q37" s="118">
        <f t="shared" si="13"/>
        <v>3.4017236477559685</v>
      </c>
      <c r="R37" s="93">
        <v>1</v>
      </c>
      <c r="S37" s="118">
        <f t="shared" si="14"/>
        <v>0.14826456328672885</v>
      </c>
      <c r="T37" s="93">
        <v>154.30000000000001</v>
      </c>
      <c r="U37" s="118">
        <f t="shared" si="15"/>
        <v>1.0495142170746374</v>
      </c>
      <c r="V37" s="93">
        <v>0.8</v>
      </c>
      <c r="W37" s="118">
        <f t="shared" si="16"/>
        <v>1.8451035564371054E-2</v>
      </c>
      <c r="X37" s="93">
        <v>0</v>
      </c>
      <c r="Y37" s="118">
        <f t="shared" si="17"/>
        <v>0</v>
      </c>
      <c r="Z37" s="93">
        <f t="shared" si="18"/>
        <v>2008.8199999999997</v>
      </c>
      <c r="AA37" s="118">
        <f t="shared" si="12"/>
        <v>2.3412446677716217</v>
      </c>
    </row>
    <row r="38" spans="1:27" x14ac:dyDescent="0.2">
      <c r="A38" s="89" t="s">
        <v>188</v>
      </c>
      <c r="B38" s="90"/>
      <c r="C38" s="90"/>
      <c r="D38" s="90">
        <v>255.84</v>
      </c>
      <c r="E38" s="116">
        <f t="shared" si="13"/>
        <v>43.379622564728628</v>
      </c>
      <c r="F38" s="90">
        <v>125</v>
      </c>
      <c r="G38" s="116">
        <f t="shared" si="13"/>
        <v>6.29840322881343</v>
      </c>
      <c r="H38" s="90">
        <v>94.22</v>
      </c>
      <c r="I38" s="116">
        <f t="shared" si="13"/>
        <v>4.5356735393369316</v>
      </c>
      <c r="J38" s="90">
        <v>24.8</v>
      </c>
      <c r="K38" s="116">
        <f t="shared" si="13"/>
        <v>1.3958148068935241</v>
      </c>
      <c r="L38" s="90">
        <v>316.18</v>
      </c>
      <c r="M38" s="116">
        <f t="shared" si="13"/>
        <v>3.6043697482823447</v>
      </c>
      <c r="N38" s="90">
        <v>2077.9199999999996</v>
      </c>
      <c r="O38" s="116">
        <f t="shared" si="13"/>
        <v>4.9001572213954088</v>
      </c>
      <c r="P38" s="90">
        <v>81.05</v>
      </c>
      <c r="Q38" s="116">
        <f t="shared" si="13"/>
        <v>1.1295411596158027</v>
      </c>
      <c r="R38" s="90">
        <v>33.15</v>
      </c>
      <c r="S38" s="116">
        <f t="shared" si="14"/>
        <v>4.9149702729550615</v>
      </c>
      <c r="T38" s="90">
        <v>160.05000000000001</v>
      </c>
      <c r="U38" s="116">
        <f t="shared" si="15"/>
        <v>1.0886244357925841</v>
      </c>
      <c r="V38" s="90">
        <v>23.150000000000002</v>
      </c>
      <c r="W38" s="116">
        <f t="shared" si="16"/>
        <v>0.5339268416439874</v>
      </c>
      <c r="X38" s="90">
        <v>0</v>
      </c>
      <c r="Y38" s="116">
        <f t="shared" si="17"/>
        <v>0</v>
      </c>
      <c r="Z38" s="90">
        <f t="shared" si="18"/>
        <v>3191.36</v>
      </c>
      <c r="AA38" s="116">
        <f t="shared" si="12"/>
        <v>3.7194744093247003</v>
      </c>
    </row>
    <row r="39" spans="1:27" x14ac:dyDescent="0.2">
      <c r="A39" s="89" t="s">
        <v>189</v>
      </c>
      <c r="B39" s="90"/>
      <c r="C39" s="90"/>
      <c r="D39" s="90"/>
      <c r="E39" s="116">
        <f t="shared" si="13"/>
        <v>0</v>
      </c>
      <c r="F39" s="90"/>
      <c r="G39" s="116">
        <f t="shared" si="13"/>
        <v>0</v>
      </c>
      <c r="H39" s="90"/>
      <c r="I39" s="116">
        <f t="shared" si="13"/>
        <v>0</v>
      </c>
      <c r="J39" s="90">
        <v>30.5</v>
      </c>
      <c r="K39" s="116">
        <f t="shared" si="13"/>
        <v>1.716627081058568</v>
      </c>
      <c r="L39" s="90">
        <v>86</v>
      </c>
      <c r="M39" s="116">
        <f t="shared" si="13"/>
        <v>0.98037762778253412</v>
      </c>
      <c r="N39" s="90">
        <v>90.919999999999987</v>
      </c>
      <c r="O39" s="116">
        <f t="shared" si="13"/>
        <v>0.21440781866928016</v>
      </c>
      <c r="P39" s="90">
        <v>66</v>
      </c>
      <c r="Q39" s="116">
        <f t="shared" si="13"/>
        <v>0.91979909357980238</v>
      </c>
      <c r="R39" s="90"/>
      <c r="S39" s="116">
        <f t="shared" si="14"/>
        <v>0</v>
      </c>
      <c r="T39" s="90"/>
      <c r="U39" s="116">
        <f t="shared" si="15"/>
        <v>0</v>
      </c>
      <c r="V39" s="90"/>
      <c r="W39" s="116">
        <f t="shared" si="16"/>
        <v>0</v>
      </c>
      <c r="X39" s="90"/>
      <c r="Y39" s="116">
        <f t="shared" si="17"/>
        <v>0</v>
      </c>
      <c r="Z39" s="90">
        <f t="shared" si="18"/>
        <v>273.41999999999996</v>
      </c>
      <c r="AA39" s="116">
        <f t="shared" si="12"/>
        <v>0.31866624041084657</v>
      </c>
    </row>
    <row r="40" spans="1:27" x14ac:dyDescent="0.2">
      <c r="A40" s="89" t="s">
        <v>190</v>
      </c>
      <c r="B40" s="90"/>
      <c r="C40" s="90"/>
      <c r="D40" s="90"/>
      <c r="E40" s="116">
        <f t="shared" si="13"/>
        <v>0</v>
      </c>
      <c r="F40" s="90"/>
      <c r="G40" s="116">
        <f t="shared" si="13"/>
        <v>0</v>
      </c>
      <c r="H40" s="90">
        <v>13.33</v>
      </c>
      <c r="I40" s="116">
        <f t="shared" si="13"/>
        <v>0.64169526936278187</v>
      </c>
      <c r="J40" s="90">
        <v>2.8</v>
      </c>
      <c r="K40" s="116">
        <f t="shared" si="13"/>
        <v>0.15759199432668819</v>
      </c>
      <c r="L40" s="90">
        <v>11.900000000000002</v>
      </c>
      <c r="M40" s="116">
        <f t="shared" si="13"/>
        <v>0.13565690430944372</v>
      </c>
      <c r="N40" s="90">
        <v>0.52</v>
      </c>
      <c r="O40" s="116">
        <f t="shared" si="13"/>
        <v>1.2262655709197724E-3</v>
      </c>
      <c r="P40" s="90">
        <v>0.99999999999999989</v>
      </c>
      <c r="Q40" s="116">
        <f t="shared" si="13"/>
        <v>1.3936349902724278E-2</v>
      </c>
      <c r="R40" s="90">
        <v>3.5</v>
      </c>
      <c r="S40" s="116">
        <f t="shared" si="14"/>
        <v>0.51892597150355102</v>
      </c>
      <c r="T40" s="90"/>
      <c r="U40" s="116">
        <f t="shared" si="15"/>
        <v>0</v>
      </c>
      <c r="V40" s="90"/>
      <c r="W40" s="116">
        <f t="shared" si="16"/>
        <v>0</v>
      </c>
      <c r="X40" s="90"/>
      <c r="Y40" s="116">
        <f t="shared" si="17"/>
        <v>0</v>
      </c>
      <c r="Z40" s="90">
        <f t="shared" si="18"/>
        <v>33.049999999999997</v>
      </c>
      <c r="AA40" s="116">
        <f t="shared" si="12"/>
        <v>3.8519198469674783E-2</v>
      </c>
    </row>
    <row r="41" spans="1:27" x14ac:dyDescent="0.2">
      <c r="A41" s="89" t="s">
        <v>191</v>
      </c>
      <c r="B41" s="90"/>
      <c r="C41" s="90"/>
      <c r="D41" s="90"/>
      <c r="E41" s="116">
        <f t="shared" si="13"/>
        <v>0</v>
      </c>
      <c r="F41" s="90"/>
      <c r="G41" s="116">
        <f t="shared" si="13"/>
        <v>0</v>
      </c>
      <c r="H41" s="90"/>
      <c r="I41" s="116">
        <f t="shared" si="13"/>
        <v>0</v>
      </c>
      <c r="J41" s="90"/>
      <c r="K41" s="116">
        <f t="shared" si="13"/>
        <v>0</v>
      </c>
      <c r="L41" s="90">
        <v>86.79</v>
      </c>
      <c r="M41" s="116">
        <f t="shared" si="13"/>
        <v>0.98938342227030385</v>
      </c>
      <c r="N41" s="90">
        <v>0.26</v>
      </c>
      <c r="O41" s="116">
        <f t="shared" si="13"/>
        <v>6.1313278545988622E-4</v>
      </c>
      <c r="P41" s="90">
        <v>3.51</v>
      </c>
      <c r="Q41" s="116">
        <f t="shared" si="13"/>
        <v>4.8916588158562216E-2</v>
      </c>
      <c r="R41" s="90">
        <v>8.5</v>
      </c>
      <c r="S41" s="116">
        <f t="shared" si="14"/>
        <v>1.2602487879371953</v>
      </c>
      <c r="T41" s="90">
        <v>80.8</v>
      </c>
      <c r="U41" s="116">
        <f t="shared" si="15"/>
        <v>0.54958359520175426</v>
      </c>
      <c r="V41" s="90">
        <v>30</v>
      </c>
      <c r="W41" s="116">
        <f t="shared" si="16"/>
        <v>0.69191383366391457</v>
      </c>
      <c r="X41" s="90">
        <v>8</v>
      </c>
      <c r="Y41" s="116">
        <f t="shared" si="17"/>
        <v>0.61170029743926968</v>
      </c>
      <c r="Z41" s="90">
        <f t="shared" si="18"/>
        <v>217.86</v>
      </c>
      <c r="AA41" s="116">
        <f t="shared" si="12"/>
        <v>0.25391202960978365</v>
      </c>
    </row>
    <row r="42" spans="1:27" x14ac:dyDescent="0.2">
      <c r="A42" s="89" t="s">
        <v>192</v>
      </c>
      <c r="B42" s="90"/>
      <c r="C42" s="90"/>
      <c r="D42" s="90">
        <v>9.5</v>
      </c>
      <c r="E42" s="116">
        <f t="shared" si="13"/>
        <v>1.6107974295064178</v>
      </c>
      <c r="F42" s="90"/>
      <c r="G42" s="116">
        <f t="shared" si="13"/>
        <v>0</v>
      </c>
      <c r="H42" s="90">
        <v>17</v>
      </c>
      <c r="I42" s="116">
        <f t="shared" si="13"/>
        <v>0.81836605995253497</v>
      </c>
      <c r="J42" s="90">
        <v>433.21</v>
      </c>
      <c r="K42" s="116">
        <f t="shared" si="13"/>
        <v>24.382295665094496</v>
      </c>
      <c r="L42" s="90">
        <v>116</v>
      </c>
      <c r="M42" s="116">
        <f t="shared" si="13"/>
        <v>1.3223698235206274</v>
      </c>
      <c r="N42" s="90">
        <v>0.30000000000000004</v>
      </c>
      <c r="O42" s="116">
        <f t="shared" si="13"/>
        <v>7.0746090629986874E-4</v>
      </c>
      <c r="P42" s="90"/>
      <c r="Q42" s="116">
        <f t="shared" si="13"/>
        <v>0</v>
      </c>
      <c r="R42" s="90"/>
      <c r="S42" s="116">
        <f t="shared" si="14"/>
        <v>0</v>
      </c>
      <c r="T42" s="90">
        <v>1.25</v>
      </c>
      <c r="U42" s="116">
        <f t="shared" si="15"/>
        <v>8.5022214604231813E-3</v>
      </c>
      <c r="V42" s="90">
        <v>4.0999999999999996</v>
      </c>
      <c r="W42" s="116">
        <f t="shared" si="16"/>
        <v>9.4561557267401647E-2</v>
      </c>
      <c r="X42" s="90">
        <v>64.5</v>
      </c>
      <c r="Y42" s="116">
        <f t="shared" si="17"/>
        <v>4.9318336481041118</v>
      </c>
      <c r="Z42" s="90">
        <f t="shared" si="18"/>
        <v>645.86</v>
      </c>
      <c r="AA42" s="116">
        <f t="shared" si="12"/>
        <v>0.75273856349846169</v>
      </c>
    </row>
    <row r="43" spans="1:27" x14ac:dyDescent="0.2">
      <c r="A43" s="89" t="s">
        <v>193</v>
      </c>
      <c r="B43" s="90"/>
      <c r="C43" s="90"/>
      <c r="D43" s="90">
        <v>2.5499999999999998</v>
      </c>
      <c r="E43" s="116">
        <f t="shared" si="13"/>
        <v>0.43237194160435416</v>
      </c>
      <c r="F43" s="90">
        <v>6.04</v>
      </c>
      <c r="G43" s="116">
        <f t="shared" si="13"/>
        <v>0.30433884401626499</v>
      </c>
      <c r="H43" s="90">
        <v>0.39999999999999997</v>
      </c>
      <c r="I43" s="116">
        <f t="shared" si="13"/>
        <v>1.9255671998883173E-2</v>
      </c>
      <c r="J43" s="90">
        <v>8</v>
      </c>
      <c r="K43" s="116">
        <f t="shared" si="13"/>
        <v>0.45026284093339486</v>
      </c>
      <c r="L43" s="90">
        <v>0.15</v>
      </c>
      <c r="M43" s="116">
        <f t="shared" si="13"/>
        <v>1.7099609786904663E-3</v>
      </c>
      <c r="N43" s="90">
        <v>172.48999999999998</v>
      </c>
      <c r="O43" s="116">
        <f t="shared" si="13"/>
        <v>0.40676643909221438</v>
      </c>
      <c r="P43" s="90">
        <v>107.82</v>
      </c>
      <c r="Q43" s="116">
        <f t="shared" si="13"/>
        <v>1.5026172465117318</v>
      </c>
      <c r="R43" s="90">
        <v>16.100000000000001</v>
      </c>
      <c r="S43" s="116">
        <f t="shared" si="14"/>
        <v>2.3870594689163349</v>
      </c>
      <c r="T43" s="90">
        <v>760.9</v>
      </c>
      <c r="U43" s="116">
        <f t="shared" si="15"/>
        <v>5.1754722473887984</v>
      </c>
      <c r="V43" s="90">
        <v>10.6</v>
      </c>
      <c r="W43" s="116">
        <f t="shared" si="16"/>
        <v>0.24447622122791643</v>
      </c>
      <c r="X43" s="90">
        <v>0</v>
      </c>
      <c r="Y43" s="116">
        <f t="shared" si="17"/>
        <v>0</v>
      </c>
      <c r="Z43" s="90">
        <f t="shared" si="18"/>
        <v>1085.05</v>
      </c>
      <c r="AA43" s="116">
        <f t="shared" si="12"/>
        <v>1.2646068471867058</v>
      </c>
    </row>
    <row r="44" spans="1:27" x14ac:dyDescent="0.2">
      <c r="A44" s="91" t="s">
        <v>194</v>
      </c>
      <c r="B44" s="92"/>
      <c r="C44" s="92"/>
      <c r="D44" s="92"/>
      <c r="E44" s="117">
        <f t="shared" si="13"/>
        <v>0</v>
      </c>
      <c r="F44" s="92">
        <v>40.340000000000003</v>
      </c>
      <c r="G44" s="117">
        <f t="shared" si="13"/>
        <v>2.0326206900026706</v>
      </c>
      <c r="H44" s="92"/>
      <c r="I44" s="117">
        <f t="shared" si="13"/>
        <v>0</v>
      </c>
      <c r="J44" s="92"/>
      <c r="K44" s="117">
        <f t="shared" si="13"/>
        <v>0</v>
      </c>
      <c r="L44" s="92"/>
      <c r="M44" s="117">
        <f t="shared" si="13"/>
        <v>0</v>
      </c>
      <c r="N44" s="92">
        <v>0.01</v>
      </c>
      <c r="O44" s="117">
        <f t="shared" si="13"/>
        <v>2.3582030209995623E-5</v>
      </c>
      <c r="P44" s="92">
        <v>153.26</v>
      </c>
      <c r="Q44" s="117">
        <f t="shared" si="13"/>
        <v>2.1358849860915226</v>
      </c>
      <c r="R44" s="92"/>
      <c r="S44" s="117">
        <f t="shared" si="14"/>
        <v>0</v>
      </c>
      <c r="T44" s="92">
        <v>8.5</v>
      </c>
      <c r="U44" s="117">
        <f t="shared" si="15"/>
        <v>5.7815105930877624E-2</v>
      </c>
      <c r="V44" s="92">
        <v>1465.4499999999998</v>
      </c>
      <c r="W44" s="117">
        <f t="shared" si="16"/>
        <v>33.798837584759447</v>
      </c>
      <c r="X44" s="92">
        <v>23</v>
      </c>
      <c r="Y44" s="117">
        <f t="shared" si="17"/>
        <v>1.7586383551379001</v>
      </c>
      <c r="Z44" s="92">
        <f t="shared" si="18"/>
        <v>1690.5599999999997</v>
      </c>
      <c r="AA44" s="117">
        <f t="shared" si="12"/>
        <v>1.9703181895580453</v>
      </c>
    </row>
    <row r="45" spans="1:27" x14ac:dyDescent="0.2">
      <c r="A45" s="88" t="s">
        <v>195</v>
      </c>
      <c r="B45" s="93"/>
      <c r="C45" s="93"/>
      <c r="D45" s="93"/>
      <c r="E45" s="118">
        <f t="shared" si="13"/>
        <v>0</v>
      </c>
      <c r="F45" s="93"/>
      <c r="G45" s="118">
        <f t="shared" si="13"/>
        <v>0</v>
      </c>
      <c r="H45" s="93">
        <v>1.9300000000000002</v>
      </c>
      <c r="I45" s="118">
        <f t="shared" si="13"/>
        <v>9.2908617394611329E-2</v>
      </c>
      <c r="J45" s="93">
        <v>11.5</v>
      </c>
      <c r="K45" s="118">
        <f t="shared" si="13"/>
        <v>0.64725283384175514</v>
      </c>
      <c r="L45" s="93">
        <v>32.739999999999995</v>
      </c>
      <c r="M45" s="118">
        <f t="shared" si="13"/>
        <v>0.37322748294883912</v>
      </c>
      <c r="N45" s="93">
        <v>40.020000000000003</v>
      </c>
      <c r="O45" s="118">
        <f t="shared" si="13"/>
        <v>9.4375284900402479E-2</v>
      </c>
      <c r="P45" s="93">
        <v>581.70000000000005</v>
      </c>
      <c r="Q45" s="118">
        <f t="shared" si="13"/>
        <v>8.106774738414714</v>
      </c>
      <c r="R45" s="93">
        <v>0.4</v>
      </c>
      <c r="S45" s="118">
        <f t="shared" si="14"/>
        <v>5.930582531469155E-2</v>
      </c>
      <c r="T45" s="93">
        <v>315</v>
      </c>
      <c r="U45" s="118">
        <f t="shared" si="15"/>
        <v>2.142559808026641</v>
      </c>
      <c r="V45" s="93">
        <v>0.5</v>
      </c>
      <c r="W45" s="118">
        <f t="shared" si="16"/>
        <v>1.1531897227731909E-2</v>
      </c>
      <c r="X45" s="93">
        <v>350.97999999999996</v>
      </c>
      <c r="Y45" s="118">
        <f t="shared" si="17"/>
        <v>26.836821299404356</v>
      </c>
      <c r="Z45" s="93">
        <f t="shared" si="18"/>
        <v>1334.77</v>
      </c>
      <c r="AA45" s="118">
        <f t="shared" si="12"/>
        <v>1.5556511510247446</v>
      </c>
    </row>
    <row r="46" spans="1:27" x14ac:dyDescent="0.2">
      <c r="A46" s="89" t="s">
        <v>196</v>
      </c>
      <c r="B46" s="90"/>
      <c r="C46" s="90"/>
      <c r="D46" s="90">
        <v>0.02</v>
      </c>
      <c r="E46" s="116">
        <f t="shared" si="13"/>
        <v>3.3911524831714058E-3</v>
      </c>
      <c r="F46" s="90">
        <v>19.440000000000001</v>
      </c>
      <c r="G46" s="116">
        <f t="shared" si="13"/>
        <v>0.97952767014506481</v>
      </c>
      <c r="H46" s="90">
        <v>1.8</v>
      </c>
      <c r="I46" s="116">
        <f t="shared" si="13"/>
        <v>8.6650523994974291E-2</v>
      </c>
      <c r="J46" s="90">
        <v>8.23</v>
      </c>
      <c r="K46" s="116">
        <f t="shared" si="13"/>
        <v>0.46320789761023001</v>
      </c>
      <c r="L46" s="90">
        <v>35.89</v>
      </c>
      <c r="M46" s="116">
        <f t="shared" si="13"/>
        <v>0.40913666350133893</v>
      </c>
      <c r="N46" s="90">
        <v>16.600000000000001</v>
      </c>
      <c r="O46" s="116">
        <f t="shared" si="13"/>
        <v>3.9146170148592736E-2</v>
      </c>
      <c r="P46" s="90">
        <v>3.72</v>
      </c>
      <c r="Q46" s="116">
        <f t="shared" si="13"/>
        <v>5.1843221638134318E-2</v>
      </c>
      <c r="R46" s="90"/>
      <c r="S46" s="116">
        <f t="shared" si="14"/>
        <v>0</v>
      </c>
      <c r="T46" s="90">
        <v>2</v>
      </c>
      <c r="U46" s="116">
        <f t="shared" si="15"/>
        <v>1.3603554336677088E-2</v>
      </c>
      <c r="V46" s="90">
        <v>41.1</v>
      </c>
      <c r="W46" s="116">
        <f t="shared" si="16"/>
        <v>0.94792195211956287</v>
      </c>
      <c r="X46" s="90">
        <v>2.59</v>
      </c>
      <c r="Y46" s="116">
        <f t="shared" si="17"/>
        <v>0.19803797129596354</v>
      </c>
      <c r="Z46" s="90">
        <f t="shared" si="18"/>
        <v>131.38999999999999</v>
      </c>
      <c r="AA46" s="116">
        <f t="shared" si="12"/>
        <v>0.15313275300848925</v>
      </c>
    </row>
    <row r="47" spans="1:27" x14ac:dyDescent="0.2">
      <c r="A47" s="89" t="s">
        <v>197</v>
      </c>
      <c r="B47" s="90"/>
      <c r="C47" s="90"/>
      <c r="D47" s="90"/>
      <c r="E47" s="116">
        <f t="shared" si="13"/>
        <v>0</v>
      </c>
      <c r="F47" s="90">
        <v>0.04</v>
      </c>
      <c r="G47" s="116">
        <f t="shared" si="13"/>
        <v>2.0154890332202981E-3</v>
      </c>
      <c r="H47" s="90">
        <v>1.6</v>
      </c>
      <c r="I47" s="116">
        <f t="shared" si="13"/>
        <v>7.7022687995532704E-2</v>
      </c>
      <c r="J47" s="90"/>
      <c r="K47" s="116">
        <f t="shared" si="13"/>
        <v>0</v>
      </c>
      <c r="L47" s="90">
        <v>13.45</v>
      </c>
      <c r="M47" s="116">
        <f t="shared" si="13"/>
        <v>0.15332650108924514</v>
      </c>
      <c r="N47" s="90">
        <v>1.4300000000000002</v>
      </c>
      <c r="O47" s="116">
        <f t="shared" si="13"/>
        <v>3.3722303200293745E-3</v>
      </c>
      <c r="P47" s="90">
        <v>4</v>
      </c>
      <c r="Q47" s="116">
        <f t="shared" si="13"/>
        <v>5.5745399610897112E-2</v>
      </c>
      <c r="R47" s="90">
        <v>0</v>
      </c>
      <c r="S47" s="116">
        <f t="shared" si="14"/>
        <v>0</v>
      </c>
      <c r="T47" s="90">
        <v>0</v>
      </c>
      <c r="U47" s="116">
        <f t="shared" si="15"/>
        <v>0</v>
      </c>
      <c r="V47" s="90">
        <v>0</v>
      </c>
      <c r="W47" s="116">
        <f t="shared" si="16"/>
        <v>0</v>
      </c>
      <c r="X47" s="90">
        <v>0</v>
      </c>
      <c r="Y47" s="116">
        <f t="shared" si="17"/>
        <v>0</v>
      </c>
      <c r="Z47" s="90">
        <f t="shared" si="18"/>
        <v>20.52</v>
      </c>
      <c r="AA47" s="116">
        <f t="shared" si="12"/>
        <v>2.3915702045316994E-2</v>
      </c>
    </row>
    <row r="48" spans="1:27" x14ac:dyDescent="0.2">
      <c r="A48" s="89" t="s">
        <v>198</v>
      </c>
      <c r="B48" s="90"/>
      <c r="C48" s="90"/>
      <c r="D48" s="90"/>
      <c r="E48" s="116">
        <f t="shared" si="13"/>
        <v>0</v>
      </c>
      <c r="F48" s="90"/>
      <c r="G48" s="116">
        <f t="shared" si="13"/>
        <v>0</v>
      </c>
      <c r="H48" s="90">
        <v>0</v>
      </c>
      <c r="I48" s="116">
        <f t="shared" si="13"/>
        <v>0</v>
      </c>
      <c r="J48" s="90">
        <v>1.3</v>
      </c>
      <c r="K48" s="116">
        <f t="shared" si="13"/>
        <v>7.3167711651676667E-2</v>
      </c>
      <c r="L48" s="90">
        <v>12.5</v>
      </c>
      <c r="M48" s="116">
        <f t="shared" si="13"/>
        <v>0.14249674822420555</v>
      </c>
      <c r="N48" s="90">
        <v>20.849999999999998</v>
      </c>
      <c r="O48" s="116">
        <f t="shared" si="13"/>
        <v>4.9168532987840859E-2</v>
      </c>
      <c r="P48" s="90">
        <v>0.6</v>
      </c>
      <c r="Q48" s="116">
        <f t="shared" si="13"/>
        <v>8.3618099416345668E-3</v>
      </c>
      <c r="R48" s="90">
        <v>0</v>
      </c>
      <c r="S48" s="116">
        <f t="shared" si="14"/>
        <v>0</v>
      </c>
      <c r="T48" s="90">
        <v>0</v>
      </c>
      <c r="U48" s="116">
        <f t="shared" si="15"/>
        <v>0</v>
      </c>
      <c r="V48" s="90">
        <v>17</v>
      </c>
      <c r="W48" s="116">
        <f t="shared" si="16"/>
        <v>0.39208450574288489</v>
      </c>
      <c r="X48" s="90">
        <v>40</v>
      </c>
      <c r="Y48" s="116">
        <f t="shared" si="17"/>
        <v>3.0585014871963483</v>
      </c>
      <c r="Z48" s="90">
        <f t="shared" si="18"/>
        <v>92.25</v>
      </c>
      <c r="AA48" s="116">
        <f t="shared" si="12"/>
        <v>0.10751576577390314</v>
      </c>
    </row>
    <row r="49" spans="1:27" x14ac:dyDescent="0.2">
      <c r="A49" s="89" t="s">
        <v>199</v>
      </c>
      <c r="B49" s="90"/>
      <c r="C49" s="90"/>
      <c r="D49" s="90"/>
      <c r="E49" s="116">
        <f t="shared" si="13"/>
        <v>0</v>
      </c>
      <c r="F49" s="90"/>
      <c r="G49" s="116">
        <f t="shared" si="13"/>
        <v>0</v>
      </c>
      <c r="H49" s="90">
        <v>191</v>
      </c>
      <c r="I49" s="116">
        <f t="shared" si="13"/>
        <v>9.1945833794667173</v>
      </c>
      <c r="J49" s="90">
        <v>72</v>
      </c>
      <c r="K49" s="116">
        <f t="shared" si="13"/>
        <v>4.0523655684005542</v>
      </c>
      <c r="L49" s="90"/>
      <c r="M49" s="116">
        <f t="shared" si="13"/>
        <v>0</v>
      </c>
      <c r="N49" s="90">
        <v>65.94</v>
      </c>
      <c r="O49" s="116">
        <f t="shared" si="13"/>
        <v>0.15549990720471113</v>
      </c>
      <c r="P49" s="90">
        <v>15.8</v>
      </c>
      <c r="Q49" s="116">
        <f t="shared" si="13"/>
        <v>0.2201943284630436</v>
      </c>
      <c r="R49" s="90"/>
      <c r="S49" s="116">
        <f t="shared" si="14"/>
        <v>0</v>
      </c>
      <c r="T49" s="90"/>
      <c r="U49" s="116">
        <f t="shared" si="15"/>
        <v>0</v>
      </c>
      <c r="V49" s="90"/>
      <c r="W49" s="116">
        <f t="shared" si="16"/>
        <v>0</v>
      </c>
      <c r="X49" s="90"/>
      <c r="Y49" s="116">
        <f t="shared" si="17"/>
        <v>0</v>
      </c>
      <c r="Z49" s="90">
        <f t="shared" si="18"/>
        <v>344.74</v>
      </c>
      <c r="AA49" s="116">
        <f t="shared" si="12"/>
        <v>0.4017884562915488</v>
      </c>
    </row>
    <row r="50" spans="1:27" x14ac:dyDescent="0.2">
      <c r="A50" s="91" t="s">
        <v>200</v>
      </c>
      <c r="B50" s="92"/>
      <c r="C50" s="92"/>
      <c r="D50" s="92">
        <v>1</v>
      </c>
      <c r="E50" s="117">
        <f t="shared" si="13"/>
        <v>0.16955762415857029</v>
      </c>
      <c r="F50" s="92"/>
      <c r="G50" s="117">
        <f t="shared" si="13"/>
        <v>0</v>
      </c>
      <c r="H50" s="92">
        <v>4</v>
      </c>
      <c r="I50" s="117">
        <f t="shared" si="13"/>
        <v>0.19255671998883175</v>
      </c>
      <c r="J50" s="92">
        <v>13.91</v>
      </c>
      <c r="K50" s="117">
        <f t="shared" si="13"/>
        <v>0.78289451467294036</v>
      </c>
      <c r="L50" s="92"/>
      <c r="M50" s="117">
        <f t="shared" si="13"/>
        <v>0</v>
      </c>
      <c r="N50" s="92">
        <v>2.5499999999999998</v>
      </c>
      <c r="O50" s="117">
        <f t="shared" si="13"/>
        <v>6.0134177035488833E-3</v>
      </c>
      <c r="P50" s="92">
        <v>112.26</v>
      </c>
      <c r="Q50" s="117">
        <f t="shared" si="13"/>
        <v>1.5644946400798276</v>
      </c>
      <c r="R50" s="92">
        <v>0.5</v>
      </c>
      <c r="S50" s="117">
        <f t="shared" si="14"/>
        <v>7.4132281643364425E-2</v>
      </c>
      <c r="T50" s="92"/>
      <c r="U50" s="117">
        <f t="shared" si="15"/>
        <v>0</v>
      </c>
      <c r="V50" s="92"/>
      <c r="W50" s="117">
        <f t="shared" si="16"/>
        <v>0</v>
      </c>
      <c r="X50" s="92"/>
      <c r="Y50" s="117">
        <f t="shared" si="17"/>
        <v>0</v>
      </c>
      <c r="Z50" s="92">
        <f t="shared" si="18"/>
        <v>134.22</v>
      </c>
      <c r="AA50" s="117">
        <f t="shared" si="12"/>
        <v>0.15643106864144479</v>
      </c>
    </row>
    <row r="51" spans="1:27" x14ac:dyDescent="0.2">
      <c r="A51" s="88" t="s">
        <v>201</v>
      </c>
      <c r="B51" s="90"/>
      <c r="C51" s="90"/>
      <c r="D51" s="90"/>
      <c r="E51" s="116">
        <f t="shared" si="13"/>
        <v>0</v>
      </c>
      <c r="F51" s="90">
        <v>215.74000000000035</v>
      </c>
      <c r="G51" s="116">
        <f t="shared" si="13"/>
        <v>10.870540100673693</v>
      </c>
      <c r="H51" s="90">
        <v>234.20000000000002</v>
      </c>
      <c r="I51" s="116">
        <f t="shared" si="13"/>
        <v>11.2741959553461</v>
      </c>
      <c r="J51" s="90">
        <v>83.1</v>
      </c>
      <c r="K51" s="116">
        <f t="shared" si="13"/>
        <v>4.6771052601956384</v>
      </c>
      <c r="L51" s="90">
        <v>421.23999999999995</v>
      </c>
      <c r="M51" s="116">
        <f t="shared" si="13"/>
        <v>4.8020264177571468</v>
      </c>
      <c r="N51" s="90">
        <v>33.72</v>
      </c>
      <c r="O51" s="116">
        <f t="shared" si="13"/>
        <v>7.9518605868105233E-2</v>
      </c>
      <c r="P51" s="90">
        <v>34.499999999999993</v>
      </c>
      <c r="Q51" s="116">
        <f t="shared" si="13"/>
        <v>0.48080407164398747</v>
      </c>
      <c r="R51" s="90">
        <v>0.6</v>
      </c>
      <c r="S51" s="116">
        <f t="shared" si="14"/>
        <v>8.8958737972037322E-2</v>
      </c>
      <c r="T51" s="90">
        <v>27.66</v>
      </c>
      <c r="U51" s="116">
        <f t="shared" si="15"/>
        <v>0.18813715647624413</v>
      </c>
      <c r="V51" s="90">
        <v>0</v>
      </c>
      <c r="W51" s="116">
        <f t="shared" si="16"/>
        <v>0</v>
      </c>
      <c r="X51" s="90">
        <v>0</v>
      </c>
      <c r="Y51" s="116">
        <f t="shared" si="17"/>
        <v>0</v>
      </c>
      <c r="Z51" s="90">
        <f t="shared" si="18"/>
        <v>1050.7600000000004</v>
      </c>
      <c r="AA51" s="116">
        <f t="shared" si="12"/>
        <v>1.2246424503478215</v>
      </c>
    </row>
    <row r="52" spans="1:27" x14ac:dyDescent="0.2">
      <c r="A52" s="91" t="s">
        <v>202</v>
      </c>
      <c r="B52" s="92"/>
      <c r="C52" s="92"/>
      <c r="D52" s="92"/>
      <c r="E52" s="117">
        <f t="shared" si="13"/>
        <v>0</v>
      </c>
      <c r="F52" s="92"/>
      <c r="G52" s="117">
        <f t="shared" si="13"/>
        <v>0</v>
      </c>
      <c r="H52" s="92">
        <v>0.6</v>
      </c>
      <c r="I52" s="117">
        <f t="shared" si="13"/>
        <v>2.8883507998324759E-2</v>
      </c>
      <c r="J52" s="92"/>
      <c r="K52" s="117">
        <f t="shared" si="13"/>
        <v>0</v>
      </c>
      <c r="L52" s="92">
        <v>0.05</v>
      </c>
      <c r="M52" s="117">
        <f t="shared" si="13"/>
        <v>5.6998699289682213E-4</v>
      </c>
      <c r="N52" s="92"/>
      <c r="O52" s="117">
        <f t="shared" si="13"/>
        <v>0</v>
      </c>
      <c r="P52" s="92"/>
      <c r="Q52" s="117">
        <f t="shared" si="13"/>
        <v>0</v>
      </c>
      <c r="R52" s="92"/>
      <c r="S52" s="117">
        <f t="shared" si="14"/>
        <v>0</v>
      </c>
      <c r="T52" s="92"/>
      <c r="U52" s="117">
        <f t="shared" si="15"/>
        <v>0</v>
      </c>
      <c r="V52" s="92"/>
      <c r="W52" s="117">
        <f t="shared" si="16"/>
        <v>0</v>
      </c>
      <c r="X52" s="92"/>
      <c r="Y52" s="117">
        <f t="shared" si="17"/>
        <v>0</v>
      </c>
      <c r="Z52" s="92">
        <f t="shared" si="18"/>
        <v>0.65</v>
      </c>
      <c r="AA52" s="117">
        <f t="shared" si="12"/>
        <v>7.5756366127953433E-4</v>
      </c>
    </row>
    <row r="53" spans="1:27" x14ac:dyDescent="0.2">
      <c r="A53" s="88" t="s">
        <v>203</v>
      </c>
      <c r="B53" s="93"/>
      <c r="C53" s="93"/>
      <c r="D53" s="93">
        <v>0.5</v>
      </c>
      <c r="E53" s="118">
        <f t="shared" si="13"/>
        <v>8.4778812079285143E-2</v>
      </c>
      <c r="F53" s="93"/>
      <c r="G53" s="118">
        <f t="shared" si="13"/>
        <v>0</v>
      </c>
      <c r="H53" s="93"/>
      <c r="I53" s="118">
        <f t="shared" si="13"/>
        <v>0</v>
      </c>
      <c r="J53" s="93">
        <v>24.71</v>
      </c>
      <c r="K53" s="118">
        <f t="shared" si="13"/>
        <v>1.3907493499330235</v>
      </c>
      <c r="L53" s="93">
        <v>47.670000000000009</v>
      </c>
      <c r="M53" s="118">
        <f t="shared" si="13"/>
        <v>0.54342559902783039</v>
      </c>
      <c r="N53" s="93">
        <v>275.80999999999995</v>
      </c>
      <c r="O53" s="118">
        <f t="shared" si="13"/>
        <v>0.6504159752218891</v>
      </c>
      <c r="P53" s="93">
        <v>187.33999999999995</v>
      </c>
      <c r="Q53" s="118">
        <f t="shared" si="13"/>
        <v>2.6108357907763655</v>
      </c>
      <c r="R53" s="93">
        <v>2.5</v>
      </c>
      <c r="S53" s="118">
        <f t="shared" si="14"/>
        <v>0.37066140821682214</v>
      </c>
      <c r="T53" s="93"/>
      <c r="U53" s="118">
        <f t="shared" si="15"/>
        <v>0</v>
      </c>
      <c r="V53" s="93"/>
      <c r="W53" s="118">
        <f t="shared" si="16"/>
        <v>0</v>
      </c>
      <c r="X53" s="93"/>
      <c r="Y53" s="118">
        <f t="shared" si="17"/>
        <v>0</v>
      </c>
      <c r="Z53" s="93">
        <f t="shared" si="18"/>
        <v>538.52999999999986</v>
      </c>
      <c r="AA53" s="118">
        <f t="shared" si="12"/>
        <v>0.62764732078287311</v>
      </c>
    </row>
    <row r="54" spans="1:27" x14ac:dyDescent="0.2">
      <c r="A54" s="89" t="s">
        <v>204</v>
      </c>
      <c r="B54" s="90"/>
      <c r="C54" s="90"/>
      <c r="D54" s="90">
        <v>13.51</v>
      </c>
      <c r="E54" s="116">
        <f t="shared" si="13"/>
        <v>2.2907235023822849</v>
      </c>
      <c r="F54" s="90">
        <v>0.02</v>
      </c>
      <c r="G54" s="116">
        <f t="shared" si="13"/>
        <v>1.0077445166101491E-3</v>
      </c>
      <c r="H54" s="90">
        <v>354.36</v>
      </c>
      <c r="I54" s="116">
        <f t="shared" si="13"/>
        <v>17.058599823810606</v>
      </c>
      <c r="J54" s="90">
        <v>51.110000000000007</v>
      </c>
      <c r="K54" s="116">
        <f t="shared" si="13"/>
        <v>2.8766167250132266</v>
      </c>
      <c r="L54" s="90">
        <v>23.979999999999997</v>
      </c>
      <c r="M54" s="116">
        <f t="shared" si="13"/>
        <v>0.27336576179331584</v>
      </c>
      <c r="N54" s="90">
        <v>254.04000000000002</v>
      </c>
      <c r="O54" s="116">
        <f t="shared" si="13"/>
        <v>0.59907789545472878</v>
      </c>
      <c r="P54" s="90">
        <v>39.129999999999988</v>
      </c>
      <c r="Q54" s="116">
        <f t="shared" si="13"/>
        <v>0.54532937169360085</v>
      </c>
      <c r="R54" s="90">
        <v>10</v>
      </c>
      <c r="S54" s="116">
        <f t="shared" si="14"/>
        <v>1.4826456328672886</v>
      </c>
      <c r="T54" s="90">
        <v>13.8</v>
      </c>
      <c r="U54" s="116">
        <f t="shared" si="15"/>
        <v>9.3864524923071901E-2</v>
      </c>
      <c r="V54" s="90"/>
      <c r="W54" s="116">
        <f t="shared" si="16"/>
        <v>0</v>
      </c>
      <c r="X54" s="90"/>
      <c r="Y54" s="116">
        <f t="shared" si="17"/>
        <v>0</v>
      </c>
      <c r="Z54" s="90">
        <f t="shared" si="18"/>
        <v>759.94999999999993</v>
      </c>
      <c r="AA54" s="116">
        <f t="shared" si="12"/>
        <v>0.88570846829135708</v>
      </c>
    </row>
    <row r="55" spans="1:27" x14ac:dyDescent="0.2">
      <c r="A55" s="91" t="s">
        <v>205</v>
      </c>
      <c r="B55" s="92"/>
      <c r="C55" s="92"/>
      <c r="D55" s="92">
        <v>116.93</v>
      </c>
      <c r="E55" s="117">
        <f t="shared" si="13"/>
        <v>19.826372992861625</v>
      </c>
      <c r="F55" s="92">
        <v>404.35999999999888</v>
      </c>
      <c r="G55" s="117">
        <f t="shared" si="13"/>
        <v>20.374578636823934</v>
      </c>
      <c r="H55" s="92">
        <v>729.5699999999996</v>
      </c>
      <c r="I55" s="117">
        <f t="shared" si="13"/>
        <v>35.120901550562976</v>
      </c>
      <c r="J55" s="92">
        <v>249.75000000000003</v>
      </c>
      <c r="K55" s="117">
        <f t="shared" si="13"/>
        <v>14.056643065389423</v>
      </c>
      <c r="L55" s="92">
        <v>1463.82</v>
      </c>
      <c r="M55" s="117">
        <f t="shared" si="13"/>
        <v>16.687167198844524</v>
      </c>
      <c r="N55" s="92">
        <v>2624.3000000000025</v>
      </c>
      <c r="O55" s="117">
        <f t="shared" si="13"/>
        <v>6.1886321880091568</v>
      </c>
      <c r="P55" s="92">
        <v>2410.3400000000006</v>
      </c>
      <c r="Q55" s="117">
        <f t="shared" ref="Q55:AA66" si="19">((P55/P$19*100))</f>
        <v>33.591341624532447</v>
      </c>
      <c r="R55" s="92">
        <v>130.80000000000001</v>
      </c>
      <c r="S55" s="117">
        <f t="shared" si="19"/>
        <v>19.393004877904136</v>
      </c>
      <c r="T55" s="92">
        <v>49.28</v>
      </c>
      <c r="U55" s="117">
        <f t="shared" si="19"/>
        <v>0.33519157885572348</v>
      </c>
      <c r="V55" s="92">
        <v>125.55</v>
      </c>
      <c r="W55" s="117">
        <f t="shared" si="19"/>
        <v>2.895659393883482</v>
      </c>
      <c r="X55" s="92">
        <v>90.130000000000024</v>
      </c>
      <c r="Y55" s="117">
        <f t="shared" si="19"/>
        <v>6.8915684760251743</v>
      </c>
      <c r="Z55" s="92">
        <f t="shared" si="18"/>
        <v>8394.83</v>
      </c>
      <c r="AA55" s="117">
        <f t="shared" si="19"/>
        <v>9.7840279240296528</v>
      </c>
    </row>
    <row r="56" spans="1:27" x14ac:dyDescent="0.2">
      <c r="A56" s="88" t="s">
        <v>206</v>
      </c>
      <c r="B56" s="93"/>
      <c r="C56" s="93"/>
      <c r="D56" s="93"/>
      <c r="E56" s="118">
        <f t="shared" si="13"/>
        <v>0</v>
      </c>
      <c r="F56" s="93">
        <v>16</v>
      </c>
      <c r="G56" s="118">
        <f t="shared" si="13"/>
        <v>0.80619561328811906</v>
      </c>
      <c r="H56" s="93">
        <v>34.9</v>
      </c>
      <c r="I56" s="118">
        <f t="shared" si="13"/>
        <v>1.6800573819025568</v>
      </c>
      <c r="J56" s="93">
        <v>12.8</v>
      </c>
      <c r="K56" s="118">
        <f t="shared" si="13"/>
        <v>0.72042054549343182</v>
      </c>
      <c r="L56" s="93">
        <v>6.6</v>
      </c>
      <c r="M56" s="118">
        <f t="shared" si="13"/>
        <v>7.523828306238052E-2</v>
      </c>
      <c r="N56" s="93">
        <v>6.01</v>
      </c>
      <c r="O56" s="118">
        <f t="shared" si="13"/>
        <v>1.4172800156207369E-2</v>
      </c>
      <c r="P56" s="93"/>
      <c r="Q56" s="118">
        <f t="shared" si="19"/>
        <v>0</v>
      </c>
      <c r="R56" s="93">
        <v>0.1</v>
      </c>
      <c r="S56" s="118">
        <f t="shared" si="19"/>
        <v>1.4826456328672888E-2</v>
      </c>
      <c r="T56" s="93"/>
      <c r="U56" s="118">
        <f t="shared" si="19"/>
        <v>0</v>
      </c>
      <c r="V56" s="93"/>
      <c r="W56" s="118">
        <f t="shared" si="19"/>
        <v>0</v>
      </c>
      <c r="X56" s="93">
        <v>8.5</v>
      </c>
      <c r="Y56" s="118">
        <f t="shared" si="19"/>
        <v>0.64993156602922408</v>
      </c>
      <c r="Z56" s="93">
        <f t="shared" si="18"/>
        <v>84.91</v>
      </c>
      <c r="AA56" s="118">
        <f t="shared" si="19"/>
        <v>9.8961123814223478E-2</v>
      </c>
    </row>
    <row r="57" spans="1:27" x14ac:dyDescent="0.2">
      <c r="A57" s="89" t="s">
        <v>207</v>
      </c>
      <c r="B57" s="90"/>
      <c r="C57" s="90"/>
      <c r="D57" s="90">
        <v>3.02</v>
      </c>
      <c r="E57" s="116">
        <f t="shared" si="13"/>
        <v>0.51206402495888226</v>
      </c>
      <c r="F57" s="90">
        <v>11.919999999999993</v>
      </c>
      <c r="G57" s="116">
        <f t="shared" si="13"/>
        <v>0.60061573189964845</v>
      </c>
      <c r="H57" s="90">
        <v>28.46</v>
      </c>
      <c r="I57" s="116">
        <f t="shared" si="13"/>
        <v>1.3700410627205379</v>
      </c>
      <c r="J57" s="90">
        <v>0.16</v>
      </c>
      <c r="K57" s="116">
        <f t="shared" si="13"/>
        <v>9.005256818667897E-3</v>
      </c>
      <c r="L57" s="90">
        <v>8.16</v>
      </c>
      <c r="M57" s="116">
        <f t="shared" si="13"/>
        <v>9.3021877240761386E-2</v>
      </c>
      <c r="N57" s="90">
        <v>111.86</v>
      </c>
      <c r="O57" s="116">
        <f t="shared" si="13"/>
        <v>0.263788589929011</v>
      </c>
      <c r="P57" s="90">
        <v>14.310000000000002</v>
      </c>
      <c r="Q57" s="116">
        <f t="shared" si="19"/>
        <v>0.19942916710798445</v>
      </c>
      <c r="R57" s="90">
        <v>103.30000000000001</v>
      </c>
      <c r="S57" s="116">
        <f t="shared" si="19"/>
        <v>15.315729387519092</v>
      </c>
      <c r="T57" s="90">
        <v>8</v>
      </c>
      <c r="U57" s="116">
        <f t="shared" si="19"/>
        <v>5.441421734670835E-2</v>
      </c>
      <c r="V57" s="90">
        <v>0</v>
      </c>
      <c r="W57" s="116">
        <f t="shared" si="19"/>
        <v>0</v>
      </c>
      <c r="X57" s="90">
        <v>0</v>
      </c>
      <c r="Y57" s="116">
        <f t="shared" si="19"/>
        <v>0</v>
      </c>
      <c r="Z57" s="90">
        <f t="shared" si="18"/>
        <v>289.19</v>
      </c>
      <c r="AA57" s="116">
        <f t="shared" si="19"/>
        <v>0.33704590031604392</v>
      </c>
    </row>
    <row r="58" spans="1:27" x14ac:dyDescent="0.2">
      <c r="A58" s="91" t="s">
        <v>208</v>
      </c>
      <c r="B58" s="92"/>
      <c r="C58" s="92"/>
      <c r="D58" s="92"/>
      <c r="E58" s="117">
        <f t="shared" si="13"/>
        <v>0</v>
      </c>
      <c r="F58" s="92">
        <v>1.03</v>
      </c>
      <c r="G58" s="117">
        <f t="shared" si="13"/>
        <v>5.1898842605422671E-2</v>
      </c>
      <c r="H58" s="92">
        <v>10</v>
      </c>
      <c r="I58" s="117">
        <f t="shared" si="13"/>
        <v>0.48139179997207943</v>
      </c>
      <c r="J58" s="92">
        <v>1.2</v>
      </c>
      <c r="K58" s="117">
        <f t="shared" si="13"/>
        <v>6.7539426140009226E-2</v>
      </c>
      <c r="L58" s="92">
        <v>4.01</v>
      </c>
      <c r="M58" s="117">
        <f t="shared" si="13"/>
        <v>4.5712956830325134E-2</v>
      </c>
      <c r="N58" s="92">
        <v>286.38</v>
      </c>
      <c r="O58" s="117">
        <f t="shared" si="13"/>
        <v>0.67534218115385458</v>
      </c>
      <c r="P58" s="92">
        <v>10.959999999999999</v>
      </c>
      <c r="Q58" s="117">
        <f t="shared" si="19"/>
        <v>0.15274239493385808</v>
      </c>
      <c r="R58" s="92"/>
      <c r="S58" s="117">
        <f t="shared" si="19"/>
        <v>0</v>
      </c>
      <c r="T58" s="92"/>
      <c r="U58" s="117">
        <f t="shared" si="19"/>
        <v>0</v>
      </c>
      <c r="V58" s="92">
        <v>2</v>
      </c>
      <c r="W58" s="117">
        <f t="shared" si="19"/>
        <v>4.6127588910927636E-2</v>
      </c>
      <c r="X58" s="92"/>
      <c r="Y58" s="117">
        <f t="shared" si="19"/>
        <v>0</v>
      </c>
      <c r="Z58" s="92">
        <f t="shared" si="18"/>
        <v>315.58</v>
      </c>
      <c r="AA58" s="117">
        <f t="shared" si="19"/>
        <v>0.367802984963993</v>
      </c>
    </row>
    <row r="59" spans="1:27" x14ac:dyDescent="0.2">
      <c r="A59" s="88" t="s">
        <v>209</v>
      </c>
      <c r="B59" s="93"/>
      <c r="C59" s="93"/>
      <c r="D59" s="93"/>
      <c r="E59" s="118">
        <f t="shared" si="13"/>
        <v>0</v>
      </c>
      <c r="F59" s="93">
        <v>319.35000000000008</v>
      </c>
      <c r="G59" s="118">
        <f t="shared" si="13"/>
        <v>16.091160568972558</v>
      </c>
      <c r="H59" s="93">
        <v>61.64</v>
      </c>
      <c r="I59" s="118">
        <f t="shared" si="13"/>
        <v>2.9672990550278975</v>
      </c>
      <c r="J59" s="93">
        <v>220.21</v>
      </c>
      <c r="K59" s="118">
        <f t="shared" si="13"/>
        <v>12.394047525242861</v>
      </c>
      <c r="L59" s="93">
        <v>4025.51</v>
      </c>
      <c r="M59" s="118">
        <f t="shared" si="13"/>
        <v>45.88976679552173</v>
      </c>
      <c r="N59" s="93">
        <v>10999.780000000017</v>
      </c>
      <c r="O59" s="118">
        <f t="shared" si="13"/>
        <v>25.939714426330607</v>
      </c>
      <c r="P59" s="93">
        <v>438.03</v>
      </c>
      <c r="Q59" s="118">
        <f t="shared" si="19"/>
        <v>6.1045393478903156</v>
      </c>
      <c r="R59" s="93">
        <v>11.25</v>
      </c>
      <c r="S59" s="118">
        <f t="shared" si="19"/>
        <v>1.6679763369756997</v>
      </c>
      <c r="T59" s="93">
        <v>11172</v>
      </c>
      <c r="U59" s="118">
        <f t="shared" si="19"/>
        <v>75.989454524678209</v>
      </c>
      <c r="V59" s="93"/>
      <c r="W59" s="118">
        <f t="shared" si="19"/>
        <v>0</v>
      </c>
      <c r="X59" s="93"/>
      <c r="Y59" s="118">
        <f t="shared" si="19"/>
        <v>0</v>
      </c>
      <c r="Z59" s="93">
        <f t="shared" si="18"/>
        <v>27247.770000000019</v>
      </c>
      <c r="AA59" s="118">
        <f t="shared" si="19"/>
        <v>31.756800619850267</v>
      </c>
    </row>
    <row r="60" spans="1:27" x14ac:dyDescent="0.2">
      <c r="A60" s="89" t="s">
        <v>210</v>
      </c>
      <c r="B60" s="90"/>
      <c r="C60" s="90"/>
      <c r="D60" s="90"/>
      <c r="E60" s="116">
        <f t="shared" si="13"/>
        <v>0</v>
      </c>
      <c r="F60" s="90"/>
      <c r="G60" s="116">
        <f t="shared" si="13"/>
        <v>0</v>
      </c>
      <c r="H60" s="90">
        <v>45.7</v>
      </c>
      <c r="I60" s="116">
        <f t="shared" si="13"/>
        <v>2.1999605258724029</v>
      </c>
      <c r="J60" s="90">
        <v>18.599999999999998</v>
      </c>
      <c r="K60" s="116">
        <f t="shared" si="13"/>
        <v>1.0468611051701429</v>
      </c>
      <c r="L60" s="90">
        <v>3.05</v>
      </c>
      <c r="M60" s="116">
        <f t="shared" si="13"/>
        <v>3.4769206566706151E-2</v>
      </c>
      <c r="N60" s="90">
        <v>353.1</v>
      </c>
      <c r="O60" s="116">
        <f t="shared" si="13"/>
        <v>0.83268148671494546</v>
      </c>
      <c r="P60" s="90">
        <v>97.26</v>
      </c>
      <c r="Q60" s="116">
        <f t="shared" si="19"/>
        <v>1.3554493915389634</v>
      </c>
      <c r="R60" s="90"/>
      <c r="S60" s="116">
        <f t="shared" si="19"/>
        <v>0</v>
      </c>
      <c r="T60" s="90"/>
      <c r="U60" s="116">
        <f t="shared" si="19"/>
        <v>0</v>
      </c>
      <c r="V60" s="90"/>
      <c r="W60" s="116">
        <f t="shared" si="19"/>
        <v>0</v>
      </c>
      <c r="X60" s="90"/>
      <c r="Y60" s="116">
        <f t="shared" si="19"/>
        <v>0</v>
      </c>
      <c r="Z60" s="90">
        <f t="shared" si="18"/>
        <v>517.71</v>
      </c>
      <c r="AA60" s="116">
        <f t="shared" si="19"/>
        <v>0.60338197397081195</v>
      </c>
    </row>
    <row r="61" spans="1:27" x14ac:dyDescent="0.2">
      <c r="A61" s="89" t="s">
        <v>211</v>
      </c>
      <c r="B61" s="90"/>
      <c r="C61" s="90"/>
      <c r="D61" s="90">
        <v>20</v>
      </c>
      <c r="E61" s="116">
        <f t="shared" si="13"/>
        <v>3.3911524831714059</v>
      </c>
      <c r="F61" s="90">
        <v>169.5</v>
      </c>
      <c r="G61" s="116">
        <f t="shared" si="13"/>
        <v>8.5406347782710128</v>
      </c>
      <c r="H61" s="90"/>
      <c r="I61" s="116">
        <f t="shared" si="13"/>
        <v>0</v>
      </c>
      <c r="J61" s="90">
        <v>24.150000000000002</v>
      </c>
      <c r="K61" s="116">
        <f t="shared" si="13"/>
        <v>1.3592309510676859</v>
      </c>
      <c r="L61" s="90">
        <v>46.6</v>
      </c>
      <c r="M61" s="116">
        <f t="shared" si="13"/>
        <v>0.53122787737983823</v>
      </c>
      <c r="N61" s="90">
        <v>15</v>
      </c>
      <c r="O61" s="116">
        <f t="shared" si="13"/>
        <v>3.5373045314993433E-2</v>
      </c>
      <c r="P61" s="90">
        <v>10.8</v>
      </c>
      <c r="Q61" s="116">
        <f t="shared" si="19"/>
        <v>0.15051257894942222</v>
      </c>
      <c r="R61" s="90">
        <v>0.52</v>
      </c>
      <c r="S61" s="116">
        <f t="shared" si="19"/>
        <v>7.7097572909099008E-2</v>
      </c>
      <c r="T61" s="90">
        <v>2.5</v>
      </c>
      <c r="U61" s="116">
        <f t="shared" si="19"/>
        <v>1.7004442920846363E-2</v>
      </c>
      <c r="V61" s="90"/>
      <c r="W61" s="116">
        <f t="shared" si="19"/>
        <v>0</v>
      </c>
      <c r="X61" s="90"/>
      <c r="Y61" s="116">
        <f t="shared" si="19"/>
        <v>0</v>
      </c>
      <c r="Z61" s="90">
        <f t="shared" si="18"/>
        <v>289.07</v>
      </c>
      <c r="AA61" s="116">
        <f t="shared" si="19"/>
        <v>0.33690604240934613</v>
      </c>
    </row>
    <row r="62" spans="1:27" x14ac:dyDescent="0.2">
      <c r="A62" s="91" t="s">
        <v>212</v>
      </c>
      <c r="B62" s="92"/>
      <c r="C62" s="92"/>
      <c r="D62" s="92"/>
      <c r="E62" s="117">
        <f t="shared" si="13"/>
        <v>0</v>
      </c>
      <c r="F62" s="92"/>
      <c r="G62" s="117">
        <f t="shared" si="13"/>
        <v>0</v>
      </c>
      <c r="H62" s="92">
        <v>101.5</v>
      </c>
      <c r="I62" s="117">
        <f t="shared" si="13"/>
        <v>4.886126769716606</v>
      </c>
      <c r="J62" s="92">
        <v>113</v>
      </c>
      <c r="K62" s="117">
        <f t="shared" si="13"/>
        <v>6.3599626281842028</v>
      </c>
      <c r="L62" s="92"/>
      <c r="M62" s="117">
        <f t="shared" si="13"/>
        <v>0</v>
      </c>
      <c r="N62" s="92">
        <v>14.03</v>
      </c>
      <c r="O62" s="117">
        <f t="shared" si="13"/>
        <v>3.308558838462386E-2</v>
      </c>
      <c r="P62" s="92">
        <v>1.2000000000000002</v>
      </c>
      <c r="Q62" s="117">
        <f t="shared" si="19"/>
        <v>1.6723619883269137E-2</v>
      </c>
      <c r="R62" s="92">
        <v>144.14999999999998</v>
      </c>
      <c r="S62" s="117">
        <f t="shared" si="19"/>
        <v>21.372336797781962</v>
      </c>
      <c r="T62" s="92">
        <v>185.35000000000002</v>
      </c>
      <c r="U62" s="117">
        <f t="shared" si="19"/>
        <v>1.2607093981515491</v>
      </c>
      <c r="V62" s="92">
        <v>0</v>
      </c>
      <c r="W62" s="117">
        <f t="shared" si="19"/>
        <v>0</v>
      </c>
      <c r="X62" s="92">
        <v>0.02</v>
      </c>
      <c r="Y62" s="117">
        <f t="shared" si="19"/>
        <v>1.5292507435981741E-3</v>
      </c>
      <c r="Z62" s="92">
        <f t="shared" si="18"/>
        <v>559.25</v>
      </c>
      <c r="AA62" s="117">
        <f t="shared" si="19"/>
        <v>0.65179611933935322</v>
      </c>
    </row>
    <row r="63" spans="1:27" x14ac:dyDescent="0.2">
      <c r="A63" s="88" t="s">
        <v>213</v>
      </c>
      <c r="B63" s="93"/>
      <c r="C63" s="93"/>
      <c r="D63" s="93"/>
      <c r="E63" s="118">
        <f t="shared" si="13"/>
        <v>0</v>
      </c>
      <c r="F63" s="93"/>
      <c r="G63" s="118">
        <f t="shared" si="13"/>
        <v>0</v>
      </c>
      <c r="H63" s="93"/>
      <c r="I63" s="118">
        <f t="shared" si="13"/>
        <v>0</v>
      </c>
      <c r="J63" s="93"/>
      <c r="K63" s="118">
        <f t="shared" si="13"/>
        <v>0</v>
      </c>
      <c r="L63" s="93"/>
      <c r="M63" s="118">
        <f t="shared" si="13"/>
        <v>0</v>
      </c>
      <c r="N63" s="93"/>
      <c r="O63" s="118">
        <f t="shared" si="13"/>
        <v>0</v>
      </c>
      <c r="P63" s="93"/>
      <c r="Q63" s="118">
        <f t="shared" si="19"/>
        <v>0</v>
      </c>
      <c r="R63" s="93"/>
      <c r="S63" s="118">
        <f t="shared" si="19"/>
        <v>0</v>
      </c>
      <c r="T63" s="93"/>
      <c r="U63" s="118">
        <f t="shared" si="19"/>
        <v>0</v>
      </c>
      <c r="V63" s="93"/>
      <c r="W63" s="118">
        <f t="shared" si="19"/>
        <v>0</v>
      </c>
      <c r="X63" s="93"/>
      <c r="Y63" s="118">
        <f t="shared" si="19"/>
        <v>0</v>
      </c>
      <c r="Z63" s="93">
        <f t="shared" si="18"/>
        <v>0</v>
      </c>
      <c r="AA63" s="118">
        <f t="shared" si="19"/>
        <v>0</v>
      </c>
    </row>
    <row r="64" spans="1:27" x14ac:dyDescent="0.2">
      <c r="A64" s="89" t="s">
        <v>214</v>
      </c>
      <c r="B64" s="90"/>
      <c r="C64" s="90"/>
      <c r="D64" s="90"/>
      <c r="E64" s="116">
        <f t="shared" si="13"/>
        <v>0</v>
      </c>
      <c r="F64" s="90">
        <v>5.07</v>
      </c>
      <c r="G64" s="116">
        <f t="shared" si="13"/>
        <v>0.25546323496067275</v>
      </c>
      <c r="H64" s="90"/>
      <c r="I64" s="116">
        <f t="shared" si="13"/>
        <v>0</v>
      </c>
      <c r="J64" s="90"/>
      <c r="K64" s="116">
        <f t="shared" si="13"/>
        <v>0</v>
      </c>
      <c r="L64" s="90">
        <v>14</v>
      </c>
      <c r="M64" s="116">
        <f t="shared" si="13"/>
        <v>0.15959635801111022</v>
      </c>
      <c r="N64" s="90">
        <v>6344.84</v>
      </c>
      <c r="O64" s="116">
        <f t="shared" si="13"/>
        <v>14.962420855758863</v>
      </c>
      <c r="P64" s="90">
        <v>65.160000000000011</v>
      </c>
      <c r="Q64" s="116">
        <f t="shared" si="19"/>
        <v>0.90809255966151414</v>
      </c>
      <c r="R64" s="90"/>
      <c r="S64" s="116">
        <f t="shared" si="19"/>
        <v>0</v>
      </c>
      <c r="T64" s="90"/>
      <c r="U64" s="116">
        <f t="shared" si="19"/>
        <v>0</v>
      </c>
      <c r="V64" s="90">
        <v>7</v>
      </c>
      <c r="W64" s="116">
        <f t="shared" si="19"/>
        <v>0.16144656118824674</v>
      </c>
      <c r="X64" s="90"/>
      <c r="Y64" s="116">
        <f t="shared" si="19"/>
        <v>0</v>
      </c>
      <c r="Z64" s="90">
        <f t="shared" si="18"/>
        <v>6436.07</v>
      </c>
      <c r="AA64" s="116">
        <f t="shared" si="19"/>
        <v>7.5011273130021126</v>
      </c>
    </row>
    <row r="65" spans="1:27" x14ac:dyDescent="0.2">
      <c r="A65" s="91" t="s">
        <v>215</v>
      </c>
      <c r="B65" s="92"/>
      <c r="C65" s="92"/>
      <c r="D65" s="92"/>
      <c r="E65" s="117">
        <f t="shared" si="13"/>
        <v>0</v>
      </c>
      <c r="F65" s="92">
        <v>6.3000000000000007</v>
      </c>
      <c r="G65" s="117">
        <f t="shared" si="13"/>
        <v>0.31743952273219694</v>
      </c>
      <c r="H65" s="92">
        <v>0</v>
      </c>
      <c r="I65" s="117">
        <f t="shared" si="13"/>
        <v>0</v>
      </c>
      <c r="J65" s="92">
        <v>2.1</v>
      </c>
      <c r="K65" s="117">
        <f t="shared" si="13"/>
        <v>0.11819399574501616</v>
      </c>
      <c r="L65" s="92">
        <v>1181</v>
      </c>
      <c r="M65" s="117">
        <f t="shared" si="13"/>
        <v>13.463092772222939</v>
      </c>
      <c r="N65" s="92">
        <v>41.08</v>
      </c>
      <c r="O65" s="117">
        <f t="shared" si="13"/>
        <v>9.6874980102662017E-2</v>
      </c>
      <c r="P65" s="92">
        <v>0.95</v>
      </c>
      <c r="Q65" s="117">
        <f t="shared" si="19"/>
        <v>1.3239532407588062E-2</v>
      </c>
      <c r="R65" s="92">
        <v>0</v>
      </c>
      <c r="S65" s="117">
        <f t="shared" si="19"/>
        <v>0</v>
      </c>
      <c r="T65" s="92">
        <v>0</v>
      </c>
      <c r="U65" s="117">
        <f t="shared" si="19"/>
        <v>0</v>
      </c>
      <c r="V65" s="92">
        <v>0</v>
      </c>
      <c r="W65" s="117">
        <f t="shared" si="19"/>
        <v>0</v>
      </c>
      <c r="X65" s="92">
        <v>600</v>
      </c>
      <c r="Y65" s="117">
        <f t="shared" si="19"/>
        <v>45.87752230794522</v>
      </c>
      <c r="Z65" s="92">
        <f t="shared" si="18"/>
        <v>1831.43</v>
      </c>
      <c r="AA65" s="117">
        <f t="shared" si="19"/>
        <v>2.1344997171956583</v>
      </c>
    </row>
    <row r="66" spans="1:27" x14ac:dyDescent="0.2">
      <c r="A66" s="94" t="s">
        <v>216</v>
      </c>
      <c r="B66" s="95"/>
      <c r="C66" s="95"/>
      <c r="D66" s="95">
        <v>166.9</v>
      </c>
      <c r="E66" s="119">
        <f t="shared" si="13"/>
        <v>28.299167472065385</v>
      </c>
      <c r="F66" s="95">
        <v>476.41999999999985</v>
      </c>
      <c r="G66" s="119">
        <f t="shared" si="13"/>
        <v>24.00548213017035</v>
      </c>
      <c r="H66" s="95">
        <v>129.98999999999998</v>
      </c>
      <c r="I66" s="119">
        <f t="shared" si="13"/>
        <v>6.257612007837059</v>
      </c>
      <c r="J66" s="95"/>
      <c r="K66" s="119">
        <f t="shared" si="13"/>
        <v>0</v>
      </c>
      <c r="L66" s="95"/>
      <c r="M66" s="119">
        <f t="shared" si="13"/>
        <v>0</v>
      </c>
      <c r="N66" s="95">
        <v>12585.02</v>
      </c>
      <c r="O66" s="119">
        <f t="shared" si="13"/>
        <v>29.678032183339909</v>
      </c>
      <c r="P66" s="95">
        <v>1780.4699999999998</v>
      </c>
      <c r="Q66" s="119">
        <f t="shared" si="19"/>
        <v>24.813252911303493</v>
      </c>
      <c r="R66" s="95">
        <v>5.4</v>
      </c>
      <c r="S66" s="119">
        <f t="shared" si="19"/>
        <v>0.80062864174833581</v>
      </c>
      <c r="T66" s="95">
        <v>77.650000000000006</v>
      </c>
      <c r="U66" s="119">
        <f t="shared" si="19"/>
        <v>0.52815799712148803</v>
      </c>
      <c r="V66" s="95">
        <v>2440.9499999999998</v>
      </c>
      <c r="W66" s="119">
        <f t="shared" si="19"/>
        <v>56.297569076064406</v>
      </c>
      <c r="X66" s="95">
        <v>120.01</v>
      </c>
      <c r="Y66" s="119">
        <f t="shared" si="19"/>
        <v>9.1762690869608452</v>
      </c>
      <c r="Z66" s="95">
        <f t="shared" si="18"/>
        <v>17782.809999999998</v>
      </c>
      <c r="AA66" s="119">
        <f t="shared" si="19"/>
        <v>20.725554848366638</v>
      </c>
    </row>
    <row r="67" spans="1:27" ht="15" x14ac:dyDescent="0.25">
      <c r="A67" s="68" t="s">
        <v>36</v>
      </c>
      <c r="B67" s="96">
        <f t="shared" ref="B67:AA67" si="20">SUM(B27:B66)</f>
        <v>0</v>
      </c>
      <c r="C67" s="96">
        <f t="shared" si="20"/>
        <v>0</v>
      </c>
      <c r="D67" s="96">
        <f t="shared" si="20"/>
        <v>589.77</v>
      </c>
      <c r="E67" s="96">
        <f t="shared" si="20"/>
        <v>100.00000000000003</v>
      </c>
      <c r="F67" s="96">
        <f t="shared" si="20"/>
        <v>1984.629999999999</v>
      </c>
      <c r="G67" s="96">
        <f t="shared" si="20"/>
        <v>99.999999999999957</v>
      </c>
      <c r="H67" s="96">
        <f t="shared" si="20"/>
        <v>2077.31</v>
      </c>
      <c r="I67" s="96">
        <f t="shared" si="20"/>
        <v>99.999999999999986</v>
      </c>
      <c r="J67" s="96">
        <f t="shared" si="20"/>
        <v>1776.74</v>
      </c>
      <c r="K67" s="96">
        <f t="shared" si="20"/>
        <v>100</v>
      </c>
      <c r="L67" s="96">
        <f t="shared" si="20"/>
        <v>8772.130000000001</v>
      </c>
      <c r="M67" s="96">
        <f t="shared" si="20"/>
        <v>100</v>
      </c>
      <c r="N67" s="96">
        <f t="shared" si="20"/>
        <v>42405.17000000002</v>
      </c>
      <c r="O67" s="96">
        <f t="shared" si="20"/>
        <v>100.00000000000006</v>
      </c>
      <c r="P67" s="96">
        <f t="shared" si="20"/>
        <v>7175.48</v>
      </c>
      <c r="Q67" s="96">
        <f t="shared" si="20"/>
        <v>99.999999999999986</v>
      </c>
      <c r="R67" s="96">
        <f t="shared" si="20"/>
        <v>674.47</v>
      </c>
      <c r="S67" s="96">
        <f t="shared" si="20"/>
        <v>99.999999999999986</v>
      </c>
      <c r="T67" s="96">
        <f t="shared" si="20"/>
        <v>14702.04</v>
      </c>
      <c r="U67" s="96">
        <f t="shared" si="20"/>
        <v>99.999999999999986</v>
      </c>
      <c r="V67" s="96">
        <f t="shared" si="20"/>
        <v>4335.7999999999993</v>
      </c>
      <c r="W67" s="96">
        <f t="shared" si="20"/>
        <v>100.00000000000003</v>
      </c>
      <c r="X67" s="96">
        <f t="shared" si="20"/>
        <v>1307.83</v>
      </c>
      <c r="Y67" s="96">
        <f t="shared" si="20"/>
        <v>100</v>
      </c>
      <c r="Z67" s="96">
        <f t="shared" si="20"/>
        <v>85801.370000000024</v>
      </c>
      <c r="AA67" s="96">
        <f t="shared" si="20"/>
        <v>100.00000000000001</v>
      </c>
    </row>
    <row r="70" spans="1:27" x14ac:dyDescent="0.2">
      <c r="Z70" s="2"/>
    </row>
  </sheetData>
  <mergeCells count="8">
    <mergeCell ref="A25:A27"/>
    <mergeCell ref="Z26:Z27"/>
    <mergeCell ref="AA26:AA27"/>
    <mergeCell ref="A4:AA4"/>
    <mergeCell ref="A5:AA5"/>
    <mergeCell ref="A7:A9"/>
    <mergeCell ref="Z8:Z9"/>
    <mergeCell ref="AA8:AA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showGridLines="0" zoomScale="80" zoomScaleNormal="80" workbookViewId="0">
      <selection activeCell="B1" sqref="B1"/>
    </sheetView>
  </sheetViews>
  <sheetFormatPr baseColWidth="10" defaultRowHeight="12.75" x14ac:dyDescent="0.2"/>
  <cols>
    <col min="1" max="1" width="43.7109375" bestFit="1" customWidth="1"/>
    <col min="2" max="2" width="5.85546875" customWidth="1"/>
    <col min="3" max="3" width="8.85546875" bestFit="1" customWidth="1"/>
    <col min="4" max="4" width="5.85546875" customWidth="1"/>
    <col min="5" max="5" width="7.7109375" customWidth="1"/>
    <col min="6" max="6" width="9.85546875" bestFit="1" customWidth="1"/>
    <col min="7" max="7" width="7.42578125" customWidth="1"/>
    <col min="8" max="8" width="8" customWidth="1"/>
    <col min="9" max="9" width="8.85546875" bestFit="1" customWidth="1"/>
    <col min="10" max="10" width="8.42578125" customWidth="1"/>
    <col min="11" max="11" width="7.28515625" customWidth="1"/>
    <col min="12" max="12" width="8.5703125" customWidth="1"/>
    <col min="13" max="13" width="8.7109375" customWidth="1"/>
    <col min="14" max="14" width="9" customWidth="1"/>
    <col min="15" max="15" width="8.7109375" customWidth="1"/>
    <col min="16" max="16" width="8.85546875" customWidth="1"/>
    <col min="17" max="17" width="10" customWidth="1"/>
    <col min="18" max="18" width="9.28515625" customWidth="1"/>
    <col min="19" max="19" width="8.85546875" bestFit="1" customWidth="1"/>
    <col min="20" max="20" width="8.85546875" customWidth="1"/>
    <col min="21" max="21" width="8.85546875" bestFit="1" customWidth="1"/>
    <col min="22" max="22" width="8.7109375" customWidth="1"/>
    <col min="23" max="23" width="8.85546875" bestFit="1" customWidth="1"/>
    <col min="24" max="24" width="5.85546875" customWidth="1"/>
    <col min="25" max="25" width="8.85546875" bestFit="1" customWidth="1"/>
    <col min="26" max="26" width="10" customWidth="1"/>
    <col min="27" max="27" width="7.85546875" bestFit="1" customWidth="1"/>
  </cols>
  <sheetData>
    <row r="1" spans="1:27" x14ac:dyDescent="0.2">
      <c r="A1" s="24" t="s">
        <v>31</v>
      </c>
    </row>
    <row r="2" spans="1:27" x14ac:dyDescent="0.2">
      <c r="A2" s="24" t="s">
        <v>165</v>
      </c>
    </row>
    <row r="3" spans="1:27" x14ac:dyDescent="0.2">
      <c r="A3" s="24" t="s">
        <v>166</v>
      </c>
    </row>
    <row r="4" spans="1:27" ht="18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</row>
    <row r="5" spans="1:27" ht="18" x14ac:dyDescent="0.25">
      <c r="A5" s="170" t="s">
        <v>233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</row>
    <row r="7" spans="1:27" ht="24.75" customHeight="1" x14ac:dyDescent="0.25">
      <c r="A7" s="193" t="s">
        <v>250</v>
      </c>
      <c r="B7" s="102" t="s">
        <v>251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 t="s">
        <v>17</v>
      </c>
      <c r="AA7" s="103"/>
    </row>
    <row r="8" spans="1:27" ht="24.75" customHeight="1" x14ac:dyDescent="0.25">
      <c r="A8" s="208"/>
      <c r="B8" s="104" t="s">
        <v>18</v>
      </c>
      <c r="C8" s="104"/>
      <c r="D8" s="104" t="s">
        <v>19</v>
      </c>
      <c r="E8" s="104"/>
      <c r="F8" s="104" t="s">
        <v>20</v>
      </c>
      <c r="G8" s="104"/>
      <c r="H8" s="104" t="s">
        <v>21</v>
      </c>
      <c r="I8" s="104"/>
      <c r="J8" s="104" t="s">
        <v>22</v>
      </c>
      <c r="K8" s="104"/>
      <c r="L8" s="104" t="s">
        <v>23</v>
      </c>
      <c r="M8" s="104"/>
      <c r="N8" s="105" t="s">
        <v>24</v>
      </c>
      <c r="O8" s="104"/>
      <c r="P8" s="104" t="s">
        <v>25</v>
      </c>
      <c r="Q8" s="104"/>
      <c r="R8" s="104" t="s">
        <v>42</v>
      </c>
      <c r="S8" s="104"/>
      <c r="T8" s="104" t="s">
        <v>26</v>
      </c>
      <c r="U8" s="104"/>
      <c r="V8" s="104" t="s">
        <v>27</v>
      </c>
      <c r="W8" s="104"/>
      <c r="X8" s="104" t="s">
        <v>28</v>
      </c>
      <c r="Y8" s="104"/>
      <c r="Z8" s="205" t="s">
        <v>253</v>
      </c>
      <c r="AA8" s="207" t="s">
        <v>3</v>
      </c>
    </row>
    <row r="9" spans="1:27" ht="24.75" customHeight="1" x14ac:dyDescent="0.25">
      <c r="A9" s="194"/>
      <c r="B9" s="106" t="s">
        <v>253</v>
      </c>
      <c r="C9" s="106" t="s">
        <v>3</v>
      </c>
      <c r="D9" s="106" t="s">
        <v>253</v>
      </c>
      <c r="E9" s="106" t="s">
        <v>3</v>
      </c>
      <c r="F9" s="106" t="s">
        <v>253</v>
      </c>
      <c r="G9" s="106" t="s">
        <v>3</v>
      </c>
      <c r="H9" s="106" t="s">
        <v>253</v>
      </c>
      <c r="I9" s="106" t="s">
        <v>3</v>
      </c>
      <c r="J9" s="106" t="s">
        <v>253</v>
      </c>
      <c r="K9" s="106" t="s">
        <v>3</v>
      </c>
      <c r="L9" s="106" t="s">
        <v>253</v>
      </c>
      <c r="M9" s="106" t="s">
        <v>3</v>
      </c>
      <c r="N9" s="107" t="s">
        <v>253</v>
      </c>
      <c r="O9" s="106" t="s">
        <v>3</v>
      </c>
      <c r="P9" s="106" t="s">
        <v>253</v>
      </c>
      <c r="Q9" s="106" t="s">
        <v>3</v>
      </c>
      <c r="R9" s="106" t="s">
        <v>253</v>
      </c>
      <c r="S9" s="106" t="s">
        <v>3</v>
      </c>
      <c r="T9" s="106" t="s">
        <v>253</v>
      </c>
      <c r="U9" s="106" t="s">
        <v>3</v>
      </c>
      <c r="V9" s="106" t="s">
        <v>253</v>
      </c>
      <c r="W9" s="106" t="s">
        <v>3</v>
      </c>
      <c r="X9" s="106" t="s">
        <v>253</v>
      </c>
      <c r="Y9" s="106" t="s">
        <v>3</v>
      </c>
      <c r="Z9" s="206"/>
      <c r="AA9" s="176"/>
    </row>
    <row r="10" spans="1:27" ht="24.75" customHeight="1" x14ac:dyDescent="0.2">
      <c r="A10" s="21" t="s">
        <v>29</v>
      </c>
      <c r="B10" s="21"/>
      <c r="C10" s="108">
        <v>0</v>
      </c>
      <c r="D10" s="21">
        <v>0</v>
      </c>
      <c r="E10" s="108">
        <f t="shared" ref="E10:E19" si="0">((D10/D$19*100))</f>
        <v>0</v>
      </c>
      <c r="F10" s="21">
        <v>783.96</v>
      </c>
      <c r="G10" s="108">
        <f t="shared" ref="G10:G19" si="1">((F10/F$19*100))</f>
        <v>4.9797813103845172</v>
      </c>
      <c r="H10" s="77">
        <f>SUM(H30:H38)</f>
        <v>72.710000000000008</v>
      </c>
      <c r="I10" s="108">
        <f t="shared" ref="I10:I19" si="2">((H10/H$19*100))</f>
        <v>0.93650542183960017</v>
      </c>
      <c r="J10" s="21">
        <v>3.32</v>
      </c>
      <c r="K10" s="108">
        <f t="shared" ref="K10:K19" si="3">((J10/J$19*100))</f>
        <v>4.1171196531698713E-2</v>
      </c>
      <c r="L10" s="21">
        <v>1148.72</v>
      </c>
      <c r="M10" s="108">
        <f t="shared" ref="M10:M19" si="4">((L10/L$19*100))</f>
        <v>32.534730581321249</v>
      </c>
      <c r="N10" s="77">
        <v>805.94</v>
      </c>
      <c r="O10" s="108">
        <f t="shared" ref="O10:O19" si="5">((N10/N$19*100))</f>
        <v>5.8107124060014854</v>
      </c>
      <c r="P10" s="77">
        <f>SUM(P30:P38)</f>
        <v>4299.32</v>
      </c>
      <c r="Q10" s="108">
        <f t="shared" ref="Q10:S19" si="6">((P10/P$19*100))</f>
        <v>12.22475033395907</v>
      </c>
      <c r="R10" s="21">
        <f>SUM(R30:R38)</f>
        <v>1837.4500000000003</v>
      </c>
      <c r="S10" s="108">
        <f t="shared" si="6"/>
        <v>37.602963296462669</v>
      </c>
      <c r="T10" s="21">
        <f>SUM(T30:T38)</f>
        <v>2101.1999999999998</v>
      </c>
      <c r="U10" s="108">
        <f t="shared" ref="U10:U19" si="7">((T10/T$19*100))</f>
        <v>33.249202870457552</v>
      </c>
      <c r="V10" s="21">
        <f>SUM(V30:V38)</f>
        <v>0</v>
      </c>
      <c r="W10" s="108">
        <f t="shared" ref="W10:W19" si="8">((V10/V$19*100))</f>
        <v>0</v>
      </c>
      <c r="X10" s="21">
        <f>SUM(X30:X38)</f>
        <v>3.65</v>
      </c>
      <c r="Y10" s="108">
        <f t="shared" ref="Y10:Y19" si="9">((X10/X$19*100))</f>
        <v>1.3012477718360069</v>
      </c>
      <c r="Z10" s="77">
        <f>SUM(B10+D10+F10+H10+J10+L10+N10+P10+T10+V10+X10+R10)</f>
        <v>11056.269999999999</v>
      </c>
      <c r="AA10" s="108">
        <f t="shared" ref="AA10:AA19" si="10">((Z10/Z$19*100))</f>
        <v>11.391784247183315</v>
      </c>
    </row>
    <row r="11" spans="1:27" ht="24.75" customHeight="1" x14ac:dyDescent="0.2">
      <c r="A11" s="22" t="s">
        <v>234</v>
      </c>
      <c r="B11" s="22"/>
      <c r="C11" s="109">
        <v>0</v>
      </c>
      <c r="D11" s="22">
        <v>6.14</v>
      </c>
      <c r="E11" s="109">
        <f t="shared" si="0"/>
        <v>10.999641705481904</v>
      </c>
      <c r="F11" s="22">
        <v>78.5</v>
      </c>
      <c r="G11" s="109">
        <f t="shared" si="1"/>
        <v>0.49863874797844865</v>
      </c>
      <c r="H11" s="80">
        <f>SUM(H39:H46)</f>
        <v>2040.1599999999999</v>
      </c>
      <c r="I11" s="109">
        <f t="shared" si="2"/>
        <v>26.277278248112758</v>
      </c>
      <c r="J11" s="22">
        <v>388.3</v>
      </c>
      <c r="K11" s="109">
        <f t="shared" si="3"/>
        <v>4.8152938594152443</v>
      </c>
      <c r="L11" s="22">
        <v>435.7</v>
      </c>
      <c r="M11" s="109">
        <f t="shared" si="4"/>
        <v>12.340154358139204</v>
      </c>
      <c r="N11" s="80">
        <v>1438.23</v>
      </c>
      <c r="O11" s="109">
        <f t="shared" si="5"/>
        <v>10.369433088919171</v>
      </c>
      <c r="P11" s="80">
        <f>SUM(P39:P46)</f>
        <v>2459.19</v>
      </c>
      <c r="Q11" s="109">
        <f t="shared" si="6"/>
        <v>6.9924973655761393</v>
      </c>
      <c r="R11" s="22">
        <f>SUM(R39:R46)</f>
        <v>1763.6</v>
      </c>
      <c r="S11" s="109">
        <f t="shared" si="6"/>
        <v>36.091641170993249</v>
      </c>
      <c r="T11" s="22">
        <f>SUM(T39:T46)</f>
        <v>1415.2</v>
      </c>
      <c r="U11" s="109">
        <f t="shared" si="7"/>
        <v>22.393999572754392</v>
      </c>
      <c r="V11" s="22">
        <f>SUM(V39:V46)</f>
        <v>1118.4499999999998</v>
      </c>
      <c r="W11" s="109">
        <f t="shared" si="8"/>
        <v>81.513738065738636</v>
      </c>
      <c r="X11" s="22">
        <f>SUM(X39:X46)</f>
        <v>104</v>
      </c>
      <c r="Y11" s="109">
        <f t="shared" si="9"/>
        <v>37.076648841354718</v>
      </c>
      <c r="Z11" s="80">
        <f t="shared" ref="Z11:Z18" si="11">SUM(B11+D11+F11+H11+J11+L11+N11+P11+T11+V11+X11+R11)</f>
        <v>11247.47</v>
      </c>
      <c r="AA11" s="109">
        <f t="shared" si="10"/>
        <v>11.588786414104117</v>
      </c>
    </row>
    <row r="12" spans="1:27" ht="24.75" customHeight="1" x14ac:dyDescent="0.2">
      <c r="A12" s="22" t="s">
        <v>235</v>
      </c>
      <c r="B12" s="22"/>
      <c r="C12" s="109">
        <v>0</v>
      </c>
      <c r="D12" s="22">
        <v>0.3</v>
      </c>
      <c r="E12" s="109">
        <f t="shared" si="0"/>
        <v>0.53744177714080976</v>
      </c>
      <c r="F12" s="22">
        <v>0.02</v>
      </c>
      <c r="G12" s="109">
        <f t="shared" si="1"/>
        <v>1.2704171923017798E-4</v>
      </c>
      <c r="H12" s="2">
        <v>133.83000000000001</v>
      </c>
      <c r="I12" s="109">
        <f t="shared" si="2"/>
        <v>1.7237315445577457</v>
      </c>
      <c r="J12" s="22">
        <v>7.5</v>
      </c>
      <c r="K12" s="109">
        <f t="shared" si="3"/>
        <v>9.3007221080644686E-2</v>
      </c>
      <c r="L12" s="22">
        <v>56.83</v>
      </c>
      <c r="M12" s="109">
        <f t="shared" si="4"/>
        <v>1.6095730368901791</v>
      </c>
      <c r="N12" s="80">
        <v>727.94</v>
      </c>
      <c r="O12" s="109">
        <f t="shared" si="5"/>
        <v>5.2483435352814372</v>
      </c>
      <c r="P12" s="80">
        <f>SUM(P47:P52)</f>
        <v>43.8</v>
      </c>
      <c r="Q12" s="109">
        <f t="shared" si="6"/>
        <v>0.12454157044076908</v>
      </c>
      <c r="R12" s="22">
        <f>SUM(R47:R52)</f>
        <v>15</v>
      </c>
      <c r="S12" s="109">
        <f t="shared" si="6"/>
        <v>0.3069713186464611</v>
      </c>
      <c r="T12" s="22">
        <f>SUM(T47:T52)</f>
        <v>6</v>
      </c>
      <c r="U12" s="109">
        <f t="shared" si="7"/>
        <v>9.4943469076120945E-2</v>
      </c>
      <c r="V12" s="22">
        <f>SUM(V47:V52)</f>
        <v>43</v>
      </c>
      <c r="W12" s="109">
        <f t="shared" si="8"/>
        <v>3.1338823700896441</v>
      </c>
      <c r="X12" s="22">
        <f>SUM(X47:X52)</f>
        <v>0.2</v>
      </c>
      <c r="Y12" s="109">
        <f t="shared" si="9"/>
        <v>7.1301247771835996E-2</v>
      </c>
      <c r="Z12" s="80">
        <f t="shared" si="11"/>
        <v>1034.42</v>
      </c>
      <c r="AA12" s="109">
        <f t="shared" si="10"/>
        <v>1.0658105727312528</v>
      </c>
    </row>
    <row r="13" spans="1:27" ht="24.75" customHeight="1" x14ac:dyDescent="0.2">
      <c r="A13" s="22" t="s">
        <v>236</v>
      </c>
      <c r="B13" s="22"/>
      <c r="C13" s="109">
        <v>0</v>
      </c>
      <c r="D13" s="22">
        <v>1.07</v>
      </c>
      <c r="E13" s="109">
        <f t="shared" si="0"/>
        <v>1.9168756718022217</v>
      </c>
      <c r="F13" s="22">
        <v>199.46</v>
      </c>
      <c r="G13" s="109">
        <f t="shared" si="1"/>
        <v>1.2669870658825653</v>
      </c>
      <c r="H13" s="80">
        <f>SUM(H53:H54)</f>
        <v>47.95</v>
      </c>
      <c r="I13" s="109">
        <f t="shared" si="2"/>
        <v>0.61759641008401633</v>
      </c>
      <c r="J13" s="22">
        <v>295.39999999999998</v>
      </c>
      <c r="K13" s="109">
        <f t="shared" si="3"/>
        <v>3.6632444142963254</v>
      </c>
      <c r="L13" s="22">
        <v>674.51</v>
      </c>
      <c r="M13" s="109">
        <f t="shared" si="4"/>
        <v>19.103873114777311</v>
      </c>
      <c r="N13" s="80">
        <v>85.37</v>
      </c>
      <c r="O13" s="109">
        <f t="shared" si="5"/>
        <v>0.61550551914577611</v>
      </c>
      <c r="P13" s="80">
        <f>SUM(P53:P54)</f>
        <v>42.519999999999996</v>
      </c>
      <c r="Q13" s="109">
        <f t="shared" si="6"/>
        <v>0.12090199943245435</v>
      </c>
      <c r="R13" s="22">
        <f>SUM(R53:R54)</f>
        <v>0</v>
      </c>
      <c r="S13" s="109">
        <f t="shared" si="6"/>
        <v>0</v>
      </c>
      <c r="T13" s="22">
        <f>SUM(T53:T54)</f>
        <v>20.650000000000002</v>
      </c>
      <c r="U13" s="109">
        <f t="shared" si="7"/>
        <v>0.32676377273698293</v>
      </c>
      <c r="V13" s="22">
        <f>SUM(V53:V54)</f>
        <v>0</v>
      </c>
      <c r="W13" s="109">
        <f t="shared" si="8"/>
        <v>0</v>
      </c>
      <c r="X13" s="22">
        <f>SUM(X53:X54)</f>
        <v>0</v>
      </c>
      <c r="Y13" s="109">
        <f t="shared" si="9"/>
        <v>0</v>
      </c>
      <c r="Z13" s="80">
        <f t="shared" si="11"/>
        <v>1366.9299999999998</v>
      </c>
      <c r="AA13" s="109">
        <f t="shared" si="10"/>
        <v>1.4084109415745354</v>
      </c>
    </row>
    <row r="14" spans="1:27" ht="24.75" customHeight="1" x14ac:dyDescent="0.2">
      <c r="A14" s="22" t="s">
        <v>237</v>
      </c>
      <c r="B14" s="22"/>
      <c r="C14" s="109">
        <v>0</v>
      </c>
      <c r="D14" s="22">
        <v>1.17</v>
      </c>
      <c r="E14" s="109">
        <f t="shared" si="0"/>
        <v>2.0960229308491578</v>
      </c>
      <c r="F14" s="22">
        <v>3944.94</v>
      </c>
      <c r="G14" s="109">
        <f t="shared" si="1"/>
        <v>25.058597992994919</v>
      </c>
      <c r="H14" s="80">
        <f>SUM(H55:H57)</f>
        <v>1234.0899999999999</v>
      </c>
      <c r="I14" s="109">
        <f t="shared" si="2"/>
        <v>15.895089754339594</v>
      </c>
      <c r="J14" s="22">
        <v>5645.5</v>
      </c>
      <c r="K14" s="109">
        <f t="shared" si="3"/>
        <v>70.009635548103944</v>
      </c>
      <c r="L14" s="22">
        <v>504.98</v>
      </c>
      <c r="M14" s="109">
        <f t="shared" si="4"/>
        <v>14.302343694682431</v>
      </c>
      <c r="N14" s="80">
        <v>3837.11</v>
      </c>
      <c r="O14" s="109">
        <f t="shared" si="5"/>
        <v>27.665015609341093</v>
      </c>
      <c r="P14" s="80">
        <f>SUM(P55:P57)</f>
        <v>4120.8</v>
      </c>
      <c r="Q14" s="109">
        <f t="shared" si="6"/>
        <v>11.717143914893178</v>
      </c>
      <c r="R14" s="22">
        <f>SUM(R55:R57)</f>
        <v>50.25</v>
      </c>
      <c r="S14" s="109">
        <f t="shared" si="6"/>
        <v>1.0283539174656446</v>
      </c>
      <c r="T14" s="22">
        <f>SUM(T55:T57)</f>
        <v>9.65</v>
      </c>
      <c r="U14" s="109">
        <f t="shared" si="7"/>
        <v>0.15270074609742784</v>
      </c>
      <c r="V14" s="22">
        <f>SUM(V55:V57)</f>
        <v>149.65</v>
      </c>
      <c r="W14" s="109">
        <f t="shared" si="8"/>
        <v>10.90663945776547</v>
      </c>
      <c r="X14" s="22">
        <f>SUM(X55:X57)</f>
        <v>160</v>
      </c>
      <c r="Y14" s="109">
        <f t="shared" si="9"/>
        <v>57.040998217468797</v>
      </c>
      <c r="Z14" s="80">
        <f t="shared" si="11"/>
        <v>19658.140000000003</v>
      </c>
      <c r="AA14" s="109">
        <f t="shared" si="10"/>
        <v>20.254687121508816</v>
      </c>
    </row>
    <row r="15" spans="1:27" ht="24.75" customHeight="1" x14ac:dyDescent="0.2">
      <c r="A15" s="22" t="s">
        <v>30</v>
      </c>
      <c r="B15" s="22"/>
      <c r="C15" s="109">
        <v>0</v>
      </c>
      <c r="D15" s="22">
        <v>0.01</v>
      </c>
      <c r="E15" s="109">
        <f t="shared" si="0"/>
        <v>1.791472590469366E-2</v>
      </c>
      <c r="F15" s="22">
        <v>4684.25</v>
      </c>
      <c r="G15" s="109">
        <f t="shared" si="1"/>
        <v>29.754758665198061</v>
      </c>
      <c r="H15" s="80">
        <f>SUM(H58:H60)</f>
        <v>81.2</v>
      </c>
      <c r="I15" s="109">
        <f t="shared" si="2"/>
        <v>1.0458566944488452</v>
      </c>
      <c r="J15" s="22">
        <v>60.1</v>
      </c>
      <c r="K15" s="109">
        <f t="shared" si="3"/>
        <v>0.74529786492623273</v>
      </c>
      <c r="L15" s="22">
        <v>140.41999999999999</v>
      </c>
      <c r="M15" s="109">
        <f t="shared" si="4"/>
        <v>3.9770586985767888</v>
      </c>
      <c r="N15" s="80">
        <v>250.38</v>
      </c>
      <c r="O15" s="109">
        <f t="shared" si="5"/>
        <v>1.8052040750113556</v>
      </c>
      <c r="P15" s="80">
        <f>SUM(P58:P60)</f>
        <v>229.20000000000002</v>
      </c>
      <c r="Q15" s="109">
        <f t="shared" si="6"/>
        <v>0.65171068367635321</v>
      </c>
      <c r="R15" s="22">
        <f>SUM(R58:R60)</f>
        <v>8.25</v>
      </c>
      <c r="S15" s="109">
        <f t="shared" si="6"/>
        <v>0.16883422525555358</v>
      </c>
      <c r="T15" s="22">
        <f>SUM(T58:T60)</f>
        <v>40.9</v>
      </c>
      <c r="U15" s="109">
        <f t="shared" si="7"/>
        <v>0.64719798086889102</v>
      </c>
      <c r="V15" s="22">
        <f>SUM(V58:V60)</f>
        <v>0.4</v>
      </c>
      <c r="W15" s="109">
        <f t="shared" si="8"/>
        <v>2.9152394140368784E-2</v>
      </c>
      <c r="X15" s="22">
        <f>SUM(X58:X60)</f>
        <v>3</v>
      </c>
      <c r="Y15" s="109">
        <f t="shared" si="9"/>
        <v>1.0695187165775399</v>
      </c>
      <c r="Z15" s="80">
        <f t="shared" si="11"/>
        <v>5498.11</v>
      </c>
      <c r="AA15" s="109">
        <f t="shared" si="10"/>
        <v>5.6649559831010876</v>
      </c>
    </row>
    <row r="16" spans="1:27" ht="24.75" customHeight="1" x14ac:dyDescent="0.2">
      <c r="A16" s="22" t="s">
        <v>238</v>
      </c>
      <c r="B16" s="22"/>
      <c r="C16" s="109">
        <v>0</v>
      </c>
      <c r="D16" s="22">
        <v>1.6</v>
      </c>
      <c r="E16" s="109">
        <f t="shared" si="0"/>
        <v>2.8663561447509855</v>
      </c>
      <c r="F16" s="22">
        <v>4332.25</v>
      </c>
      <c r="G16" s="109">
        <f t="shared" si="1"/>
        <v>27.518824406746926</v>
      </c>
      <c r="H16" s="80">
        <f>SUM(H61:H64)</f>
        <v>638.16</v>
      </c>
      <c r="I16" s="109">
        <f t="shared" si="2"/>
        <v>8.2195062577521547</v>
      </c>
      <c r="J16" s="22">
        <v>1593.52</v>
      </c>
      <c r="K16" s="109">
        <f t="shared" si="3"/>
        <v>19.761182258190523</v>
      </c>
      <c r="L16" s="22">
        <v>249.99</v>
      </c>
      <c r="M16" s="109">
        <f t="shared" si="4"/>
        <v>7.08036536146711</v>
      </c>
      <c r="N16" s="80">
        <v>2618.4899999999998</v>
      </c>
      <c r="O16" s="109">
        <f t="shared" si="5"/>
        <v>18.878939285791532</v>
      </c>
      <c r="P16" s="80">
        <f>SUM(P61:P64)</f>
        <v>5982.67</v>
      </c>
      <c r="Q16" s="109">
        <f t="shared" si="6"/>
        <v>17.011212722120455</v>
      </c>
      <c r="R16" s="22">
        <f>SUM(R61:R64)</f>
        <v>888.40000000000009</v>
      </c>
      <c r="S16" s="109">
        <f t="shared" si="6"/>
        <v>18.180887965701071</v>
      </c>
      <c r="T16" s="22">
        <f>SUM(T61:T64)</f>
        <v>2431.1999999999998</v>
      </c>
      <c r="U16" s="109">
        <f t="shared" si="7"/>
        <v>38.471093669644205</v>
      </c>
      <c r="V16" s="22">
        <f>SUM(V61:V64)</f>
        <v>60</v>
      </c>
      <c r="W16" s="109">
        <f t="shared" si="8"/>
        <v>4.3728591210553169</v>
      </c>
      <c r="X16" s="22">
        <f>SUM(X61:X64)</f>
        <v>0.55000000000000004</v>
      </c>
      <c r="Y16" s="109">
        <f t="shared" si="9"/>
        <v>0.19607843137254902</v>
      </c>
      <c r="Z16" s="80">
        <f t="shared" si="11"/>
        <v>18796.830000000002</v>
      </c>
      <c r="AA16" s="109">
        <f t="shared" si="10"/>
        <v>19.367239755449425</v>
      </c>
    </row>
    <row r="17" spans="1:27" ht="24.75" customHeight="1" x14ac:dyDescent="0.2">
      <c r="A17" s="22" t="s">
        <v>239</v>
      </c>
      <c r="B17" s="22"/>
      <c r="C17" s="109">
        <v>0</v>
      </c>
      <c r="D17" s="22">
        <v>0</v>
      </c>
      <c r="E17" s="109">
        <f t="shared" si="0"/>
        <v>0</v>
      </c>
      <c r="F17" s="22">
        <v>62.05</v>
      </c>
      <c r="G17" s="109">
        <f t="shared" si="1"/>
        <v>0.3941469339116272</v>
      </c>
      <c r="H17" s="80">
        <f>SUM(H65:H67)</f>
        <v>3.8</v>
      </c>
      <c r="I17" s="109">
        <f t="shared" si="2"/>
        <v>4.8944032498837581E-2</v>
      </c>
      <c r="J17" s="22">
        <v>69.25</v>
      </c>
      <c r="K17" s="109">
        <f t="shared" si="3"/>
        <v>0.8587666746446192</v>
      </c>
      <c r="L17" s="22">
        <v>301.52999999999997</v>
      </c>
      <c r="M17" s="109">
        <f t="shared" si="4"/>
        <v>8.5401118742476783</v>
      </c>
      <c r="N17" s="80">
        <v>428.52</v>
      </c>
      <c r="O17" s="109">
        <f t="shared" si="5"/>
        <v>3.089568057448143</v>
      </c>
      <c r="P17" s="80">
        <f>SUM(P65:P67)</f>
        <v>159.45000000000002</v>
      </c>
      <c r="Q17" s="109">
        <f t="shared" si="6"/>
        <v>0.45338249787170393</v>
      </c>
      <c r="R17" s="22">
        <f>SUM(R65:R67)</f>
        <v>127.5</v>
      </c>
      <c r="S17" s="109">
        <f t="shared" si="6"/>
        <v>2.6092562084949193</v>
      </c>
      <c r="T17" s="22">
        <f>SUM(T65:T67)</f>
        <v>40.25</v>
      </c>
      <c r="U17" s="109">
        <f t="shared" si="7"/>
        <v>0.6369124383856446</v>
      </c>
      <c r="V17" s="22">
        <f>SUM(V65:V67)</f>
        <v>0</v>
      </c>
      <c r="W17" s="109">
        <f t="shared" si="8"/>
        <v>0</v>
      </c>
      <c r="X17" s="22">
        <f>SUM(X65:X67)</f>
        <v>0</v>
      </c>
      <c r="Y17" s="109">
        <f t="shared" si="9"/>
        <v>0</v>
      </c>
      <c r="Z17" s="80">
        <f t="shared" si="11"/>
        <v>1192.3499999999999</v>
      </c>
      <c r="AA17" s="109">
        <f t="shared" si="10"/>
        <v>1.2285331261925609</v>
      </c>
    </row>
    <row r="18" spans="1:27" ht="24.75" customHeight="1" x14ac:dyDescent="0.2">
      <c r="A18" s="23" t="s">
        <v>240</v>
      </c>
      <c r="B18" s="23"/>
      <c r="C18" s="110">
        <v>0</v>
      </c>
      <c r="D18" s="23">
        <v>45.53</v>
      </c>
      <c r="E18" s="110">
        <f t="shared" si="0"/>
        <v>81.565747044070221</v>
      </c>
      <c r="F18" s="23">
        <v>1657.43</v>
      </c>
      <c r="G18" s="110">
        <f t="shared" si="1"/>
        <v>10.528137835183696</v>
      </c>
      <c r="H18" s="83">
        <f>SUM(H68)</f>
        <v>3512.0700000000006</v>
      </c>
      <c r="I18" s="110">
        <f t="shared" si="2"/>
        <v>45.235491636366454</v>
      </c>
      <c r="J18" s="23">
        <v>1</v>
      </c>
      <c r="K18" s="110">
        <f t="shared" si="3"/>
        <v>1.2400962810752626E-2</v>
      </c>
      <c r="L18" s="23">
        <v>18.07</v>
      </c>
      <c r="M18" s="110">
        <f t="shared" si="4"/>
        <v>0.51178927989803857</v>
      </c>
      <c r="N18" s="83">
        <v>3677.92</v>
      </c>
      <c r="O18" s="110">
        <f t="shared" si="5"/>
        <v>26.517278423060009</v>
      </c>
      <c r="P18" s="83">
        <f>SUM(P68)</f>
        <v>17832.030000000006</v>
      </c>
      <c r="Q18" s="110">
        <f t="shared" si="6"/>
        <v>50.703858912029865</v>
      </c>
      <c r="R18" s="23">
        <f>SUM(R68)</f>
        <v>196</v>
      </c>
      <c r="S18" s="110">
        <f t="shared" si="6"/>
        <v>4.0110918969804246</v>
      </c>
      <c r="T18" s="23">
        <f>SUM(T68)</f>
        <v>254.5</v>
      </c>
      <c r="U18" s="110">
        <f t="shared" si="7"/>
        <v>4.0271854799787965</v>
      </c>
      <c r="V18" s="23">
        <f>SUM(V68)</f>
        <v>0.6</v>
      </c>
      <c r="W18" s="110">
        <f t="shared" si="8"/>
        <v>4.3728591210553169E-2</v>
      </c>
      <c r="X18" s="23">
        <f>SUM(X68)</f>
        <v>9.1</v>
      </c>
      <c r="Y18" s="110">
        <f t="shared" si="9"/>
        <v>3.2442067736185374</v>
      </c>
      <c r="Z18" s="83">
        <f t="shared" si="11"/>
        <v>27204.250000000004</v>
      </c>
      <c r="AA18" s="110">
        <f t="shared" si="10"/>
        <v>28.029791838154893</v>
      </c>
    </row>
    <row r="19" spans="1:27" ht="24.75" customHeight="1" x14ac:dyDescent="0.25">
      <c r="A19" s="111" t="s">
        <v>41</v>
      </c>
      <c r="B19" s="112">
        <f>SUM(B10:B18)</f>
        <v>0</v>
      </c>
      <c r="C19" s="113">
        <v>0</v>
      </c>
      <c r="D19" s="112">
        <f>SUM(D10:D18)</f>
        <v>55.82</v>
      </c>
      <c r="E19" s="113">
        <f t="shared" si="0"/>
        <v>100</v>
      </c>
      <c r="F19" s="112">
        <f>SUM(F10:F18)</f>
        <v>15742.86</v>
      </c>
      <c r="G19" s="113">
        <f t="shared" si="1"/>
        <v>100</v>
      </c>
      <c r="H19" s="112">
        <f>SUM(H10:H18)</f>
        <v>7763.97</v>
      </c>
      <c r="I19" s="113">
        <f t="shared" si="2"/>
        <v>100</v>
      </c>
      <c r="J19" s="112">
        <f>SUM(J10:J18)</f>
        <v>8063.8900000000012</v>
      </c>
      <c r="K19" s="113">
        <f t="shared" si="3"/>
        <v>100</v>
      </c>
      <c r="L19" s="112">
        <f>SUM(L10:L18)</f>
        <v>3530.7500000000005</v>
      </c>
      <c r="M19" s="113">
        <f t="shared" si="4"/>
        <v>100</v>
      </c>
      <c r="N19" s="96">
        <f>SUM(N10:N18)</f>
        <v>13869.9</v>
      </c>
      <c r="O19" s="113">
        <f t="shared" si="5"/>
        <v>100</v>
      </c>
      <c r="P19" s="96">
        <f>SUM(P10:P18)</f>
        <v>35168.98000000001</v>
      </c>
      <c r="Q19" s="113">
        <f t="shared" si="6"/>
        <v>100</v>
      </c>
      <c r="R19" s="96">
        <f>SUM(R10:R18)</f>
        <v>4886.4500000000007</v>
      </c>
      <c r="S19" s="113">
        <f t="shared" si="6"/>
        <v>100</v>
      </c>
      <c r="T19" s="112">
        <f>SUM(T10:T18)</f>
        <v>6319.5499999999993</v>
      </c>
      <c r="U19" s="113">
        <f t="shared" si="7"/>
        <v>100</v>
      </c>
      <c r="V19" s="112">
        <f>SUM(V10:V18)</f>
        <v>1372.1</v>
      </c>
      <c r="W19" s="113">
        <f t="shared" si="8"/>
        <v>100</v>
      </c>
      <c r="X19" s="112">
        <f>SUM(X10:X18)</f>
        <v>280.50000000000006</v>
      </c>
      <c r="Y19" s="113">
        <f t="shared" si="9"/>
        <v>100</v>
      </c>
      <c r="Z19" s="96">
        <f>SUM(Z10:Z18)</f>
        <v>97054.77</v>
      </c>
      <c r="AA19" s="114">
        <f t="shared" si="10"/>
        <v>100</v>
      </c>
    </row>
    <row r="22" spans="1:27" x14ac:dyDescent="0.2">
      <c r="A22" s="24" t="s">
        <v>31</v>
      </c>
    </row>
    <row r="23" spans="1:27" x14ac:dyDescent="0.2">
      <c r="A23" s="24" t="s">
        <v>165</v>
      </c>
    </row>
    <row r="24" spans="1:27" x14ac:dyDescent="0.2">
      <c r="A24" s="24" t="s">
        <v>166</v>
      </c>
    </row>
    <row r="27" spans="1:27" ht="15" x14ac:dyDescent="0.25">
      <c r="A27" s="203" t="s">
        <v>177</v>
      </c>
      <c r="B27" s="102" t="s">
        <v>251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17</v>
      </c>
      <c r="AA27" s="103"/>
    </row>
    <row r="28" spans="1:27" ht="15" x14ac:dyDescent="0.25">
      <c r="A28" s="187"/>
      <c r="B28" s="104" t="s">
        <v>18</v>
      </c>
      <c r="C28" s="104"/>
      <c r="D28" s="104" t="s">
        <v>19</v>
      </c>
      <c r="E28" s="104"/>
      <c r="F28" s="104" t="s">
        <v>20</v>
      </c>
      <c r="G28" s="104"/>
      <c r="H28" s="104" t="s">
        <v>21</v>
      </c>
      <c r="I28" s="104"/>
      <c r="J28" s="104" t="s">
        <v>22</v>
      </c>
      <c r="K28" s="104"/>
      <c r="L28" s="104" t="s">
        <v>23</v>
      </c>
      <c r="M28" s="104"/>
      <c r="N28" s="105" t="s">
        <v>24</v>
      </c>
      <c r="O28" s="104"/>
      <c r="P28" s="104" t="s">
        <v>25</v>
      </c>
      <c r="Q28" s="104"/>
      <c r="R28" s="104" t="s">
        <v>42</v>
      </c>
      <c r="S28" s="104"/>
      <c r="T28" s="104" t="s">
        <v>26</v>
      </c>
      <c r="U28" s="104"/>
      <c r="V28" s="104" t="s">
        <v>27</v>
      </c>
      <c r="W28" s="104"/>
      <c r="X28" s="104" t="s">
        <v>28</v>
      </c>
      <c r="Y28" s="104"/>
      <c r="Z28" s="205" t="s">
        <v>253</v>
      </c>
      <c r="AA28" s="207" t="s">
        <v>3</v>
      </c>
    </row>
    <row r="29" spans="1:27" ht="15" x14ac:dyDescent="0.25">
      <c r="A29" s="187"/>
      <c r="B29" s="121" t="s">
        <v>253</v>
      </c>
      <c r="C29" s="121" t="s">
        <v>3</v>
      </c>
      <c r="D29" s="121" t="s">
        <v>253</v>
      </c>
      <c r="E29" s="121" t="s">
        <v>3</v>
      </c>
      <c r="F29" s="121" t="s">
        <v>253</v>
      </c>
      <c r="G29" s="121" t="s">
        <v>3</v>
      </c>
      <c r="H29" s="121" t="s">
        <v>253</v>
      </c>
      <c r="I29" s="121" t="s">
        <v>3</v>
      </c>
      <c r="J29" s="121" t="s">
        <v>253</v>
      </c>
      <c r="K29" s="121" t="s">
        <v>3</v>
      </c>
      <c r="L29" s="121" t="s">
        <v>253</v>
      </c>
      <c r="M29" s="121" t="s">
        <v>3</v>
      </c>
      <c r="N29" s="122" t="s">
        <v>253</v>
      </c>
      <c r="O29" s="121" t="s">
        <v>3</v>
      </c>
      <c r="P29" s="121" t="s">
        <v>253</v>
      </c>
      <c r="Q29" s="121" t="s">
        <v>3</v>
      </c>
      <c r="R29" s="121" t="s">
        <v>253</v>
      </c>
      <c r="S29" s="121" t="s">
        <v>3</v>
      </c>
      <c r="T29" s="121" t="s">
        <v>253</v>
      </c>
      <c r="U29" s="121" t="s">
        <v>3</v>
      </c>
      <c r="V29" s="121" t="s">
        <v>253</v>
      </c>
      <c r="W29" s="121" t="s">
        <v>3</v>
      </c>
      <c r="X29" s="121" t="s">
        <v>253</v>
      </c>
      <c r="Y29" s="121" t="s">
        <v>3</v>
      </c>
      <c r="Z29" s="210"/>
      <c r="AA29" s="209"/>
    </row>
    <row r="30" spans="1:27" x14ac:dyDescent="0.2">
      <c r="A30" s="123" t="s">
        <v>178</v>
      </c>
      <c r="B30" s="93"/>
      <c r="C30" s="93"/>
      <c r="D30" s="93"/>
      <c r="E30" s="118">
        <f>((D30/D$69*100))</f>
        <v>0</v>
      </c>
      <c r="F30" s="93">
        <v>0.01</v>
      </c>
      <c r="G30" s="118">
        <f>((F30/F$69*100))</f>
        <v>6.3520859615088992E-5</v>
      </c>
      <c r="H30" s="93">
        <v>1.2</v>
      </c>
      <c r="I30" s="118">
        <f t="shared" ref="I30:I68" si="12">((H30/H$69*100))</f>
        <v>1.5456010262790814E-2</v>
      </c>
      <c r="J30" s="93"/>
      <c r="K30" s="118">
        <f t="shared" ref="K30:K68" si="13">((J30/J$69*100))</f>
        <v>0</v>
      </c>
      <c r="L30" s="93">
        <v>21.33</v>
      </c>
      <c r="M30" s="118">
        <f t="shared" ref="M30:M68" si="14">((L30/L$69*100))</f>
        <v>0.60412093747787277</v>
      </c>
      <c r="N30" s="93">
        <v>66.02</v>
      </c>
      <c r="O30" s="118">
        <f t="shared" ref="O30:O68" si="15">((N30/N$69*100))</f>
        <v>0.47599478006330248</v>
      </c>
      <c r="P30" s="93">
        <v>181</v>
      </c>
      <c r="Q30" s="118">
        <f t="shared" ref="Q30:Q68" si="16">((P30/P$69*100))</f>
        <v>0.5146580878945024</v>
      </c>
      <c r="R30" s="93">
        <v>220</v>
      </c>
      <c r="S30" s="118">
        <f t="shared" ref="S30:S68" si="17">((R30/R$69*100))</f>
        <v>4.5022460068147625</v>
      </c>
      <c r="T30" s="93">
        <v>73.5</v>
      </c>
      <c r="U30" s="118">
        <f t="shared" ref="U30:U68" si="18">((T30/T$69*100))</f>
        <v>1.1630574961824813</v>
      </c>
      <c r="V30" s="93"/>
      <c r="W30" s="118">
        <f t="shared" ref="W30:W68" si="19">((V30/V$69*100))</f>
        <v>0</v>
      </c>
      <c r="X30" s="93"/>
      <c r="Y30" s="118">
        <f t="shared" ref="Y30:Y68" si="20">((X30/X$69*100))</f>
        <v>0</v>
      </c>
      <c r="Z30" s="93">
        <f>B30+D30+F30+H30+J30+L30+N30+P30+R30+T30+V30+X30</f>
        <v>563.05999999999995</v>
      </c>
      <c r="AA30" s="118">
        <f t="shared" ref="AA30:AA68" si="21">((Z30/Z$69*100))</f>
        <v>0.58014665327628911</v>
      </c>
    </row>
    <row r="31" spans="1:27" x14ac:dyDescent="0.2">
      <c r="A31" s="89" t="s">
        <v>179</v>
      </c>
      <c r="B31" s="90"/>
      <c r="C31" s="90"/>
      <c r="D31" s="90"/>
      <c r="E31" s="116">
        <f t="shared" ref="E31:G68" si="22">((D31/D$69*100))</f>
        <v>0</v>
      </c>
      <c r="F31" s="90">
        <v>753.99</v>
      </c>
      <c r="G31" s="116">
        <f t="shared" si="22"/>
        <v>4.7894092941180952</v>
      </c>
      <c r="H31" s="90"/>
      <c r="I31" s="116">
        <f t="shared" si="12"/>
        <v>0</v>
      </c>
      <c r="J31" s="90">
        <v>3</v>
      </c>
      <c r="K31" s="116">
        <f t="shared" si="13"/>
        <v>3.7202888432257879E-2</v>
      </c>
      <c r="L31" s="90">
        <v>14</v>
      </c>
      <c r="M31" s="116">
        <f t="shared" si="14"/>
        <v>0.39651632089499389</v>
      </c>
      <c r="N31" s="90">
        <v>337.6</v>
      </c>
      <c r="O31" s="116">
        <f t="shared" si="15"/>
        <v>2.4340478301934403</v>
      </c>
      <c r="P31" s="90">
        <v>196.95</v>
      </c>
      <c r="Q31" s="116">
        <f t="shared" si="16"/>
        <v>0.56001055475592398</v>
      </c>
      <c r="R31" s="90">
        <v>680.7</v>
      </c>
      <c r="S31" s="116">
        <f t="shared" si="17"/>
        <v>13.930358440176406</v>
      </c>
      <c r="T31" s="90">
        <v>2003.6499999999999</v>
      </c>
      <c r="U31" s="116">
        <f t="shared" si="18"/>
        <v>31.705580302394949</v>
      </c>
      <c r="V31" s="90"/>
      <c r="W31" s="116">
        <f t="shared" si="19"/>
        <v>0</v>
      </c>
      <c r="X31" s="90"/>
      <c r="Y31" s="116">
        <f t="shared" si="20"/>
        <v>0</v>
      </c>
      <c r="Z31" s="90">
        <f t="shared" ref="Z31:Z68" si="23">B31+D31+F31+H31+J31+L31+N31+P31+R31+T31+V31+X31</f>
        <v>3989.8900000000003</v>
      </c>
      <c r="AA31" s="116">
        <f t="shared" si="21"/>
        <v>4.1109674465252963</v>
      </c>
    </row>
    <row r="32" spans="1:27" x14ac:dyDescent="0.2">
      <c r="A32" s="89" t="s">
        <v>180</v>
      </c>
      <c r="B32" s="90"/>
      <c r="C32" s="90"/>
      <c r="D32" s="90"/>
      <c r="E32" s="116">
        <f t="shared" si="22"/>
        <v>0</v>
      </c>
      <c r="F32" s="90"/>
      <c r="G32" s="116">
        <f t="shared" si="22"/>
        <v>0</v>
      </c>
      <c r="H32" s="90">
        <v>0.5</v>
      </c>
      <c r="I32" s="116">
        <f t="shared" si="12"/>
        <v>6.4400042761628392E-3</v>
      </c>
      <c r="J32" s="90"/>
      <c r="K32" s="116">
        <f t="shared" si="13"/>
        <v>0</v>
      </c>
      <c r="L32" s="90">
        <v>100.16</v>
      </c>
      <c r="M32" s="116">
        <f t="shared" si="14"/>
        <v>2.8367910500601847</v>
      </c>
      <c r="N32" s="90">
        <v>13.3</v>
      </c>
      <c r="O32" s="116">
        <f t="shared" si="15"/>
        <v>9.5891102315085186E-2</v>
      </c>
      <c r="P32" s="90"/>
      <c r="Q32" s="116">
        <f t="shared" si="16"/>
        <v>0</v>
      </c>
      <c r="R32" s="90">
        <v>86</v>
      </c>
      <c r="S32" s="116">
        <f t="shared" si="17"/>
        <v>1.7599688935730435</v>
      </c>
      <c r="T32" s="90"/>
      <c r="U32" s="116">
        <f t="shared" si="18"/>
        <v>0</v>
      </c>
      <c r="V32" s="90"/>
      <c r="W32" s="116">
        <f t="shared" si="19"/>
        <v>0</v>
      </c>
      <c r="X32" s="90"/>
      <c r="Y32" s="116">
        <f t="shared" si="20"/>
        <v>0</v>
      </c>
      <c r="Z32" s="90">
        <f t="shared" si="23"/>
        <v>199.95999999999998</v>
      </c>
      <c r="AA32" s="116">
        <f t="shared" si="21"/>
        <v>0.20602799841780051</v>
      </c>
    </row>
    <row r="33" spans="1:28" x14ac:dyDescent="0.2">
      <c r="A33" s="89" t="s">
        <v>181</v>
      </c>
      <c r="B33" s="90"/>
      <c r="C33" s="90"/>
      <c r="D33" s="90"/>
      <c r="E33" s="116">
        <f t="shared" si="22"/>
        <v>0</v>
      </c>
      <c r="F33" s="90">
        <v>22.12</v>
      </c>
      <c r="G33" s="116">
        <f t="shared" si="22"/>
        <v>0.14050814146857687</v>
      </c>
      <c r="H33" s="90">
        <v>57.5</v>
      </c>
      <c r="I33" s="116">
        <f t="shared" si="12"/>
        <v>0.74060049175872644</v>
      </c>
      <c r="J33" s="90"/>
      <c r="K33" s="116">
        <f t="shared" si="13"/>
        <v>0</v>
      </c>
      <c r="L33" s="90">
        <v>5.95</v>
      </c>
      <c r="M33" s="116">
        <f t="shared" si="14"/>
        <v>0.16851943638037239</v>
      </c>
      <c r="N33" s="90">
        <v>7.05</v>
      </c>
      <c r="O33" s="116">
        <f t="shared" si="15"/>
        <v>5.082949408431206E-2</v>
      </c>
      <c r="P33" s="90">
        <v>7</v>
      </c>
      <c r="Q33" s="116">
        <f t="shared" si="16"/>
        <v>1.9903903951721088E-2</v>
      </c>
      <c r="R33" s="90">
        <v>341.35</v>
      </c>
      <c r="S33" s="116">
        <f t="shared" si="17"/>
        <v>6.985643974664633</v>
      </c>
      <c r="T33" s="90"/>
      <c r="U33" s="116">
        <f t="shared" si="18"/>
        <v>0</v>
      </c>
      <c r="V33" s="90"/>
      <c r="W33" s="116">
        <f t="shared" si="19"/>
        <v>0</v>
      </c>
      <c r="X33" s="90"/>
      <c r="Y33" s="116">
        <f t="shared" si="20"/>
        <v>0</v>
      </c>
      <c r="Z33" s="90">
        <f t="shared" si="23"/>
        <v>440.97</v>
      </c>
      <c r="AA33" s="116">
        <f t="shared" si="21"/>
        <v>0.45435170265201796</v>
      </c>
    </row>
    <row r="34" spans="1:28" x14ac:dyDescent="0.2">
      <c r="A34" s="89" t="s">
        <v>182</v>
      </c>
      <c r="B34" s="90"/>
      <c r="C34" s="90"/>
      <c r="D34" s="90"/>
      <c r="E34" s="116">
        <f t="shared" si="22"/>
        <v>0</v>
      </c>
      <c r="F34" s="90">
        <v>0.09</v>
      </c>
      <c r="G34" s="116">
        <f t="shared" si="22"/>
        <v>5.7168773653580097E-4</v>
      </c>
      <c r="H34" s="90"/>
      <c r="I34" s="116">
        <f t="shared" si="12"/>
        <v>0</v>
      </c>
      <c r="J34" s="90"/>
      <c r="K34" s="116">
        <f t="shared" si="13"/>
        <v>0</v>
      </c>
      <c r="L34" s="90">
        <v>237.4</v>
      </c>
      <c r="M34" s="116">
        <f t="shared" si="14"/>
        <v>6.7237838986051113</v>
      </c>
      <c r="N34" s="90">
        <v>107.10000000000001</v>
      </c>
      <c r="O34" s="116">
        <f t="shared" si="15"/>
        <v>0.7721757186425281</v>
      </c>
      <c r="P34" s="90">
        <v>519.9</v>
      </c>
      <c r="Q34" s="116">
        <f t="shared" si="16"/>
        <v>1.4782913806428277</v>
      </c>
      <c r="R34" s="90">
        <v>17.2</v>
      </c>
      <c r="S34" s="116">
        <f t="shared" si="17"/>
        <v>0.35199377871460868</v>
      </c>
      <c r="T34" s="90">
        <v>1</v>
      </c>
      <c r="U34" s="116">
        <f t="shared" si="18"/>
        <v>1.582391151268682E-2</v>
      </c>
      <c r="V34" s="90"/>
      <c r="W34" s="116">
        <f t="shared" si="19"/>
        <v>0</v>
      </c>
      <c r="X34" s="90"/>
      <c r="Y34" s="116">
        <f t="shared" si="20"/>
        <v>0</v>
      </c>
      <c r="Z34" s="90">
        <f t="shared" si="23"/>
        <v>882.69</v>
      </c>
      <c r="AA34" s="116">
        <f t="shared" si="21"/>
        <v>0.90947616485001193</v>
      </c>
    </row>
    <row r="35" spans="1:28" x14ac:dyDescent="0.2">
      <c r="A35" s="89" t="s">
        <v>183</v>
      </c>
      <c r="B35" s="90"/>
      <c r="C35" s="90"/>
      <c r="D35" s="90"/>
      <c r="E35" s="116">
        <f t="shared" si="22"/>
        <v>0</v>
      </c>
      <c r="F35" s="90"/>
      <c r="G35" s="116">
        <f t="shared" si="22"/>
        <v>0</v>
      </c>
      <c r="H35" s="90">
        <v>4</v>
      </c>
      <c r="I35" s="116">
        <f t="shared" si="12"/>
        <v>5.1520034209302713E-2</v>
      </c>
      <c r="J35" s="90"/>
      <c r="K35" s="116">
        <f t="shared" si="13"/>
        <v>0</v>
      </c>
      <c r="L35" s="90"/>
      <c r="M35" s="116">
        <f t="shared" si="14"/>
        <v>0</v>
      </c>
      <c r="N35" s="90">
        <v>37.52000000000001</v>
      </c>
      <c r="O35" s="116">
        <f t="shared" si="15"/>
        <v>0.27051384653097715</v>
      </c>
      <c r="P35" s="90">
        <v>0.65</v>
      </c>
      <c r="Q35" s="116">
        <f t="shared" si="16"/>
        <v>1.8482196526598154E-3</v>
      </c>
      <c r="R35" s="90">
        <v>1.7</v>
      </c>
      <c r="S35" s="116">
        <f t="shared" si="17"/>
        <v>3.4790082779932258E-2</v>
      </c>
      <c r="T35" s="90">
        <v>23.05</v>
      </c>
      <c r="U35" s="116">
        <f t="shared" si="18"/>
        <v>0.36474116036743121</v>
      </c>
      <c r="V35" s="90"/>
      <c r="W35" s="116">
        <f t="shared" si="19"/>
        <v>0</v>
      </c>
      <c r="X35" s="90"/>
      <c r="Y35" s="116">
        <f t="shared" si="20"/>
        <v>0</v>
      </c>
      <c r="Z35" s="90">
        <f t="shared" si="23"/>
        <v>66.920000000000016</v>
      </c>
      <c r="AA35" s="116">
        <f t="shared" si="21"/>
        <v>6.8950758422280531E-2</v>
      </c>
    </row>
    <row r="36" spans="1:28" x14ac:dyDescent="0.2">
      <c r="A36" s="89" t="s">
        <v>184</v>
      </c>
      <c r="B36" s="90"/>
      <c r="C36" s="90"/>
      <c r="D36" s="90"/>
      <c r="E36" s="116">
        <f t="shared" si="22"/>
        <v>0</v>
      </c>
      <c r="F36" s="90">
        <v>0.30000000000000004</v>
      </c>
      <c r="G36" s="116">
        <f t="shared" si="22"/>
        <v>1.9056257884526703E-3</v>
      </c>
      <c r="H36" s="90"/>
      <c r="I36" s="116">
        <f t="shared" si="12"/>
        <v>0</v>
      </c>
      <c r="J36" s="90"/>
      <c r="K36" s="116">
        <f t="shared" si="13"/>
        <v>0</v>
      </c>
      <c r="L36" s="90">
        <v>343.13000000000005</v>
      </c>
      <c r="M36" s="116">
        <f t="shared" si="14"/>
        <v>9.7183317991928053</v>
      </c>
      <c r="N36" s="90">
        <v>40.650000000000006</v>
      </c>
      <c r="O36" s="116">
        <f t="shared" si="15"/>
        <v>0.29308069993294833</v>
      </c>
      <c r="P36" s="90">
        <v>6.8</v>
      </c>
      <c r="Q36" s="116">
        <f t="shared" si="16"/>
        <v>1.9335220981671914E-2</v>
      </c>
      <c r="R36" s="90">
        <v>3.5</v>
      </c>
      <c r="S36" s="116">
        <f t="shared" si="17"/>
        <v>7.1626641017507583E-2</v>
      </c>
      <c r="T36" s="90"/>
      <c r="U36" s="116">
        <f t="shared" si="18"/>
        <v>0</v>
      </c>
      <c r="V36" s="90"/>
      <c r="W36" s="116">
        <f t="shared" si="19"/>
        <v>0</v>
      </c>
      <c r="X36" s="90">
        <v>3.65</v>
      </c>
      <c r="Y36" s="116">
        <f t="shared" si="20"/>
        <v>1.3012477718360069</v>
      </c>
      <c r="Z36" s="90">
        <f t="shared" si="23"/>
        <v>398.03000000000003</v>
      </c>
      <c r="AA36" s="116">
        <f t="shared" si="21"/>
        <v>0.41010864277974174</v>
      </c>
    </row>
    <row r="37" spans="1:28" x14ac:dyDescent="0.2">
      <c r="A37" s="89" t="s">
        <v>185</v>
      </c>
      <c r="B37" s="90"/>
      <c r="C37" s="90"/>
      <c r="D37" s="90"/>
      <c r="E37" s="116">
        <f t="shared" si="22"/>
        <v>0</v>
      </c>
      <c r="F37" s="90">
        <v>2</v>
      </c>
      <c r="G37" s="116">
        <f t="shared" si="22"/>
        <v>1.2704171923017798E-2</v>
      </c>
      <c r="H37" s="90">
        <v>6.5</v>
      </c>
      <c r="I37" s="116">
        <f t="shared" si="12"/>
        <v>8.3720055590116915E-2</v>
      </c>
      <c r="J37" s="90">
        <v>0.32</v>
      </c>
      <c r="K37" s="116">
        <f t="shared" si="13"/>
        <v>3.9683080994408395E-3</v>
      </c>
      <c r="L37" s="90">
        <v>104.5</v>
      </c>
      <c r="M37" s="116">
        <f t="shared" si="14"/>
        <v>2.9597111095376327</v>
      </c>
      <c r="N37" s="90">
        <v>171.59</v>
      </c>
      <c r="O37" s="116">
        <f t="shared" si="15"/>
        <v>1.2371394170109371</v>
      </c>
      <c r="P37" s="90">
        <v>997.2</v>
      </c>
      <c r="Q37" s="116">
        <f t="shared" si="16"/>
        <v>2.8354532886651818</v>
      </c>
      <c r="R37" s="90"/>
      <c r="S37" s="116">
        <f t="shared" si="17"/>
        <v>0</v>
      </c>
      <c r="T37" s="90"/>
      <c r="U37" s="116">
        <f t="shared" si="18"/>
        <v>0</v>
      </c>
      <c r="V37" s="90"/>
      <c r="W37" s="116">
        <f t="shared" si="19"/>
        <v>0</v>
      </c>
      <c r="X37" s="90"/>
      <c r="Y37" s="116">
        <f t="shared" si="20"/>
        <v>0</v>
      </c>
      <c r="Z37" s="90">
        <f t="shared" si="23"/>
        <v>1282.1100000000001</v>
      </c>
      <c r="AA37" s="116">
        <f t="shared" si="21"/>
        <v>1.3210169886549625</v>
      </c>
    </row>
    <row r="38" spans="1:28" x14ac:dyDescent="0.2">
      <c r="A38" s="91" t="s">
        <v>186</v>
      </c>
      <c r="B38" s="92"/>
      <c r="C38" s="92"/>
      <c r="D38" s="92"/>
      <c r="E38" s="117">
        <f t="shared" si="22"/>
        <v>0</v>
      </c>
      <c r="F38" s="92">
        <v>5.45</v>
      </c>
      <c r="G38" s="117">
        <f t="shared" si="22"/>
        <v>3.4618868490223505E-2</v>
      </c>
      <c r="H38" s="92">
        <v>3.01</v>
      </c>
      <c r="I38" s="117">
        <f t="shared" si="12"/>
        <v>3.876882574250029E-2</v>
      </c>
      <c r="J38" s="92"/>
      <c r="K38" s="117">
        <f t="shared" si="13"/>
        <v>0</v>
      </c>
      <c r="L38" s="92">
        <v>322.25</v>
      </c>
      <c r="M38" s="117">
        <f t="shared" si="14"/>
        <v>9.1269560291722698</v>
      </c>
      <c r="N38" s="92">
        <v>25.11</v>
      </c>
      <c r="O38" s="117">
        <f t="shared" si="15"/>
        <v>0.18103951722795403</v>
      </c>
      <c r="P38" s="92">
        <v>2389.8200000000002</v>
      </c>
      <c r="Q38" s="117">
        <f t="shared" si="16"/>
        <v>6.795249677414585</v>
      </c>
      <c r="R38" s="92">
        <v>487</v>
      </c>
      <c r="S38" s="117">
        <f t="shared" si="17"/>
        <v>9.9663354787217706</v>
      </c>
      <c r="T38" s="92"/>
      <c r="U38" s="117">
        <f t="shared" si="18"/>
        <v>0</v>
      </c>
      <c r="V38" s="92"/>
      <c r="W38" s="117">
        <f t="shared" si="19"/>
        <v>0</v>
      </c>
      <c r="X38" s="92"/>
      <c r="Y38" s="117">
        <f t="shared" si="20"/>
        <v>0</v>
      </c>
      <c r="Z38" s="92">
        <f t="shared" si="23"/>
        <v>3232.6400000000003</v>
      </c>
      <c r="AA38" s="117">
        <f t="shared" si="21"/>
        <v>3.3307378916049153</v>
      </c>
    </row>
    <row r="39" spans="1:28" x14ac:dyDescent="0.2">
      <c r="A39" s="88" t="s">
        <v>187</v>
      </c>
      <c r="B39" s="93"/>
      <c r="C39" s="93"/>
      <c r="D39" s="93">
        <v>0.9</v>
      </c>
      <c r="E39" s="118">
        <f t="shared" si="22"/>
        <v>1.6123253314224293</v>
      </c>
      <c r="F39" s="93">
        <v>1</v>
      </c>
      <c r="G39" s="118">
        <f t="shared" si="22"/>
        <v>6.3520859615088989E-3</v>
      </c>
      <c r="H39" s="93">
        <v>47</v>
      </c>
      <c r="I39" s="118">
        <f t="shared" si="12"/>
        <v>0.60536040195930696</v>
      </c>
      <c r="J39" s="93">
        <v>21</v>
      </c>
      <c r="K39" s="118">
        <f t="shared" si="13"/>
        <v>0.26042021902580514</v>
      </c>
      <c r="L39" s="93"/>
      <c r="M39" s="118">
        <f t="shared" si="14"/>
        <v>0</v>
      </c>
      <c r="N39" s="93">
        <v>531.25</v>
      </c>
      <c r="O39" s="118">
        <f t="shared" si="15"/>
        <v>3.830236699615714</v>
      </c>
      <c r="P39" s="93">
        <v>647.04999999999995</v>
      </c>
      <c r="Q39" s="118">
        <f t="shared" si="16"/>
        <v>1.83983157885159</v>
      </c>
      <c r="R39" s="93">
        <v>26.5</v>
      </c>
      <c r="S39" s="118">
        <f t="shared" si="17"/>
        <v>0.5423159962754146</v>
      </c>
      <c r="T39" s="93">
        <v>66.25</v>
      </c>
      <c r="U39" s="118">
        <f t="shared" si="18"/>
        <v>1.048334137715502</v>
      </c>
      <c r="V39" s="93">
        <v>0</v>
      </c>
      <c r="W39" s="118">
        <f t="shared" si="19"/>
        <v>0</v>
      </c>
      <c r="X39" s="93">
        <v>102</v>
      </c>
      <c r="Y39" s="118">
        <f t="shared" si="20"/>
        <v>36.363636363636353</v>
      </c>
      <c r="Z39" s="93">
        <f t="shared" si="23"/>
        <v>1442.9499999999998</v>
      </c>
      <c r="AA39" s="118">
        <f t="shared" si="21"/>
        <v>1.4867378491546572</v>
      </c>
      <c r="AB39" s="2"/>
    </row>
    <row r="40" spans="1:28" x14ac:dyDescent="0.2">
      <c r="A40" s="89" t="s">
        <v>188</v>
      </c>
      <c r="B40" s="90"/>
      <c r="C40" s="90"/>
      <c r="D40" s="90">
        <v>0.7400000000000001</v>
      </c>
      <c r="E40" s="116">
        <f t="shared" si="22"/>
        <v>1.325689716947331</v>
      </c>
      <c r="F40" s="90">
        <v>70</v>
      </c>
      <c r="G40" s="116">
        <f t="shared" si="22"/>
        <v>0.44464601730562303</v>
      </c>
      <c r="H40" s="90">
        <v>824.3599999999999</v>
      </c>
      <c r="I40" s="116">
        <f t="shared" si="12"/>
        <v>10.617763850195194</v>
      </c>
      <c r="J40" s="90">
        <v>286.55</v>
      </c>
      <c r="K40" s="116">
        <f t="shared" si="13"/>
        <v>3.5534958934211649</v>
      </c>
      <c r="L40" s="90">
        <v>398.1</v>
      </c>
      <c r="M40" s="116">
        <f t="shared" si="14"/>
        <v>11.275224810592647</v>
      </c>
      <c r="N40" s="90">
        <v>474.33</v>
      </c>
      <c r="O40" s="116">
        <f t="shared" si="15"/>
        <v>3.4198516211364174</v>
      </c>
      <c r="P40" s="90">
        <v>590.04999999999995</v>
      </c>
      <c r="Q40" s="116">
        <f t="shared" si="16"/>
        <v>1.6777569323875756</v>
      </c>
      <c r="R40" s="90">
        <v>202</v>
      </c>
      <c r="S40" s="116">
        <f t="shared" si="17"/>
        <v>4.1338804244390088</v>
      </c>
      <c r="T40" s="90">
        <v>1344.95</v>
      </c>
      <c r="U40" s="116">
        <f t="shared" si="18"/>
        <v>21.282369788988138</v>
      </c>
      <c r="V40" s="90">
        <v>0.05</v>
      </c>
      <c r="W40" s="116">
        <f t="shared" si="19"/>
        <v>3.644049267546098E-3</v>
      </c>
      <c r="X40" s="90">
        <v>2</v>
      </c>
      <c r="Y40" s="116">
        <f t="shared" si="20"/>
        <v>0.71301247771835996</v>
      </c>
      <c r="Z40" s="90">
        <f t="shared" si="23"/>
        <v>4193.13</v>
      </c>
      <c r="AA40" s="116">
        <f t="shared" si="21"/>
        <v>4.3203749800241651</v>
      </c>
    </row>
    <row r="41" spans="1:28" x14ac:dyDescent="0.2">
      <c r="A41" s="89" t="s">
        <v>189</v>
      </c>
      <c r="B41" s="90"/>
      <c r="C41" s="90"/>
      <c r="D41" s="90"/>
      <c r="E41" s="116">
        <f t="shared" si="22"/>
        <v>0</v>
      </c>
      <c r="F41" s="90">
        <v>2.5</v>
      </c>
      <c r="G41" s="116">
        <f t="shared" si="22"/>
        <v>1.5880214903772252E-2</v>
      </c>
      <c r="H41" s="90"/>
      <c r="I41" s="116">
        <f t="shared" si="12"/>
        <v>0</v>
      </c>
      <c r="J41" s="90">
        <v>75</v>
      </c>
      <c r="K41" s="116">
        <f t="shared" si="13"/>
        <v>0.93007221080644675</v>
      </c>
      <c r="L41" s="90">
        <v>12.3</v>
      </c>
      <c r="M41" s="116">
        <f t="shared" si="14"/>
        <v>0.34836791050060179</v>
      </c>
      <c r="N41" s="90">
        <v>10.85</v>
      </c>
      <c r="O41" s="116">
        <f t="shared" si="15"/>
        <v>7.8226951888622109E-2</v>
      </c>
      <c r="P41" s="90"/>
      <c r="Q41" s="116">
        <f t="shared" si="16"/>
        <v>0</v>
      </c>
      <c r="R41" s="90">
        <v>206.75</v>
      </c>
      <c r="S41" s="116">
        <f t="shared" si="17"/>
        <v>4.2310880086770553</v>
      </c>
      <c r="T41" s="90"/>
      <c r="U41" s="116">
        <f t="shared" si="18"/>
        <v>0</v>
      </c>
      <c r="V41" s="90"/>
      <c r="W41" s="116">
        <f t="shared" si="19"/>
        <v>0</v>
      </c>
      <c r="X41" s="90"/>
      <c r="Y41" s="116">
        <f t="shared" si="20"/>
        <v>0</v>
      </c>
      <c r="Z41" s="90">
        <f t="shared" si="23"/>
        <v>307.39999999999998</v>
      </c>
      <c r="AA41" s="116">
        <f t="shared" si="21"/>
        <v>0.31672837924400821</v>
      </c>
    </row>
    <row r="42" spans="1:28" x14ac:dyDescent="0.2">
      <c r="A42" s="89" t="s">
        <v>190</v>
      </c>
      <c r="B42" s="90"/>
      <c r="C42" s="90"/>
      <c r="D42" s="90"/>
      <c r="E42" s="116">
        <f t="shared" si="22"/>
        <v>0</v>
      </c>
      <c r="F42" s="90"/>
      <c r="G42" s="116">
        <f t="shared" si="22"/>
        <v>0</v>
      </c>
      <c r="H42" s="90">
        <v>451</v>
      </c>
      <c r="I42" s="116">
        <f t="shared" si="12"/>
        <v>5.8088838570988806</v>
      </c>
      <c r="J42" s="90">
        <v>0.65</v>
      </c>
      <c r="K42" s="116">
        <f t="shared" si="13"/>
        <v>8.0606258269892064E-3</v>
      </c>
      <c r="L42" s="90">
        <v>1.5</v>
      </c>
      <c r="M42" s="116">
        <f t="shared" si="14"/>
        <v>4.2483891524463628E-2</v>
      </c>
      <c r="N42" s="90">
        <v>0.30000000000000004</v>
      </c>
      <c r="O42" s="116">
        <f t="shared" si="15"/>
        <v>2.1629571950771095E-3</v>
      </c>
      <c r="P42" s="90">
        <v>0.3</v>
      </c>
      <c r="Q42" s="116">
        <f t="shared" si="16"/>
        <v>8.5302445507376087E-4</v>
      </c>
      <c r="R42" s="90"/>
      <c r="S42" s="116">
        <f t="shared" si="17"/>
        <v>0</v>
      </c>
      <c r="T42" s="90"/>
      <c r="U42" s="116">
        <f t="shared" si="18"/>
        <v>0</v>
      </c>
      <c r="V42" s="90"/>
      <c r="W42" s="116">
        <f t="shared" si="19"/>
        <v>0</v>
      </c>
      <c r="X42" s="90"/>
      <c r="Y42" s="116">
        <f t="shared" si="20"/>
        <v>0</v>
      </c>
      <c r="Z42" s="90">
        <f t="shared" si="23"/>
        <v>453.75</v>
      </c>
      <c r="AA42" s="116">
        <f t="shared" si="21"/>
        <v>0.4675195253154481</v>
      </c>
    </row>
    <row r="43" spans="1:28" x14ac:dyDescent="0.2">
      <c r="A43" s="89" t="s">
        <v>191</v>
      </c>
      <c r="B43" s="90"/>
      <c r="C43" s="90"/>
      <c r="D43" s="90"/>
      <c r="E43" s="116">
        <f t="shared" si="22"/>
        <v>0</v>
      </c>
      <c r="F43" s="90">
        <v>4</v>
      </c>
      <c r="G43" s="116">
        <f t="shared" si="22"/>
        <v>2.5408343846035596E-2</v>
      </c>
      <c r="H43" s="90">
        <v>10.199999999999999</v>
      </c>
      <c r="I43" s="116">
        <f t="shared" si="12"/>
        <v>0.13137608723372191</v>
      </c>
      <c r="J43" s="90">
        <v>5</v>
      </c>
      <c r="K43" s="116">
        <f t="shared" si="13"/>
        <v>6.2004814053763124E-2</v>
      </c>
      <c r="L43" s="90">
        <v>6.7</v>
      </c>
      <c r="M43" s="116">
        <f t="shared" si="14"/>
        <v>0.18976138214260421</v>
      </c>
      <c r="N43" s="90">
        <v>0.52</v>
      </c>
      <c r="O43" s="116">
        <f t="shared" si="15"/>
        <v>3.749125804800323E-3</v>
      </c>
      <c r="P43" s="90">
        <v>8.7000000000000011</v>
      </c>
      <c r="Q43" s="116">
        <f t="shared" si="16"/>
        <v>2.4737709197139069E-2</v>
      </c>
      <c r="R43" s="90">
        <v>11.5</v>
      </c>
      <c r="S43" s="116">
        <f t="shared" si="17"/>
        <v>0.23534467762895353</v>
      </c>
      <c r="T43" s="90"/>
      <c r="U43" s="116">
        <f t="shared" si="18"/>
        <v>0</v>
      </c>
      <c r="V43" s="90"/>
      <c r="W43" s="116">
        <f t="shared" si="19"/>
        <v>0</v>
      </c>
      <c r="X43" s="90"/>
      <c r="Y43" s="116">
        <f t="shared" si="20"/>
        <v>0</v>
      </c>
      <c r="Z43" s="90">
        <f t="shared" si="23"/>
        <v>46.62</v>
      </c>
      <c r="AA43" s="116">
        <f t="shared" si="21"/>
        <v>4.8034733377864874E-2</v>
      </c>
    </row>
    <row r="44" spans="1:28" x14ac:dyDescent="0.2">
      <c r="A44" s="89" t="s">
        <v>192</v>
      </c>
      <c r="B44" s="90"/>
      <c r="C44" s="90"/>
      <c r="D44" s="90">
        <v>3.5</v>
      </c>
      <c r="E44" s="116">
        <f t="shared" si="22"/>
        <v>6.27015406664278</v>
      </c>
      <c r="F44" s="90"/>
      <c r="G44" s="116">
        <f t="shared" si="22"/>
        <v>0</v>
      </c>
      <c r="H44" s="90">
        <v>700</v>
      </c>
      <c r="I44" s="116">
        <f t="shared" si="12"/>
        <v>9.0160059866279738</v>
      </c>
      <c r="J44" s="90"/>
      <c r="K44" s="116">
        <f t="shared" si="13"/>
        <v>0</v>
      </c>
      <c r="L44" s="90">
        <v>17.100000000000001</v>
      </c>
      <c r="M44" s="116">
        <f t="shared" si="14"/>
        <v>0.4843163633788854</v>
      </c>
      <c r="N44" s="90"/>
      <c r="O44" s="116">
        <f t="shared" si="15"/>
        <v>0</v>
      </c>
      <c r="P44" s="90">
        <v>573</v>
      </c>
      <c r="Q44" s="116">
        <f t="shared" si="16"/>
        <v>1.6292767091908835</v>
      </c>
      <c r="R44" s="90"/>
      <c r="S44" s="116">
        <f t="shared" si="17"/>
        <v>0</v>
      </c>
      <c r="T44" s="90">
        <v>4</v>
      </c>
      <c r="U44" s="116">
        <f t="shared" si="18"/>
        <v>6.3295646050747278E-2</v>
      </c>
      <c r="V44" s="90">
        <v>78.8</v>
      </c>
      <c r="W44" s="116">
        <f t="shared" si="19"/>
        <v>5.7430216456526493</v>
      </c>
      <c r="X44" s="90"/>
      <c r="Y44" s="116">
        <f t="shared" si="20"/>
        <v>0</v>
      </c>
      <c r="Z44" s="90">
        <f t="shared" si="23"/>
        <v>1376.3999999999999</v>
      </c>
      <c r="AA44" s="116">
        <f t="shared" si="21"/>
        <v>1.4181683187750582</v>
      </c>
    </row>
    <row r="45" spans="1:28" x14ac:dyDescent="0.2">
      <c r="A45" s="89" t="s">
        <v>193</v>
      </c>
      <c r="B45" s="90"/>
      <c r="C45" s="90"/>
      <c r="D45" s="90"/>
      <c r="E45" s="116">
        <f t="shared" si="22"/>
        <v>0</v>
      </c>
      <c r="F45" s="90">
        <v>1</v>
      </c>
      <c r="G45" s="116">
        <f t="shared" si="22"/>
        <v>6.3520859615088989E-3</v>
      </c>
      <c r="H45" s="90">
        <v>7.6</v>
      </c>
      <c r="I45" s="116">
        <f t="shared" si="12"/>
        <v>9.7888064997675162E-2</v>
      </c>
      <c r="J45" s="90">
        <v>0.1</v>
      </c>
      <c r="K45" s="116">
        <f t="shared" si="13"/>
        <v>1.2400962810752625E-3</v>
      </c>
      <c r="L45" s="90"/>
      <c r="M45" s="116">
        <f t="shared" si="14"/>
        <v>0</v>
      </c>
      <c r="N45" s="90">
        <v>420.97999999999985</v>
      </c>
      <c r="O45" s="116">
        <f t="shared" si="15"/>
        <v>3.0352057332785369</v>
      </c>
      <c r="P45" s="90">
        <v>553.68999999999994</v>
      </c>
      <c r="Q45" s="116">
        <f t="shared" si="16"/>
        <v>1.5743703684326353</v>
      </c>
      <c r="R45" s="90">
        <v>1316.85</v>
      </c>
      <c r="S45" s="116">
        <f t="shared" si="17"/>
        <v>26.949012063972816</v>
      </c>
      <c r="T45" s="90">
        <v>0</v>
      </c>
      <c r="U45" s="116">
        <f t="shared" si="18"/>
        <v>0</v>
      </c>
      <c r="V45" s="90">
        <v>332.55</v>
      </c>
      <c r="W45" s="116">
        <f t="shared" si="19"/>
        <v>24.236571678449096</v>
      </c>
      <c r="X45" s="90">
        <v>0</v>
      </c>
      <c r="Y45" s="116">
        <f t="shared" si="20"/>
        <v>0</v>
      </c>
      <c r="Z45" s="90">
        <f t="shared" si="23"/>
        <v>2632.77</v>
      </c>
      <c r="AA45" s="116">
        <f t="shared" si="21"/>
        <v>2.7126641998121261</v>
      </c>
    </row>
    <row r="46" spans="1:28" x14ac:dyDescent="0.2">
      <c r="A46" s="91" t="s">
        <v>194</v>
      </c>
      <c r="B46" s="92"/>
      <c r="C46" s="92"/>
      <c r="D46" s="92">
        <v>1</v>
      </c>
      <c r="E46" s="117">
        <f t="shared" si="22"/>
        <v>1.791472590469366</v>
      </c>
      <c r="F46" s="92"/>
      <c r="G46" s="117">
        <f t="shared" si="22"/>
        <v>0</v>
      </c>
      <c r="H46" s="92"/>
      <c r="I46" s="117">
        <f t="shared" si="12"/>
        <v>0</v>
      </c>
      <c r="J46" s="92"/>
      <c r="K46" s="117">
        <f t="shared" si="13"/>
        <v>0</v>
      </c>
      <c r="L46" s="92"/>
      <c r="M46" s="117">
        <f t="shared" si="14"/>
        <v>0</v>
      </c>
      <c r="N46" s="92"/>
      <c r="O46" s="117">
        <f t="shared" si="15"/>
        <v>0</v>
      </c>
      <c r="P46" s="92">
        <v>86.4</v>
      </c>
      <c r="Q46" s="117">
        <f t="shared" si="16"/>
        <v>0.24567104306124316</v>
      </c>
      <c r="R46" s="92"/>
      <c r="S46" s="117">
        <f t="shared" si="17"/>
        <v>0</v>
      </c>
      <c r="T46" s="92"/>
      <c r="U46" s="117">
        <f t="shared" si="18"/>
        <v>0</v>
      </c>
      <c r="V46" s="92">
        <v>707.05</v>
      </c>
      <c r="W46" s="117">
        <f t="shared" si="19"/>
        <v>51.530500692369365</v>
      </c>
      <c r="X46" s="92"/>
      <c r="Y46" s="117">
        <f t="shared" si="20"/>
        <v>0</v>
      </c>
      <c r="Z46" s="92">
        <f t="shared" si="23"/>
        <v>794.44999999999993</v>
      </c>
      <c r="AA46" s="117">
        <f t="shared" si="21"/>
        <v>0.8185584284007883</v>
      </c>
      <c r="AB46" s="2"/>
    </row>
    <row r="47" spans="1:28" x14ac:dyDescent="0.2">
      <c r="A47" s="88" t="s">
        <v>195</v>
      </c>
      <c r="B47" s="93"/>
      <c r="C47" s="93"/>
      <c r="D47" s="93"/>
      <c r="E47" s="118">
        <f t="shared" si="22"/>
        <v>0</v>
      </c>
      <c r="F47" s="93"/>
      <c r="G47" s="118">
        <f t="shared" si="22"/>
        <v>0</v>
      </c>
      <c r="H47" s="93">
        <v>1.9</v>
      </c>
      <c r="I47" s="118">
        <f t="shared" si="12"/>
        <v>2.447201624941879E-2</v>
      </c>
      <c r="J47" s="93">
        <v>4.5</v>
      </c>
      <c r="K47" s="118">
        <f t="shared" si="13"/>
        <v>5.5804332648386808E-2</v>
      </c>
      <c r="L47" s="93">
        <v>11.5</v>
      </c>
      <c r="M47" s="118">
        <f t="shared" si="14"/>
        <v>0.32570983502088785</v>
      </c>
      <c r="N47" s="93">
        <v>19.66</v>
      </c>
      <c r="O47" s="118">
        <f t="shared" si="15"/>
        <v>0.14174579485071989</v>
      </c>
      <c r="P47" s="93">
        <v>2.6</v>
      </c>
      <c r="Q47" s="118">
        <f t="shared" si="16"/>
        <v>7.3928786106392617E-3</v>
      </c>
      <c r="R47" s="93">
        <v>0</v>
      </c>
      <c r="S47" s="118">
        <f t="shared" si="17"/>
        <v>0</v>
      </c>
      <c r="T47" s="93">
        <v>0</v>
      </c>
      <c r="U47" s="118">
        <f t="shared" si="18"/>
        <v>0</v>
      </c>
      <c r="V47" s="93">
        <v>23</v>
      </c>
      <c r="W47" s="118">
        <f t="shared" si="19"/>
        <v>1.6762626630712048</v>
      </c>
      <c r="X47" s="93">
        <v>0</v>
      </c>
      <c r="Y47" s="118">
        <f t="shared" si="20"/>
        <v>0</v>
      </c>
      <c r="Z47" s="93">
        <f t="shared" si="23"/>
        <v>63.160000000000004</v>
      </c>
      <c r="AA47" s="118">
        <f t="shared" si="21"/>
        <v>6.507665723178778E-2</v>
      </c>
    </row>
    <row r="48" spans="1:28" x14ac:dyDescent="0.2">
      <c r="A48" s="89" t="s">
        <v>196</v>
      </c>
      <c r="B48" s="90"/>
      <c r="C48" s="90"/>
      <c r="D48" s="90">
        <v>0.30000000000000004</v>
      </c>
      <c r="E48" s="116">
        <f t="shared" si="22"/>
        <v>0.53744177714080987</v>
      </c>
      <c r="F48" s="90"/>
      <c r="G48" s="116">
        <f t="shared" si="22"/>
        <v>0</v>
      </c>
      <c r="H48" s="90">
        <v>123.23</v>
      </c>
      <c r="I48" s="116">
        <f t="shared" si="12"/>
        <v>1.5872034539030935</v>
      </c>
      <c r="J48" s="90">
        <v>3</v>
      </c>
      <c r="K48" s="116">
        <f t="shared" si="13"/>
        <v>3.7202888432257879E-2</v>
      </c>
      <c r="L48" s="90">
        <v>8.5399999999999991</v>
      </c>
      <c r="M48" s="116">
        <f t="shared" si="14"/>
        <v>0.24187495574594622</v>
      </c>
      <c r="N48" s="90">
        <v>9.0999999999999979</v>
      </c>
      <c r="O48" s="116">
        <f t="shared" si="15"/>
        <v>6.5609701584005628E-2</v>
      </c>
      <c r="P48" s="90">
        <v>5.9</v>
      </c>
      <c r="Q48" s="116">
        <f t="shared" si="16"/>
        <v>1.6776147616450635E-2</v>
      </c>
      <c r="R48" s="90"/>
      <c r="S48" s="116">
        <f t="shared" si="17"/>
        <v>0</v>
      </c>
      <c r="T48" s="90"/>
      <c r="U48" s="116">
        <f t="shared" si="18"/>
        <v>0</v>
      </c>
      <c r="V48" s="90"/>
      <c r="W48" s="116">
        <f t="shared" si="19"/>
        <v>0</v>
      </c>
      <c r="X48" s="90">
        <v>0.2</v>
      </c>
      <c r="Y48" s="116">
        <f t="shared" si="20"/>
        <v>7.1301247771835996E-2</v>
      </c>
      <c r="Z48" s="90">
        <f t="shared" si="23"/>
        <v>150.26999999999998</v>
      </c>
      <c r="AA48" s="116">
        <f t="shared" si="21"/>
        <v>0.15483010263174077</v>
      </c>
    </row>
    <row r="49" spans="1:28" x14ac:dyDescent="0.2">
      <c r="A49" s="89" t="s">
        <v>197</v>
      </c>
      <c r="B49" s="90"/>
      <c r="C49" s="90"/>
      <c r="D49" s="90"/>
      <c r="E49" s="116">
        <f t="shared" si="22"/>
        <v>0</v>
      </c>
      <c r="F49" s="90"/>
      <c r="G49" s="116">
        <f t="shared" si="22"/>
        <v>0</v>
      </c>
      <c r="H49" s="90">
        <v>0</v>
      </c>
      <c r="I49" s="116">
        <f t="shared" si="12"/>
        <v>0</v>
      </c>
      <c r="J49" s="90"/>
      <c r="K49" s="116">
        <f t="shared" si="13"/>
        <v>0</v>
      </c>
      <c r="L49" s="90">
        <v>3.23</v>
      </c>
      <c r="M49" s="116">
        <f t="shared" si="14"/>
        <v>9.1481979749345022E-2</v>
      </c>
      <c r="N49" s="90">
        <v>22.37</v>
      </c>
      <c r="O49" s="116">
        <f t="shared" si="15"/>
        <v>0.16128450817958312</v>
      </c>
      <c r="P49" s="90">
        <v>0</v>
      </c>
      <c r="Q49" s="116">
        <f t="shared" si="16"/>
        <v>0</v>
      </c>
      <c r="R49" s="90">
        <v>0</v>
      </c>
      <c r="S49" s="116">
        <f t="shared" si="17"/>
        <v>0</v>
      </c>
      <c r="T49" s="90">
        <v>6</v>
      </c>
      <c r="U49" s="116">
        <f t="shared" si="18"/>
        <v>9.4943469076120932E-2</v>
      </c>
      <c r="V49" s="90">
        <v>0</v>
      </c>
      <c r="W49" s="116">
        <f t="shared" si="19"/>
        <v>0</v>
      </c>
      <c r="X49" s="90">
        <v>0</v>
      </c>
      <c r="Y49" s="116">
        <f t="shared" si="20"/>
        <v>0</v>
      </c>
      <c r="Z49" s="90">
        <f t="shared" si="23"/>
        <v>31.6</v>
      </c>
      <c r="AA49" s="116">
        <f t="shared" si="21"/>
        <v>3.2558935537119915E-2</v>
      </c>
    </row>
    <row r="50" spans="1:28" x14ac:dyDescent="0.2">
      <c r="A50" s="89" t="s">
        <v>198</v>
      </c>
      <c r="B50" s="90"/>
      <c r="C50" s="90"/>
      <c r="D50" s="90"/>
      <c r="E50" s="116">
        <f t="shared" si="22"/>
        <v>0</v>
      </c>
      <c r="F50" s="90"/>
      <c r="G50" s="116">
        <f t="shared" si="22"/>
        <v>0</v>
      </c>
      <c r="H50" s="90">
        <v>0</v>
      </c>
      <c r="I50" s="116">
        <f t="shared" si="12"/>
        <v>0</v>
      </c>
      <c r="J50" s="90"/>
      <c r="K50" s="116">
        <f t="shared" si="13"/>
        <v>0</v>
      </c>
      <c r="L50" s="90">
        <v>32</v>
      </c>
      <c r="M50" s="116">
        <f t="shared" si="14"/>
        <v>0.9063230191885574</v>
      </c>
      <c r="N50" s="90">
        <v>525.05999999999995</v>
      </c>
      <c r="O50" s="116">
        <f t="shared" si="15"/>
        <v>3.7856076828239562</v>
      </c>
      <c r="P50" s="90">
        <v>20.399999999999999</v>
      </c>
      <c r="Q50" s="116">
        <f t="shared" si="16"/>
        <v>5.8005662945015739E-2</v>
      </c>
      <c r="R50" s="90">
        <v>15</v>
      </c>
      <c r="S50" s="116">
        <f t="shared" si="17"/>
        <v>0.3069713186464611</v>
      </c>
      <c r="T50" s="90">
        <v>0</v>
      </c>
      <c r="U50" s="116">
        <f t="shared" si="18"/>
        <v>0</v>
      </c>
      <c r="V50" s="90">
        <v>20</v>
      </c>
      <c r="W50" s="116">
        <f t="shared" si="19"/>
        <v>1.4576197070184391</v>
      </c>
      <c r="X50" s="90">
        <v>0</v>
      </c>
      <c r="Y50" s="116">
        <f t="shared" si="20"/>
        <v>0</v>
      </c>
      <c r="Z50" s="90">
        <f t="shared" si="23"/>
        <v>612.45999999999992</v>
      </c>
      <c r="AA50" s="116">
        <f t="shared" si="21"/>
        <v>0.63104574870457153</v>
      </c>
    </row>
    <row r="51" spans="1:28" x14ac:dyDescent="0.2">
      <c r="A51" s="89" t="s">
        <v>199</v>
      </c>
      <c r="B51" s="90"/>
      <c r="C51" s="90"/>
      <c r="D51" s="90"/>
      <c r="E51" s="116">
        <f t="shared" si="22"/>
        <v>0</v>
      </c>
      <c r="F51" s="90"/>
      <c r="G51" s="116">
        <f t="shared" si="22"/>
        <v>0</v>
      </c>
      <c r="H51" s="90">
        <v>8.6999999999999993</v>
      </c>
      <c r="I51" s="116">
        <f t="shared" si="12"/>
        <v>0.11205607440523339</v>
      </c>
      <c r="J51" s="90"/>
      <c r="K51" s="116">
        <f t="shared" si="13"/>
        <v>0</v>
      </c>
      <c r="L51" s="90">
        <v>0.3</v>
      </c>
      <c r="M51" s="116">
        <f t="shared" si="14"/>
        <v>8.4967783048927256E-3</v>
      </c>
      <c r="N51" s="90">
        <v>9</v>
      </c>
      <c r="O51" s="116">
        <f t="shared" si="15"/>
        <v>6.4888715852313275E-2</v>
      </c>
      <c r="P51" s="90"/>
      <c r="Q51" s="116">
        <f t="shared" si="16"/>
        <v>0</v>
      </c>
      <c r="R51" s="90"/>
      <c r="S51" s="116">
        <f t="shared" si="17"/>
        <v>0</v>
      </c>
      <c r="T51" s="90"/>
      <c r="U51" s="116">
        <f t="shared" si="18"/>
        <v>0</v>
      </c>
      <c r="V51" s="90"/>
      <c r="W51" s="116">
        <f t="shared" si="19"/>
        <v>0</v>
      </c>
      <c r="X51" s="90"/>
      <c r="Y51" s="116">
        <f t="shared" si="20"/>
        <v>0</v>
      </c>
      <c r="Z51" s="90">
        <f t="shared" si="23"/>
        <v>18</v>
      </c>
      <c r="AA51" s="116">
        <f t="shared" si="21"/>
        <v>1.8546229103422737E-2</v>
      </c>
    </row>
    <row r="52" spans="1:28" x14ac:dyDescent="0.2">
      <c r="A52" s="91" t="s">
        <v>200</v>
      </c>
      <c r="B52" s="92"/>
      <c r="C52" s="92"/>
      <c r="D52" s="92"/>
      <c r="E52" s="117">
        <f t="shared" si="22"/>
        <v>0</v>
      </c>
      <c r="F52" s="92">
        <v>0.02</v>
      </c>
      <c r="G52" s="117">
        <f t="shared" si="22"/>
        <v>1.2704171923017798E-4</v>
      </c>
      <c r="H52" s="92"/>
      <c r="I52" s="117">
        <f t="shared" si="12"/>
        <v>0</v>
      </c>
      <c r="J52" s="92"/>
      <c r="K52" s="117">
        <f t="shared" si="13"/>
        <v>0</v>
      </c>
      <c r="L52" s="92">
        <v>1.26</v>
      </c>
      <c r="M52" s="117">
        <f t="shared" si="14"/>
        <v>3.5686468880549452E-2</v>
      </c>
      <c r="N52" s="92">
        <v>142.75</v>
      </c>
      <c r="O52" s="117">
        <f t="shared" si="15"/>
        <v>1.0292071319908578</v>
      </c>
      <c r="P52" s="92">
        <v>14.9</v>
      </c>
      <c r="Q52" s="117">
        <f t="shared" si="16"/>
        <v>4.2366881268663462E-2</v>
      </c>
      <c r="R52" s="92"/>
      <c r="S52" s="117">
        <f t="shared" si="17"/>
        <v>0</v>
      </c>
      <c r="T52" s="92"/>
      <c r="U52" s="117">
        <f t="shared" si="18"/>
        <v>0</v>
      </c>
      <c r="V52" s="92"/>
      <c r="W52" s="117">
        <f t="shared" si="19"/>
        <v>0</v>
      </c>
      <c r="X52" s="92"/>
      <c r="Y52" s="117">
        <f t="shared" si="20"/>
        <v>0</v>
      </c>
      <c r="Z52" s="92">
        <f t="shared" si="23"/>
        <v>158.93</v>
      </c>
      <c r="AA52" s="117">
        <f t="shared" si="21"/>
        <v>0.16375289952260974</v>
      </c>
      <c r="AB52" s="2"/>
    </row>
    <row r="53" spans="1:28" x14ac:dyDescent="0.2">
      <c r="A53" s="88" t="s">
        <v>201</v>
      </c>
      <c r="B53" s="90"/>
      <c r="C53" s="90"/>
      <c r="D53" s="90">
        <v>1.07</v>
      </c>
      <c r="E53" s="116">
        <f t="shared" si="22"/>
        <v>1.9168756718022217</v>
      </c>
      <c r="F53" s="90">
        <v>198.6399999999999</v>
      </c>
      <c r="G53" s="116">
        <f t="shared" si="22"/>
        <v>1.2617783553941271</v>
      </c>
      <c r="H53" s="90">
        <v>35.450000000000003</v>
      </c>
      <c r="I53" s="116">
        <f t="shared" si="12"/>
        <v>0.45659630317994532</v>
      </c>
      <c r="J53" s="90">
        <v>295.39999999999998</v>
      </c>
      <c r="K53" s="116">
        <f t="shared" si="13"/>
        <v>3.6632444142963254</v>
      </c>
      <c r="L53" s="90">
        <v>674.51</v>
      </c>
      <c r="M53" s="116">
        <f t="shared" si="14"/>
        <v>19.103873114777308</v>
      </c>
      <c r="N53" s="90">
        <v>85.310000000000102</v>
      </c>
      <c r="O53" s="116">
        <f t="shared" si="15"/>
        <v>0.61507292770676136</v>
      </c>
      <c r="P53" s="90">
        <v>42.519999999999996</v>
      </c>
      <c r="Q53" s="116">
        <f t="shared" si="16"/>
        <v>0.12090199943245437</v>
      </c>
      <c r="R53" s="90">
        <v>0</v>
      </c>
      <c r="S53" s="116">
        <f t="shared" si="17"/>
        <v>0</v>
      </c>
      <c r="T53" s="90">
        <v>20.650000000000002</v>
      </c>
      <c r="U53" s="116">
        <f t="shared" si="18"/>
        <v>0.32676377273698287</v>
      </c>
      <c r="V53" s="90">
        <v>0</v>
      </c>
      <c r="W53" s="116">
        <f t="shared" si="19"/>
        <v>0</v>
      </c>
      <c r="X53" s="90">
        <v>0</v>
      </c>
      <c r="Y53" s="116">
        <f t="shared" si="20"/>
        <v>0</v>
      </c>
      <c r="Z53" s="90">
        <f t="shared" si="23"/>
        <v>1353.5500000000002</v>
      </c>
      <c r="AA53" s="116">
        <f t="shared" si="21"/>
        <v>1.3946249112743248</v>
      </c>
    </row>
    <row r="54" spans="1:28" x14ac:dyDescent="0.2">
      <c r="A54" s="91" t="s">
        <v>202</v>
      </c>
      <c r="B54" s="92"/>
      <c r="C54" s="92"/>
      <c r="D54" s="92"/>
      <c r="E54" s="117">
        <f t="shared" si="22"/>
        <v>0</v>
      </c>
      <c r="F54" s="92">
        <v>0.82</v>
      </c>
      <c r="G54" s="117">
        <f t="shared" si="22"/>
        <v>5.2087104884372976E-3</v>
      </c>
      <c r="H54" s="92">
        <v>12.5</v>
      </c>
      <c r="I54" s="117">
        <f t="shared" si="12"/>
        <v>0.16100010690407099</v>
      </c>
      <c r="J54" s="92"/>
      <c r="K54" s="117">
        <f t="shared" si="13"/>
        <v>0</v>
      </c>
      <c r="L54" s="92"/>
      <c r="M54" s="117">
        <f t="shared" si="14"/>
        <v>0</v>
      </c>
      <c r="N54" s="92">
        <v>0.06</v>
      </c>
      <c r="O54" s="117">
        <f t="shared" si="15"/>
        <v>4.325914390154218E-4</v>
      </c>
      <c r="P54" s="92"/>
      <c r="Q54" s="117">
        <f t="shared" si="16"/>
        <v>0</v>
      </c>
      <c r="R54" s="92"/>
      <c r="S54" s="117">
        <f t="shared" si="17"/>
        <v>0</v>
      </c>
      <c r="T54" s="92"/>
      <c r="U54" s="117">
        <f t="shared" si="18"/>
        <v>0</v>
      </c>
      <c r="V54" s="92"/>
      <c r="W54" s="117">
        <f t="shared" si="19"/>
        <v>0</v>
      </c>
      <c r="X54" s="92"/>
      <c r="Y54" s="117">
        <f t="shared" si="20"/>
        <v>0</v>
      </c>
      <c r="Z54" s="92">
        <f t="shared" si="23"/>
        <v>13.38</v>
      </c>
      <c r="AA54" s="117">
        <f t="shared" si="21"/>
        <v>1.3786030300210899E-2</v>
      </c>
      <c r="AB54" s="2"/>
    </row>
    <row r="55" spans="1:28" x14ac:dyDescent="0.2">
      <c r="A55" s="88" t="s">
        <v>203</v>
      </c>
      <c r="B55" s="93"/>
      <c r="C55" s="93"/>
      <c r="D55" s="93"/>
      <c r="E55" s="118">
        <f t="shared" si="22"/>
        <v>0</v>
      </c>
      <c r="F55" s="93">
        <v>1.2000000000000002</v>
      </c>
      <c r="G55" s="118">
        <f t="shared" si="22"/>
        <v>7.6225031538106813E-3</v>
      </c>
      <c r="H55" s="93">
        <v>83.05</v>
      </c>
      <c r="I55" s="118">
        <f t="shared" si="12"/>
        <v>1.0696847102706475</v>
      </c>
      <c r="J55" s="93">
        <v>3</v>
      </c>
      <c r="K55" s="118">
        <f t="shared" si="13"/>
        <v>3.7202888432257879E-2</v>
      </c>
      <c r="L55" s="93">
        <v>3.05</v>
      </c>
      <c r="M55" s="118">
        <f t="shared" si="14"/>
        <v>8.6383912766409374E-2</v>
      </c>
      <c r="N55" s="93">
        <v>50.050000000000011</v>
      </c>
      <c r="O55" s="118">
        <f t="shared" si="15"/>
        <v>0.36085335871203111</v>
      </c>
      <c r="P55" s="93">
        <v>2.6500000000000004</v>
      </c>
      <c r="Q55" s="118">
        <f t="shared" si="16"/>
        <v>7.535049353151556E-3</v>
      </c>
      <c r="R55" s="93"/>
      <c r="S55" s="118">
        <f t="shared" si="17"/>
        <v>0</v>
      </c>
      <c r="T55" s="93"/>
      <c r="U55" s="118">
        <f t="shared" si="18"/>
        <v>0</v>
      </c>
      <c r="V55" s="93"/>
      <c r="W55" s="118">
        <f t="shared" si="19"/>
        <v>0</v>
      </c>
      <c r="X55" s="93"/>
      <c r="Y55" s="118">
        <f t="shared" si="20"/>
        <v>0</v>
      </c>
      <c r="Z55" s="93">
        <f t="shared" si="23"/>
        <v>143.00000000000003</v>
      </c>
      <c r="AA55" s="118">
        <f t="shared" si="21"/>
        <v>0.14733948676608064</v>
      </c>
    </row>
    <row r="56" spans="1:28" x14ac:dyDescent="0.2">
      <c r="A56" s="89" t="s">
        <v>204</v>
      </c>
      <c r="B56" s="90"/>
      <c r="C56" s="90"/>
      <c r="D56" s="90">
        <v>0.05</v>
      </c>
      <c r="E56" s="116">
        <f t="shared" si="22"/>
        <v>8.9573629523468298E-2</v>
      </c>
      <c r="F56" s="90">
        <v>7.9600000000000009</v>
      </c>
      <c r="G56" s="116">
        <f t="shared" si="22"/>
        <v>5.0562604253610845E-2</v>
      </c>
      <c r="H56" s="90">
        <v>401.43999999999994</v>
      </c>
      <c r="I56" s="116">
        <f t="shared" si="12"/>
        <v>5.170550633245619</v>
      </c>
      <c r="J56" s="90">
        <v>0.3</v>
      </c>
      <c r="K56" s="116">
        <f t="shared" si="13"/>
        <v>3.7202888432257869E-3</v>
      </c>
      <c r="L56" s="90">
        <v>81.66</v>
      </c>
      <c r="M56" s="116">
        <f t="shared" si="14"/>
        <v>2.3128230545917998</v>
      </c>
      <c r="N56" s="90">
        <v>111.22</v>
      </c>
      <c r="O56" s="116">
        <f t="shared" si="15"/>
        <v>0.80188033078825371</v>
      </c>
      <c r="P56" s="90">
        <v>100.41</v>
      </c>
      <c r="Q56" s="116">
        <f t="shared" si="16"/>
        <v>0.28550728511318779</v>
      </c>
      <c r="R56" s="90"/>
      <c r="S56" s="116">
        <f t="shared" si="17"/>
        <v>0</v>
      </c>
      <c r="T56" s="90">
        <v>1.75</v>
      </c>
      <c r="U56" s="116">
        <f t="shared" si="18"/>
        <v>2.7691845147201934E-2</v>
      </c>
      <c r="V56" s="90"/>
      <c r="W56" s="116">
        <f t="shared" si="19"/>
        <v>0</v>
      </c>
      <c r="X56" s="90"/>
      <c r="Y56" s="116">
        <f t="shared" si="20"/>
        <v>0</v>
      </c>
      <c r="Z56" s="90">
        <f t="shared" si="23"/>
        <v>704.79</v>
      </c>
      <c r="AA56" s="116">
        <f t="shared" si="21"/>
        <v>0.72617760054451719</v>
      </c>
    </row>
    <row r="57" spans="1:28" x14ac:dyDescent="0.2">
      <c r="A57" s="91" t="s">
        <v>205</v>
      </c>
      <c r="B57" s="92"/>
      <c r="C57" s="92"/>
      <c r="D57" s="92">
        <v>1.1200000000000001</v>
      </c>
      <c r="E57" s="117">
        <f t="shared" si="22"/>
        <v>2.0064493013256897</v>
      </c>
      <c r="F57" s="92">
        <v>3935.78</v>
      </c>
      <c r="G57" s="117">
        <f t="shared" si="22"/>
        <v>25.000412885587497</v>
      </c>
      <c r="H57" s="92">
        <v>749.6</v>
      </c>
      <c r="I57" s="117">
        <f t="shared" si="12"/>
        <v>9.6548544108233276</v>
      </c>
      <c r="J57" s="92">
        <v>5642.2000000000016</v>
      </c>
      <c r="K57" s="117">
        <f t="shared" si="13"/>
        <v>69.968712370828484</v>
      </c>
      <c r="L57" s="92">
        <v>420.27</v>
      </c>
      <c r="M57" s="117">
        <f t="shared" si="14"/>
        <v>11.903136727324219</v>
      </c>
      <c r="N57" s="92">
        <v>3675.8400000000042</v>
      </c>
      <c r="O57" s="117">
        <f t="shared" si="15"/>
        <v>26.502281919840836</v>
      </c>
      <c r="P57" s="92">
        <v>4017.74</v>
      </c>
      <c r="Q57" s="117">
        <f t="shared" si="16"/>
        <v>11.424101580426841</v>
      </c>
      <c r="R57" s="92">
        <v>50.25</v>
      </c>
      <c r="S57" s="117">
        <f t="shared" si="17"/>
        <v>1.0283539174656446</v>
      </c>
      <c r="T57" s="92">
        <v>7.9</v>
      </c>
      <c r="U57" s="117">
        <f t="shared" si="18"/>
        <v>0.12500890095022588</v>
      </c>
      <c r="V57" s="92">
        <v>149.65</v>
      </c>
      <c r="W57" s="117">
        <f t="shared" si="19"/>
        <v>10.90663945776547</v>
      </c>
      <c r="X57" s="92">
        <v>160</v>
      </c>
      <c r="Y57" s="117">
        <f t="shared" si="20"/>
        <v>57.040998217468797</v>
      </c>
      <c r="Z57" s="92">
        <f t="shared" si="23"/>
        <v>18810.350000000006</v>
      </c>
      <c r="AA57" s="117">
        <f t="shared" si="21"/>
        <v>19.38117003419822</v>
      </c>
      <c r="AB57" s="2"/>
    </row>
    <row r="58" spans="1:28" x14ac:dyDescent="0.2">
      <c r="A58" s="88" t="s">
        <v>206</v>
      </c>
      <c r="B58" s="93"/>
      <c r="C58" s="93"/>
      <c r="D58" s="93"/>
      <c r="E58" s="118">
        <f t="shared" si="22"/>
        <v>0</v>
      </c>
      <c r="F58" s="93">
        <v>2</v>
      </c>
      <c r="G58" s="118">
        <f t="shared" si="22"/>
        <v>1.2704171923017798E-2</v>
      </c>
      <c r="H58" s="93">
        <v>16.5</v>
      </c>
      <c r="I58" s="118">
        <f t="shared" si="12"/>
        <v>0.2125201411133737</v>
      </c>
      <c r="J58" s="93">
        <v>0.5</v>
      </c>
      <c r="K58" s="118">
        <f t="shared" si="13"/>
        <v>6.2004814053763131E-3</v>
      </c>
      <c r="L58" s="93">
        <v>2</v>
      </c>
      <c r="M58" s="118">
        <f t="shared" si="14"/>
        <v>5.6645188699284837E-2</v>
      </c>
      <c r="N58" s="93"/>
      <c r="O58" s="118">
        <f t="shared" si="15"/>
        <v>0</v>
      </c>
      <c r="P58" s="93">
        <v>125</v>
      </c>
      <c r="Q58" s="118">
        <f t="shared" si="16"/>
        <v>0.35542685628073373</v>
      </c>
      <c r="R58" s="93">
        <v>0.25</v>
      </c>
      <c r="S58" s="118">
        <f t="shared" si="17"/>
        <v>5.1161886441076845E-3</v>
      </c>
      <c r="T58" s="93"/>
      <c r="U58" s="118">
        <f t="shared" si="18"/>
        <v>0</v>
      </c>
      <c r="V58" s="93"/>
      <c r="W58" s="118">
        <f t="shared" si="19"/>
        <v>0</v>
      </c>
      <c r="X58" s="93">
        <v>3</v>
      </c>
      <c r="Y58" s="118">
        <f t="shared" si="20"/>
        <v>1.0695187165775399</v>
      </c>
      <c r="Z58" s="93">
        <f t="shared" si="23"/>
        <v>149.25</v>
      </c>
      <c r="AA58" s="118">
        <f t="shared" si="21"/>
        <v>0.15377914964921352</v>
      </c>
    </row>
    <row r="59" spans="1:28" x14ac:dyDescent="0.2">
      <c r="A59" s="89" t="s">
        <v>207</v>
      </c>
      <c r="B59" s="90"/>
      <c r="C59" s="90"/>
      <c r="D59" s="90"/>
      <c r="E59" s="116">
        <f t="shared" si="22"/>
        <v>0</v>
      </c>
      <c r="F59" s="90">
        <v>49.15</v>
      </c>
      <c r="G59" s="116">
        <f t="shared" si="22"/>
        <v>0.31220502500816244</v>
      </c>
      <c r="H59" s="90">
        <v>62.2</v>
      </c>
      <c r="I59" s="116">
        <f t="shared" si="12"/>
        <v>0.80113653195465728</v>
      </c>
      <c r="J59" s="90">
        <v>58.1</v>
      </c>
      <c r="K59" s="116">
        <f t="shared" si="13"/>
        <v>0.72049593930472755</v>
      </c>
      <c r="L59" s="90">
        <v>30.42</v>
      </c>
      <c r="M59" s="116">
        <f t="shared" si="14"/>
        <v>0.86157332011612253</v>
      </c>
      <c r="N59" s="90">
        <v>219.70000000000002</v>
      </c>
      <c r="O59" s="116">
        <f t="shared" si="15"/>
        <v>1.5840056525281365</v>
      </c>
      <c r="P59" s="90">
        <v>103.93</v>
      </c>
      <c r="Q59" s="116">
        <f t="shared" si="16"/>
        <v>0.29551610538605327</v>
      </c>
      <c r="R59" s="90">
        <v>0</v>
      </c>
      <c r="S59" s="116">
        <f t="shared" si="17"/>
        <v>0</v>
      </c>
      <c r="T59" s="90">
        <v>11.5</v>
      </c>
      <c r="U59" s="116">
        <f t="shared" si="18"/>
        <v>0.18197498239589843</v>
      </c>
      <c r="V59" s="90">
        <v>0.4</v>
      </c>
      <c r="W59" s="116">
        <f t="shared" si="19"/>
        <v>2.9152394140368784E-2</v>
      </c>
      <c r="X59" s="90">
        <v>0</v>
      </c>
      <c r="Y59" s="116">
        <f t="shared" si="20"/>
        <v>0</v>
      </c>
      <c r="Z59" s="90">
        <f t="shared" si="23"/>
        <v>535.4</v>
      </c>
      <c r="AA59" s="116">
        <f t="shared" si="21"/>
        <v>0.55164728122069617</v>
      </c>
    </row>
    <row r="60" spans="1:28" x14ac:dyDescent="0.2">
      <c r="A60" s="91" t="s">
        <v>208</v>
      </c>
      <c r="B60" s="92"/>
      <c r="C60" s="92"/>
      <c r="D60" s="92">
        <v>0.01</v>
      </c>
      <c r="E60" s="117">
        <f t="shared" si="22"/>
        <v>1.791472590469366E-2</v>
      </c>
      <c r="F60" s="92">
        <v>4633.1000000000013</v>
      </c>
      <c r="G60" s="117">
        <f t="shared" si="22"/>
        <v>29.429849468266887</v>
      </c>
      <c r="H60" s="92">
        <v>2.5</v>
      </c>
      <c r="I60" s="117">
        <f t="shared" si="12"/>
        <v>3.2200021380814195E-2</v>
      </c>
      <c r="J60" s="92">
        <v>1.5</v>
      </c>
      <c r="K60" s="117">
        <f t="shared" si="13"/>
        <v>1.8601444216128939E-2</v>
      </c>
      <c r="L60" s="92">
        <v>108</v>
      </c>
      <c r="M60" s="117">
        <f t="shared" si="14"/>
        <v>3.0588401897613813</v>
      </c>
      <c r="N60" s="92">
        <v>30.68</v>
      </c>
      <c r="O60" s="117">
        <f t="shared" si="15"/>
        <v>0.22119842248321903</v>
      </c>
      <c r="P60" s="92">
        <v>0.27</v>
      </c>
      <c r="Q60" s="117">
        <f t="shared" si="16"/>
        <v>7.6772200956638477E-4</v>
      </c>
      <c r="R60" s="92">
        <v>8</v>
      </c>
      <c r="S60" s="117">
        <f t="shared" si="17"/>
        <v>0.16371803661144591</v>
      </c>
      <c r="T60" s="92">
        <v>29.4</v>
      </c>
      <c r="U60" s="117">
        <f t="shared" si="18"/>
        <v>0.46522299847299253</v>
      </c>
      <c r="V60" s="92"/>
      <c r="W60" s="117">
        <f t="shared" si="19"/>
        <v>0</v>
      </c>
      <c r="X60" s="92"/>
      <c r="Y60" s="117">
        <f t="shared" si="20"/>
        <v>0</v>
      </c>
      <c r="Z60" s="92">
        <f t="shared" si="23"/>
        <v>4813.4600000000019</v>
      </c>
      <c r="AA60" s="117">
        <f t="shared" si="21"/>
        <v>4.9595295522311797</v>
      </c>
      <c r="AB60" s="2"/>
    </row>
    <row r="61" spans="1:28" x14ac:dyDescent="0.2">
      <c r="A61" s="88" t="s">
        <v>209</v>
      </c>
      <c r="B61" s="93"/>
      <c r="C61" s="93"/>
      <c r="D61" s="93"/>
      <c r="E61" s="118">
        <f t="shared" si="22"/>
        <v>0</v>
      </c>
      <c r="F61" s="93">
        <v>62.360000000000021</v>
      </c>
      <c r="G61" s="118">
        <f t="shared" si="22"/>
        <v>0.39611608055969511</v>
      </c>
      <c r="H61" s="93">
        <v>352.65999999999997</v>
      </c>
      <c r="I61" s="118">
        <f t="shared" si="12"/>
        <v>4.5422638160631728</v>
      </c>
      <c r="J61" s="93">
        <v>1130.25</v>
      </c>
      <c r="K61" s="118">
        <f t="shared" si="13"/>
        <v>14.016188216853154</v>
      </c>
      <c r="L61" s="93">
        <v>101.94000000000001</v>
      </c>
      <c r="M61" s="118">
        <f t="shared" si="14"/>
        <v>2.8872052680025484</v>
      </c>
      <c r="N61" s="93">
        <v>1962.2099999999964</v>
      </c>
      <c r="O61" s="118">
        <f t="shared" si="15"/>
        <v>14.147254125840822</v>
      </c>
      <c r="P61" s="93">
        <v>22.97</v>
      </c>
      <c r="Q61" s="118">
        <f t="shared" si="16"/>
        <v>6.5313239110147622E-2</v>
      </c>
      <c r="R61" s="93">
        <v>862.30000000000007</v>
      </c>
      <c r="S61" s="118">
        <f t="shared" si="17"/>
        <v>17.646757871256227</v>
      </c>
      <c r="T61" s="93">
        <v>1880</v>
      </c>
      <c r="U61" s="118">
        <f t="shared" si="18"/>
        <v>29.748953643851223</v>
      </c>
      <c r="V61" s="93">
        <v>60</v>
      </c>
      <c r="W61" s="118">
        <f t="shared" si="19"/>
        <v>4.3728591210553169</v>
      </c>
      <c r="X61" s="93"/>
      <c r="Y61" s="118">
        <f t="shared" si="20"/>
        <v>0</v>
      </c>
      <c r="Z61" s="93">
        <f t="shared" si="23"/>
        <v>6434.689999999996</v>
      </c>
      <c r="AA61" s="118">
        <f t="shared" si="21"/>
        <v>6.6299574971946207</v>
      </c>
    </row>
    <row r="62" spans="1:28" x14ac:dyDescent="0.2">
      <c r="A62" s="89" t="s">
        <v>210</v>
      </c>
      <c r="B62" s="90"/>
      <c r="C62" s="90"/>
      <c r="D62" s="90">
        <v>1.6</v>
      </c>
      <c r="E62" s="116">
        <f t="shared" si="22"/>
        <v>2.8663561447509855</v>
      </c>
      <c r="F62" s="90">
        <v>91</v>
      </c>
      <c r="G62" s="116">
        <f t="shared" si="22"/>
        <v>0.57803982249730979</v>
      </c>
      <c r="H62" s="90">
        <v>230.5</v>
      </c>
      <c r="I62" s="116">
        <f t="shared" si="12"/>
        <v>2.9688419713110688</v>
      </c>
      <c r="J62" s="90">
        <v>203.16999999999996</v>
      </c>
      <c r="K62" s="116">
        <f t="shared" si="13"/>
        <v>2.5195036142606106</v>
      </c>
      <c r="L62" s="90">
        <v>45.8</v>
      </c>
      <c r="M62" s="116">
        <f t="shared" si="14"/>
        <v>1.2971748212136227</v>
      </c>
      <c r="N62" s="90">
        <v>33.17</v>
      </c>
      <c r="O62" s="116">
        <f t="shared" si="15"/>
        <v>0.23915096720235904</v>
      </c>
      <c r="P62" s="90">
        <v>698.9</v>
      </c>
      <c r="Q62" s="116">
        <f t="shared" si="16"/>
        <v>1.9872626388368384</v>
      </c>
      <c r="R62" s="90"/>
      <c r="S62" s="116">
        <f t="shared" si="17"/>
        <v>0</v>
      </c>
      <c r="T62" s="90"/>
      <c r="U62" s="116">
        <f t="shared" si="18"/>
        <v>0</v>
      </c>
      <c r="V62" s="90"/>
      <c r="W62" s="116">
        <f t="shared" si="19"/>
        <v>0</v>
      </c>
      <c r="X62" s="90">
        <v>0.55000000000000004</v>
      </c>
      <c r="Y62" s="116">
        <f t="shared" si="20"/>
        <v>0.19607843137254902</v>
      </c>
      <c r="Z62" s="90">
        <f t="shared" si="23"/>
        <v>1304.6899999999998</v>
      </c>
      <c r="AA62" s="116">
        <f t="shared" si="21"/>
        <v>1.3442822027191448</v>
      </c>
    </row>
    <row r="63" spans="1:28" x14ac:dyDescent="0.2">
      <c r="A63" s="89" t="s">
        <v>211</v>
      </c>
      <c r="B63" s="90"/>
      <c r="C63" s="90"/>
      <c r="D63" s="90"/>
      <c r="E63" s="116">
        <f t="shared" si="22"/>
        <v>0</v>
      </c>
      <c r="F63" s="90">
        <v>25</v>
      </c>
      <c r="G63" s="116">
        <f t="shared" si="22"/>
        <v>0.1588021490377225</v>
      </c>
      <c r="H63" s="90">
        <v>3</v>
      </c>
      <c r="I63" s="116">
        <f t="shared" si="12"/>
        <v>3.864002565697703E-2</v>
      </c>
      <c r="J63" s="90">
        <v>159.69999999999999</v>
      </c>
      <c r="K63" s="116">
        <f t="shared" si="13"/>
        <v>1.980433760877194</v>
      </c>
      <c r="L63" s="90">
        <v>99.8</v>
      </c>
      <c r="M63" s="116">
        <f t="shared" si="14"/>
        <v>2.8265949160943138</v>
      </c>
      <c r="N63" s="90">
        <v>9.5399999999999991</v>
      </c>
      <c r="O63" s="116">
        <f t="shared" si="15"/>
        <v>6.8782038803452059E-2</v>
      </c>
      <c r="P63" s="90">
        <v>5258.3</v>
      </c>
      <c r="Q63" s="116">
        <f t="shared" si="16"/>
        <v>14.951528307047857</v>
      </c>
      <c r="R63" s="90"/>
      <c r="S63" s="116">
        <f t="shared" si="17"/>
        <v>0</v>
      </c>
      <c r="T63" s="90">
        <v>1</v>
      </c>
      <c r="U63" s="116">
        <f t="shared" si="18"/>
        <v>1.582391151268682E-2</v>
      </c>
      <c r="V63" s="90"/>
      <c r="W63" s="116">
        <f t="shared" si="19"/>
        <v>0</v>
      </c>
      <c r="X63" s="90"/>
      <c r="Y63" s="116">
        <f t="shared" si="20"/>
        <v>0</v>
      </c>
      <c r="Z63" s="90">
        <f t="shared" si="23"/>
        <v>5556.34</v>
      </c>
      <c r="AA63" s="116">
        <f t="shared" si="21"/>
        <v>5.7249530342506603</v>
      </c>
    </row>
    <row r="64" spans="1:28" x14ac:dyDescent="0.2">
      <c r="A64" s="91" t="s">
        <v>212</v>
      </c>
      <c r="B64" s="92"/>
      <c r="C64" s="92"/>
      <c r="D64" s="92"/>
      <c r="E64" s="117">
        <f t="shared" si="22"/>
        <v>0</v>
      </c>
      <c r="F64" s="92">
        <v>4153.8900000000003</v>
      </c>
      <c r="G64" s="117">
        <f t="shared" si="22"/>
        <v>26.385866354652205</v>
      </c>
      <c r="H64" s="92">
        <v>52</v>
      </c>
      <c r="I64" s="117">
        <f t="shared" si="12"/>
        <v>0.66976044472093532</v>
      </c>
      <c r="J64" s="92">
        <v>100.4</v>
      </c>
      <c r="K64" s="117">
        <f t="shared" si="13"/>
        <v>1.2450566661995637</v>
      </c>
      <c r="L64" s="92">
        <v>2.4500000000000002</v>
      </c>
      <c r="M64" s="117">
        <f t="shared" si="14"/>
        <v>6.9390356156623936E-2</v>
      </c>
      <c r="N64" s="92">
        <v>613.57000000000005</v>
      </c>
      <c r="O64" s="117">
        <f t="shared" si="15"/>
        <v>4.4237521539448732</v>
      </c>
      <c r="P64" s="92">
        <v>2.5</v>
      </c>
      <c r="Q64" s="117">
        <f t="shared" si="16"/>
        <v>7.1085371256146748E-3</v>
      </c>
      <c r="R64" s="92">
        <v>26.099999999999998</v>
      </c>
      <c r="S64" s="117">
        <f t="shared" si="17"/>
        <v>0.53413009444484227</v>
      </c>
      <c r="T64" s="92">
        <v>550.20000000000005</v>
      </c>
      <c r="U64" s="117">
        <f t="shared" si="18"/>
        <v>8.7063161142802894</v>
      </c>
      <c r="V64" s="92">
        <v>0</v>
      </c>
      <c r="W64" s="117">
        <f t="shared" si="19"/>
        <v>0</v>
      </c>
      <c r="X64" s="92">
        <v>0</v>
      </c>
      <c r="Y64" s="117">
        <f t="shared" si="20"/>
        <v>0</v>
      </c>
      <c r="Z64" s="92">
        <f t="shared" si="23"/>
        <v>5501.11</v>
      </c>
      <c r="AA64" s="117">
        <f t="shared" si="21"/>
        <v>5.6680470212849912</v>
      </c>
      <c r="AB64" s="2"/>
    </row>
    <row r="65" spans="1:28" x14ac:dyDescent="0.2">
      <c r="A65" s="88" t="s">
        <v>213</v>
      </c>
      <c r="B65" s="93"/>
      <c r="C65" s="93"/>
      <c r="D65" s="93"/>
      <c r="E65" s="118">
        <f t="shared" si="22"/>
        <v>0</v>
      </c>
      <c r="F65" s="93"/>
      <c r="G65" s="118">
        <f t="shared" si="22"/>
        <v>0</v>
      </c>
      <c r="H65" s="93"/>
      <c r="I65" s="118">
        <f t="shared" si="12"/>
        <v>0</v>
      </c>
      <c r="J65" s="93"/>
      <c r="K65" s="118">
        <f t="shared" si="13"/>
        <v>0</v>
      </c>
      <c r="L65" s="93"/>
      <c r="M65" s="118">
        <f t="shared" si="14"/>
        <v>0</v>
      </c>
      <c r="N65" s="93"/>
      <c r="O65" s="118">
        <f t="shared" si="15"/>
        <v>0</v>
      </c>
      <c r="P65" s="93"/>
      <c r="Q65" s="118">
        <f t="shared" si="16"/>
        <v>0</v>
      </c>
      <c r="R65" s="93"/>
      <c r="S65" s="118">
        <f t="shared" si="17"/>
        <v>0</v>
      </c>
      <c r="T65" s="93"/>
      <c r="U65" s="118">
        <f t="shared" si="18"/>
        <v>0</v>
      </c>
      <c r="V65" s="93"/>
      <c r="W65" s="118">
        <f t="shared" si="19"/>
        <v>0</v>
      </c>
      <c r="X65" s="93"/>
      <c r="Y65" s="118">
        <f t="shared" si="20"/>
        <v>0</v>
      </c>
      <c r="Z65" s="93">
        <f t="shared" si="23"/>
        <v>0</v>
      </c>
      <c r="AA65" s="118">
        <f t="shared" si="21"/>
        <v>0</v>
      </c>
    </row>
    <row r="66" spans="1:28" x14ac:dyDescent="0.2">
      <c r="A66" s="89" t="s">
        <v>214</v>
      </c>
      <c r="B66" s="90"/>
      <c r="C66" s="90"/>
      <c r="D66" s="90"/>
      <c r="E66" s="116">
        <f t="shared" si="22"/>
        <v>0</v>
      </c>
      <c r="F66" s="90">
        <v>59</v>
      </c>
      <c r="G66" s="116">
        <f t="shared" si="22"/>
        <v>0.37477307172902508</v>
      </c>
      <c r="H66" s="90">
        <v>3.8</v>
      </c>
      <c r="I66" s="116">
        <f t="shared" si="12"/>
        <v>4.8944032498837581E-2</v>
      </c>
      <c r="J66" s="90">
        <v>34.75</v>
      </c>
      <c r="K66" s="116">
        <f t="shared" si="13"/>
        <v>0.43093345767365365</v>
      </c>
      <c r="L66" s="90">
        <v>301.53000000000003</v>
      </c>
      <c r="M66" s="116">
        <f t="shared" si="14"/>
        <v>8.54011187424768</v>
      </c>
      <c r="N66" s="90">
        <v>357.51999999999992</v>
      </c>
      <c r="O66" s="116">
        <f t="shared" si="15"/>
        <v>2.5776681879465597</v>
      </c>
      <c r="P66" s="90">
        <v>159.15</v>
      </c>
      <c r="Q66" s="116">
        <f t="shared" si="16"/>
        <v>0.45252947341663013</v>
      </c>
      <c r="R66" s="90">
        <v>127.5</v>
      </c>
      <c r="S66" s="116">
        <f t="shared" si="17"/>
        <v>2.6092562084949193</v>
      </c>
      <c r="T66" s="90">
        <v>40.25</v>
      </c>
      <c r="U66" s="116">
        <f t="shared" si="18"/>
        <v>0.63691243838564449</v>
      </c>
      <c r="V66" s="90"/>
      <c r="W66" s="116">
        <f t="shared" si="19"/>
        <v>0</v>
      </c>
      <c r="X66" s="90"/>
      <c r="Y66" s="116">
        <f t="shared" si="20"/>
        <v>0</v>
      </c>
      <c r="Z66" s="90">
        <f t="shared" si="23"/>
        <v>1083.5</v>
      </c>
      <c r="AA66" s="116">
        <f t="shared" si="21"/>
        <v>1.1163799574199185</v>
      </c>
    </row>
    <row r="67" spans="1:28" x14ac:dyDescent="0.2">
      <c r="A67" s="91" t="s">
        <v>215</v>
      </c>
      <c r="B67" s="92"/>
      <c r="C67" s="92"/>
      <c r="D67" s="92"/>
      <c r="E67" s="117">
        <f t="shared" si="22"/>
        <v>0</v>
      </c>
      <c r="F67" s="92">
        <v>3.05</v>
      </c>
      <c r="G67" s="117">
        <f t="shared" si="22"/>
        <v>1.9373862182602144E-2</v>
      </c>
      <c r="H67" s="92">
        <v>0</v>
      </c>
      <c r="I67" s="117">
        <f t="shared" si="12"/>
        <v>0</v>
      </c>
      <c r="J67" s="92">
        <v>34.5</v>
      </c>
      <c r="K67" s="117">
        <f t="shared" si="13"/>
        <v>0.42783321697096555</v>
      </c>
      <c r="L67" s="92"/>
      <c r="M67" s="117">
        <f t="shared" si="14"/>
        <v>0</v>
      </c>
      <c r="N67" s="92">
        <v>71</v>
      </c>
      <c r="O67" s="117">
        <f t="shared" si="15"/>
        <v>0.51189986950158251</v>
      </c>
      <c r="P67" s="92">
        <v>0.3</v>
      </c>
      <c r="Q67" s="117">
        <f t="shared" si="16"/>
        <v>8.5302445507376087E-4</v>
      </c>
      <c r="R67" s="92">
        <v>0</v>
      </c>
      <c r="S67" s="117">
        <f t="shared" si="17"/>
        <v>0</v>
      </c>
      <c r="T67" s="92">
        <v>0</v>
      </c>
      <c r="U67" s="117">
        <f t="shared" si="18"/>
        <v>0</v>
      </c>
      <c r="V67" s="92">
        <v>0</v>
      </c>
      <c r="W67" s="117">
        <f t="shared" si="19"/>
        <v>0</v>
      </c>
      <c r="X67" s="92">
        <v>0</v>
      </c>
      <c r="Y67" s="117">
        <f t="shared" si="20"/>
        <v>0</v>
      </c>
      <c r="Z67" s="92">
        <f t="shared" si="23"/>
        <v>108.85</v>
      </c>
      <c r="AA67" s="117">
        <f t="shared" si="21"/>
        <v>0.11215316877264248</v>
      </c>
      <c r="AB67" s="2"/>
    </row>
    <row r="68" spans="1:28" x14ac:dyDescent="0.2">
      <c r="A68" s="94" t="s">
        <v>216</v>
      </c>
      <c r="B68" s="95"/>
      <c r="C68" s="95"/>
      <c r="D68" s="95">
        <v>45.53</v>
      </c>
      <c r="E68" s="119">
        <f t="shared" si="22"/>
        <v>81.565747044070221</v>
      </c>
      <c r="F68" s="95">
        <v>1657.4299999999994</v>
      </c>
      <c r="G68" s="119">
        <f t="shared" si="22"/>
        <v>10.528137835183692</v>
      </c>
      <c r="H68" s="95">
        <v>3512.0700000000006</v>
      </c>
      <c r="I68" s="119">
        <f t="shared" si="12"/>
        <v>45.235491636366454</v>
      </c>
      <c r="J68" s="95">
        <v>1</v>
      </c>
      <c r="K68" s="119">
        <f t="shared" si="13"/>
        <v>1.2400962810752626E-2</v>
      </c>
      <c r="L68" s="95">
        <v>18.07</v>
      </c>
      <c r="M68" s="119">
        <f t="shared" si="14"/>
        <v>0.51178927989803846</v>
      </c>
      <c r="N68" s="95">
        <v>3677.92</v>
      </c>
      <c r="O68" s="119">
        <f t="shared" si="15"/>
        <v>26.517278423060002</v>
      </c>
      <c r="P68" s="95">
        <v>17832.030000000006</v>
      </c>
      <c r="Q68" s="119">
        <f t="shared" si="16"/>
        <v>50.703858912029872</v>
      </c>
      <c r="R68" s="95">
        <v>196</v>
      </c>
      <c r="S68" s="119">
        <f t="shared" si="17"/>
        <v>4.0110918969804246</v>
      </c>
      <c r="T68" s="95">
        <v>254.5</v>
      </c>
      <c r="U68" s="119">
        <f t="shared" si="18"/>
        <v>4.0271854799787965</v>
      </c>
      <c r="V68" s="95">
        <v>0.6</v>
      </c>
      <c r="W68" s="119">
        <f t="shared" si="19"/>
        <v>4.3728591210553169E-2</v>
      </c>
      <c r="X68" s="95">
        <v>9.1</v>
      </c>
      <c r="Y68" s="119">
        <f t="shared" si="20"/>
        <v>3.2442067736185374</v>
      </c>
      <c r="Z68" s="95">
        <f t="shared" si="23"/>
        <v>27204.250000000004</v>
      </c>
      <c r="AA68" s="119">
        <f t="shared" si="21"/>
        <v>28.029791838154889</v>
      </c>
      <c r="AB68" s="2"/>
    </row>
    <row r="69" spans="1:28" ht="15" x14ac:dyDescent="0.25">
      <c r="A69" s="68" t="s">
        <v>36</v>
      </c>
      <c r="B69" s="96">
        <f t="shared" ref="B69:AA69" si="24">SUM(B29:B68)</f>
        <v>0</v>
      </c>
      <c r="C69" s="96">
        <f t="shared" si="24"/>
        <v>0</v>
      </c>
      <c r="D69" s="96">
        <f t="shared" si="24"/>
        <v>55.82</v>
      </c>
      <c r="E69" s="96">
        <f t="shared" si="24"/>
        <v>100</v>
      </c>
      <c r="F69" s="96">
        <f t="shared" si="24"/>
        <v>15742.86</v>
      </c>
      <c r="G69" s="96">
        <f t="shared" si="24"/>
        <v>100</v>
      </c>
      <c r="H69" s="96">
        <f t="shared" si="24"/>
        <v>7763.97</v>
      </c>
      <c r="I69" s="96">
        <f t="shared" si="24"/>
        <v>100</v>
      </c>
      <c r="J69" s="96">
        <f t="shared" si="24"/>
        <v>8063.8900000000012</v>
      </c>
      <c r="K69" s="96">
        <f t="shared" si="24"/>
        <v>100.00000000000001</v>
      </c>
      <c r="L69" s="96">
        <f t="shared" si="24"/>
        <v>3530.7500000000009</v>
      </c>
      <c r="M69" s="96">
        <f t="shared" si="24"/>
        <v>99.999999999999972</v>
      </c>
      <c r="N69" s="96">
        <f t="shared" si="24"/>
        <v>13869.900000000001</v>
      </c>
      <c r="O69" s="96">
        <f t="shared" si="24"/>
        <v>99.999999999999986</v>
      </c>
      <c r="P69" s="96">
        <f t="shared" si="24"/>
        <v>35168.980000000003</v>
      </c>
      <c r="Q69" s="96">
        <f t="shared" si="24"/>
        <v>100</v>
      </c>
      <c r="R69" s="96">
        <f t="shared" si="24"/>
        <v>4886.4500000000007</v>
      </c>
      <c r="S69" s="96">
        <f t="shared" si="24"/>
        <v>99.999999999999972</v>
      </c>
      <c r="T69" s="96">
        <f t="shared" si="24"/>
        <v>6319.55</v>
      </c>
      <c r="U69" s="96">
        <f t="shared" si="24"/>
        <v>100</v>
      </c>
      <c r="V69" s="96">
        <f t="shared" si="24"/>
        <v>1372.1</v>
      </c>
      <c r="W69" s="96">
        <f t="shared" si="24"/>
        <v>100</v>
      </c>
      <c r="X69" s="96">
        <f t="shared" si="24"/>
        <v>280.50000000000006</v>
      </c>
      <c r="Y69" s="96">
        <f t="shared" si="24"/>
        <v>99.999999999999986</v>
      </c>
      <c r="Z69" s="96">
        <f t="shared" si="24"/>
        <v>97054.770000000019</v>
      </c>
      <c r="AA69" s="124">
        <f t="shared" si="24"/>
        <v>100</v>
      </c>
      <c r="AB69" s="120"/>
    </row>
  </sheetData>
  <mergeCells count="8">
    <mergeCell ref="AA28:AA29"/>
    <mergeCell ref="A27:A29"/>
    <mergeCell ref="A4:AA4"/>
    <mergeCell ref="A5:AA5"/>
    <mergeCell ref="A7:A9"/>
    <mergeCell ref="Z8:Z9"/>
    <mergeCell ref="AA8:AA9"/>
    <mergeCell ref="Z28:Z29"/>
  </mergeCells>
  <pageMargins left="0.70866141732283472" right="0.70866141732283472" top="0.74803149606299213" bottom="0.74803149606299213" header="0.31496062992125984" footer="0.31496062992125984"/>
  <pageSetup scale="6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zoomScale="75" zoomScaleNormal="75" workbookViewId="0">
      <selection sqref="A1:IV65536"/>
    </sheetView>
  </sheetViews>
  <sheetFormatPr baseColWidth="10" defaultRowHeight="12.75" x14ac:dyDescent="0.2"/>
  <cols>
    <col min="1" max="1" width="53.28515625" customWidth="1"/>
    <col min="7" max="7" width="12.28515625" bestFit="1" customWidth="1"/>
    <col min="10" max="10" width="13.28515625" bestFit="1" customWidth="1"/>
    <col min="12" max="12" width="12.85546875" bestFit="1" customWidth="1"/>
    <col min="13" max="13" width="12.7109375" customWidth="1"/>
    <col min="18" max="18" width="13.85546875" bestFit="1" customWidth="1"/>
  </cols>
  <sheetData>
    <row r="1" spans="1:19" x14ac:dyDescent="0.2">
      <c r="A1" s="24" t="s">
        <v>31</v>
      </c>
      <c r="B1" s="24"/>
      <c r="C1" s="24"/>
      <c r="D1" s="24"/>
    </row>
    <row r="2" spans="1:19" x14ac:dyDescent="0.2">
      <c r="A2" s="24" t="s">
        <v>165</v>
      </c>
      <c r="B2" s="24"/>
      <c r="C2" s="24"/>
      <c r="D2" s="24"/>
    </row>
    <row r="3" spans="1:19" x14ac:dyDescent="0.2">
      <c r="A3" s="24" t="s">
        <v>274</v>
      </c>
      <c r="B3" s="24"/>
      <c r="C3" s="24"/>
      <c r="D3" s="24"/>
    </row>
    <row r="4" spans="1:19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8"/>
    </row>
    <row r="5" spans="1:19" ht="18" x14ac:dyDescent="0.25">
      <c r="A5" s="170" t="s">
        <v>275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8"/>
    </row>
    <row r="7" spans="1:19" ht="15" x14ac:dyDescent="0.2">
      <c r="A7" s="181" t="s">
        <v>1</v>
      </c>
      <c r="B7" s="184" t="s">
        <v>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1:19" ht="15" x14ac:dyDescent="0.2">
      <c r="A8" s="181"/>
      <c r="B8" s="149" t="s">
        <v>263</v>
      </c>
      <c r="C8" s="149" t="s">
        <v>264</v>
      </c>
      <c r="D8" s="149" t="s">
        <v>265</v>
      </c>
      <c r="E8" s="36" t="s">
        <v>18</v>
      </c>
      <c r="F8" s="36" t="s">
        <v>19</v>
      </c>
      <c r="G8" s="36" t="s">
        <v>20</v>
      </c>
      <c r="H8" s="36" t="s">
        <v>21</v>
      </c>
      <c r="I8" s="36" t="s">
        <v>22</v>
      </c>
      <c r="J8" s="36" t="s">
        <v>23</v>
      </c>
      <c r="K8" s="36" t="s">
        <v>270</v>
      </c>
      <c r="L8" s="36" t="s">
        <v>24</v>
      </c>
      <c r="M8" s="36" t="s">
        <v>25</v>
      </c>
      <c r="N8" s="36" t="s">
        <v>42</v>
      </c>
      <c r="O8" s="36" t="s">
        <v>26</v>
      </c>
      <c r="P8" s="36" t="s">
        <v>27</v>
      </c>
      <c r="Q8" s="36" t="s">
        <v>28</v>
      </c>
      <c r="R8" s="36" t="s">
        <v>2</v>
      </c>
      <c r="S8" s="37" t="s">
        <v>3</v>
      </c>
    </row>
    <row r="9" spans="1:19" ht="38.450000000000003" customHeight="1" x14ac:dyDescent="0.2">
      <c r="A9" s="146" t="s">
        <v>4</v>
      </c>
      <c r="B9" s="156">
        <v>1</v>
      </c>
      <c r="C9" s="156">
        <v>0</v>
      </c>
      <c r="D9" s="156">
        <v>0</v>
      </c>
      <c r="E9" s="157">
        <v>0.01</v>
      </c>
      <c r="F9" s="157">
        <v>1.2</v>
      </c>
      <c r="G9" s="157">
        <v>320.48</v>
      </c>
      <c r="H9" s="157">
        <v>15.919999999999998</v>
      </c>
      <c r="I9" s="157">
        <v>18.739999999999998</v>
      </c>
      <c r="J9" s="157">
        <v>680.78259999999989</v>
      </c>
      <c r="K9" s="157">
        <v>255.904</v>
      </c>
      <c r="L9" s="157">
        <v>278.36399999999992</v>
      </c>
      <c r="M9" s="157">
        <v>376.39</v>
      </c>
      <c r="N9" s="157">
        <v>47.16</v>
      </c>
      <c r="O9" s="157">
        <v>291.14999999999992</v>
      </c>
      <c r="P9" s="157">
        <v>23.165000000000003</v>
      </c>
      <c r="Q9" s="157">
        <v>0.86</v>
      </c>
      <c r="R9" s="157">
        <f>SUM(B9:Q9)</f>
        <v>2311.1255999999998</v>
      </c>
      <c r="S9" s="158">
        <f>(+R9/$R$22)*100</f>
        <v>6.4877554369608168</v>
      </c>
    </row>
    <row r="10" spans="1:19" ht="38.450000000000003" customHeight="1" x14ac:dyDescent="0.2">
      <c r="A10" s="147" t="s">
        <v>5</v>
      </c>
      <c r="B10" s="159">
        <v>5.5000000000000007E-2</v>
      </c>
      <c r="C10" s="159">
        <v>3</v>
      </c>
      <c r="D10" s="159">
        <v>0</v>
      </c>
      <c r="E10" s="160">
        <v>0</v>
      </c>
      <c r="F10" s="160">
        <v>0.01</v>
      </c>
      <c r="G10" s="160">
        <v>23.980000000000008</v>
      </c>
      <c r="H10" s="160">
        <v>200.57</v>
      </c>
      <c r="I10" s="160">
        <v>99.91</v>
      </c>
      <c r="J10" s="160">
        <v>183.495</v>
      </c>
      <c r="K10" s="160">
        <v>705.88100000000009</v>
      </c>
      <c r="L10" s="160">
        <v>82.446000000000012</v>
      </c>
      <c r="M10" s="160">
        <v>639.15599999999995</v>
      </c>
      <c r="N10" s="160">
        <v>114.247</v>
      </c>
      <c r="O10" s="160">
        <v>55.3</v>
      </c>
      <c r="P10" s="160">
        <v>0.93199999999999994</v>
      </c>
      <c r="Q10" s="160">
        <v>0.42100000000000004</v>
      </c>
      <c r="R10" s="160">
        <f t="shared" ref="R10:R21" si="0">SUM(B10:Q10)</f>
        <v>2109.4029999999998</v>
      </c>
      <c r="S10" s="161">
        <f t="shared" ref="S10:S22" si="1">(+R10/$R$22)*100</f>
        <v>5.9214829267571858</v>
      </c>
    </row>
    <row r="11" spans="1:19" ht="38.450000000000003" customHeight="1" x14ac:dyDescent="0.2">
      <c r="A11" s="147" t="s">
        <v>6</v>
      </c>
      <c r="B11" s="159">
        <v>0</v>
      </c>
      <c r="C11" s="159">
        <v>0</v>
      </c>
      <c r="D11" s="159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36.479999999999997</v>
      </c>
      <c r="J11" s="160">
        <v>36.17</v>
      </c>
      <c r="K11" s="160">
        <v>6.080000000000001</v>
      </c>
      <c r="L11" s="160">
        <v>22.134</v>
      </c>
      <c r="M11" s="160">
        <v>7</v>
      </c>
      <c r="N11" s="160">
        <v>4.9000000000000002E-2</v>
      </c>
      <c r="O11" s="160">
        <v>140.67000000000002</v>
      </c>
      <c r="P11" s="160">
        <v>0</v>
      </c>
      <c r="Q11" s="160">
        <v>0</v>
      </c>
      <c r="R11" s="160">
        <f t="shared" si="0"/>
        <v>248.58300000000003</v>
      </c>
      <c r="S11" s="161">
        <f t="shared" si="1"/>
        <v>0.69781828810430335</v>
      </c>
    </row>
    <row r="12" spans="1:19" ht="38.450000000000003" customHeight="1" x14ac:dyDescent="0.2">
      <c r="A12" s="147" t="s">
        <v>7</v>
      </c>
      <c r="B12" s="159">
        <v>0</v>
      </c>
      <c r="C12" s="159">
        <v>0</v>
      </c>
      <c r="D12" s="159">
        <v>0.61</v>
      </c>
      <c r="E12" s="160">
        <v>0.02</v>
      </c>
      <c r="F12" s="160">
        <v>104.6</v>
      </c>
      <c r="G12" s="160">
        <v>164.82</v>
      </c>
      <c r="H12" s="160">
        <v>550.54999999999995</v>
      </c>
      <c r="I12" s="160">
        <v>160.88000000000005</v>
      </c>
      <c r="J12" s="160">
        <v>33.094000000000008</v>
      </c>
      <c r="K12" s="160">
        <v>9.5695999999999994</v>
      </c>
      <c r="L12" s="160">
        <v>44.144400000000005</v>
      </c>
      <c r="M12" s="160">
        <v>5.01</v>
      </c>
      <c r="N12" s="160">
        <v>5.65</v>
      </c>
      <c r="O12" s="160">
        <v>63.72</v>
      </c>
      <c r="P12" s="160">
        <v>4.246999999999999</v>
      </c>
      <c r="Q12" s="160">
        <v>17.724999999999998</v>
      </c>
      <c r="R12" s="160">
        <f t="shared" si="0"/>
        <v>1164.6400000000001</v>
      </c>
      <c r="S12" s="161">
        <f t="shared" si="1"/>
        <v>3.2693590915621575</v>
      </c>
    </row>
    <row r="13" spans="1:19" ht="38.450000000000003" customHeight="1" x14ac:dyDescent="0.2">
      <c r="A13" s="147" t="s">
        <v>8</v>
      </c>
      <c r="B13" s="159">
        <v>0</v>
      </c>
      <c r="C13" s="159">
        <v>0</v>
      </c>
      <c r="D13" s="159">
        <v>0</v>
      </c>
      <c r="E13" s="160">
        <v>0</v>
      </c>
      <c r="F13" s="160">
        <v>0</v>
      </c>
      <c r="G13" s="160">
        <v>0</v>
      </c>
      <c r="H13" s="160">
        <v>0.52</v>
      </c>
      <c r="I13" s="160">
        <v>0</v>
      </c>
      <c r="J13" s="160">
        <v>0.11</v>
      </c>
      <c r="K13" s="160">
        <v>12.299999999999999</v>
      </c>
      <c r="L13" s="160">
        <v>0.45</v>
      </c>
      <c r="M13" s="160">
        <v>1.02</v>
      </c>
      <c r="N13" s="160">
        <v>0</v>
      </c>
      <c r="O13" s="160">
        <v>0</v>
      </c>
      <c r="P13" s="160">
        <v>0</v>
      </c>
      <c r="Q13" s="160">
        <v>0</v>
      </c>
      <c r="R13" s="160">
        <f t="shared" si="0"/>
        <v>14.399999999999999</v>
      </c>
      <c r="S13" s="161">
        <f t="shared" si="1"/>
        <v>4.0423453529412567E-2</v>
      </c>
    </row>
    <row r="14" spans="1:19" ht="38.450000000000003" customHeight="1" x14ac:dyDescent="0.2">
      <c r="A14" s="147" t="s">
        <v>9</v>
      </c>
      <c r="B14" s="159">
        <v>0</v>
      </c>
      <c r="C14" s="159">
        <v>0</v>
      </c>
      <c r="D14" s="159">
        <v>0</v>
      </c>
      <c r="E14" s="160">
        <v>0</v>
      </c>
      <c r="F14" s="160">
        <v>0</v>
      </c>
      <c r="G14" s="160">
        <v>1.05</v>
      </c>
      <c r="H14" s="160">
        <v>2.68</v>
      </c>
      <c r="I14" s="160">
        <v>0</v>
      </c>
      <c r="J14" s="160">
        <v>43.003999999999998</v>
      </c>
      <c r="K14" s="160">
        <v>8.18</v>
      </c>
      <c r="L14" s="160">
        <v>34.275000000000013</v>
      </c>
      <c r="M14" s="160">
        <v>26.220000000000002</v>
      </c>
      <c r="N14" s="160">
        <v>3.8101999999999996</v>
      </c>
      <c r="O14" s="160">
        <v>0</v>
      </c>
      <c r="P14" s="160">
        <v>5.13</v>
      </c>
      <c r="Q14" s="160">
        <v>0.218</v>
      </c>
      <c r="R14" s="160">
        <f t="shared" si="0"/>
        <v>124.5672</v>
      </c>
      <c r="S14" s="161">
        <f t="shared" si="1"/>
        <v>0.34968308475618348</v>
      </c>
    </row>
    <row r="15" spans="1:19" ht="38.450000000000003" customHeight="1" x14ac:dyDescent="0.2">
      <c r="A15" s="147" t="s">
        <v>10</v>
      </c>
      <c r="B15" s="159">
        <v>0</v>
      </c>
      <c r="C15" s="159">
        <v>0</v>
      </c>
      <c r="D15" s="159">
        <v>0</v>
      </c>
      <c r="E15" s="160">
        <v>3.7</v>
      </c>
      <c r="F15" s="160">
        <v>43.01</v>
      </c>
      <c r="G15" s="160">
        <v>111.06</v>
      </c>
      <c r="H15" s="160">
        <v>77.13000000000001</v>
      </c>
      <c r="I15" s="160">
        <v>99.613000000000014</v>
      </c>
      <c r="J15" s="160">
        <v>312.94600000000008</v>
      </c>
      <c r="K15" s="160">
        <v>254.37160000000006</v>
      </c>
      <c r="L15" s="160">
        <v>322.21380000000028</v>
      </c>
      <c r="M15" s="160">
        <v>80.343999999999994</v>
      </c>
      <c r="N15" s="160">
        <v>3.9390000000000001</v>
      </c>
      <c r="O15" s="160">
        <v>165.86159999999998</v>
      </c>
      <c r="P15" s="160">
        <v>0.89500000000000002</v>
      </c>
      <c r="Q15" s="160">
        <v>1.4</v>
      </c>
      <c r="R15" s="160">
        <f t="shared" si="0"/>
        <v>1476.4840000000006</v>
      </c>
      <c r="S15" s="161">
        <f t="shared" si="1"/>
        <v>4.1447626639528625</v>
      </c>
    </row>
    <row r="16" spans="1:19" ht="38.450000000000003" customHeight="1" x14ac:dyDescent="0.2">
      <c r="A16" s="147" t="s">
        <v>11</v>
      </c>
      <c r="B16" s="159">
        <v>1E-3</v>
      </c>
      <c r="C16" s="159">
        <v>0</v>
      </c>
      <c r="D16" s="159">
        <v>0.3</v>
      </c>
      <c r="E16" s="160">
        <v>6.5000000000000002E-2</v>
      </c>
      <c r="F16" s="160">
        <v>3.82</v>
      </c>
      <c r="G16" s="160">
        <v>4.4020000000000001</v>
      </c>
      <c r="H16" s="160">
        <v>17.470000000000002</v>
      </c>
      <c r="I16" s="160">
        <v>64.429999999999993</v>
      </c>
      <c r="J16" s="160">
        <v>248.56900000000005</v>
      </c>
      <c r="K16" s="160">
        <v>42.332500000000003</v>
      </c>
      <c r="L16" s="160">
        <v>102.99430000000007</v>
      </c>
      <c r="M16" s="160">
        <v>255.20999999999998</v>
      </c>
      <c r="N16" s="160">
        <v>2.7</v>
      </c>
      <c r="O16" s="160">
        <v>13.24</v>
      </c>
      <c r="P16" s="160">
        <v>0.01</v>
      </c>
      <c r="Q16" s="160">
        <v>4</v>
      </c>
      <c r="R16" s="160">
        <f t="shared" si="0"/>
        <v>759.54380000000015</v>
      </c>
      <c r="S16" s="161">
        <f t="shared" si="1"/>
        <v>2.1321794099203784</v>
      </c>
    </row>
    <row r="17" spans="1:19" ht="38.450000000000003" customHeight="1" x14ac:dyDescent="0.2">
      <c r="A17" s="147" t="s">
        <v>12</v>
      </c>
      <c r="B17" s="159">
        <v>0</v>
      </c>
      <c r="C17" s="159">
        <v>0</v>
      </c>
      <c r="D17" s="159">
        <v>0</v>
      </c>
      <c r="E17" s="160">
        <v>0.1</v>
      </c>
      <c r="F17" s="160">
        <v>3.92</v>
      </c>
      <c r="G17" s="160">
        <v>8.14</v>
      </c>
      <c r="H17" s="160">
        <v>21.61</v>
      </c>
      <c r="I17" s="160">
        <v>986.39</v>
      </c>
      <c r="J17" s="160">
        <v>46.495000000000005</v>
      </c>
      <c r="K17" s="160">
        <v>7.7220000000000013</v>
      </c>
      <c r="L17" s="160">
        <v>56.121000000000002</v>
      </c>
      <c r="M17" s="160">
        <v>90.820000000000007</v>
      </c>
      <c r="N17" s="160">
        <v>19.805</v>
      </c>
      <c r="O17" s="160">
        <v>56.140100000000004</v>
      </c>
      <c r="P17" s="160">
        <v>0.02</v>
      </c>
      <c r="Q17" s="160">
        <v>0</v>
      </c>
      <c r="R17" s="160">
        <f t="shared" si="0"/>
        <v>1297.2831000000001</v>
      </c>
      <c r="S17" s="161">
        <f t="shared" si="1"/>
        <v>3.6417127157876594</v>
      </c>
    </row>
    <row r="18" spans="1:19" ht="38.450000000000003" customHeight="1" x14ac:dyDescent="0.2">
      <c r="A18" s="147" t="s">
        <v>13</v>
      </c>
      <c r="B18" s="159">
        <v>0</v>
      </c>
      <c r="C18" s="159">
        <v>0</v>
      </c>
      <c r="D18" s="159">
        <v>0</v>
      </c>
      <c r="E18" s="160">
        <v>0</v>
      </c>
      <c r="F18" s="160">
        <v>0</v>
      </c>
      <c r="G18" s="160">
        <v>3.4</v>
      </c>
      <c r="H18" s="160">
        <v>19.59</v>
      </c>
      <c r="I18" s="160">
        <v>8.73</v>
      </c>
      <c r="J18" s="160">
        <v>162.76999999999998</v>
      </c>
      <c r="K18" s="160">
        <v>30.42</v>
      </c>
      <c r="L18" s="160">
        <v>712.36500000000001</v>
      </c>
      <c r="M18" s="160">
        <v>1.25</v>
      </c>
      <c r="N18" s="160">
        <v>0.63</v>
      </c>
      <c r="O18" s="160">
        <v>0</v>
      </c>
      <c r="P18" s="160">
        <v>0</v>
      </c>
      <c r="Q18" s="160">
        <v>302.11500000000001</v>
      </c>
      <c r="R18" s="160">
        <f t="shared" si="0"/>
        <v>1241.27</v>
      </c>
      <c r="S18" s="161">
        <f t="shared" si="1"/>
        <v>3.4844736223926351</v>
      </c>
    </row>
    <row r="19" spans="1:19" ht="38.450000000000003" customHeight="1" x14ac:dyDescent="0.2">
      <c r="A19" s="147" t="s">
        <v>14</v>
      </c>
      <c r="B19" s="159">
        <v>7.0000000000000001E-3</v>
      </c>
      <c r="C19" s="159">
        <v>0</v>
      </c>
      <c r="D19" s="159">
        <v>0</v>
      </c>
      <c r="E19" s="160">
        <v>0.6</v>
      </c>
      <c r="F19" s="160">
        <v>7.62</v>
      </c>
      <c r="G19" s="160">
        <v>6137.8500000000022</v>
      </c>
      <c r="H19" s="160">
        <v>21.4</v>
      </c>
      <c r="I19" s="160">
        <v>62.548000000000002</v>
      </c>
      <c r="J19" s="160">
        <v>2731.8714999999993</v>
      </c>
      <c r="K19" s="160">
        <v>244.61269999999993</v>
      </c>
      <c r="L19" s="160">
        <v>3936.1638999999946</v>
      </c>
      <c r="M19" s="160">
        <v>8986.8717000000088</v>
      </c>
      <c r="N19" s="160">
        <v>15.225000000000001</v>
      </c>
      <c r="O19" s="160">
        <v>5.35</v>
      </c>
      <c r="P19" s="160">
        <v>0.01</v>
      </c>
      <c r="Q19" s="160">
        <v>0</v>
      </c>
      <c r="R19" s="160">
        <f t="shared" si="0"/>
        <v>22150.129799999999</v>
      </c>
      <c r="S19" s="161">
        <f t="shared" si="1"/>
        <v>62.179496016719213</v>
      </c>
    </row>
    <row r="20" spans="1:19" ht="38.450000000000003" customHeight="1" x14ac:dyDescent="0.2">
      <c r="A20" s="147" t="s">
        <v>15</v>
      </c>
      <c r="B20" s="159">
        <v>0</v>
      </c>
      <c r="C20" s="159">
        <v>0</v>
      </c>
      <c r="D20" s="159">
        <v>0</v>
      </c>
      <c r="E20" s="160">
        <v>0</v>
      </c>
      <c r="F20" s="160">
        <v>0</v>
      </c>
      <c r="G20" s="160">
        <v>3</v>
      </c>
      <c r="H20" s="160">
        <v>0</v>
      </c>
      <c r="I20" s="160">
        <v>0.4</v>
      </c>
      <c r="J20" s="160">
        <v>94.01</v>
      </c>
      <c r="K20" s="160">
        <v>8.5749999999999993</v>
      </c>
      <c r="L20" s="160">
        <v>0.66599999999999993</v>
      </c>
      <c r="M20" s="160">
        <v>0.75</v>
      </c>
      <c r="N20" s="160">
        <v>0</v>
      </c>
      <c r="O20" s="160">
        <v>0</v>
      </c>
      <c r="P20" s="160">
        <v>0.88800000000000012</v>
      </c>
      <c r="Q20" s="160">
        <v>0</v>
      </c>
      <c r="R20" s="160">
        <f t="shared" si="0"/>
        <v>108.28900000000002</v>
      </c>
      <c r="S20" s="161">
        <f t="shared" si="1"/>
        <v>0.30398717772545547</v>
      </c>
    </row>
    <row r="21" spans="1:19" ht="38.450000000000003" customHeight="1" x14ac:dyDescent="0.2">
      <c r="A21" s="148" t="s">
        <v>16</v>
      </c>
      <c r="B21" s="162">
        <v>8.16</v>
      </c>
      <c r="C21" s="162">
        <v>24.9</v>
      </c>
      <c r="D21" s="162">
        <v>2.2999999999999998</v>
      </c>
      <c r="E21" s="163">
        <v>3</v>
      </c>
      <c r="F21" s="163">
        <v>36.150000000000006</v>
      </c>
      <c r="G21" s="163">
        <v>165.55</v>
      </c>
      <c r="H21" s="163">
        <v>25.950000000000003</v>
      </c>
      <c r="I21" s="163">
        <v>0.08</v>
      </c>
      <c r="J21" s="163">
        <v>328.53199999999993</v>
      </c>
      <c r="K21" s="163">
        <v>90.223000000000013</v>
      </c>
      <c r="L21" s="163">
        <v>265.31559999999985</v>
      </c>
      <c r="M21" s="163">
        <v>1624.5324999999993</v>
      </c>
      <c r="N21" s="163">
        <v>18.992499999999996</v>
      </c>
      <c r="O21" s="163">
        <v>21.98</v>
      </c>
      <c r="P21" s="163">
        <v>1.5</v>
      </c>
      <c r="Q21" s="163">
        <v>0</v>
      </c>
      <c r="R21" s="163">
        <f t="shared" si="0"/>
        <v>2617.1655999999989</v>
      </c>
      <c r="S21" s="164">
        <f t="shared" si="1"/>
        <v>7.346866111831746</v>
      </c>
    </row>
    <row r="22" spans="1:19" ht="27" customHeight="1" x14ac:dyDescent="0.2">
      <c r="A22" s="32" t="s">
        <v>41</v>
      </c>
      <c r="B22" s="165">
        <f t="shared" ref="B22:P22" si="2">SUM(B9:B21)</f>
        <v>9.222999999999999</v>
      </c>
      <c r="C22" s="165">
        <f t="shared" si="2"/>
        <v>27.9</v>
      </c>
      <c r="D22" s="165">
        <f t="shared" si="2"/>
        <v>3.21</v>
      </c>
      <c r="E22" s="165">
        <f t="shared" si="2"/>
        <v>7.4950000000000001</v>
      </c>
      <c r="F22" s="165">
        <f t="shared" si="2"/>
        <v>200.32999999999998</v>
      </c>
      <c r="G22" s="165">
        <f t="shared" si="2"/>
        <v>6943.7320000000027</v>
      </c>
      <c r="H22" s="165">
        <f t="shared" si="2"/>
        <v>953.39</v>
      </c>
      <c r="I22" s="165">
        <f t="shared" si="2"/>
        <v>1538.201</v>
      </c>
      <c r="J22" s="165">
        <f t="shared" si="2"/>
        <v>4901.8490999999995</v>
      </c>
      <c r="K22" s="165">
        <f>SUM(K9:K21)</f>
        <v>1676.1713999999999</v>
      </c>
      <c r="L22" s="165">
        <f t="shared" si="2"/>
        <v>5857.6529999999948</v>
      </c>
      <c r="M22" s="165">
        <f t="shared" si="2"/>
        <v>12094.574200000008</v>
      </c>
      <c r="N22" s="165">
        <f t="shared" si="2"/>
        <v>232.20769999999999</v>
      </c>
      <c r="O22" s="165">
        <f t="shared" si="2"/>
        <v>813.41169999999988</v>
      </c>
      <c r="P22" s="165">
        <f t="shared" si="2"/>
        <v>36.797000000000004</v>
      </c>
      <c r="Q22" s="165">
        <f>SUM(Q9:Q21)</f>
        <v>326.73900000000003</v>
      </c>
      <c r="R22" s="165">
        <f>SUM(R9:R21)</f>
        <v>35622.884099999996</v>
      </c>
      <c r="S22" s="166">
        <f t="shared" si="1"/>
        <v>100</v>
      </c>
    </row>
  </sheetData>
  <mergeCells count="4">
    <mergeCell ref="A4:R4"/>
    <mergeCell ref="A5:R5"/>
    <mergeCell ref="A7:A8"/>
    <mergeCell ref="B7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zoomScale="71" zoomScaleNormal="71" workbookViewId="0">
      <selection sqref="A1:IV65536"/>
    </sheetView>
  </sheetViews>
  <sheetFormatPr baseColWidth="10" defaultRowHeight="12.75" x14ac:dyDescent="0.2"/>
  <cols>
    <col min="1" max="1" width="53.28515625" customWidth="1"/>
    <col min="10" max="10" width="13.28515625" bestFit="1" customWidth="1"/>
    <col min="12" max="12" width="12.85546875" bestFit="1" customWidth="1"/>
    <col min="13" max="13" width="12.7109375" customWidth="1"/>
    <col min="18" max="18" width="13.85546875" bestFit="1" customWidth="1"/>
  </cols>
  <sheetData>
    <row r="1" spans="1:19" x14ac:dyDescent="0.2">
      <c r="A1" s="24" t="s">
        <v>31</v>
      </c>
      <c r="B1" s="24"/>
      <c r="C1" s="24"/>
      <c r="D1" s="24"/>
    </row>
    <row r="2" spans="1:19" x14ac:dyDescent="0.2">
      <c r="A2" s="24" t="s">
        <v>165</v>
      </c>
      <c r="B2" s="24"/>
      <c r="C2" s="24"/>
      <c r="D2" s="24"/>
    </row>
    <row r="3" spans="1:19" x14ac:dyDescent="0.2">
      <c r="A3" s="24" t="s">
        <v>272</v>
      </c>
      <c r="B3" s="24"/>
      <c r="C3" s="24"/>
      <c r="D3" s="24"/>
    </row>
    <row r="4" spans="1:19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8"/>
    </row>
    <row r="5" spans="1:19" ht="18" x14ac:dyDescent="0.25">
      <c r="A5" s="170" t="s">
        <v>273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8"/>
    </row>
    <row r="7" spans="1:19" ht="15" x14ac:dyDescent="0.2">
      <c r="A7" s="181" t="s">
        <v>1</v>
      </c>
      <c r="B7" s="184" t="s">
        <v>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1:19" ht="15" x14ac:dyDescent="0.2">
      <c r="A8" s="181"/>
      <c r="B8" s="149" t="s">
        <v>263</v>
      </c>
      <c r="C8" s="149" t="s">
        <v>264</v>
      </c>
      <c r="D8" s="149" t="s">
        <v>265</v>
      </c>
      <c r="E8" s="36" t="s">
        <v>18</v>
      </c>
      <c r="F8" s="36" t="s">
        <v>19</v>
      </c>
      <c r="G8" s="36" t="s">
        <v>20</v>
      </c>
      <c r="H8" s="36" t="s">
        <v>21</v>
      </c>
      <c r="I8" s="36" t="s">
        <v>22</v>
      </c>
      <c r="J8" s="36" t="s">
        <v>23</v>
      </c>
      <c r="K8" s="36" t="s">
        <v>270</v>
      </c>
      <c r="L8" s="36" t="s">
        <v>24</v>
      </c>
      <c r="M8" s="36" t="s">
        <v>25</v>
      </c>
      <c r="N8" s="36" t="s">
        <v>42</v>
      </c>
      <c r="O8" s="36" t="s">
        <v>26</v>
      </c>
      <c r="P8" s="36" t="s">
        <v>27</v>
      </c>
      <c r="Q8" s="36" t="s">
        <v>28</v>
      </c>
      <c r="R8" s="36" t="s">
        <v>2</v>
      </c>
      <c r="S8" s="37" t="s">
        <v>3</v>
      </c>
    </row>
    <row r="9" spans="1:19" ht="38.450000000000003" customHeight="1" x14ac:dyDescent="0.2">
      <c r="A9" s="146" t="s">
        <v>4</v>
      </c>
      <c r="B9" s="156">
        <v>0</v>
      </c>
      <c r="C9" s="156">
        <v>5.4909999999999997</v>
      </c>
      <c r="D9" s="156">
        <v>0</v>
      </c>
      <c r="E9" s="157">
        <v>0</v>
      </c>
      <c r="F9" s="157">
        <v>0.02</v>
      </c>
      <c r="G9" s="157">
        <v>10.920000000000002</v>
      </c>
      <c r="H9" s="157">
        <v>803.60999999999979</v>
      </c>
      <c r="I9" s="157">
        <v>78.59</v>
      </c>
      <c r="J9" s="157">
        <v>694.20990000000029</v>
      </c>
      <c r="K9" s="157">
        <v>71.317999999999998</v>
      </c>
      <c r="L9" s="157">
        <v>257.03489999999999</v>
      </c>
      <c r="M9" s="157">
        <v>704.21500000000003</v>
      </c>
      <c r="N9" s="157">
        <v>42.143500000000003</v>
      </c>
      <c r="O9" s="157">
        <v>21.89</v>
      </c>
      <c r="P9" s="157">
        <v>0.05</v>
      </c>
      <c r="Q9" s="157">
        <v>0</v>
      </c>
      <c r="R9" s="157">
        <f>SUM(B9:Q9)</f>
        <v>2689.4923000000003</v>
      </c>
      <c r="S9" s="158">
        <f>(+R9/$R$22)*100</f>
        <v>2.6292389460485577</v>
      </c>
    </row>
    <row r="10" spans="1:19" ht="38.450000000000003" customHeight="1" x14ac:dyDescent="0.2">
      <c r="A10" s="147" t="s">
        <v>5</v>
      </c>
      <c r="B10" s="159">
        <v>19.02</v>
      </c>
      <c r="C10" s="159">
        <v>0.217</v>
      </c>
      <c r="D10" s="159">
        <v>0</v>
      </c>
      <c r="E10" s="160">
        <v>0.01</v>
      </c>
      <c r="F10" s="160">
        <v>135.29999999999998</v>
      </c>
      <c r="G10" s="160">
        <v>21.57</v>
      </c>
      <c r="H10" s="160">
        <v>45.78</v>
      </c>
      <c r="I10" s="160">
        <v>2327.2700000000004</v>
      </c>
      <c r="J10" s="160">
        <v>453.82900000000018</v>
      </c>
      <c r="K10" s="160">
        <v>167.71</v>
      </c>
      <c r="L10" s="160">
        <v>927.11999999999978</v>
      </c>
      <c r="M10" s="160">
        <v>3321.83</v>
      </c>
      <c r="N10" s="160">
        <v>147.19999999999999</v>
      </c>
      <c r="O10" s="160">
        <v>80.66</v>
      </c>
      <c r="P10" s="160">
        <v>8.9150000000000009</v>
      </c>
      <c r="Q10" s="160">
        <v>11.9</v>
      </c>
      <c r="R10" s="160">
        <f t="shared" ref="R10:R21" si="0">SUM(B10:Q10)</f>
        <v>7668.3309999999992</v>
      </c>
      <c r="S10" s="161">
        <f t="shared" ref="S10:S22" si="1">(+R10/$R$22)*100</f>
        <v>7.4965355046346396</v>
      </c>
    </row>
    <row r="11" spans="1:19" ht="38.450000000000003" customHeight="1" x14ac:dyDescent="0.2">
      <c r="A11" s="147" t="s">
        <v>6</v>
      </c>
      <c r="B11" s="159">
        <v>0</v>
      </c>
      <c r="C11" s="159">
        <v>0</v>
      </c>
      <c r="D11" s="159">
        <v>0</v>
      </c>
      <c r="E11" s="160">
        <v>0</v>
      </c>
      <c r="F11" s="160">
        <v>0.01</v>
      </c>
      <c r="G11" s="160">
        <v>0.8</v>
      </c>
      <c r="H11" s="160">
        <v>0</v>
      </c>
      <c r="I11" s="160">
        <v>0.8</v>
      </c>
      <c r="J11" s="160">
        <v>14.31</v>
      </c>
      <c r="K11" s="160">
        <v>80.88000000000001</v>
      </c>
      <c r="L11" s="160">
        <v>4.33</v>
      </c>
      <c r="M11" s="160">
        <v>6.3599999999999994</v>
      </c>
      <c r="N11" s="160">
        <v>0</v>
      </c>
      <c r="O11" s="160">
        <v>6.59</v>
      </c>
      <c r="P11" s="160">
        <v>0</v>
      </c>
      <c r="Q11" s="160">
        <v>0</v>
      </c>
      <c r="R11" s="160">
        <f t="shared" si="0"/>
        <v>114.08000000000001</v>
      </c>
      <c r="S11" s="161">
        <f t="shared" si="1"/>
        <v>0.11152423785158985</v>
      </c>
    </row>
    <row r="12" spans="1:19" ht="38.450000000000003" customHeight="1" x14ac:dyDescent="0.2">
      <c r="A12" s="147" t="s">
        <v>7</v>
      </c>
      <c r="B12" s="159">
        <v>0</v>
      </c>
      <c r="C12" s="159">
        <v>0</v>
      </c>
      <c r="D12" s="159">
        <v>0</v>
      </c>
      <c r="E12" s="160">
        <v>0</v>
      </c>
      <c r="F12" s="160">
        <v>1.21</v>
      </c>
      <c r="G12" s="160">
        <v>3606.62</v>
      </c>
      <c r="H12" s="160">
        <v>143.49999999999997</v>
      </c>
      <c r="I12" s="160">
        <v>69.61</v>
      </c>
      <c r="J12" s="160">
        <v>581.70900000000006</v>
      </c>
      <c r="K12" s="160">
        <v>75.699999999999989</v>
      </c>
      <c r="L12" s="160">
        <v>162.56</v>
      </c>
      <c r="M12" s="160">
        <v>558.76000000000022</v>
      </c>
      <c r="N12" s="160">
        <v>1.75</v>
      </c>
      <c r="O12" s="160">
        <v>2.5100000000000002</v>
      </c>
      <c r="P12" s="160">
        <v>0.01</v>
      </c>
      <c r="Q12" s="160">
        <v>1.4999999999999999E-2</v>
      </c>
      <c r="R12" s="160">
        <f t="shared" si="0"/>
        <v>5203.9540000000015</v>
      </c>
      <c r="S12" s="161">
        <f t="shared" si="1"/>
        <v>5.087368545448216</v>
      </c>
    </row>
    <row r="13" spans="1:19" ht="38.450000000000003" customHeight="1" x14ac:dyDescent="0.2">
      <c r="A13" s="147" t="s">
        <v>8</v>
      </c>
      <c r="B13" s="159">
        <v>0</v>
      </c>
      <c r="C13" s="159">
        <v>0</v>
      </c>
      <c r="D13" s="159">
        <v>0</v>
      </c>
      <c r="E13" s="160">
        <v>0</v>
      </c>
      <c r="F13" s="160">
        <v>0</v>
      </c>
      <c r="G13" s="160">
        <v>1.1400000000000001</v>
      </c>
      <c r="H13" s="160">
        <v>0</v>
      </c>
      <c r="I13" s="160">
        <v>0</v>
      </c>
      <c r="J13" s="160">
        <v>1.8299999999999998</v>
      </c>
      <c r="K13" s="160">
        <v>44.75</v>
      </c>
      <c r="L13" s="160">
        <v>1.1600000000000001</v>
      </c>
      <c r="M13" s="160">
        <v>1.4999999999999999E-2</v>
      </c>
      <c r="N13" s="160">
        <v>0</v>
      </c>
      <c r="O13" s="160">
        <v>0.4</v>
      </c>
      <c r="P13" s="160">
        <v>0</v>
      </c>
      <c r="Q13" s="160">
        <v>0</v>
      </c>
      <c r="R13" s="160">
        <f t="shared" si="0"/>
        <v>49.294999999999995</v>
      </c>
      <c r="S13" s="161">
        <f t="shared" si="1"/>
        <v>4.81906320555235E-2</v>
      </c>
    </row>
    <row r="14" spans="1:19" ht="38.450000000000003" customHeight="1" x14ac:dyDescent="0.2">
      <c r="A14" s="147" t="s">
        <v>9</v>
      </c>
      <c r="B14" s="159">
        <v>0</v>
      </c>
      <c r="C14" s="159">
        <v>0</v>
      </c>
      <c r="D14" s="159">
        <v>0</v>
      </c>
      <c r="E14" s="160">
        <v>0</v>
      </c>
      <c r="F14" s="160">
        <v>1.79</v>
      </c>
      <c r="G14" s="160">
        <v>56.989999999999995</v>
      </c>
      <c r="H14" s="160">
        <v>5.93</v>
      </c>
      <c r="I14" s="160">
        <v>0.46</v>
      </c>
      <c r="J14" s="160">
        <v>14.489999999999998</v>
      </c>
      <c r="K14" s="160">
        <v>117.96699999999998</v>
      </c>
      <c r="L14" s="160">
        <v>251.77099999999999</v>
      </c>
      <c r="M14" s="160">
        <v>1103.78</v>
      </c>
      <c r="N14" s="160">
        <v>0</v>
      </c>
      <c r="O14" s="160">
        <v>0</v>
      </c>
      <c r="P14" s="160">
        <v>0</v>
      </c>
      <c r="Q14" s="160">
        <v>0.03</v>
      </c>
      <c r="R14" s="160">
        <f t="shared" si="0"/>
        <v>1553.2079999999999</v>
      </c>
      <c r="S14" s="161">
        <f t="shared" si="1"/>
        <v>1.5184111012008428</v>
      </c>
    </row>
    <row r="15" spans="1:19" ht="38.450000000000003" customHeight="1" x14ac:dyDescent="0.2">
      <c r="A15" s="147" t="s">
        <v>10</v>
      </c>
      <c r="B15" s="159">
        <v>0</v>
      </c>
      <c r="C15" s="159">
        <v>0</v>
      </c>
      <c r="D15" s="159">
        <v>0</v>
      </c>
      <c r="E15" s="160">
        <v>0</v>
      </c>
      <c r="F15" s="160">
        <v>65.25</v>
      </c>
      <c r="G15" s="160">
        <v>499.27799999999996</v>
      </c>
      <c r="H15" s="160">
        <v>801.49</v>
      </c>
      <c r="I15" s="160">
        <v>646.25100000000009</v>
      </c>
      <c r="J15" s="160">
        <v>1883.8969999999968</v>
      </c>
      <c r="K15" s="160">
        <v>779.26900000000012</v>
      </c>
      <c r="L15" s="160">
        <v>2430.2885999999971</v>
      </c>
      <c r="M15" s="160">
        <v>2546.7735000000021</v>
      </c>
      <c r="N15" s="160">
        <v>33.47</v>
      </c>
      <c r="O15" s="160">
        <v>50.79</v>
      </c>
      <c r="P15" s="160">
        <v>0.52</v>
      </c>
      <c r="Q15" s="160">
        <v>0</v>
      </c>
      <c r="R15" s="160">
        <f t="shared" si="0"/>
        <v>9737.2770999999975</v>
      </c>
      <c r="S15" s="161">
        <f t="shared" si="1"/>
        <v>9.5191304990115597</v>
      </c>
    </row>
    <row r="16" spans="1:19" ht="38.450000000000003" customHeight="1" x14ac:dyDescent="0.2">
      <c r="A16" s="147" t="s">
        <v>11</v>
      </c>
      <c r="B16" s="159">
        <v>0</v>
      </c>
      <c r="C16" s="159">
        <v>0</v>
      </c>
      <c r="D16" s="159">
        <v>3.7930000000000001</v>
      </c>
      <c r="E16" s="160">
        <v>0</v>
      </c>
      <c r="F16" s="160">
        <v>18.700000000000017</v>
      </c>
      <c r="G16" s="160">
        <v>15.24</v>
      </c>
      <c r="H16" s="160">
        <v>82.57</v>
      </c>
      <c r="I16" s="160">
        <v>53.754999999999988</v>
      </c>
      <c r="J16" s="160">
        <v>335.69600000000003</v>
      </c>
      <c r="K16" s="160">
        <v>313.17999999999989</v>
      </c>
      <c r="L16" s="160">
        <v>206.03300000000002</v>
      </c>
      <c r="M16" s="160">
        <v>3551.5600000000004</v>
      </c>
      <c r="N16" s="160">
        <v>1.0500000000000001E-2</v>
      </c>
      <c r="O16" s="160">
        <v>0</v>
      </c>
      <c r="P16" s="160">
        <v>5.6000000000000001E-2</v>
      </c>
      <c r="Q16" s="160">
        <v>1.5</v>
      </c>
      <c r="R16" s="160">
        <f t="shared" si="0"/>
        <v>4582.0934999999999</v>
      </c>
      <c r="S16" s="161">
        <f t="shared" si="1"/>
        <v>4.4794397383610072</v>
      </c>
    </row>
    <row r="17" spans="1:19" ht="38.450000000000003" customHeight="1" x14ac:dyDescent="0.2">
      <c r="A17" s="147" t="s">
        <v>12</v>
      </c>
      <c r="B17" s="159">
        <v>0</v>
      </c>
      <c r="C17" s="159">
        <v>0</v>
      </c>
      <c r="D17" s="159">
        <v>0</v>
      </c>
      <c r="E17" s="160">
        <v>0.2</v>
      </c>
      <c r="F17" s="160">
        <v>0.2</v>
      </c>
      <c r="G17" s="160">
        <v>9.36</v>
      </c>
      <c r="H17" s="160">
        <v>84.049999999999983</v>
      </c>
      <c r="I17" s="160">
        <v>587.43900000000008</v>
      </c>
      <c r="J17" s="160">
        <v>217.03899999999999</v>
      </c>
      <c r="K17" s="160">
        <v>30.143599999999999</v>
      </c>
      <c r="L17" s="160">
        <v>388.50599999999997</v>
      </c>
      <c r="M17" s="160">
        <v>116.25</v>
      </c>
      <c r="N17" s="160">
        <v>63.409999999999989</v>
      </c>
      <c r="O17" s="160">
        <v>9.2900000000000009</v>
      </c>
      <c r="P17" s="160">
        <v>26</v>
      </c>
      <c r="Q17" s="160">
        <v>0.01</v>
      </c>
      <c r="R17" s="160">
        <f t="shared" si="0"/>
        <v>1531.8976</v>
      </c>
      <c r="S17" s="161">
        <f t="shared" si="1"/>
        <v>1.4975781233053964</v>
      </c>
    </row>
    <row r="18" spans="1:19" ht="38.450000000000003" customHeight="1" x14ac:dyDescent="0.2">
      <c r="A18" s="147" t="s">
        <v>13</v>
      </c>
      <c r="B18" s="159">
        <v>0</v>
      </c>
      <c r="C18" s="159">
        <v>0</v>
      </c>
      <c r="D18" s="159">
        <v>0</v>
      </c>
      <c r="E18" s="160">
        <v>0</v>
      </c>
      <c r="F18" s="160">
        <v>0.1</v>
      </c>
      <c r="G18" s="160">
        <v>0.11</v>
      </c>
      <c r="H18" s="160">
        <v>132.69999999999996</v>
      </c>
      <c r="I18" s="160">
        <v>22.61</v>
      </c>
      <c r="J18" s="160">
        <v>173.47299999999998</v>
      </c>
      <c r="K18" s="160">
        <v>52.261999999999993</v>
      </c>
      <c r="L18" s="160">
        <v>1162.9299999999998</v>
      </c>
      <c r="M18" s="160">
        <v>29.45</v>
      </c>
      <c r="N18" s="160">
        <v>0</v>
      </c>
      <c r="O18" s="160">
        <v>0</v>
      </c>
      <c r="P18" s="160">
        <v>0.1</v>
      </c>
      <c r="Q18" s="160">
        <v>0</v>
      </c>
      <c r="R18" s="160">
        <f t="shared" si="0"/>
        <v>1573.7349999999997</v>
      </c>
      <c r="S18" s="161">
        <f t="shared" si="1"/>
        <v>1.538478229798139</v>
      </c>
    </row>
    <row r="19" spans="1:19" ht="38.450000000000003" customHeight="1" x14ac:dyDescent="0.2">
      <c r="A19" s="147" t="s">
        <v>14</v>
      </c>
      <c r="B19" s="159">
        <v>3.21</v>
      </c>
      <c r="C19" s="159">
        <v>1.02</v>
      </c>
      <c r="D19" s="159">
        <v>0</v>
      </c>
      <c r="E19" s="160">
        <v>0</v>
      </c>
      <c r="F19" s="160">
        <v>1.835</v>
      </c>
      <c r="G19" s="160">
        <v>3632.259</v>
      </c>
      <c r="H19" s="160">
        <v>1172.5</v>
      </c>
      <c r="I19" s="160">
        <v>799.13</v>
      </c>
      <c r="J19" s="160">
        <v>18535.836999999978</v>
      </c>
      <c r="K19" s="160">
        <v>507.72339999999951</v>
      </c>
      <c r="L19" s="160">
        <v>10375.807900000051</v>
      </c>
      <c r="M19" s="160">
        <v>21157.880700000009</v>
      </c>
      <c r="N19" s="160">
        <v>292.8125</v>
      </c>
      <c r="O19" s="160">
        <v>9.6199999999999992</v>
      </c>
      <c r="P19" s="160">
        <v>9.1999999999999998E-2</v>
      </c>
      <c r="Q19" s="160">
        <v>0</v>
      </c>
      <c r="R19" s="160">
        <f t="shared" si="0"/>
        <v>56489.727500000037</v>
      </c>
      <c r="S19" s="161">
        <f t="shared" si="1"/>
        <v>55.224174315230535</v>
      </c>
    </row>
    <row r="20" spans="1:19" ht="38.450000000000003" customHeight="1" x14ac:dyDescent="0.2">
      <c r="A20" s="147" t="s">
        <v>15</v>
      </c>
      <c r="B20" s="159">
        <v>0</v>
      </c>
      <c r="C20" s="159">
        <v>0</v>
      </c>
      <c r="D20" s="159">
        <v>0</v>
      </c>
      <c r="E20" s="160">
        <v>0</v>
      </c>
      <c r="F20" s="160">
        <v>0</v>
      </c>
      <c r="G20" s="160">
        <v>0.4</v>
      </c>
      <c r="H20" s="160">
        <v>0</v>
      </c>
      <c r="I20" s="160">
        <v>1.2000000000000002</v>
      </c>
      <c r="J20" s="160">
        <v>1.1000000000000001</v>
      </c>
      <c r="K20" s="160">
        <v>0.65100000000000002</v>
      </c>
      <c r="L20" s="160">
        <v>4.5460000000000003</v>
      </c>
      <c r="M20" s="160">
        <v>0.71000000000000008</v>
      </c>
      <c r="N20" s="160">
        <v>0</v>
      </c>
      <c r="O20" s="160">
        <v>0.02</v>
      </c>
      <c r="P20" s="160">
        <v>0</v>
      </c>
      <c r="Q20" s="160">
        <v>0</v>
      </c>
      <c r="R20" s="160">
        <f t="shared" si="0"/>
        <v>8.6270000000000007</v>
      </c>
      <c r="S20" s="161">
        <f t="shared" si="1"/>
        <v>8.4337272084998739E-3</v>
      </c>
    </row>
    <row r="21" spans="1:19" ht="38.450000000000003" customHeight="1" x14ac:dyDescent="0.2">
      <c r="A21" s="148" t="s">
        <v>16</v>
      </c>
      <c r="B21" s="162">
        <v>0.6</v>
      </c>
      <c r="C21" s="162">
        <v>0.05</v>
      </c>
      <c r="D21" s="162">
        <v>50.459999999999994</v>
      </c>
      <c r="E21" s="163">
        <v>51.279999999999987</v>
      </c>
      <c r="F21" s="163">
        <v>5.5</v>
      </c>
      <c r="G21" s="163">
        <v>982.96499999999946</v>
      </c>
      <c r="H21" s="163">
        <v>187.92999999999995</v>
      </c>
      <c r="I21" s="163">
        <v>34.18</v>
      </c>
      <c r="J21" s="163">
        <v>373.49799999999993</v>
      </c>
      <c r="K21" s="163">
        <v>145.35820000000001</v>
      </c>
      <c r="L21" s="163">
        <v>523.80199999999991</v>
      </c>
      <c r="M21" s="163">
        <v>8718.4640000000036</v>
      </c>
      <c r="N21" s="163">
        <v>5.6</v>
      </c>
      <c r="O21" s="163">
        <v>0.5</v>
      </c>
      <c r="P21" s="163">
        <v>0.01</v>
      </c>
      <c r="Q21" s="163">
        <v>9.75</v>
      </c>
      <c r="R21" s="163">
        <f t="shared" si="0"/>
        <v>11089.947200000002</v>
      </c>
      <c r="S21" s="164">
        <f t="shared" si="1"/>
        <v>10.841496399845486</v>
      </c>
    </row>
    <row r="22" spans="1:19" ht="27" customHeight="1" x14ac:dyDescent="0.2">
      <c r="A22" s="32" t="s">
        <v>41</v>
      </c>
      <c r="B22" s="165">
        <f t="shared" ref="B22:P22" si="2">SUM(B9:B21)</f>
        <v>22.830000000000002</v>
      </c>
      <c r="C22" s="165">
        <f t="shared" si="2"/>
        <v>6.7779999999999996</v>
      </c>
      <c r="D22" s="165">
        <f t="shared" si="2"/>
        <v>54.252999999999993</v>
      </c>
      <c r="E22" s="165">
        <f t="shared" si="2"/>
        <v>51.489999999999988</v>
      </c>
      <c r="F22" s="165">
        <f t="shared" si="2"/>
        <v>229.91499999999999</v>
      </c>
      <c r="G22" s="165">
        <f t="shared" si="2"/>
        <v>8837.6519999999982</v>
      </c>
      <c r="H22" s="165">
        <f t="shared" si="2"/>
        <v>3460.0599999999995</v>
      </c>
      <c r="I22" s="165">
        <f t="shared" si="2"/>
        <v>4621.295000000001</v>
      </c>
      <c r="J22" s="165">
        <f t="shared" si="2"/>
        <v>23280.917899999971</v>
      </c>
      <c r="K22" s="165">
        <f>SUM(K9:K21)</f>
        <v>2386.9121999999993</v>
      </c>
      <c r="L22" s="165">
        <f t="shared" si="2"/>
        <v>16695.889400000047</v>
      </c>
      <c r="M22" s="165">
        <f t="shared" si="2"/>
        <v>41816.048200000019</v>
      </c>
      <c r="N22" s="165">
        <f t="shared" si="2"/>
        <v>586.39649999999995</v>
      </c>
      <c r="O22" s="165">
        <f t="shared" si="2"/>
        <v>182.27</v>
      </c>
      <c r="P22" s="165">
        <f t="shared" si="2"/>
        <v>35.753</v>
      </c>
      <c r="Q22" s="165">
        <f>SUM(Q9:Q21)</f>
        <v>23.204999999999998</v>
      </c>
      <c r="R22" s="165">
        <f>SUM(R9:R21)</f>
        <v>102291.66520000005</v>
      </c>
      <c r="S22" s="166">
        <f t="shared" si="1"/>
        <v>100</v>
      </c>
    </row>
  </sheetData>
  <mergeCells count="4">
    <mergeCell ref="A4:R4"/>
    <mergeCell ref="A5:R5"/>
    <mergeCell ref="A7:A8"/>
    <mergeCell ref="B7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zoomScale="80" zoomScaleNormal="80" workbookViewId="0">
      <selection sqref="A1:IV65536"/>
    </sheetView>
  </sheetViews>
  <sheetFormatPr baseColWidth="10" defaultRowHeight="12.75" x14ac:dyDescent="0.2"/>
  <cols>
    <col min="1" max="1" width="53.28515625" customWidth="1"/>
    <col min="13" max="13" width="12.7109375" customWidth="1"/>
    <col min="18" max="18" width="13" customWidth="1"/>
  </cols>
  <sheetData>
    <row r="1" spans="1:19" x14ac:dyDescent="0.2">
      <c r="A1" s="24" t="s">
        <v>31</v>
      </c>
      <c r="B1" s="24"/>
      <c r="C1" s="24"/>
      <c r="D1" s="24"/>
    </row>
    <row r="2" spans="1:19" x14ac:dyDescent="0.2">
      <c r="A2" s="24" t="s">
        <v>165</v>
      </c>
      <c r="B2" s="24"/>
      <c r="C2" s="24"/>
      <c r="D2" s="24"/>
    </row>
    <row r="3" spans="1:19" x14ac:dyDescent="0.2">
      <c r="A3" s="24" t="s">
        <v>269</v>
      </c>
      <c r="B3" s="24"/>
      <c r="C3" s="24"/>
      <c r="D3" s="24"/>
    </row>
    <row r="4" spans="1:19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8"/>
    </row>
    <row r="5" spans="1:19" ht="18" x14ac:dyDescent="0.25">
      <c r="A5" s="170" t="s">
        <v>271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8"/>
    </row>
    <row r="7" spans="1:19" ht="15" x14ac:dyDescent="0.2">
      <c r="A7" s="181" t="s">
        <v>1</v>
      </c>
      <c r="B7" s="184" t="s">
        <v>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6"/>
    </row>
    <row r="8" spans="1:19" ht="15" x14ac:dyDescent="0.2">
      <c r="A8" s="181"/>
      <c r="B8" s="149" t="s">
        <v>263</v>
      </c>
      <c r="C8" s="149" t="s">
        <v>264</v>
      </c>
      <c r="D8" s="149" t="s">
        <v>265</v>
      </c>
      <c r="E8" s="36" t="s">
        <v>18</v>
      </c>
      <c r="F8" s="36" t="s">
        <v>19</v>
      </c>
      <c r="G8" s="36" t="s">
        <v>20</v>
      </c>
      <c r="H8" s="36" t="s">
        <v>21</v>
      </c>
      <c r="I8" s="36" t="s">
        <v>22</v>
      </c>
      <c r="J8" s="36" t="s">
        <v>23</v>
      </c>
      <c r="K8" s="36" t="s">
        <v>270</v>
      </c>
      <c r="L8" s="36" t="s">
        <v>24</v>
      </c>
      <c r="M8" s="36" t="s">
        <v>25</v>
      </c>
      <c r="N8" s="36" t="s">
        <v>42</v>
      </c>
      <c r="O8" s="36" t="s">
        <v>26</v>
      </c>
      <c r="P8" s="36" t="s">
        <v>27</v>
      </c>
      <c r="Q8" s="36" t="s">
        <v>28</v>
      </c>
      <c r="R8" s="36" t="s">
        <v>2</v>
      </c>
      <c r="S8" s="37" t="s">
        <v>3</v>
      </c>
    </row>
    <row r="9" spans="1:19" ht="38.450000000000003" customHeight="1" x14ac:dyDescent="0.2">
      <c r="A9" s="146" t="s">
        <v>4</v>
      </c>
      <c r="B9" s="156">
        <v>23.09</v>
      </c>
      <c r="C9" s="156"/>
      <c r="D9" s="156"/>
      <c r="E9" s="157">
        <v>12.1</v>
      </c>
      <c r="F9" s="157">
        <v>2.4</v>
      </c>
      <c r="G9" s="157">
        <v>147.22</v>
      </c>
      <c r="H9" s="157">
        <v>71.859999999999971</v>
      </c>
      <c r="I9" s="157">
        <v>207.72250000000008</v>
      </c>
      <c r="J9" s="157">
        <v>273.06499999999988</v>
      </c>
      <c r="K9" s="157">
        <v>64.040000000000006</v>
      </c>
      <c r="L9" s="157">
        <v>188.39999999999992</v>
      </c>
      <c r="M9" s="157">
        <v>602.84999999999991</v>
      </c>
      <c r="N9" s="157">
        <v>117.16000000000003</v>
      </c>
      <c r="O9" s="157">
        <v>16.729999999999997</v>
      </c>
      <c r="P9" s="157">
        <v>0.01</v>
      </c>
      <c r="Q9" s="157">
        <v>0.01</v>
      </c>
      <c r="R9" s="157">
        <f>SUM(B9:Q9)</f>
        <v>1726.6574999999998</v>
      </c>
      <c r="S9" s="158">
        <f>(+R9/$R$22)*100</f>
        <v>2.1565915337828687</v>
      </c>
    </row>
    <row r="10" spans="1:19" ht="38.450000000000003" customHeight="1" x14ac:dyDescent="0.2">
      <c r="A10" s="147" t="s">
        <v>5</v>
      </c>
      <c r="B10" s="159">
        <v>1.5</v>
      </c>
      <c r="C10" s="159">
        <v>3.7999999999999999E-2</v>
      </c>
      <c r="D10" s="159"/>
      <c r="E10" s="160">
        <v>7</v>
      </c>
      <c r="F10" s="160">
        <v>1.61</v>
      </c>
      <c r="G10" s="160">
        <v>13.929999999999998</v>
      </c>
      <c r="H10" s="160">
        <v>367.00800000000004</v>
      </c>
      <c r="I10" s="160">
        <v>545.00700000000006</v>
      </c>
      <c r="J10" s="160">
        <v>615.41999999999973</v>
      </c>
      <c r="K10" s="160">
        <v>369.00999999999993</v>
      </c>
      <c r="L10" s="160">
        <v>394.48599999999999</v>
      </c>
      <c r="M10" s="160">
        <v>486.34000000000009</v>
      </c>
      <c r="N10" s="160">
        <v>100.38000000000002</v>
      </c>
      <c r="O10" s="160">
        <v>12.22</v>
      </c>
      <c r="P10" s="160">
        <v>354.61599999999999</v>
      </c>
      <c r="Q10" s="160"/>
      <c r="R10" s="160">
        <f t="shared" ref="R10:R21" si="0">SUM(B10:Q10)</f>
        <v>3268.5650000000001</v>
      </c>
      <c r="S10" s="161">
        <f t="shared" ref="S10:S22" si="1">(+R10/$R$22)*100</f>
        <v>4.0824307117184526</v>
      </c>
    </row>
    <row r="11" spans="1:19" ht="38.450000000000003" customHeight="1" x14ac:dyDescent="0.2">
      <c r="A11" s="147" t="s">
        <v>6</v>
      </c>
      <c r="B11" s="159"/>
      <c r="C11" s="159"/>
      <c r="D11" s="159"/>
      <c r="E11" s="160"/>
      <c r="F11" s="160"/>
      <c r="G11" s="160"/>
      <c r="H11" s="160"/>
      <c r="I11" s="160"/>
      <c r="J11" s="160">
        <v>103.80999999999999</v>
      </c>
      <c r="K11" s="160">
        <v>16</v>
      </c>
      <c r="L11" s="160">
        <v>6.11</v>
      </c>
      <c r="M11" s="160">
        <v>19.680000000000003</v>
      </c>
      <c r="N11" s="160">
        <v>0.2</v>
      </c>
      <c r="O11" s="160">
        <v>846.08999999999992</v>
      </c>
      <c r="P11" s="160"/>
      <c r="Q11" s="160">
        <v>1E-3</v>
      </c>
      <c r="R11" s="160">
        <f t="shared" si="0"/>
        <v>991.89099999999985</v>
      </c>
      <c r="S11" s="161">
        <f t="shared" si="1"/>
        <v>1.2388697428618145</v>
      </c>
    </row>
    <row r="12" spans="1:19" ht="38.450000000000003" customHeight="1" x14ac:dyDescent="0.2">
      <c r="A12" s="147" t="s">
        <v>7</v>
      </c>
      <c r="B12" s="159"/>
      <c r="C12" s="159"/>
      <c r="D12" s="159"/>
      <c r="E12" s="160">
        <v>0.2</v>
      </c>
      <c r="F12" s="160">
        <v>0.1</v>
      </c>
      <c r="G12" s="160">
        <v>16.079999999999998</v>
      </c>
      <c r="H12" s="160">
        <v>772.38600000000008</v>
      </c>
      <c r="I12" s="160">
        <v>3.8700000000000006</v>
      </c>
      <c r="J12" s="160">
        <v>402.30399999999997</v>
      </c>
      <c r="K12" s="160">
        <v>39.56</v>
      </c>
      <c r="L12" s="160">
        <v>22.369999999999997</v>
      </c>
      <c r="M12" s="160">
        <v>471.64600000000002</v>
      </c>
      <c r="N12" s="160">
        <v>0.85</v>
      </c>
      <c r="O12" s="160">
        <v>6.7799999999999994</v>
      </c>
      <c r="P12" s="160">
        <v>212.55799999999999</v>
      </c>
      <c r="Q12" s="160">
        <v>5.471000000000001</v>
      </c>
      <c r="R12" s="160">
        <f t="shared" si="0"/>
        <v>1954.1749999999997</v>
      </c>
      <c r="S12" s="161">
        <f t="shared" si="1"/>
        <v>2.440760405888335</v>
      </c>
    </row>
    <row r="13" spans="1:19" ht="38.450000000000003" customHeight="1" x14ac:dyDescent="0.2">
      <c r="A13" s="147" t="s">
        <v>8</v>
      </c>
      <c r="B13" s="159"/>
      <c r="C13" s="159"/>
      <c r="D13" s="159"/>
      <c r="E13" s="160"/>
      <c r="F13" s="160"/>
      <c r="G13" s="160">
        <v>3.05</v>
      </c>
      <c r="H13" s="160">
        <v>0.2</v>
      </c>
      <c r="I13" s="160"/>
      <c r="J13" s="160">
        <v>0.1</v>
      </c>
      <c r="K13" s="160">
        <v>0.47</v>
      </c>
      <c r="L13" s="160">
        <v>5.6899999999999995</v>
      </c>
      <c r="M13" s="160"/>
      <c r="N13" s="160"/>
      <c r="O13" s="160"/>
      <c r="P13" s="160"/>
      <c r="Q13" s="160"/>
      <c r="R13" s="160">
        <f t="shared" si="0"/>
        <v>9.51</v>
      </c>
      <c r="S13" s="161">
        <f t="shared" si="1"/>
        <v>1.1877969711002375E-2</v>
      </c>
    </row>
    <row r="14" spans="1:19" ht="38.450000000000003" customHeight="1" x14ac:dyDescent="0.2">
      <c r="A14" s="147" t="s">
        <v>9</v>
      </c>
      <c r="B14" s="159"/>
      <c r="C14" s="159"/>
      <c r="D14" s="159"/>
      <c r="E14" s="160"/>
      <c r="F14" s="160">
        <v>0.3</v>
      </c>
      <c r="G14" s="160">
        <v>11.419999999999998</v>
      </c>
      <c r="H14" s="160">
        <v>1.66</v>
      </c>
      <c r="I14" s="160">
        <v>2.91</v>
      </c>
      <c r="J14" s="160">
        <v>143.55999999999997</v>
      </c>
      <c r="K14" s="160">
        <v>26.995000000000001</v>
      </c>
      <c r="L14" s="160">
        <v>85.87</v>
      </c>
      <c r="M14" s="160">
        <v>1052.54</v>
      </c>
      <c r="N14" s="160">
        <v>0.84</v>
      </c>
      <c r="O14" s="160"/>
      <c r="P14" s="160"/>
      <c r="Q14" s="160">
        <v>0.08</v>
      </c>
      <c r="R14" s="160">
        <f t="shared" si="0"/>
        <v>1326.1749999999997</v>
      </c>
      <c r="S14" s="161">
        <f t="shared" si="1"/>
        <v>1.6563897456875469</v>
      </c>
    </row>
    <row r="15" spans="1:19" ht="38.450000000000003" customHeight="1" x14ac:dyDescent="0.2">
      <c r="A15" s="147" t="s">
        <v>10</v>
      </c>
      <c r="B15" s="159"/>
      <c r="C15" s="159"/>
      <c r="D15" s="159"/>
      <c r="E15" s="160">
        <v>0.1</v>
      </c>
      <c r="F15" s="160">
        <v>171.83</v>
      </c>
      <c r="G15" s="160">
        <v>1225.9199999999964</v>
      </c>
      <c r="H15" s="160">
        <v>659.46699999999919</v>
      </c>
      <c r="I15" s="160">
        <v>645.19299999999987</v>
      </c>
      <c r="J15" s="160">
        <v>752.38399999999967</v>
      </c>
      <c r="K15" s="160">
        <v>72.622</v>
      </c>
      <c r="L15" s="160">
        <v>3298.7690000000089</v>
      </c>
      <c r="M15" s="160">
        <v>912.12349999999958</v>
      </c>
      <c r="N15" s="160">
        <v>43.890000000000008</v>
      </c>
      <c r="O15" s="160">
        <v>367.20399999999995</v>
      </c>
      <c r="P15" s="160">
        <v>4.2000000000000003E-2</v>
      </c>
      <c r="Q15" s="160">
        <v>1E-3</v>
      </c>
      <c r="R15" s="160">
        <f t="shared" si="0"/>
        <v>8149.5455000000038</v>
      </c>
      <c r="S15" s="161">
        <f t="shared" si="1"/>
        <v>10.17876494294803</v>
      </c>
    </row>
    <row r="16" spans="1:19" ht="38.450000000000003" customHeight="1" x14ac:dyDescent="0.2">
      <c r="A16" s="147" t="s">
        <v>11</v>
      </c>
      <c r="B16" s="159"/>
      <c r="C16" s="159"/>
      <c r="D16" s="159"/>
      <c r="E16" s="160">
        <v>33.234999999999992</v>
      </c>
      <c r="F16" s="160">
        <v>76.570000000000007</v>
      </c>
      <c r="G16" s="160">
        <v>45.63</v>
      </c>
      <c r="H16" s="160">
        <v>88.400000000000034</v>
      </c>
      <c r="I16" s="160">
        <v>284.39800000000002</v>
      </c>
      <c r="J16" s="160">
        <v>272.17500000000001</v>
      </c>
      <c r="K16" s="160">
        <v>223.49399999999997</v>
      </c>
      <c r="L16" s="160">
        <v>37.800400000000003</v>
      </c>
      <c r="M16" s="160">
        <v>517.16000000000008</v>
      </c>
      <c r="N16" s="160">
        <v>7.62</v>
      </c>
      <c r="O16" s="160"/>
      <c r="P16" s="160">
        <v>15145.522000000001</v>
      </c>
      <c r="Q16" s="160">
        <v>0.35</v>
      </c>
      <c r="R16" s="160">
        <f t="shared" si="0"/>
        <v>16732.3544</v>
      </c>
      <c r="S16" s="161">
        <f t="shared" si="1"/>
        <v>20.898674948155346</v>
      </c>
    </row>
    <row r="17" spans="1:19" ht="38.450000000000003" customHeight="1" x14ac:dyDescent="0.2">
      <c r="A17" s="147" t="s">
        <v>12</v>
      </c>
      <c r="B17" s="159"/>
      <c r="C17" s="159"/>
      <c r="D17" s="159"/>
      <c r="E17" s="160"/>
      <c r="F17" s="160">
        <v>6.93</v>
      </c>
      <c r="G17" s="160">
        <v>1853.9399999999998</v>
      </c>
      <c r="H17" s="160">
        <v>48.48</v>
      </c>
      <c r="I17" s="160">
        <v>477.56100000000004</v>
      </c>
      <c r="J17" s="160">
        <v>190.19</v>
      </c>
      <c r="K17" s="160">
        <v>646.97699999999986</v>
      </c>
      <c r="L17" s="160">
        <v>2938.7154000000014</v>
      </c>
      <c r="M17" s="160">
        <v>4261.800000000002</v>
      </c>
      <c r="N17" s="160">
        <v>187.08999999999997</v>
      </c>
      <c r="O17" s="160">
        <v>4.6099999999999994</v>
      </c>
      <c r="P17" s="160">
        <v>9.6000000000000002E-2</v>
      </c>
      <c r="Q17" s="160"/>
      <c r="R17" s="160">
        <f t="shared" si="0"/>
        <v>10616.389400000004</v>
      </c>
      <c r="S17" s="161">
        <f t="shared" si="1"/>
        <v>13.259847711188929</v>
      </c>
    </row>
    <row r="18" spans="1:19" ht="38.450000000000003" customHeight="1" x14ac:dyDescent="0.2">
      <c r="A18" s="147" t="s">
        <v>13</v>
      </c>
      <c r="B18" s="159"/>
      <c r="C18" s="159"/>
      <c r="D18" s="159"/>
      <c r="E18" s="160"/>
      <c r="F18" s="160">
        <v>0.25</v>
      </c>
      <c r="G18" s="160">
        <v>7.2499999999999991</v>
      </c>
      <c r="H18" s="160">
        <v>441.88999999999993</v>
      </c>
      <c r="I18" s="160">
        <v>38.090000000000003</v>
      </c>
      <c r="J18" s="160">
        <v>45.83</v>
      </c>
      <c r="K18" s="160">
        <v>41.03</v>
      </c>
      <c r="L18" s="160">
        <v>39.949999999999996</v>
      </c>
      <c r="M18" s="160">
        <v>2074.645</v>
      </c>
      <c r="N18" s="160"/>
      <c r="O18" s="160">
        <v>1.5</v>
      </c>
      <c r="P18" s="160">
        <v>0.03</v>
      </c>
      <c r="Q18" s="160">
        <v>1.181</v>
      </c>
      <c r="R18" s="160">
        <f t="shared" si="0"/>
        <v>2691.6460000000002</v>
      </c>
      <c r="S18" s="161">
        <f t="shared" si="1"/>
        <v>3.3618601115395061</v>
      </c>
    </row>
    <row r="19" spans="1:19" ht="38.450000000000003" customHeight="1" x14ac:dyDescent="0.2">
      <c r="A19" s="147" t="s">
        <v>14</v>
      </c>
      <c r="B19" s="159"/>
      <c r="C19" s="159"/>
      <c r="D19" s="159"/>
      <c r="E19" s="160">
        <v>0.05</v>
      </c>
      <c r="F19" s="160">
        <v>9.6000000000000014</v>
      </c>
      <c r="G19" s="160">
        <v>1072.69</v>
      </c>
      <c r="H19" s="160">
        <v>207.44999999999996</v>
      </c>
      <c r="I19" s="160">
        <v>2598.0060000000003</v>
      </c>
      <c r="J19" s="160">
        <v>2081.424</v>
      </c>
      <c r="K19" s="160">
        <v>2023.7738000000006</v>
      </c>
      <c r="L19" s="160">
        <v>3134.3302999999964</v>
      </c>
      <c r="M19" s="160">
        <v>12146.268000000013</v>
      </c>
      <c r="N19" s="160">
        <v>84.429999999999993</v>
      </c>
      <c r="O19" s="160">
        <v>12.49</v>
      </c>
      <c r="P19" s="160">
        <v>0.03</v>
      </c>
      <c r="Q19" s="160"/>
      <c r="R19" s="160">
        <f t="shared" si="0"/>
        <v>23370.54210000001</v>
      </c>
      <c r="S19" s="161">
        <f t="shared" si="1"/>
        <v>29.189757223291902</v>
      </c>
    </row>
    <row r="20" spans="1:19" ht="38.450000000000003" customHeight="1" x14ac:dyDescent="0.2">
      <c r="A20" s="147" t="s">
        <v>15</v>
      </c>
      <c r="B20" s="159"/>
      <c r="C20" s="159"/>
      <c r="D20" s="159"/>
      <c r="E20" s="160"/>
      <c r="F20" s="160"/>
      <c r="G20" s="160"/>
      <c r="H20" s="160">
        <v>0.3</v>
      </c>
      <c r="I20" s="160"/>
      <c r="J20" s="160">
        <v>1987.0299999999997</v>
      </c>
      <c r="K20" s="160">
        <v>112.01900000000001</v>
      </c>
      <c r="L20" s="160">
        <v>4.5150000000000006</v>
      </c>
      <c r="M20" s="160">
        <v>0.08</v>
      </c>
      <c r="N20" s="160"/>
      <c r="O20" s="160"/>
      <c r="P20" s="160"/>
      <c r="Q20" s="160"/>
      <c r="R20" s="160">
        <f t="shared" si="0"/>
        <v>2103.9439999999995</v>
      </c>
      <c r="S20" s="161">
        <f t="shared" si="1"/>
        <v>2.6278215673654235</v>
      </c>
    </row>
    <row r="21" spans="1:19" ht="38.450000000000003" customHeight="1" x14ac:dyDescent="0.2">
      <c r="A21" s="148" t="s">
        <v>16</v>
      </c>
      <c r="B21" s="162">
        <v>0.17</v>
      </c>
      <c r="C21" s="162">
        <v>1</v>
      </c>
      <c r="D21" s="162"/>
      <c r="E21" s="163">
        <v>2.5000000000000001E-2</v>
      </c>
      <c r="F21" s="163">
        <v>5.6999999999999993</v>
      </c>
      <c r="G21" s="163">
        <v>0.11</v>
      </c>
      <c r="H21" s="163">
        <v>124.99999999999999</v>
      </c>
      <c r="I21" s="163">
        <v>343.54600000000005</v>
      </c>
      <c r="J21" s="163">
        <v>430.21099999999996</v>
      </c>
      <c r="K21" s="163">
        <v>440.89</v>
      </c>
      <c r="L21" s="163">
        <v>320.67450000000014</v>
      </c>
      <c r="M21" s="163">
        <v>5396.9540000000015</v>
      </c>
      <c r="N21" s="163">
        <v>6.5099999999999989</v>
      </c>
      <c r="O21" s="163">
        <v>3.5905999999999993</v>
      </c>
      <c r="P21" s="163">
        <v>5.6000000000000001E-2</v>
      </c>
      <c r="Q21" s="163">
        <v>48.356000000000002</v>
      </c>
      <c r="R21" s="163">
        <f t="shared" si="0"/>
        <v>7122.7931000000017</v>
      </c>
      <c r="S21" s="164">
        <f t="shared" si="1"/>
        <v>8.8963533858608557</v>
      </c>
    </row>
    <row r="22" spans="1:19" ht="27" customHeight="1" x14ac:dyDescent="0.2">
      <c r="A22" s="32" t="s">
        <v>41</v>
      </c>
      <c r="B22" s="165">
        <f t="shared" ref="B22:P22" si="2">SUM(B9:B21)</f>
        <v>24.76</v>
      </c>
      <c r="C22" s="165">
        <f t="shared" si="2"/>
        <v>1.038</v>
      </c>
      <c r="D22" s="165">
        <f t="shared" si="2"/>
        <v>0</v>
      </c>
      <c r="E22" s="165">
        <f t="shared" si="2"/>
        <v>52.709999999999987</v>
      </c>
      <c r="F22" s="165">
        <f t="shared" si="2"/>
        <v>275.29000000000002</v>
      </c>
      <c r="G22" s="165">
        <f t="shared" si="2"/>
        <v>4397.2399999999961</v>
      </c>
      <c r="H22" s="165">
        <f t="shared" si="2"/>
        <v>2784.1009999999997</v>
      </c>
      <c r="I22" s="165">
        <f t="shared" si="2"/>
        <v>5146.3035000000009</v>
      </c>
      <c r="J22" s="165">
        <f t="shared" si="2"/>
        <v>7297.5029999999988</v>
      </c>
      <c r="K22" s="165">
        <f>SUM(K9:K21)</f>
        <v>4076.8808000000004</v>
      </c>
      <c r="L22" s="165">
        <f t="shared" si="2"/>
        <v>10477.680600000007</v>
      </c>
      <c r="M22" s="165">
        <f t="shared" si="2"/>
        <v>27942.086500000016</v>
      </c>
      <c r="N22" s="165">
        <f t="shared" si="2"/>
        <v>548.97</v>
      </c>
      <c r="O22" s="165">
        <f t="shared" si="2"/>
        <v>1271.2145999999998</v>
      </c>
      <c r="P22" s="165">
        <f t="shared" si="2"/>
        <v>15712.960000000003</v>
      </c>
      <c r="Q22" s="165">
        <f>SUM(Q9:Q21)</f>
        <v>55.45</v>
      </c>
      <c r="R22" s="165">
        <f>SUM(R9:R21)</f>
        <v>80064.188000000009</v>
      </c>
      <c r="S22" s="166">
        <f t="shared" si="1"/>
        <v>100</v>
      </c>
    </row>
  </sheetData>
  <mergeCells count="4">
    <mergeCell ref="A4:R4"/>
    <mergeCell ref="A5:R5"/>
    <mergeCell ref="B7:S7"/>
    <mergeCell ref="A7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zoomScale="70" zoomScaleNormal="70" workbookViewId="0">
      <selection activeCell="B11" sqref="B11"/>
    </sheetView>
  </sheetViews>
  <sheetFormatPr baseColWidth="10" defaultRowHeight="12.75" x14ac:dyDescent="0.2"/>
  <cols>
    <col min="1" max="1" width="67.7109375" customWidth="1"/>
    <col min="2" max="4" width="10.7109375" customWidth="1"/>
    <col min="5" max="5" width="12.5703125" customWidth="1"/>
    <col min="6" max="6" width="13.42578125" customWidth="1"/>
    <col min="7" max="7" width="11.5703125" bestFit="1" customWidth="1"/>
    <col min="8" max="9" width="15" customWidth="1"/>
    <col min="10" max="10" width="15.28515625" customWidth="1"/>
    <col min="11" max="11" width="13.42578125" bestFit="1" customWidth="1"/>
    <col min="12" max="12" width="13" bestFit="1" customWidth="1"/>
    <col min="13" max="13" width="13.5703125" customWidth="1"/>
    <col min="14" max="15" width="12" bestFit="1" customWidth="1"/>
    <col min="16" max="16" width="9.85546875" customWidth="1"/>
    <col min="17" max="17" width="14.42578125" bestFit="1" customWidth="1"/>
    <col min="18" max="18" width="9.5703125" customWidth="1"/>
  </cols>
  <sheetData>
    <row r="1" spans="1:20" x14ac:dyDescent="0.2">
      <c r="A1" s="24" t="s">
        <v>31</v>
      </c>
      <c r="B1" s="24"/>
      <c r="C1" s="24"/>
      <c r="D1" s="24"/>
    </row>
    <row r="2" spans="1:20" x14ac:dyDescent="0.2">
      <c r="A2" s="24" t="s">
        <v>165</v>
      </c>
      <c r="B2" s="24"/>
      <c r="C2" s="24"/>
      <c r="D2" s="24"/>
    </row>
    <row r="3" spans="1:20" x14ac:dyDescent="0.2">
      <c r="A3" s="24" t="s">
        <v>267</v>
      </c>
      <c r="B3" s="24"/>
      <c r="C3" s="24"/>
      <c r="D3" s="24"/>
    </row>
    <row r="4" spans="1:20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8"/>
    </row>
    <row r="5" spans="1:20" ht="18" x14ac:dyDescent="0.25">
      <c r="A5" s="170" t="s">
        <v>268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8"/>
    </row>
    <row r="6" spans="1:20" ht="10.5" customHeight="1" x14ac:dyDescent="0.2"/>
    <row r="7" spans="1:20" ht="27" customHeight="1" x14ac:dyDescent="0.2">
      <c r="A7" s="181" t="s">
        <v>1</v>
      </c>
      <c r="B7" s="184" t="s">
        <v>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6"/>
    </row>
    <row r="8" spans="1:20" ht="26.25" customHeight="1" x14ac:dyDescent="0.2">
      <c r="A8" s="181"/>
      <c r="B8" s="149" t="s">
        <v>263</v>
      </c>
      <c r="C8" s="149" t="s">
        <v>264</v>
      </c>
      <c r="D8" s="149" t="s">
        <v>265</v>
      </c>
      <c r="E8" s="36" t="s">
        <v>18</v>
      </c>
      <c r="F8" s="36" t="s">
        <v>19</v>
      </c>
      <c r="G8" s="36" t="s">
        <v>20</v>
      </c>
      <c r="H8" s="36" t="s">
        <v>21</v>
      </c>
      <c r="I8" s="36" t="s">
        <v>22</v>
      </c>
      <c r="J8" s="36" t="s">
        <v>23</v>
      </c>
      <c r="K8" s="36" t="s">
        <v>24</v>
      </c>
      <c r="L8" s="36" t="s">
        <v>25</v>
      </c>
      <c r="M8" s="36" t="s">
        <v>42</v>
      </c>
      <c r="N8" s="36" t="s">
        <v>26</v>
      </c>
      <c r="O8" s="36" t="s">
        <v>27</v>
      </c>
      <c r="P8" s="36" t="s">
        <v>28</v>
      </c>
      <c r="Q8" s="36" t="s">
        <v>2</v>
      </c>
      <c r="R8" s="37" t="s">
        <v>3</v>
      </c>
    </row>
    <row r="9" spans="1:20" ht="38.25" customHeight="1" x14ac:dyDescent="0.2">
      <c r="A9" s="146" t="s">
        <v>4</v>
      </c>
      <c r="B9" s="146">
        <v>0</v>
      </c>
      <c r="C9" s="146">
        <v>1</v>
      </c>
      <c r="D9" s="146">
        <v>0</v>
      </c>
      <c r="E9" s="17">
        <v>0</v>
      </c>
      <c r="F9" s="17">
        <v>2</v>
      </c>
      <c r="G9" s="17">
        <v>110.09000000000002</v>
      </c>
      <c r="H9" s="17">
        <v>6.1000000000000005</v>
      </c>
      <c r="I9" s="17">
        <v>8.1999999999999993</v>
      </c>
      <c r="J9" s="17">
        <v>60.539999999999992</v>
      </c>
      <c r="K9" s="17">
        <v>265.57510000000008</v>
      </c>
      <c r="L9" s="17">
        <v>286.94649999999996</v>
      </c>
      <c r="M9" s="17">
        <v>287.72000000000003</v>
      </c>
      <c r="N9" s="17">
        <v>111.75999999999999</v>
      </c>
      <c r="O9" s="17">
        <v>0.02</v>
      </c>
      <c r="P9" s="17">
        <v>0</v>
      </c>
      <c r="Q9" s="17">
        <f>SUM(B9:P9)</f>
        <v>1139.9516000000001</v>
      </c>
      <c r="R9" s="26">
        <f>(+Q9/$Q$22)*100</f>
        <v>2.8820131803749613</v>
      </c>
      <c r="T9" s="150"/>
    </row>
    <row r="10" spans="1:20" ht="38.25" customHeight="1" x14ac:dyDescent="0.2">
      <c r="A10" s="147" t="s">
        <v>5</v>
      </c>
      <c r="B10" s="147">
        <v>0</v>
      </c>
      <c r="C10" s="147">
        <v>0</v>
      </c>
      <c r="D10" s="147">
        <v>0</v>
      </c>
      <c r="E10" s="18">
        <v>1.23</v>
      </c>
      <c r="F10" s="18">
        <v>79.02</v>
      </c>
      <c r="G10" s="18">
        <v>2.38</v>
      </c>
      <c r="H10" s="18">
        <v>370.97</v>
      </c>
      <c r="I10" s="18">
        <v>179.70000000000002</v>
      </c>
      <c r="J10" s="18">
        <v>246.7835</v>
      </c>
      <c r="K10" s="18">
        <v>542.9325</v>
      </c>
      <c r="L10" s="18">
        <v>848.18</v>
      </c>
      <c r="M10" s="18">
        <v>17.810000000000002</v>
      </c>
      <c r="N10" s="18">
        <v>8.1999999999999993</v>
      </c>
      <c r="O10" s="18">
        <v>7.34</v>
      </c>
      <c r="P10" s="18">
        <v>101.018</v>
      </c>
      <c r="Q10" s="18">
        <f t="shared" ref="Q10:Q21" si="0">SUM(B10:P10)</f>
        <v>2405.5639999999999</v>
      </c>
      <c r="R10" s="28">
        <f t="shared" ref="R10:R22" si="1">(+Q10/$Q$22)*100</f>
        <v>6.0817206223803826</v>
      </c>
      <c r="T10" s="150"/>
    </row>
    <row r="11" spans="1:20" ht="38.25" customHeight="1" x14ac:dyDescent="0.2">
      <c r="A11" s="147" t="s">
        <v>6</v>
      </c>
      <c r="B11" s="147">
        <v>0</v>
      </c>
      <c r="C11" s="147">
        <v>0</v>
      </c>
      <c r="D11" s="147">
        <v>0</v>
      </c>
      <c r="E11" s="18">
        <v>0</v>
      </c>
      <c r="F11" s="18">
        <v>0</v>
      </c>
      <c r="G11" s="18">
        <v>0.65</v>
      </c>
      <c r="H11" s="18">
        <v>32.9</v>
      </c>
      <c r="I11" s="18">
        <v>0</v>
      </c>
      <c r="J11" s="18">
        <v>8.4200000000000017</v>
      </c>
      <c r="K11" s="18">
        <v>138.15</v>
      </c>
      <c r="L11" s="18">
        <v>0.89999999999999991</v>
      </c>
      <c r="M11" s="18">
        <v>0</v>
      </c>
      <c r="N11" s="18">
        <v>9.39</v>
      </c>
      <c r="O11" s="18">
        <v>0</v>
      </c>
      <c r="P11" s="18">
        <v>0</v>
      </c>
      <c r="Q11" s="18">
        <f t="shared" si="0"/>
        <v>190.41000000000003</v>
      </c>
      <c r="R11" s="28">
        <f t="shared" si="1"/>
        <v>0.48139248164149817</v>
      </c>
      <c r="T11" s="150"/>
    </row>
    <row r="12" spans="1:20" ht="38.25" customHeight="1" x14ac:dyDescent="0.2">
      <c r="A12" s="147" t="s">
        <v>7</v>
      </c>
      <c r="B12" s="147">
        <v>0</v>
      </c>
      <c r="C12" s="147">
        <v>0</v>
      </c>
      <c r="D12" s="147">
        <v>0</v>
      </c>
      <c r="E12" s="18">
        <v>48.305</v>
      </c>
      <c r="F12" s="18">
        <v>39.01</v>
      </c>
      <c r="G12" s="18">
        <v>12.149999999999999</v>
      </c>
      <c r="H12" s="18">
        <v>96.88</v>
      </c>
      <c r="I12" s="18">
        <v>104.9</v>
      </c>
      <c r="J12" s="18">
        <v>44.22999999999999</v>
      </c>
      <c r="K12" s="18">
        <v>80.132599999999996</v>
      </c>
      <c r="L12" s="18">
        <v>33.142500000000005</v>
      </c>
      <c r="M12" s="18">
        <v>3.31</v>
      </c>
      <c r="N12" s="18">
        <v>4.4599999999999991</v>
      </c>
      <c r="O12" s="18">
        <v>0.04</v>
      </c>
      <c r="P12" s="18">
        <v>0.128</v>
      </c>
      <c r="Q12" s="18">
        <f t="shared" si="0"/>
        <v>466.68810000000002</v>
      </c>
      <c r="R12" s="28">
        <f t="shared" si="1"/>
        <v>1.1798757555357156</v>
      </c>
      <c r="T12" s="150"/>
    </row>
    <row r="13" spans="1:20" ht="38.25" customHeight="1" x14ac:dyDescent="0.2">
      <c r="A13" s="147" t="s">
        <v>8</v>
      </c>
      <c r="B13" s="147">
        <v>0</v>
      </c>
      <c r="C13" s="147">
        <v>0</v>
      </c>
      <c r="D13" s="147">
        <v>0</v>
      </c>
      <c r="E13" s="18">
        <v>0</v>
      </c>
      <c r="F13" s="18">
        <v>0</v>
      </c>
      <c r="G13" s="18">
        <v>0</v>
      </c>
      <c r="H13" s="18">
        <v>3</v>
      </c>
      <c r="I13" s="18">
        <v>4</v>
      </c>
      <c r="J13" s="18">
        <v>40.630000000000003</v>
      </c>
      <c r="K13" s="18">
        <v>26.086499999999997</v>
      </c>
      <c r="L13" s="18">
        <v>3.4</v>
      </c>
      <c r="M13" s="18">
        <v>0.30599999999999999</v>
      </c>
      <c r="N13" s="18">
        <v>0</v>
      </c>
      <c r="O13" s="18">
        <v>0</v>
      </c>
      <c r="P13" s="18">
        <v>0</v>
      </c>
      <c r="Q13" s="18">
        <f t="shared" si="0"/>
        <v>77.422499999999999</v>
      </c>
      <c r="R13" s="28">
        <f t="shared" si="1"/>
        <v>0.19573871860663244</v>
      </c>
      <c r="T13" s="150"/>
    </row>
    <row r="14" spans="1:20" ht="38.25" customHeight="1" x14ac:dyDescent="0.2">
      <c r="A14" s="147" t="s">
        <v>9</v>
      </c>
      <c r="B14" s="147">
        <v>0</v>
      </c>
      <c r="C14" s="147">
        <v>0</v>
      </c>
      <c r="D14" s="147">
        <v>0</v>
      </c>
      <c r="E14" s="18">
        <v>0</v>
      </c>
      <c r="F14" s="18">
        <v>0</v>
      </c>
      <c r="G14" s="18">
        <v>7.0000000000000007E-2</v>
      </c>
      <c r="H14" s="18">
        <v>37.31</v>
      </c>
      <c r="I14" s="18">
        <v>54.509999999999991</v>
      </c>
      <c r="J14" s="18">
        <v>60.753</v>
      </c>
      <c r="K14" s="18">
        <v>24.539000000000001</v>
      </c>
      <c r="L14" s="18">
        <v>124.22999999999999</v>
      </c>
      <c r="M14" s="18">
        <v>0</v>
      </c>
      <c r="N14" s="18">
        <v>0.03</v>
      </c>
      <c r="O14" s="18">
        <v>0</v>
      </c>
      <c r="P14" s="18">
        <v>0.31</v>
      </c>
      <c r="Q14" s="18">
        <f t="shared" si="0"/>
        <v>301.7519999999999</v>
      </c>
      <c r="R14" s="28">
        <f t="shared" si="1"/>
        <v>0.76288610955456793</v>
      </c>
      <c r="T14" s="150"/>
    </row>
    <row r="15" spans="1:20" ht="38.25" customHeight="1" x14ac:dyDescent="0.2">
      <c r="A15" s="147" t="s">
        <v>10</v>
      </c>
      <c r="B15" s="147">
        <v>0</v>
      </c>
      <c r="C15" s="147">
        <v>0</v>
      </c>
      <c r="D15" s="147">
        <v>0</v>
      </c>
      <c r="E15" s="18">
        <v>0.31</v>
      </c>
      <c r="F15" s="18">
        <v>911.98999999999978</v>
      </c>
      <c r="G15" s="18">
        <v>2851.7700000000036</v>
      </c>
      <c r="H15" s="18">
        <v>2803.2900000000041</v>
      </c>
      <c r="I15" s="18">
        <v>1086.28</v>
      </c>
      <c r="J15" s="18">
        <v>801.94349999999997</v>
      </c>
      <c r="K15" s="18">
        <v>725.63189999999975</v>
      </c>
      <c r="L15" s="18">
        <v>856.46199999999976</v>
      </c>
      <c r="M15" s="18">
        <v>2.64</v>
      </c>
      <c r="N15" s="18">
        <v>463.60099999999994</v>
      </c>
      <c r="O15" s="18">
        <v>0</v>
      </c>
      <c r="P15" s="18">
        <v>0</v>
      </c>
      <c r="Q15" s="18">
        <f t="shared" si="0"/>
        <v>10503.918400000008</v>
      </c>
      <c r="R15" s="28">
        <f t="shared" si="1"/>
        <v>26.55589173644135</v>
      </c>
      <c r="T15" s="150"/>
    </row>
    <row r="16" spans="1:20" ht="38.25" customHeight="1" x14ac:dyDescent="0.2">
      <c r="A16" s="147" t="s">
        <v>11</v>
      </c>
      <c r="B16" s="147">
        <v>0</v>
      </c>
      <c r="C16" s="147">
        <v>0</v>
      </c>
      <c r="D16" s="147">
        <v>0</v>
      </c>
      <c r="E16" s="18">
        <v>10.009</v>
      </c>
      <c r="F16" s="18">
        <v>36.4</v>
      </c>
      <c r="G16" s="18">
        <v>17.750000000000004</v>
      </c>
      <c r="H16" s="18">
        <v>297.47000000000003</v>
      </c>
      <c r="I16" s="18">
        <v>202.45000000000005</v>
      </c>
      <c r="J16" s="18">
        <v>339.4479</v>
      </c>
      <c r="K16" s="18">
        <v>318.98939999999993</v>
      </c>
      <c r="L16" s="18">
        <v>65.034999999999997</v>
      </c>
      <c r="M16" s="18">
        <v>1.33</v>
      </c>
      <c r="N16" s="18">
        <v>4.0999999999999996</v>
      </c>
      <c r="O16" s="18">
        <v>4.8529999999999998</v>
      </c>
      <c r="P16" s="18">
        <v>0</v>
      </c>
      <c r="Q16" s="18">
        <f t="shared" si="0"/>
        <v>1297.8343</v>
      </c>
      <c r="R16" s="28">
        <f t="shared" si="1"/>
        <v>3.2811704975392915</v>
      </c>
      <c r="T16" s="150"/>
    </row>
    <row r="17" spans="1:20" ht="38.25" customHeight="1" x14ac:dyDescent="0.2">
      <c r="A17" s="147" t="s">
        <v>12</v>
      </c>
      <c r="B17" s="147">
        <v>0</v>
      </c>
      <c r="C17" s="147">
        <v>0</v>
      </c>
      <c r="D17" s="147">
        <v>0</v>
      </c>
      <c r="E17" s="18">
        <v>0.05</v>
      </c>
      <c r="F17" s="18">
        <v>12.01</v>
      </c>
      <c r="G17" s="18">
        <v>206.01999999999995</v>
      </c>
      <c r="H17" s="18">
        <v>187.52</v>
      </c>
      <c r="I17" s="18">
        <v>344.65000000000003</v>
      </c>
      <c r="J17" s="18">
        <v>250.30499999999998</v>
      </c>
      <c r="K17" s="18">
        <v>1132.5589</v>
      </c>
      <c r="L17" s="18">
        <v>20.54</v>
      </c>
      <c r="M17" s="18">
        <v>23.314999999999998</v>
      </c>
      <c r="N17" s="18">
        <v>2.8308999999999997</v>
      </c>
      <c r="O17" s="18">
        <v>1.41</v>
      </c>
      <c r="P17" s="18">
        <v>0</v>
      </c>
      <c r="Q17" s="18">
        <f t="shared" si="0"/>
        <v>2181.2097999999996</v>
      </c>
      <c r="R17" s="28">
        <f t="shared" si="1"/>
        <v>5.5145107851623099</v>
      </c>
      <c r="T17" s="150"/>
    </row>
    <row r="18" spans="1:20" ht="38.25" customHeight="1" x14ac:dyDescent="0.2">
      <c r="A18" s="147" t="s">
        <v>13</v>
      </c>
      <c r="B18" s="147">
        <v>0</v>
      </c>
      <c r="C18" s="147">
        <v>0</v>
      </c>
      <c r="D18" s="147">
        <v>0</v>
      </c>
      <c r="E18" s="18">
        <v>0</v>
      </c>
      <c r="F18" s="18">
        <v>0.5</v>
      </c>
      <c r="G18" s="18">
        <v>292.61999999999995</v>
      </c>
      <c r="H18" s="18">
        <v>423.35999999999996</v>
      </c>
      <c r="I18" s="18">
        <v>15.89</v>
      </c>
      <c r="J18" s="18">
        <v>34.870000000000005</v>
      </c>
      <c r="K18" s="18">
        <v>462.96700000000004</v>
      </c>
      <c r="L18" s="18">
        <v>680.44299999999998</v>
      </c>
      <c r="M18" s="18">
        <v>0.2</v>
      </c>
      <c r="N18" s="18">
        <v>0.05</v>
      </c>
      <c r="O18" s="18">
        <v>31.2</v>
      </c>
      <c r="P18" s="18">
        <v>0</v>
      </c>
      <c r="Q18" s="18">
        <f t="shared" si="0"/>
        <v>1942.1</v>
      </c>
      <c r="R18" s="28">
        <f t="shared" si="1"/>
        <v>4.9099960012391852</v>
      </c>
      <c r="T18" s="150"/>
    </row>
    <row r="19" spans="1:20" ht="38.25" customHeight="1" x14ac:dyDescent="0.2">
      <c r="A19" s="147" t="s">
        <v>14</v>
      </c>
      <c r="B19" s="147">
        <v>0</v>
      </c>
      <c r="C19" s="147">
        <v>0</v>
      </c>
      <c r="D19" s="147">
        <v>0</v>
      </c>
      <c r="E19" s="18">
        <v>0.5</v>
      </c>
      <c r="F19" s="18">
        <v>2</v>
      </c>
      <c r="G19" s="18">
        <v>2220.62</v>
      </c>
      <c r="H19" s="18">
        <v>838.87</v>
      </c>
      <c r="I19" s="18">
        <v>184.65000000000003</v>
      </c>
      <c r="J19" s="18">
        <v>592.10500000000025</v>
      </c>
      <c r="K19" s="18">
        <v>2291.0866999999989</v>
      </c>
      <c r="L19" s="18">
        <v>8473.1167999999998</v>
      </c>
      <c r="M19" s="18">
        <v>13.2</v>
      </c>
      <c r="N19" s="18">
        <v>8.8099999999999987</v>
      </c>
      <c r="O19" s="18">
        <v>0.02</v>
      </c>
      <c r="P19" s="18">
        <v>0</v>
      </c>
      <c r="Q19" s="18">
        <f t="shared" si="0"/>
        <v>14624.978499999999</v>
      </c>
      <c r="R19" s="28">
        <f t="shared" si="1"/>
        <v>36.974710855882329</v>
      </c>
      <c r="T19" s="150"/>
    </row>
    <row r="20" spans="1:20" ht="38.25" customHeight="1" x14ac:dyDescent="0.2">
      <c r="A20" s="147" t="s">
        <v>15</v>
      </c>
      <c r="B20" s="147">
        <v>0</v>
      </c>
      <c r="C20" s="147">
        <v>0</v>
      </c>
      <c r="D20" s="147">
        <v>0</v>
      </c>
      <c r="E20" s="18">
        <v>0</v>
      </c>
      <c r="F20" s="18">
        <v>0</v>
      </c>
      <c r="G20" s="18">
        <v>0.35</v>
      </c>
      <c r="H20" s="18">
        <v>0</v>
      </c>
      <c r="I20" s="18">
        <v>0</v>
      </c>
      <c r="J20" s="18">
        <v>0</v>
      </c>
      <c r="K20" s="18">
        <v>93.516999999999996</v>
      </c>
      <c r="L20" s="18">
        <v>3.0700000000000003</v>
      </c>
      <c r="M20" s="18">
        <v>0</v>
      </c>
      <c r="N20" s="18">
        <v>0</v>
      </c>
      <c r="O20" s="18">
        <v>0</v>
      </c>
      <c r="P20" s="18">
        <v>3.0000000000000001E-3</v>
      </c>
      <c r="Q20" s="18">
        <f t="shared" si="0"/>
        <v>96.939999999999984</v>
      </c>
      <c r="R20" s="28">
        <f t="shared" si="1"/>
        <v>0.24508264886469625</v>
      </c>
      <c r="T20" s="150"/>
    </row>
    <row r="21" spans="1:20" ht="38.25" customHeight="1" x14ac:dyDescent="0.2">
      <c r="A21" s="148" t="s">
        <v>16</v>
      </c>
      <c r="B21" s="148">
        <v>3.33</v>
      </c>
      <c r="C21" s="148">
        <v>0</v>
      </c>
      <c r="D21" s="148">
        <v>0</v>
      </c>
      <c r="E21" s="19">
        <v>1.3</v>
      </c>
      <c r="F21" s="19">
        <v>33.5</v>
      </c>
      <c r="G21" s="19">
        <v>1.5</v>
      </c>
      <c r="H21" s="19">
        <v>655.92999999999984</v>
      </c>
      <c r="I21" s="19">
        <v>83.01</v>
      </c>
      <c r="J21" s="19">
        <v>327.74199999999996</v>
      </c>
      <c r="K21" s="19">
        <v>626.24800000000016</v>
      </c>
      <c r="L21" s="19">
        <v>2480.9919999999997</v>
      </c>
      <c r="M21" s="19">
        <v>83.115499999999997</v>
      </c>
      <c r="N21" s="19">
        <v>18.350000000000001</v>
      </c>
      <c r="O21" s="19">
        <v>10.196999999999999</v>
      </c>
      <c r="P21" s="19">
        <v>0.02</v>
      </c>
      <c r="Q21" s="19">
        <f t="shared" si="0"/>
        <v>4325.2345000000005</v>
      </c>
      <c r="R21" s="30">
        <f t="shared" si="1"/>
        <v>10.935010606777082</v>
      </c>
      <c r="T21" s="150"/>
    </row>
    <row r="22" spans="1:20" ht="26.25" customHeight="1" x14ac:dyDescent="0.2">
      <c r="A22" s="32" t="s">
        <v>41</v>
      </c>
      <c r="B22" s="33">
        <f t="shared" ref="B22:P22" si="2">SUM(B9:B21)</f>
        <v>3.33</v>
      </c>
      <c r="C22" s="33">
        <f t="shared" si="2"/>
        <v>1</v>
      </c>
      <c r="D22" s="33">
        <f t="shared" si="2"/>
        <v>0</v>
      </c>
      <c r="E22" s="33">
        <f t="shared" si="2"/>
        <v>61.703999999999994</v>
      </c>
      <c r="F22" s="33">
        <f t="shared" si="2"/>
        <v>1116.4299999999998</v>
      </c>
      <c r="G22" s="33">
        <f t="shared" si="2"/>
        <v>5715.9700000000039</v>
      </c>
      <c r="H22" s="33">
        <f t="shared" si="2"/>
        <v>5753.600000000004</v>
      </c>
      <c r="I22" s="33">
        <f t="shared" si="2"/>
        <v>2268.2400000000002</v>
      </c>
      <c r="J22" s="33">
        <f t="shared" si="2"/>
        <v>2807.7699000000002</v>
      </c>
      <c r="K22" s="33">
        <f t="shared" si="2"/>
        <v>6728.4145999999992</v>
      </c>
      <c r="L22" s="33">
        <f t="shared" si="2"/>
        <v>13876.457799999998</v>
      </c>
      <c r="M22" s="33">
        <f t="shared" si="2"/>
        <v>432.94649999999996</v>
      </c>
      <c r="N22" s="33">
        <f t="shared" si="2"/>
        <v>631.58189999999991</v>
      </c>
      <c r="O22" s="33">
        <f t="shared" si="2"/>
        <v>55.08</v>
      </c>
      <c r="P22" s="33">
        <f t="shared" si="2"/>
        <v>101.479</v>
      </c>
      <c r="Q22" s="33">
        <f>SUM(Q9:Q21)</f>
        <v>39554.003700000008</v>
      </c>
      <c r="R22" s="34">
        <f t="shared" si="1"/>
        <v>100</v>
      </c>
      <c r="T22" s="150"/>
    </row>
    <row r="25" spans="1:20" x14ac:dyDescent="0.2">
      <c r="Q25" s="101"/>
    </row>
  </sheetData>
  <mergeCells count="4">
    <mergeCell ref="A4:Q4"/>
    <mergeCell ref="A5:Q5"/>
    <mergeCell ref="B7:R7"/>
    <mergeCell ref="A7:A8"/>
  </mergeCells>
  <pageMargins left="0.70866141732283472" right="0.70866141732283472" top="0.74803149606299213" bottom="0.74803149606299213" header="0.31496062992125984" footer="0.31496062992125984"/>
  <pageSetup scale="4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zoomScale="70" zoomScaleNormal="70" workbookViewId="0">
      <selection activeCell="F10" sqref="F10"/>
    </sheetView>
  </sheetViews>
  <sheetFormatPr baseColWidth="10" defaultRowHeight="12.75" x14ac:dyDescent="0.2"/>
  <cols>
    <col min="1" max="1" width="67.7109375" customWidth="1"/>
    <col min="2" max="4" width="10.7109375" customWidth="1"/>
    <col min="5" max="5" width="12.5703125" customWidth="1"/>
    <col min="6" max="6" width="13.42578125" customWidth="1"/>
    <col min="7" max="7" width="11.5703125" bestFit="1" customWidth="1"/>
    <col min="8" max="9" width="15" customWidth="1"/>
    <col min="10" max="10" width="15.28515625" customWidth="1"/>
    <col min="11" max="11" width="13.42578125" bestFit="1" customWidth="1"/>
    <col min="12" max="12" width="13" bestFit="1" customWidth="1"/>
    <col min="13" max="13" width="13.5703125" customWidth="1"/>
    <col min="14" max="15" width="12" bestFit="1" customWidth="1"/>
    <col min="16" max="16" width="9.85546875" customWidth="1"/>
    <col min="17" max="17" width="14.42578125" bestFit="1" customWidth="1"/>
    <col min="18" max="18" width="8" bestFit="1" customWidth="1"/>
  </cols>
  <sheetData>
    <row r="1" spans="1:20" x14ac:dyDescent="0.2">
      <c r="A1" s="24" t="s">
        <v>31</v>
      </c>
      <c r="B1" s="24"/>
      <c r="C1" s="24"/>
      <c r="D1" s="24"/>
    </row>
    <row r="2" spans="1:20" x14ac:dyDescent="0.2">
      <c r="A2" s="24" t="s">
        <v>165</v>
      </c>
      <c r="B2" s="24"/>
      <c r="C2" s="24"/>
      <c r="D2" s="24"/>
    </row>
    <row r="3" spans="1:20" x14ac:dyDescent="0.2">
      <c r="A3" s="24" t="s">
        <v>262</v>
      </c>
      <c r="B3" s="24"/>
      <c r="C3" s="24"/>
      <c r="D3" s="24"/>
    </row>
    <row r="4" spans="1:20" ht="18" x14ac:dyDescent="0.25">
      <c r="A4" s="170" t="s">
        <v>161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8"/>
    </row>
    <row r="5" spans="1:20" ht="18" x14ac:dyDescent="0.25">
      <c r="A5" s="170" t="s">
        <v>266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8"/>
    </row>
    <row r="6" spans="1:20" ht="10.5" customHeight="1" x14ac:dyDescent="0.2"/>
    <row r="7" spans="1:20" ht="27" customHeight="1" x14ac:dyDescent="0.2">
      <c r="A7" s="187" t="s">
        <v>1</v>
      </c>
      <c r="B7" s="184" t="s">
        <v>0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6"/>
    </row>
    <row r="8" spans="1:20" ht="26.25" customHeight="1" x14ac:dyDescent="0.2">
      <c r="A8" s="188"/>
      <c r="B8" s="149" t="s">
        <v>263</v>
      </c>
      <c r="C8" s="149" t="s">
        <v>264</v>
      </c>
      <c r="D8" s="149" t="s">
        <v>265</v>
      </c>
      <c r="E8" s="36" t="s">
        <v>18</v>
      </c>
      <c r="F8" s="36" t="s">
        <v>19</v>
      </c>
      <c r="G8" s="36" t="s">
        <v>20</v>
      </c>
      <c r="H8" s="36" t="s">
        <v>21</v>
      </c>
      <c r="I8" s="36" t="s">
        <v>22</v>
      </c>
      <c r="J8" s="36" t="s">
        <v>23</v>
      </c>
      <c r="K8" s="36" t="s">
        <v>24</v>
      </c>
      <c r="L8" s="36" t="s">
        <v>25</v>
      </c>
      <c r="M8" s="36" t="s">
        <v>42</v>
      </c>
      <c r="N8" s="36" t="s">
        <v>26</v>
      </c>
      <c r="O8" s="36" t="s">
        <v>27</v>
      </c>
      <c r="P8" s="36" t="s">
        <v>28</v>
      </c>
      <c r="Q8" s="36" t="s">
        <v>2</v>
      </c>
      <c r="R8" s="37" t="s">
        <v>3</v>
      </c>
    </row>
    <row r="9" spans="1:20" ht="38.25" customHeight="1" x14ac:dyDescent="0.2">
      <c r="A9" s="146" t="s">
        <v>4</v>
      </c>
      <c r="B9" s="146"/>
      <c r="C9" s="146"/>
      <c r="D9" s="146"/>
      <c r="E9" s="17"/>
      <c r="F9" s="17"/>
      <c r="G9" s="17">
        <v>1469.6899999999996</v>
      </c>
      <c r="H9" s="17">
        <v>727.2</v>
      </c>
      <c r="I9" s="17">
        <v>40.4</v>
      </c>
      <c r="J9" s="17">
        <v>59.926900000000003</v>
      </c>
      <c r="K9" s="17">
        <v>1434.5159999999998</v>
      </c>
      <c r="L9" s="17">
        <v>552.36399999999981</v>
      </c>
      <c r="M9" s="17">
        <v>1.5300000000000002</v>
      </c>
      <c r="N9" s="17">
        <v>16.21</v>
      </c>
      <c r="O9" s="17"/>
      <c r="P9" s="17">
        <v>6.22</v>
      </c>
      <c r="Q9" s="17">
        <f t="shared" ref="Q9:Q21" si="0">SUM(E9:P9)</f>
        <v>4308.0568999999987</v>
      </c>
      <c r="R9" s="26">
        <f>(+Q9/$Q$22)*100</f>
        <v>0.75553847167903421</v>
      </c>
      <c r="T9" s="150"/>
    </row>
    <row r="10" spans="1:20" ht="38.25" customHeight="1" x14ac:dyDescent="0.2">
      <c r="A10" s="147" t="s">
        <v>5</v>
      </c>
      <c r="B10" s="147"/>
      <c r="C10" s="147"/>
      <c r="D10" s="147"/>
      <c r="E10" s="18">
        <v>0.18</v>
      </c>
      <c r="F10" s="18">
        <v>20.71</v>
      </c>
      <c r="G10" s="18">
        <v>72.92</v>
      </c>
      <c r="H10" s="18">
        <v>9547.2800000000007</v>
      </c>
      <c r="I10" s="18">
        <v>2150.4</v>
      </c>
      <c r="J10" s="18">
        <v>407.50910000000005</v>
      </c>
      <c r="K10" s="18">
        <v>461.46999999999986</v>
      </c>
      <c r="L10" s="18">
        <v>430.87000000000006</v>
      </c>
      <c r="M10" s="18">
        <v>43.180000000000007</v>
      </c>
      <c r="N10" s="18">
        <v>45.6</v>
      </c>
      <c r="O10" s="18">
        <v>4</v>
      </c>
      <c r="P10" s="18"/>
      <c r="Q10" s="18">
        <f t="shared" si="0"/>
        <v>13184.1191</v>
      </c>
      <c r="R10" s="28">
        <f t="shared" ref="R10:R22" si="1">(+Q10/$Q$22)*100</f>
        <v>2.3122046496759054</v>
      </c>
      <c r="T10" s="150"/>
    </row>
    <row r="11" spans="1:20" ht="38.25" customHeight="1" x14ac:dyDescent="0.2">
      <c r="A11" s="147" t="s">
        <v>6</v>
      </c>
      <c r="B11" s="147"/>
      <c r="C11" s="147"/>
      <c r="D11" s="147"/>
      <c r="E11" s="18"/>
      <c r="F11" s="18"/>
      <c r="G11" s="18"/>
      <c r="H11" s="18">
        <v>5.0999999999999996</v>
      </c>
      <c r="I11" s="18">
        <v>5</v>
      </c>
      <c r="J11" s="18">
        <v>35.19</v>
      </c>
      <c r="K11" s="18">
        <v>150.1</v>
      </c>
      <c r="L11" s="18">
        <v>14.83</v>
      </c>
      <c r="M11" s="18"/>
      <c r="N11" s="18">
        <v>1.81</v>
      </c>
      <c r="O11" s="18"/>
      <c r="P11" s="18"/>
      <c r="Q11" s="18">
        <f t="shared" si="0"/>
        <v>212.03</v>
      </c>
      <c r="R11" s="28">
        <f t="shared" si="1"/>
        <v>3.7185400719778251E-2</v>
      </c>
      <c r="T11" s="150"/>
    </row>
    <row r="12" spans="1:20" ht="38.25" customHeight="1" x14ac:dyDescent="0.2">
      <c r="A12" s="147" t="s">
        <v>7</v>
      </c>
      <c r="B12" s="147"/>
      <c r="C12" s="147"/>
      <c r="D12" s="147"/>
      <c r="E12" s="18"/>
      <c r="F12" s="18">
        <v>87</v>
      </c>
      <c r="G12" s="18">
        <v>857.25999999999988</v>
      </c>
      <c r="H12" s="18">
        <v>167.4</v>
      </c>
      <c r="I12" s="18">
        <v>169.26</v>
      </c>
      <c r="J12" s="18">
        <v>101.24999999999999</v>
      </c>
      <c r="K12" s="18">
        <v>12578.049400000002</v>
      </c>
      <c r="L12" s="18">
        <v>18.399999999999999</v>
      </c>
      <c r="M12" s="18">
        <v>0.81</v>
      </c>
      <c r="N12" s="18">
        <v>7.9499999999999984</v>
      </c>
      <c r="O12" s="18">
        <v>0.01</v>
      </c>
      <c r="P12" s="18">
        <v>13.559699999999996</v>
      </c>
      <c r="Q12" s="18">
        <f t="shared" si="0"/>
        <v>14000.949100000002</v>
      </c>
      <c r="R12" s="28">
        <f t="shared" si="1"/>
        <v>2.4554586744362532</v>
      </c>
      <c r="T12" s="150"/>
    </row>
    <row r="13" spans="1:20" ht="38.25" customHeight="1" x14ac:dyDescent="0.2">
      <c r="A13" s="147" t="s">
        <v>8</v>
      </c>
      <c r="B13" s="147"/>
      <c r="C13" s="147"/>
      <c r="D13" s="147"/>
      <c r="E13" s="18"/>
      <c r="F13" s="18"/>
      <c r="G13" s="18"/>
      <c r="H13" s="18">
        <v>1.8</v>
      </c>
      <c r="I13" s="18"/>
      <c r="J13" s="18">
        <v>34.700000000000003</v>
      </c>
      <c r="K13" s="18">
        <v>2.67</v>
      </c>
      <c r="L13" s="18">
        <v>0.26</v>
      </c>
      <c r="M13" s="18">
        <v>0.38</v>
      </c>
      <c r="N13" s="18"/>
      <c r="O13" s="18"/>
      <c r="P13" s="18"/>
      <c r="Q13" s="18">
        <f t="shared" si="0"/>
        <v>39.81</v>
      </c>
      <c r="R13" s="28">
        <f t="shared" si="1"/>
        <v>6.9817988145751651E-3</v>
      </c>
      <c r="T13" s="150"/>
    </row>
    <row r="14" spans="1:20" ht="38.25" customHeight="1" x14ac:dyDescent="0.2">
      <c r="A14" s="147" t="s">
        <v>9</v>
      </c>
      <c r="B14" s="147"/>
      <c r="C14" s="147"/>
      <c r="D14" s="147"/>
      <c r="E14" s="18"/>
      <c r="F14" s="18"/>
      <c r="G14" s="18">
        <v>4.3999999999999995</v>
      </c>
      <c r="H14" s="18">
        <v>1</v>
      </c>
      <c r="I14" s="18">
        <v>5.05</v>
      </c>
      <c r="J14" s="18">
        <v>99.44</v>
      </c>
      <c r="K14" s="18">
        <v>43.009999999999991</v>
      </c>
      <c r="L14" s="18">
        <v>9.32</v>
      </c>
      <c r="M14" s="18"/>
      <c r="N14" s="18"/>
      <c r="O14" s="18">
        <v>4.5499999999999999E-2</v>
      </c>
      <c r="P14" s="18">
        <v>2.4500000000000001E-2</v>
      </c>
      <c r="Q14" s="18">
        <f t="shared" si="0"/>
        <v>162.28999999999996</v>
      </c>
      <c r="R14" s="28">
        <f t="shared" si="1"/>
        <v>2.8462098206917943E-2</v>
      </c>
      <c r="T14" s="150"/>
    </row>
    <row r="15" spans="1:20" ht="38.25" customHeight="1" x14ac:dyDescent="0.2">
      <c r="A15" s="147" t="s">
        <v>10</v>
      </c>
      <c r="B15" s="147">
        <v>0.5</v>
      </c>
      <c r="C15" s="147"/>
      <c r="D15" s="147"/>
      <c r="E15" s="18"/>
      <c r="F15" s="18">
        <v>108.25000000000003</v>
      </c>
      <c r="G15" s="18">
        <v>16663.249999999985</v>
      </c>
      <c r="H15" s="18">
        <v>15880.260000000004</v>
      </c>
      <c r="I15" s="18">
        <v>16677.099999999988</v>
      </c>
      <c r="J15" s="18">
        <v>7772.2134000000005</v>
      </c>
      <c r="K15" s="18">
        <v>22588.92019999996</v>
      </c>
      <c r="L15" s="18">
        <v>244.93999999999994</v>
      </c>
      <c r="M15" s="18">
        <v>4.05</v>
      </c>
      <c r="N15" s="18">
        <v>26.070000000000011</v>
      </c>
      <c r="O15" s="18"/>
      <c r="P15" s="18">
        <v>0.01</v>
      </c>
      <c r="Q15" s="18">
        <f t="shared" si="0"/>
        <v>79965.063599999936</v>
      </c>
      <c r="R15" s="28">
        <f t="shared" si="1"/>
        <v>14.024114198691464</v>
      </c>
      <c r="T15" s="150"/>
    </row>
    <row r="16" spans="1:20" ht="38.25" customHeight="1" x14ac:dyDescent="0.2">
      <c r="A16" s="147" t="s">
        <v>11</v>
      </c>
      <c r="B16" s="147"/>
      <c r="C16" s="147"/>
      <c r="D16" s="147"/>
      <c r="E16" s="18"/>
      <c r="F16" s="18">
        <v>112.49000000000001</v>
      </c>
      <c r="G16" s="18">
        <v>28.419999999999998</v>
      </c>
      <c r="H16" s="18">
        <v>1108.1199999999999</v>
      </c>
      <c r="I16" s="18">
        <v>110.07</v>
      </c>
      <c r="J16" s="18">
        <v>783.31999999999994</v>
      </c>
      <c r="K16" s="18">
        <v>254.38150000000002</v>
      </c>
      <c r="L16" s="18">
        <v>84.66</v>
      </c>
      <c r="M16" s="18">
        <v>0.1</v>
      </c>
      <c r="N16" s="18">
        <v>0.6</v>
      </c>
      <c r="O16" s="18">
        <v>0.35580000000000001</v>
      </c>
      <c r="P16" s="18">
        <v>1.58</v>
      </c>
      <c r="Q16" s="18">
        <f t="shared" si="0"/>
        <v>2484.0972999999994</v>
      </c>
      <c r="R16" s="28">
        <f t="shared" si="1"/>
        <v>0.43565605587614581</v>
      </c>
      <c r="T16" s="150"/>
    </row>
    <row r="17" spans="1:20" ht="38.25" customHeight="1" x14ac:dyDescent="0.2">
      <c r="A17" s="147" t="s">
        <v>12</v>
      </c>
      <c r="B17" s="147"/>
      <c r="C17" s="147"/>
      <c r="D17" s="147"/>
      <c r="E17" s="18"/>
      <c r="F17" s="18">
        <v>3160.91</v>
      </c>
      <c r="G17" s="18">
        <v>2175.9799999999996</v>
      </c>
      <c r="H17" s="18">
        <v>17.430000000000003</v>
      </c>
      <c r="I17" s="18">
        <v>77117.701000000015</v>
      </c>
      <c r="J17" s="18">
        <v>7440.8300000000008</v>
      </c>
      <c r="K17" s="18">
        <v>4282.6440000000011</v>
      </c>
      <c r="L17" s="18">
        <v>158.45000000000002</v>
      </c>
      <c r="M17" s="18">
        <v>6.0609999999999999</v>
      </c>
      <c r="N17" s="18">
        <v>21.3</v>
      </c>
      <c r="O17" s="18"/>
      <c r="P17" s="18"/>
      <c r="Q17" s="18">
        <f t="shared" si="0"/>
        <v>94381.306000000011</v>
      </c>
      <c r="R17" s="28">
        <f t="shared" si="1"/>
        <v>16.552406188114947</v>
      </c>
      <c r="T17" s="150"/>
    </row>
    <row r="18" spans="1:20" ht="38.25" customHeight="1" x14ac:dyDescent="0.2">
      <c r="A18" s="147" t="s">
        <v>13</v>
      </c>
      <c r="B18" s="147"/>
      <c r="C18" s="147"/>
      <c r="D18" s="147"/>
      <c r="E18" s="18"/>
      <c r="F18" s="18">
        <v>2</v>
      </c>
      <c r="G18" s="18">
        <v>281.89</v>
      </c>
      <c r="H18" s="18">
        <v>21424.264999999996</v>
      </c>
      <c r="I18" s="18">
        <v>6063.4</v>
      </c>
      <c r="J18" s="18">
        <v>288.25</v>
      </c>
      <c r="K18" s="18">
        <v>2526.2574999999997</v>
      </c>
      <c r="L18" s="18">
        <v>522.24999999999989</v>
      </c>
      <c r="M18" s="18"/>
      <c r="N18" s="18"/>
      <c r="O18" s="18">
        <v>0.25</v>
      </c>
      <c r="P18" s="18">
        <v>34.4</v>
      </c>
      <c r="Q18" s="18">
        <f t="shared" si="0"/>
        <v>31142.962499999994</v>
      </c>
      <c r="R18" s="28">
        <f t="shared" si="1"/>
        <v>5.4617909737467674</v>
      </c>
      <c r="T18" s="150"/>
    </row>
    <row r="19" spans="1:20" ht="38.25" customHeight="1" x14ac:dyDescent="0.2">
      <c r="A19" s="147" t="s">
        <v>14</v>
      </c>
      <c r="B19" s="147"/>
      <c r="C19" s="147"/>
      <c r="D19" s="147"/>
      <c r="E19" s="18">
        <v>25.072500000000002</v>
      </c>
      <c r="F19" s="18">
        <v>47.940000000000012</v>
      </c>
      <c r="G19" s="18">
        <v>5124.5900000000011</v>
      </c>
      <c r="H19" s="18">
        <v>4343.4500000000007</v>
      </c>
      <c r="I19" s="18">
        <v>3000.7499999999995</v>
      </c>
      <c r="J19" s="18">
        <v>72402.469800000006</v>
      </c>
      <c r="K19" s="18">
        <v>63027.4663</v>
      </c>
      <c r="L19" s="18">
        <v>4333.4374000000043</v>
      </c>
      <c r="M19" s="18">
        <v>25.530000000000005</v>
      </c>
      <c r="N19" s="18">
        <v>4.0600000000000005</v>
      </c>
      <c r="O19" s="18"/>
      <c r="P19" s="18"/>
      <c r="Q19" s="18">
        <f t="shared" si="0"/>
        <v>152334.766</v>
      </c>
      <c r="R19" s="28">
        <f t="shared" si="1"/>
        <v>26.716169019778579</v>
      </c>
      <c r="T19" s="150"/>
    </row>
    <row r="20" spans="1:20" ht="38.25" customHeight="1" x14ac:dyDescent="0.2">
      <c r="A20" s="147" t="s">
        <v>15</v>
      </c>
      <c r="B20" s="147"/>
      <c r="C20" s="147"/>
      <c r="D20" s="147"/>
      <c r="E20" s="18"/>
      <c r="F20" s="18"/>
      <c r="G20" s="18">
        <v>4.22</v>
      </c>
      <c r="H20" s="18"/>
      <c r="I20" s="18"/>
      <c r="J20" s="18">
        <v>77.055000000000007</v>
      </c>
      <c r="K20" s="18">
        <v>0.6100000000000001</v>
      </c>
      <c r="L20" s="18">
        <v>0.37000000000000011</v>
      </c>
      <c r="M20" s="18"/>
      <c r="N20" s="18"/>
      <c r="O20" s="18"/>
      <c r="P20" s="18"/>
      <c r="Q20" s="18">
        <f t="shared" si="0"/>
        <v>82.25500000000001</v>
      </c>
      <c r="R20" s="28">
        <f t="shared" si="1"/>
        <v>1.4425718701152482E-2</v>
      </c>
      <c r="T20" s="150"/>
    </row>
    <row r="21" spans="1:20" ht="38.25" customHeight="1" x14ac:dyDescent="0.2">
      <c r="A21" s="148" t="s">
        <v>16</v>
      </c>
      <c r="B21" s="148"/>
      <c r="C21" s="148"/>
      <c r="D21" s="148"/>
      <c r="E21" s="19">
        <v>16.982999999999997</v>
      </c>
      <c r="F21" s="19">
        <v>100.53</v>
      </c>
      <c r="G21" s="19">
        <v>435.52</v>
      </c>
      <c r="H21" s="19">
        <v>12.42</v>
      </c>
      <c r="I21" s="19">
        <v>203.803</v>
      </c>
      <c r="J21" s="19">
        <v>163053.94999999995</v>
      </c>
      <c r="K21" s="19">
        <v>12059.0155</v>
      </c>
      <c r="L21" s="19">
        <v>1991.3299999999997</v>
      </c>
      <c r="M21" s="19">
        <v>12.86</v>
      </c>
      <c r="N21" s="19">
        <v>3.7</v>
      </c>
      <c r="O21" s="19">
        <v>2.8771999999999998</v>
      </c>
      <c r="P21" s="19">
        <v>6.2</v>
      </c>
      <c r="Q21" s="19">
        <f t="shared" si="0"/>
        <v>177899.18869999994</v>
      </c>
      <c r="R21" s="30">
        <f t="shared" si="1"/>
        <v>31.199606751558484</v>
      </c>
      <c r="T21" s="150"/>
    </row>
    <row r="22" spans="1:20" ht="26.25" customHeight="1" x14ac:dyDescent="0.2">
      <c r="A22" s="32" t="s">
        <v>41</v>
      </c>
      <c r="B22" s="33">
        <f t="shared" ref="B22:P22" si="2">SUM(B9:B21)</f>
        <v>0.5</v>
      </c>
      <c r="C22" s="33">
        <f t="shared" si="2"/>
        <v>0</v>
      </c>
      <c r="D22" s="33">
        <f t="shared" si="2"/>
        <v>0</v>
      </c>
      <c r="E22" s="33">
        <f t="shared" si="2"/>
        <v>42.235500000000002</v>
      </c>
      <c r="F22" s="33">
        <f t="shared" si="2"/>
        <v>3639.83</v>
      </c>
      <c r="G22" s="33">
        <f t="shared" si="2"/>
        <v>27118.139999999985</v>
      </c>
      <c r="H22" s="33">
        <f t="shared" si="2"/>
        <v>53235.724999999991</v>
      </c>
      <c r="I22" s="33">
        <f t="shared" si="2"/>
        <v>105542.93399999999</v>
      </c>
      <c r="J22" s="33">
        <f t="shared" si="2"/>
        <v>252556.10419999994</v>
      </c>
      <c r="K22" s="33">
        <f t="shared" si="2"/>
        <v>119409.11039999996</v>
      </c>
      <c r="L22" s="33">
        <f t="shared" si="2"/>
        <v>8361.4814000000042</v>
      </c>
      <c r="M22" s="33">
        <f t="shared" si="2"/>
        <v>94.501000000000019</v>
      </c>
      <c r="N22" s="33">
        <f t="shared" si="2"/>
        <v>127.30000000000001</v>
      </c>
      <c r="O22" s="33">
        <f t="shared" si="2"/>
        <v>7.5384999999999991</v>
      </c>
      <c r="P22" s="33">
        <f t="shared" si="2"/>
        <v>61.994199999999999</v>
      </c>
      <c r="Q22" s="33">
        <f>SUM(Q9:Q21)</f>
        <v>570196.89419999986</v>
      </c>
      <c r="R22" s="34">
        <f t="shared" si="1"/>
        <v>100</v>
      </c>
      <c r="T22" s="150"/>
    </row>
    <row r="25" spans="1:20" x14ac:dyDescent="0.2">
      <c r="Q25" s="101"/>
    </row>
  </sheetData>
  <mergeCells count="4">
    <mergeCell ref="A4:Q4"/>
    <mergeCell ref="A5:Q5"/>
    <mergeCell ref="B7:R7"/>
    <mergeCell ref="A7:A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2</vt:i4>
      </vt:variant>
    </vt:vector>
  </HeadingPairs>
  <TitlesOfParts>
    <vt:vector size="43" baseType="lpstr">
      <vt:lpstr>Nacional 2003-2023</vt:lpstr>
      <vt:lpstr>Subtotal 2003-2023</vt:lpstr>
      <vt:lpstr>Causas_2023</vt:lpstr>
      <vt:lpstr>Causas_2022</vt:lpstr>
      <vt:lpstr>Causas_2021</vt:lpstr>
      <vt:lpstr>Causas_2020</vt:lpstr>
      <vt:lpstr>Causas_2019</vt:lpstr>
      <vt:lpstr>Causas 2018</vt:lpstr>
      <vt:lpstr>Causas 2017</vt:lpstr>
      <vt:lpstr>Causas 2016</vt:lpstr>
      <vt:lpstr>Causas 2015</vt:lpstr>
      <vt:lpstr>Causas 2014</vt:lpstr>
      <vt:lpstr>Causas 2013</vt:lpstr>
      <vt:lpstr>Causas 2012</vt:lpstr>
      <vt:lpstr>Causas 2011</vt:lpstr>
      <vt:lpstr>Causas 2010</vt:lpstr>
      <vt:lpstr>Causas 2009</vt:lpstr>
      <vt:lpstr>Causas 2008</vt:lpstr>
      <vt:lpstr>Causas 2007</vt:lpstr>
      <vt:lpstr>Causas 2006</vt:lpstr>
      <vt:lpstr>Causas 2005</vt:lpstr>
      <vt:lpstr>Causas 2004</vt:lpstr>
      <vt:lpstr>Causas 2003</vt:lpstr>
      <vt:lpstr>Nacional 1987-2002</vt:lpstr>
      <vt:lpstr>Sub Total 1987-2002</vt:lpstr>
      <vt:lpstr>Causas 2002</vt:lpstr>
      <vt:lpstr>Causas 2001</vt:lpstr>
      <vt:lpstr>Causas 2000</vt:lpstr>
      <vt:lpstr>Causas 1999</vt:lpstr>
      <vt:lpstr>Causas 1998</vt:lpstr>
      <vt:lpstr>Causas 1997</vt:lpstr>
      <vt:lpstr>Causas 1996</vt:lpstr>
      <vt:lpstr>Causas 1995</vt:lpstr>
      <vt:lpstr>Causas 1994</vt:lpstr>
      <vt:lpstr>Causas 1993</vt:lpstr>
      <vt:lpstr>Causas 1992</vt:lpstr>
      <vt:lpstr>Causas 1991</vt:lpstr>
      <vt:lpstr>Causas 1990</vt:lpstr>
      <vt:lpstr>Causas 1989</vt:lpstr>
      <vt:lpstr>Causas 1988</vt:lpstr>
      <vt:lpstr>Causas 1987</vt:lpstr>
      <vt:lpstr>'Causas 1987'!Área_de_impresión</vt:lpstr>
      <vt:lpstr>'Nacional 2003-2023'!Títulos_a_imprimir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 Haltenhoff D.</dc:creator>
  <cp:lastModifiedBy>Claudia Tobar</cp:lastModifiedBy>
  <cp:lastPrinted>2018-09-12T16:50:27Z</cp:lastPrinted>
  <dcterms:created xsi:type="dcterms:W3CDTF">2008-01-23T18:57:54Z</dcterms:created>
  <dcterms:modified xsi:type="dcterms:W3CDTF">2023-11-27T13:28:05Z</dcterms:modified>
</cp:coreProperties>
</file>