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lebanese-microgrid\model\"/>
    </mc:Choice>
  </mc:AlternateContent>
  <xr:revisionPtr revIDLastSave="0" documentId="13_ncr:1_{1CA94DD6-856D-4F25-B973-4A507A554995}" xr6:coauthVersionLast="47" xr6:coauthVersionMax="47" xr10:uidLastSave="{00000000-0000-0000-0000-000000000000}"/>
  <bookViews>
    <workbookView xWindow="780" yWindow="780" windowWidth="38700" windowHeight="15345" xr2:uid="{15677FBB-49CD-46D3-AFDF-90F189AC95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15" i="1"/>
  <c r="R16" i="1"/>
  <c r="R17" i="1"/>
  <c r="R18" i="1"/>
  <c r="R19" i="1"/>
  <c r="R20" i="1"/>
  <c r="R21" i="1"/>
  <c r="R22" i="1"/>
  <c r="R23" i="1"/>
  <c r="R24" i="1"/>
  <c r="R14" i="1"/>
  <c r="R25" i="1"/>
  <c r="R3" i="1"/>
  <c r="R4" i="1"/>
  <c r="R5" i="1"/>
  <c r="R6" i="1"/>
  <c r="R7" i="1"/>
  <c r="R8" i="1"/>
  <c r="R9" i="1"/>
  <c r="R10" i="1"/>
  <c r="R11" i="1"/>
  <c r="R12" i="1"/>
  <c r="R13" i="1"/>
  <c r="R2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6" i="1"/>
  <c r="Q15" i="1"/>
  <c r="Q16" i="1"/>
  <c r="Q17" i="1"/>
  <c r="Q18" i="1"/>
  <c r="Q19" i="1"/>
  <c r="Q20" i="1"/>
  <c r="Q21" i="1"/>
  <c r="Q22" i="1"/>
  <c r="Q23" i="1"/>
  <c r="Q24" i="1"/>
  <c r="Q14" i="1"/>
  <c r="Q25" i="1"/>
  <c r="Q3" i="1"/>
  <c r="Q4" i="1"/>
  <c r="Q5" i="1"/>
  <c r="Q6" i="1"/>
  <c r="Q7" i="1"/>
  <c r="Q8" i="1"/>
  <c r="Q9" i="1"/>
  <c r="Q10" i="1"/>
  <c r="Q11" i="1"/>
  <c r="Q12" i="1"/>
  <c r="Q1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<sst xmlns="http://schemas.openxmlformats.org/spreadsheetml/2006/main" count="18" uniqueCount="18">
  <si>
    <t>Diesel consumption [L]</t>
  </si>
  <si>
    <t>Year</t>
  </si>
  <si>
    <t>Month</t>
  </si>
  <si>
    <t>Operation time (Hours)</t>
  </si>
  <si>
    <t>Users consumption (kWh)</t>
  </si>
  <si>
    <t>Average diesel consumption [L/kWh]</t>
  </si>
  <si>
    <t>Selling price [LBP/kWh]</t>
  </si>
  <si>
    <t xml:space="preserve">LBP to $ Rate </t>
  </si>
  <si>
    <t>Governmental Pricing [LBP/kWh]</t>
  </si>
  <si>
    <t>Selling Price [$/kWh]</t>
  </si>
  <si>
    <t>Governmental Pricing [$/kWh]</t>
  </si>
  <si>
    <t>Time step</t>
  </si>
  <si>
    <t>Average hours of sun</t>
  </si>
  <si>
    <t>Average temperature (low) [°C]</t>
  </si>
  <si>
    <t>Average temperature (high) [°C]</t>
  </si>
  <si>
    <t>Availability of the public grid [hours]</t>
  </si>
  <si>
    <t>Rooftop solar PV systems [kW]</t>
  </si>
  <si>
    <t>Solar farms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</si>
</sst>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6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1" xfId="0" applyFont="1" applyBorder="1"/>
    <xf numFmtId="0" fontId="2" fillId="2" borderId="0" xfId="0" applyFont="1" applyFill="1"/>
    <xf numFmtId="0" fontId="2" fillId="2" borderId="1" xfId="0" applyFont="1" applyFill="1" applyBorder="1"/>
    <xf numFmtId="0" fontId="5" fillId="3" borderId="0" xfId="0" applyFont="1" applyFill="1"/>
    <xf numFmtId="3" fontId="5" fillId="3" borderId="0" xfId="0" applyNumberFormat="1" applyFont="1" applyFill="1"/>
    <xf numFmtId="3" fontId="5" fillId="3" borderId="1" xfId="0" applyNumberFormat="1" applyFont="1" applyFill="1" applyBorder="1"/>
    <xf numFmtId="0" fontId="4" fillId="4" borderId="0" xfId="0" applyFont="1" applyFill="1"/>
    <xf numFmtId="165" fontId="4" fillId="4" borderId="0" xfId="1" applyNumberFormat="1" applyFont="1" applyFill="1"/>
    <xf numFmtId="164" fontId="4" fillId="4" borderId="0" xfId="1" applyNumberFormat="1" applyFont="1" applyFill="1"/>
    <xf numFmtId="165" fontId="4" fillId="4" borderId="1" xfId="1" applyNumberFormat="1" applyFont="1" applyFill="1" applyBorder="1"/>
    <xf numFmtId="164" fontId="4" fillId="4" borderId="1" xfId="1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5AC0-0D7D-446C-9D38-3C41CB8E36DC}">
  <dimension ref="A1:R42"/>
  <sheetViews>
    <sheetView tabSelected="1" zoomScale="115" zoomScaleNormal="115" workbookViewId="0">
      <selection activeCell="C1" sqref="C1:C1048576"/>
    </sheetView>
  </sheetViews>
  <sheetFormatPr baseColWidth="10" defaultRowHeight="11.25" x14ac:dyDescent="0.2"/>
  <cols>
    <col min="1" max="1" width="5.1640625" bestFit="1" customWidth="1"/>
    <col min="2" max="2" width="6.5" bestFit="1" customWidth="1"/>
    <col min="3" max="3" width="9.33203125" bestFit="1" customWidth="1"/>
    <col min="4" max="4" width="20.6640625" bestFit="1" customWidth="1"/>
    <col min="5" max="5" width="19.33203125" bestFit="1" customWidth="1"/>
    <col min="6" max="6" width="21.5" bestFit="1" customWidth="1"/>
    <col min="7" max="7" width="33.1640625" bestFit="1" customWidth="1"/>
    <col min="8" max="8" width="21.6640625" bestFit="1" customWidth="1"/>
    <col min="9" max="9" width="29.6640625" bestFit="1" customWidth="1"/>
    <col min="10" max="10" width="13" bestFit="1" customWidth="1"/>
    <col min="11" max="11" width="17.83203125" bestFit="1" customWidth="1"/>
    <col min="12" max="12" width="25.33203125" bestFit="1" customWidth="1"/>
    <col min="13" max="13" width="17.1640625" bestFit="1" customWidth="1"/>
    <col min="14" max="14" width="26.1640625" bestFit="1" customWidth="1"/>
    <col min="15" max="15" width="25.6640625" bestFit="1" customWidth="1"/>
    <col min="16" max="16" width="29.6640625" bestFit="1" customWidth="1"/>
    <col min="17" max="17" width="24.6640625" bestFit="1" customWidth="1"/>
    <col min="18" max="18" width="13.6640625" bestFit="1" customWidth="1"/>
  </cols>
  <sheetData>
    <row r="1" spans="1:18" ht="13.5" x14ac:dyDescent="0.3">
      <c r="A1" s="5" t="s">
        <v>1</v>
      </c>
      <c r="B1" s="5" t="s">
        <v>2</v>
      </c>
      <c r="C1" s="5" t="s">
        <v>11</v>
      </c>
      <c r="D1" s="5" t="s">
        <v>0</v>
      </c>
      <c r="E1" s="5" t="s">
        <v>3</v>
      </c>
      <c r="F1" s="7" t="s">
        <v>4</v>
      </c>
      <c r="G1" s="5" t="s">
        <v>5</v>
      </c>
      <c r="H1" s="5" t="s">
        <v>6</v>
      </c>
      <c r="I1" s="5" t="s">
        <v>8</v>
      </c>
      <c r="J1" s="5" t="s">
        <v>7</v>
      </c>
      <c r="K1" s="10" t="s">
        <v>9</v>
      </c>
      <c r="L1" s="10" t="s">
        <v>10</v>
      </c>
      <c r="M1" s="10" t="s">
        <v>12</v>
      </c>
      <c r="N1" s="10" t="s">
        <v>14</v>
      </c>
      <c r="O1" s="10" t="s">
        <v>13</v>
      </c>
      <c r="P1" s="10" t="s">
        <v>15</v>
      </c>
      <c r="Q1" s="10" t="s">
        <v>16</v>
      </c>
      <c r="R1" s="10" t="s">
        <v>17</v>
      </c>
    </row>
    <row r="2" spans="1:18" ht="13.5" x14ac:dyDescent="0.3">
      <c r="A2" s="5">
        <v>2021</v>
      </c>
      <c r="B2" s="5">
        <v>1</v>
      </c>
      <c r="C2" s="5">
        <v>0</v>
      </c>
      <c r="D2" s="5">
        <v>72710</v>
      </c>
      <c r="E2" s="5">
        <v>361</v>
      </c>
      <c r="F2" s="8">
        <v>145991</v>
      </c>
      <c r="G2" s="5">
        <f>D2/F2</f>
        <v>0.49804439999726008</v>
      </c>
      <c r="H2" s="5">
        <v>548</v>
      </c>
      <c r="I2" s="5">
        <v>687</v>
      </c>
      <c r="J2" s="5">
        <v>8900</v>
      </c>
      <c r="K2" s="11">
        <v>6.1573033707865168E-2</v>
      </c>
      <c r="L2" s="11">
        <v>7.7191011235955051E-2</v>
      </c>
      <c r="M2" s="11">
        <v>188</v>
      </c>
      <c r="N2" s="11">
        <v>13</v>
      </c>
      <c r="O2" s="11">
        <v>6</v>
      </c>
      <c r="P2" s="12">
        <f>30*5</f>
        <v>150</v>
      </c>
      <c r="Q2" s="12">
        <f>0.2*1500</f>
        <v>300</v>
      </c>
      <c r="R2" s="12">
        <f>0.2*740</f>
        <v>148</v>
      </c>
    </row>
    <row r="3" spans="1:18" ht="13.5" x14ac:dyDescent="0.3">
      <c r="A3" s="5">
        <v>2021</v>
      </c>
      <c r="B3" s="5">
        <v>2</v>
      </c>
      <c r="C3" s="5">
        <v>1</v>
      </c>
      <c r="D3" s="5">
        <v>44228</v>
      </c>
      <c r="E3" s="5">
        <v>420</v>
      </c>
      <c r="F3" s="8">
        <v>171772</v>
      </c>
      <c r="G3" s="5">
        <f t="shared" ref="G3:G42" si="0">D3/F3</f>
        <v>0.25748084670377014</v>
      </c>
      <c r="H3" s="5">
        <v>568</v>
      </c>
      <c r="I3" s="5">
        <v>730</v>
      </c>
      <c r="J3" s="5">
        <v>9700</v>
      </c>
      <c r="K3" s="11">
        <v>5.8556701030927832E-2</v>
      </c>
      <c r="L3" s="11">
        <v>7.5257731958762883E-2</v>
      </c>
      <c r="M3" s="11">
        <v>191</v>
      </c>
      <c r="N3" s="11">
        <v>14</v>
      </c>
      <c r="O3" s="11">
        <v>7</v>
      </c>
      <c r="P3" s="12">
        <f t="shared" ref="P3:P42" si="1">30*5</f>
        <v>150</v>
      </c>
      <c r="Q3" s="12">
        <f t="shared" ref="Q3:Q13" si="2">0.2*1500</f>
        <v>300</v>
      </c>
      <c r="R3" s="12">
        <f t="shared" ref="R3:R13" si="3">0.2*740</f>
        <v>148</v>
      </c>
    </row>
    <row r="4" spans="1:18" ht="13.5" x14ac:dyDescent="0.3">
      <c r="A4" s="5">
        <v>2021</v>
      </c>
      <c r="B4" s="5">
        <v>3</v>
      </c>
      <c r="C4" s="5">
        <v>2</v>
      </c>
      <c r="D4" s="5">
        <v>44256</v>
      </c>
      <c r="E4" s="5">
        <v>480</v>
      </c>
      <c r="F4" s="8">
        <v>194372</v>
      </c>
      <c r="G4" s="5">
        <f t="shared" si="0"/>
        <v>0.2276871154281481</v>
      </c>
      <c r="H4" s="5">
        <v>741</v>
      </c>
      <c r="I4" s="5">
        <v>882</v>
      </c>
      <c r="J4" s="5">
        <v>15000</v>
      </c>
      <c r="K4" s="11">
        <v>4.9399999999999999E-2</v>
      </c>
      <c r="L4" s="11">
        <v>5.8799999999999998E-2</v>
      </c>
      <c r="M4" s="11">
        <v>216</v>
      </c>
      <c r="N4" s="11">
        <v>17</v>
      </c>
      <c r="O4" s="11">
        <v>8</v>
      </c>
      <c r="P4" s="12">
        <f t="shared" si="1"/>
        <v>150</v>
      </c>
      <c r="Q4" s="12">
        <f t="shared" si="2"/>
        <v>300</v>
      </c>
      <c r="R4" s="12">
        <f t="shared" si="3"/>
        <v>148</v>
      </c>
    </row>
    <row r="5" spans="1:18" ht="13.5" x14ac:dyDescent="0.3">
      <c r="A5" s="5">
        <v>2021</v>
      </c>
      <c r="B5" s="5">
        <v>4</v>
      </c>
      <c r="C5" s="5">
        <v>3</v>
      </c>
      <c r="D5" s="5">
        <v>44287</v>
      </c>
      <c r="E5" s="5">
        <v>503</v>
      </c>
      <c r="F5" s="8">
        <v>199751</v>
      </c>
      <c r="G5" s="5">
        <f t="shared" si="0"/>
        <v>0.22171103023263963</v>
      </c>
      <c r="H5" s="5">
        <v>813</v>
      </c>
      <c r="I5" s="5">
        <v>980</v>
      </c>
      <c r="J5" s="5">
        <v>13000</v>
      </c>
      <c r="K5" s="11">
        <v>6.2538461538461543E-2</v>
      </c>
      <c r="L5" s="11">
        <v>7.5384615384615383E-2</v>
      </c>
      <c r="M5" s="11">
        <v>264</v>
      </c>
      <c r="N5" s="11">
        <v>21</v>
      </c>
      <c r="O5" s="11">
        <v>11</v>
      </c>
      <c r="P5" s="12">
        <f t="shared" si="1"/>
        <v>150</v>
      </c>
      <c r="Q5" s="12">
        <f t="shared" si="2"/>
        <v>300</v>
      </c>
      <c r="R5" s="12">
        <f t="shared" si="3"/>
        <v>148</v>
      </c>
    </row>
    <row r="6" spans="1:18" ht="13.5" x14ac:dyDescent="0.3">
      <c r="A6" s="5">
        <v>2021</v>
      </c>
      <c r="B6" s="5">
        <v>5</v>
      </c>
      <c r="C6" s="5">
        <v>4</v>
      </c>
      <c r="D6" s="5">
        <v>44317</v>
      </c>
      <c r="E6" s="5">
        <v>520</v>
      </c>
      <c r="F6" s="8">
        <v>233711</v>
      </c>
      <c r="G6" s="5">
        <f t="shared" si="0"/>
        <v>0.18962308149808951</v>
      </c>
      <c r="H6" s="5">
        <v>899</v>
      </c>
      <c r="I6" s="5">
        <v>1097</v>
      </c>
      <c r="J6" s="5">
        <v>13150</v>
      </c>
      <c r="K6" s="11">
        <v>6.8365019011406847E-2</v>
      </c>
      <c r="L6" s="11">
        <v>8.3422053231939158E-2</v>
      </c>
      <c r="M6" s="11">
        <v>316</v>
      </c>
      <c r="N6" s="11">
        <v>25</v>
      </c>
      <c r="O6" s="11">
        <v>15</v>
      </c>
      <c r="P6" s="12">
        <f t="shared" si="1"/>
        <v>150</v>
      </c>
      <c r="Q6" s="12">
        <f t="shared" si="2"/>
        <v>300</v>
      </c>
      <c r="R6" s="12">
        <f t="shared" si="3"/>
        <v>148</v>
      </c>
    </row>
    <row r="7" spans="1:18" ht="13.5" x14ac:dyDescent="0.3">
      <c r="A7" s="5">
        <v>2021</v>
      </c>
      <c r="B7" s="5">
        <v>6</v>
      </c>
      <c r="C7" s="5">
        <v>5</v>
      </c>
      <c r="D7" s="5">
        <v>44348</v>
      </c>
      <c r="E7" s="5">
        <v>620</v>
      </c>
      <c r="F7" s="8">
        <v>302700</v>
      </c>
      <c r="G7" s="5">
        <f t="shared" si="0"/>
        <v>0.14650809382226626</v>
      </c>
      <c r="H7" s="5">
        <v>1232</v>
      </c>
      <c r="I7" s="5">
        <v>1327</v>
      </c>
      <c r="J7" s="5">
        <v>18000</v>
      </c>
      <c r="K7" s="11">
        <v>6.8444444444444447E-2</v>
      </c>
      <c r="L7" s="11">
        <v>7.3722222222222217E-2</v>
      </c>
      <c r="M7" s="11">
        <v>345</v>
      </c>
      <c r="N7" s="11">
        <v>28</v>
      </c>
      <c r="O7" s="11">
        <v>18</v>
      </c>
      <c r="P7" s="12">
        <f t="shared" si="1"/>
        <v>150</v>
      </c>
      <c r="Q7" s="12">
        <f t="shared" si="2"/>
        <v>300</v>
      </c>
      <c r="R7" s="12">
        <f t="shared" si="3"/>
        <v>148</v>
      </c>
    </row>
    <row r="8" spans="1:18" ht="13.5" x14ac:dyDescent="0.3">
      <c r="A8" s="5">
        <v>2021</v>
      </c>
      <c r="B8" s="5">
        <v>7</v>
      </c>
      <c r="C8" s="5">
        <v>6</v>
      </c>
      <c r="D8" s="5">
        <v>44378</v>
      </c>
      <c r="E8" s="5">
        <v>556</v>
      </c>
      <c r="F8" s="8">
        <v>370000</v>
      </c>
      <c r="G8" s="5">
        <f t="shared" si="0"/>
        <v>0.11994054054054054</v>
      </c>
      <c r="H8" s="5">
        <v>2241</v>
      </c>
      <c r="I8" s="5">
        <v>1975</v>
      </c>
      <c r="J8" s="5">
        <v>23300</v>
      </c>
      <c r="K8" s="11">
        <v>9.6180257510729616E-2</v>
      </c>
      <c r="L8" s="11">
        <v>8.4763948497854083E-2</v>
      </c>
      <c r="M8" s="11">
        <v>366</v>
      </c>
      <c r="N8" s="11">
        <v>30</v>
      </c>
      <c r="O8" s="11">
        <v>21</v>
      </c>
      <c r="P8" s="12">
        <f t="shared" si="1"/>
        <v>150</v>
      </c>
      <c r="Q8" s="12">
        <f t="shared" si="2"/>
        <v>300</v>
      </c>
      <c r="R8" s="12">
        <f t="shared" si="3"/>
        <v>148</v>
      </c>
    </row>
    <row r="9" spans="1:18" ht="13.5" x14ac:dyDescent="0.3">
      <c r="A9" s="5">
        <v>2021</v>
      </c>
      <c r="B9" s="5">
        <v>8</v>
      </c>
      <c r="C9" s="5">
        <v>7</v>
      </c>
      <c r="D9" s="5">
        <v>44409</v>
      </c>
      <c r="E9" s="5">
        <v>320</v>
      </c>
      <c r="F9" s="8">
        <v>269580</v>
      </c>
      <c r="G9" s="5">
        <f t="shared" si="0"/>
        <v>0.1647340307144447</v>
      </c>
      <c r="H9" s="5">
        <v>2595</v>
      </c>
      <c r="I9" s="5">
        <v>2367</v>
      </c>
      <c r="J9" s="5">
        <v>21200</v>
      </c>
      <c r="K9" s="11">
        <v>0.12240566037735849</v>
      </c>
      <c r="L9" s="11">
        <v>0.11165094339622642</v>
      </c>
      <c r="M9" s="11">
        <v>365</v>
      </c>
      <c r="N9" s="11">
        <v>30</v>
      </c>
      <c r="O9" s="11">
        <v>21</v>
      </c>
      <c r="P9" s="12">
        <f t="shared" si="1"/>
        <v>150</v>
      </c>
      <c r="Q9" s="12">
        <f t="shared" si="2"/>
        <v>300</v>
      </c>
      <c r="R9" s="12">
        <f t="shared" si="3"/>
        <v>148</v>
      </c>
    </row>
    <row r="10" spans="1:18" ht="13.5" x14ac:dyDescent="0.3">
      <c r="A10" s="5">
        <v>2021</v>
      </c>
      <c r="B10" s="5">
        <v>9</v>
      </c>
      <c r="C10" s="5">
        <v>8</v>
      </c>
      <c r="D10" s="5">
        <v>44440</v>
      </c>
      <c r="E10" s="5">
        <v>283</v>
      </c>
      <c r="F10" s="8">
        <v>182901</v>
      </c>
      <c r="G10" s="5">
        <f t="shared" si="0"/>
        <v>0.2429729744506591</v>
      </c>
      <c r="H10" s="5">
        <v>3890</v>
      </c>
      <c r="I10" s="5">
        <v>2342</v>
      </c>
      <c r="J10" s="5">
        <v>19300</v>
      </c>
      <c r="K10" s="11">
        <v>0.20155440414507772</v>
      </c>
      <c r="L10" s="11">
        <v>0.12134715025906735</v>
      </c>
      <c r="M10" s="11">
        <v>339</v>
      </c>
      <c r="N10" s="11">
        <v>29</v>
      </c>
      <c r="O10" s="11">
        <v>20</v>
      </c>
      <c r="P10" s="12">
        <f t="shared" si="1"/>
        <v>150</v>
      </c>
      <c r="Q10" s="12">
        <f t="shared" si="2"/>
        <v>300</v>
      </c>
      <c r="R10" s="12">
        <f t="shared" si="3"/>
        <v>148</v>
      </c>
    </row>
    <row r="11" spans="1:18" ht="13.5" x14ac:dyDescent="0.3">
      <c r="A11" s="5">
        <v>2021</v>
      </c>
      <c r="B11" s="5">
        <v>10</v>
      </c>
      <c r="C11" s="5">
        <v>9</v>
      </c>
      <c r="D11" s="5">
        <v>44470</v>
      </c>
      <c r="E11" s="5">
        <v>381</v>
      </c>
      <c r="F11" s="8">
        <v>172000</v>
      </c>
      <c r="G11" s="5">
        <f t="shared" si="0"/>
        <v>0.25854651162790698</v>
      </c>
      <c r="H11" s="5">
        <v>3476</v>
      </c>
      <c r="I11" s="5">
        <v>4250</v>
      </c>
      <c r="J11" s="5">
        <v>21300</v>
      </c>
      <c r="K11" s="11">
        <v>0.1631924882629108</v>
      </c>
      <c r="L11" s="11">
        <v>0.19953051643192488</v>
      </c>
      <c r="M11" s="11">
        <v>316</v>
      </c>
      <c r="N11" s="11">
        <v>26</v>
      </c>
      <c r="O11" s="11">
        <v>17</v>
      </c>
      <c r="P11" s="12">
        <f t="shared" si="1"/>
        <v>150</v>
      </c>
      <c r="Q11" s="12">
        <f t="shared" si="2"/>
        <v>300</v>
      </c>
      <c r="R11" s="12">
        <f t="shared" si="3"/>
        <v>148</v>
      </c>
    </row>
    <row r="12" spans="1:18" ht="13.5" x14ac:dyDescent="0.3">
      <c r="A12" s="5">
        <v>2021</v>
      </c>
      <c r="B12" s="5">
        <v>11</v>
      </c>
      <c r="C12" s="5">
        <v>10</v>
      </c>
      <c r="D12" s="5">
        <v>44501</v>
      </c>
      <c r="E12" s="5">
        <v>375</v>
      </c>
      <c r="F12" s="8">
        <v>145731</v>
      </c>
      <c r="G12" s="5">
        <f t="shared" si="0"/>
        <v>0.30536399256163754</v>
      </c>
      <c r="H12" s="5">
        <v>5751</v>
      </c>
      <c r="I12" s="5">
        <v>6000</v>
      </c>
      <c r="J12" s="5">
        <v>25400</v>
      </c>
      <c r="K12" s="11">
        <v>0.22641732283464566</v>
      </c>
      <c r="L12" s="11">
        <v>0.23622047244094488</v>
      </c>
      <c r="M12" s="11">
        <v>266</v>
      </c>
      <c r="N12" s="11">
        <v>20</v>
      </c>
      <c r="O12" s="11">
        <v>12</v>
      </c>
      <c r="P12" s="12">
        <f t="shared" si="1"/>
        <v>150</v>
      </c>
      <c r="Q12" s="12">
        <f t="shared" si="2"/>
        <v>300</v>
      </c>
      <c r="R12" s="12">
        <f t="shared" si="3"/>
        <v>148</v>
      </c>
    </row>
    <row r="13" spans="1:18" ht="13.5" x14ac:dyDescent="0.3">
      <c r="A13" s="6">
        <v>2021</v>
      </c>
      <c r="B13" s="6">
        <v>12</v>
      </c>
      <c r="C13" s="6">
        <v>11</v>
      </c>
      <c r="D13" s="6">
        <v>44531</v>
      </c>
      <c r="E13" s="6">
        <v>374</v>
      </c>
      <c r="F13" s="9">
        <v>150015</v>
      </c>
      <c r="G13" s="6">
        <f t="shared" si="0"/>
        <v>0.29684364896843651</v>
      </c>
      <c r="H13" s="6">
        <v>5761</v>
      </c>
      <c r="I13" s="6">
        <v>5800</v>
      </c>
      <c r="J13" s="6">
        <v>29000</v>
      </c>
      <c r="K13" s="13">
        <v>0.1986551724137931</v>
      </c>
      <c r="L13" s="13">
        <v>0.2</v>
      </c>
      <c r="M13" s="13">
        <v>232</v>
      </c>
      <c r="N13" s="13">
        <v>16</v>
      </c>
      <c r="O13" s="13">
        <v>9</v>
      </c>
      <c r="P13" s="14">
        <f t="shared" si="1"/>
        <v>150</v>
      </c>
      <c r="Q13" s="14">
        <f t="shared" si="2"/>
        <v>300</v>
      </c>
      <c r="R13" s="14">
        <f t="shared" si="3"/>
        <v>148</v>
      </c>
    </row>
    <row r="14" spans="1:18" ht="13.5" x14ac:dyDescent="0.3">
      <c r="A14" s="5">
        <v>2022</v>
      </c>
      <c r="B14" s="5">
        <v>1</v>
      </c>
      <c r="C14" s="5">
        <v>12</v>
      </c>
      <c r="D14" s="5">
        <v>44562</v>
      </c>
      <c r="E14" s="5">
        <v>408</v>
      </c>
      <c r="F14" s="8">
        <v>165718</v>
      </c>
      <c r="G14" s="5">
        <f t="shared" si="0"/>
        <v>0.26890259356255808</v>
      </c>
      <c r="H14" s="5">
        <v>7657</v>
      </c>
      <c r="I14" s="5">
        <v>8000</v>
      </c>
      <c r="J14" s="5">
        <v>33700</v>
      </c>
      <c r="K14" s="11">
        <v>0.22721068249258161</v>
      </c>
      <c r="L14" s="11">
        <v>0.23738872403560832</v>
      </c>
      <c r="M14" s="11">
        <v>188</v>
      </c>
      <c r="N14" s="11">
        <v>13</v>
      </c>
      <c r="O14" s="11">
        <v>6</v>
      </c>
      <c r="P14" s="12">
        <f t="shared" si="1"/>
        <v>150</v>
      </c>
      <c r="Q14" s="12">
        <f>$Q$13+($Q$25-Q$13)/12*B14</f>
        <v>400</v>
      </c>
      <c r="R14" s="12">
        <f>$R$13+($R$25-R$13)/12*B14</f>
        <v>197.33333333333334</v>
      </c>
    </row>
    <row r="15" spans="1:18" ht="13.5" x14ac:dyDescent="0.3">
      <c r="A15" s="5">
        <v>2022</v>
      </c>
      <c r="B15" s="5">
        <v>2</v>
      </c>
      <c r="C15" s="5">
        <v>13</v>
      </c>
      <c r="D15" s="5">
        <v>44593</v>
      </c>
      <c r="E15" s="5">
        <v>423</v>
      </c>
      <c r="F15" s="8">
        <v>170000</v>
      </c>
      <c r="G15" s="5">
        <f t="shared" si="0"/>
        <v>0.26231176470588236</v>
      </c>
      <c r="H15" s="5">
        <v>6545</v>
      </c>
      <c r="I15" s="5">
        <v>6800</v>
      </c>
      <c r="J15" s="5">
        <v>21700</v>
      </c>
      <c r="K15" s="11">
        <v>0.30161290322580647</v>
      </c>
      <c r="L15" s="11">
        <v>0.31336405529953915</v>
      </c>
      <c r="M15" s="11">
        <v>191</v>
      </c>
      <c r="N15" s="11">
        <v>14</v>
      </c>
      <c r="O15" s="11">
        <v>7</v>
      </c>
      <c r="P15" s="12">
        <f t="shared" si="1"/>
        <v>150</v>
      </c>
      <c r="Q15" s="12">
        <f t="shared" ref="Q15:Q24" si="4">$Q$13+($Q$25-Q$13)/12*B15</f>
        <v>500</v>
      </c>
      <c r="R15" s="12">
        <f t="shared" ref="R15:R24" si="5">$R$13+($R$25-R$13)/12*B15</f>
        <v>246.66666666666669</v>
      </c>
    </row>
    <row r="16" spans="1:18" ht="13.5" x14ac:dyDescent="0.3">
      <c r="A16" s="5">
        <v>2022</v>
      </c>
      <c r="B16" s="5">
        <v>3</v>
      </c>
      <c r="C16" s="5">
        <v>14</v>
      </c>
      <c r="D16" s="5">
        <v>44621</v>
      </c>
      <c r="E16" s="5">
        <v>330</v>
      </c>
      <c r="F16" s="8">
        <v>123441</v>
      </c>
      <c r="G16" s="5">
        <f t="shared" si="0"/>
        <v>0.36147633282296804</v>
      </c>
      <c r="H16" s="5">
        <v>10113</v>
      </c>
      <c r="I16" s="5">
        <v>9850</v>
      </c>
      <c r="J16" s="5">
        <v>25400</v>
      </c>
      <c r="K16" s="11">
        <v>0.39814960629921259</v>
      </c>
      <c r="L16" s="11">
        <v>0.38779527559055116</v>
      </c>
      <c r="M16" s="11">
        <v>216</v>
      </c>
      <c r="N16" s="11">
        <v>17</v>
      </c>
      <c r="O16" s="11">
        <v>8</v>
      </c>
      <c r="P16" s="12">
        <f t="shared" si="1"/>
        <v>150</v>
      </c>
      <c r="Q16" s="12">
        <f t="shared" si="4"/>
        <v>600</v>
      </c>
      <c r="R16" s="12">
        <f t="shared" si="5"/>
        <v>296</v>
      </c>
    </row>
    <row r="17" spans="1:18" ht="13.5" x14ac:dyDescent="0.3">
      <c r="A17" s="5">
        <v>2022</v>
      </c>
      <c r="B17" s="5">
        <v>4</v>
      </c>
      <c r="C17" s="5">
        <v>15</v>
      </c>
      <c r="D17" s="5">
        <v>44652</v>
      </c>
      <c r="E17" s="5">
        <v>342</v>
      </c>
      <c r="F17" s="8">
        <v>116012</v>
      </c>
      <c r="G17" s="5">
        <f t="shared" si="0"/>
        <v>0.38489121814984656</v>
      </c>
      <c r="H17" s="5">
        <v>10063</v>
      </c>
      <c r="I17" s="5">
        <v>10000</v>
      </c>
      <c r="J17" s="5">
        <v>28200</v>
      </c>
      <c r="K17" s="11">
        <v>0.35684397163120568</v>
      </c>
      <c r="L17" s="11">
        <v>0.3546099290780142</v>
      </c>
      <c r="M17" s="11">
        <v>264</v>
      </c>
      <c r="N17" s="11">
        <v>21</v>
      </c>
      <c r="O17" s="11">
        <v>11</v>
      </c>
      <c r="P17" s="12">
        <f t="shared" si="1"/>
        <v>150</v>
      </c>
      <c r="Q17" s="12">
        <f t="shared" si="4"/>
        <v>700</v>
      </c>
      <c r="R17" s="12">
        <f t="shared" si="5"/>
        <v>345.33333333333337</v>
      </c>
    </row>
    <row r="18" spans="1:18" ht="13.5" x14ac:dyDescent="0.3">
      <c r="A18" s="5">
        <v>2022</v>
      </c>
      <c r="B18" s="5">
        <v>5</v>
      </c>
      <c r="C18" s="5">
        <v>16</v>
      </c>
      <c r="D18" s="5">
        <v>44682</v>
      </c>
      <c r="E18" s="5">
        <v>325</v>
      </c>
      <c r="F18" s="8">
        <v>105771</v>
      </c>
      <c r="G18" s="5">
        <f t="shared" si="0"/>
        <v>0.42244093371529057</v>
      </c>
      <c r="H18" s="5">
        <v>12926</v>
      </c>
      <c r="I18" s="5">
        <v>12900</v>
      </c>
      <c r="J18" s="5">
        <v>37750</v>
      </c>
      <c r="K18" s="11">
        <v>0.34241059602649004</v>
      </c>
      <c r="L18" s="11">
        <v>0.34172185430463575</v>
      </c>
      <c r="M18" s="11">
        <v>316</v>
      </c>
      <c r="N18" s="11">
        <v>25</v>
      </c>
      <c r="O18" s="11">
        <v>15</v>
      </c>
      <c r="P18" s="12">
        <f t="shared" si="1"/>
        <v>150</v>
      </c>
      <c r="Q18" s="12">
        <f t="shared" si="4"/>
        <v>800</v>
      </c>
      <c r="R18" s="12">
        <f t="shared" si="5"/>
        <v>394.66666666666669</v>
      </c>
    </row>
    <row r="19" spans="1:18" ht="13.5" x14ac:dyDescent="0.3">
      <c r="A19" s="5">
        <v>2022</v>
      </c>
      <c r="B19" s="5">
        <v>6</v>
      </c>
      <c r="C19" s="5">
        <v>17</v>
      </c>
      <c r="D19" s="5">
        <v>44713</v>
      </c>
      <c r="E19" s="5">
        <v>320</v>
      </c>
      <c r="F19" s="8">
        <v>122741</v>
      </c>
      <c r="G19" s="5">
        <f t="shared" si="0"/>
        <v>0.36428740192763626</v>
      </c>
      <c r="H19" s="5">
        <v>14312</v>
      </c>
      <c r="I19" s="5">
        <v>14911</v>
      </c>
      <c r="J19" s="5">
        <v>32200</v>
      </c>
      <c r="K19" s="11">
        <v>0.44447204968944098</v>
      </c>
      <c r="L19" s="11">
        <v>0.46307453416149069</v>
      </c>
      <c r="M19" s="11">
        <v>345</v>
      </c>
      <c r="N19" s="11">
        <v>28</v>
      </c>
      <c r="O19" s="11">
        <v>18</v>
      </c>
      <c r="P19" s="12">
        <f t="shared" si="1"/>
        <v>150</v>
      </c>
      <c r="Q19" s="12">
        <f t="shared" si="4"/>
        <v>900</v>
      </c>
      <c r="R19" s="12">
        <f t="shared" si="5"/>
        <v>444</v>
      </c>
    </row>
    <row r="20" spans="1:18" ht="13.5" x14ac:dyDescent="0.3">
      <c r="A20" s="5">
        <v>2022</v>
      </c>
      <c r="B20" s="5">
        <v>7</v>
      </c>
      <c r="C20" s="5">
        <v>18</v>
      </c>
      <c r="D20" s="5">
        <v>44743</v>
      </c>
      <c r="E20" s="5">
        <v>335</v>
      </c>
      <c r="F20" s="8">
        <v>140000</v>
      </c>
      <c r="G20" s="5">
        <f t="shared" si="0"/>
        <v>0.31959285714285712</v>
      </c>
      <c r="H20" s="5">
        <v>13957</v>
      </c>
      <c r="I20" s="5">
        <v>13545</v>
      </c>
      <c r="J20" s="5">
        <v>30350</v>
      </c>
      <c r="K20" s="11">
        <v>0.45986820428336078</v>
      </c>
      <c r="L20" s="11">
        <v>0.44629324546952226</v>
      </c>
      <c r="M20" s="11">
        <v>366</v>
      </c>
      <c r="N20" s="11">
        <v>30</v>
      </c>
      <c r="O20" s="11">
        <v>21</v>
      </c>
      <c r="P20" s="12">
        <f t="shared" si="1"/>
        <v>150</v>
      </c>
      <c r="Q20" s="12">
        <f t="shared" si="4"/>
        <v>1000</v>
      </c>
      <c r="R20" s="12">
        <f t="shared" si="5"/>
        <v>493.33333333333337</v>
      </c>
    </row>
    <row r="21" spans="1:18" ht="13.5" x14ac:dyDescent="0.3">
      <c r="A21" s="5">
        <v>2022</v>
      </c>
      <c r="B21" s="5">
        <v>8</v>
      </c>
      <c r="C21" s="5">
        <v>19</v>
      </c>
      <c r="D21" s="5">
        <v>44774</v>
      </c>
      <c r="E21" s="5">
        <v>420</v>
      </c>
      <c r="F21" s="8">
        <v>191641</v>
      </c>
      <c r="G21" s="5">
        <f t="shared" si="0"/>
        <v>0.23363476500331348</v>
      </c>
      <c r="H21" s="5">
        <v>13634</v>
      </c>
      <c r="I21" s="5">
        <v>13796</v>
      </c>
      <c r="J21" s="5">
        <v>34250</v>
      </c>
      <c r="K21" s="11">
        <v>0.39807299270072993</v>
      </c>
      <c r="L21" s="11">
        <v>0.40280291970802917</v>
      </c>
      <c r="M21" s="11">
        <v>365</v>
      </c>
      <c r="N21" s="11">
        <v>30</v>
      </c>
      <c r="O21" s="11">
        <v>21</v>
      </c>
      <c r="P21" s="12">
        <f t="shared" si="1"/>
        <v>150</v>
      </c>
      <c r="Q21" s="12">
        <f t="shared" si="4"/>
        <v>1100</v>
      </c>
      <c r="R21" s="12">
        <f t="shared" si="5"/>
        <v>542.66666666666674</v>
      </c>
    </row>
    <row r="22" spans="1:18" ht="13.5" x14ac:dyDescent="0.3">
      <c r="A22" s="5">
        <v>2022</v>
      </c>
      <c r="B22" s="5">
        <v>9</v>
      </c>
      <c r="C22" s="5">
        <v>20</v>
      </c>
      <c r="D22" s="5">
        <v>44805</v>
      </c>
      <c r="E22" s="5">
        <v>420</v>
      </c>
      <c r="F22" s="8">
        <v>153000</v>
      </c>
      <c r="G22" s="5">
        <f t="shared" si="0"/>
        <v>0.29284313725490196</v>
      </c>
      <c r="H22" s="5">
        <v>17454</v>
      </c>
      <c r="I22" s="5">
        <v>16350</v>
      </c>
      <c r="J22" s="5">
        <v>39150</v>
      </c>
      <c r="K22" s="11">
        <v>0.44582375478927205</v>
      </c>
      <c r="L22" s="11">
        <v>0.41762452107279696</v>
      </c>
      <c r="M22" s="11">
        <v>339</v>
      </c>
      <c r="N22" s="11">
        <v>29</v>
      </c>
      <c r="O22" s="11">
        <v>20</v>
      </c>
      <c r="P22" s="12">
        <f t="shared" si="1"/>
        <v>150</v>
      </c>
      <c r="Q22" s="12">
        <f t="shared" si="4"/>
        <v>1200</v>
      </c>
      <c r="R22" s="12">
        <f t="shared" si="5"/>
        <v>592</v>
      </c>
    </row>
    <row r="23" spans="1:18" ht="13.5" x14ac:dyDescent="0.3">
      <c r="A23" s="5">
        <v>2022</v>
      </c>
      <c r="B23" s="5">
        <v>10</v>
      </c>
      <c r="C23" s="5">
        <v>21</v>
      </c>
      <c r="D23" s="5">
        <v>44835</v>
      </c>
      <c r="E23" s="5">
        <v>355</v>
      </c>
      <c r="F23" s="8">
        <v>103720</v>
      </c>
      <c r="G23" s="5">
        <f t="shared" si="0"/>
        <v>0.4322695719244119</v>
      </c>
      <c r="H23" s="5">
        <v>17225</v>
      </c>
      <c r="I23" s="5">
        <v>17381</v>
      </c>
      <c r="J23" s="5">
        <v>40600</v>
      </c>
      <c r="K23" s="11">
        <v>0.42426108374384236</v>
      </c>
      <c r="L23" s="11">
        <v>0.42810344827586205</v>
      </c>
      <c r="M23" s="11">
        <v>316</v>
      </c>
      <c r="N23" s="11">
        <v>26</v>
      </c>
      <c r="O23" s="11">
        <v>17</v>
      </c>
      <c r="P23" s="12">
        <f t="shared" si="1"/>
        <v>150</v>
      </c>
      <c r="Q23" s="12">
        <f t="shared" si="4"/>
        <v>1300</v>
      </c>
      <c r="R23" s="12">
        <f t="shared" si="5"/>
        <v>641.33333333333337</v>
      </c>
    </row>
    <row r="24" spans="1:18" ht="13.5" x14ac:dyDescent="0.3">
      <c r="A24" s="5">
        <v>2022</v>
      </c>
      <c r="B24" s="5">
        <v>11</v>
      </c>
      <c r="C24" s="5">
        <v>22</v>
      </c>
      <c r="D24" s="5">
        <v>44866</v>
      </c>
      <c r="E24" s="5">
        <v>370</v>
      </c>
      <c r="F24" s="8">
        <v>100171</v>
      </c>
      <c r="G24" s="5">
        <f t="shared" si="0"/>
        <v>0.44789410108714101</v>
      </c>
      <c r="H24" s="5">
        <v>17598</v>
      </c>
      <c r="I24" s="5">
        <v>17585</v>
      </c>
      <c r="J24" s="5">
        <v>40850</v>
      </c>
      <c r="K24" s="11">
        <v>0.43079559363525094</v>
      </c>
      <c r="L24" s="11">
        <v>0.43047735618115057</v>
      </c>
      <c r="M24" s="11">
        <v>266</v>
      </c>
      <c r="N24" s="11">
        <v>20</v>
      </c>
      <c r="O24" s="11">
        <v>12</v>
      </c>
      <c r="P24" s="12">
        <f t="shared" si="1"/>
        <v>150</v>
      </c>
      <c r="Q24" s="12">
        <f t="shared" si="4"/>
        <v>1400</v>
      </c>
      <c r="R24" s="12">
        <f t="shared" si="5"/>
        <v>690.66666666666674</v>
      </c>
    </row>
    <row r="25" spans="1:18" ht="13.5" x14ac:dyDescent="0.3">
      <c r="A25" s="6">
        <v>2022</v>
      </c>
      <c r="B25" s="6">
        <v>12</v>
      </c>
      <c r="C25" s="6">
        <v>23</v>
      </c>
      <c r="D25" s="6">
        <v>44896</v>
      </c>
      <c r="E25" s="6">
        <v>350</v>
      </c>
      <c r="F25" s="9">
        <v>94000</v>
      </c>
      <c r="G25" s="6">
        <f t="shared" si="0"/>
        <v>0.47761702127659572</v>
      </c>
      <c r="H25" s="6">
        <v>18136</v>
      </c>
      <c r="I25" s="6">
        <v>17004</v>
      </c>
      <c r="J25" s="6">
        <v>47750</v>
      </c>
      <c r="K25" s="13">
        <v>0.37981151832460736</v>
      </c>
      <c r="L25" s="13">
        <v>0.35610471204188482</v>
      </c>
      <c r="M25" s="13">
        <v>232</v>
      </c>
      <c r="N25" s="13">
        <v>16</v>
      </c>
      <c r="O25" s="13">
        <v>9</v>
      </c>
      <c r="P25" s="14">
        <f t="shared" si="1"/>
        <v>150</v>
      </c>
      <c r="Q25" s="14">
        <f>1500</f>
        <v>1500</v>
      </c>
      <c r="R25" s="14">
        <f>740</f>
        <v>740</v>
      </c>
    </row>
    <row r="26" spans="1:18" ht="13.5" x14ac:dyDescent="0.3">
      <c r="A26" s="5">
        <v>2023</v>
      </c>
      <c r="B26" s="5">
        <v>1</v>
      </c>
      <c r="C26" s="5">
        <v>24</v>
      </c>
      <c r="D26" s="5">
        <v>44927</v>
      </c>
      <c r="E26" s="5">
        <v>420</v>
      </c>
      <c r="F26" s="8">
        <v>110314</v>
      </c>
      <c r="G26" s="5">
        <f t="shared" si="0"/>
        <v>0.40726471708033429</v>
      </c>
      <c r="H26" s="5">
        <v>20298</v>
      </c>
      <c r="I26" s="5">
        <v>21605</v>
      </c>
      <c r="J26" s="5">
        <v>62500</v>
      </c>
      <c r="K26" s="11">
        <v>0.324768</v>
      </c>
      <c r="L26" s="11">
        <v>0.34567999999999999</v>
      </c>
      <c r="M26" s="11">
        <v>188</v>
      </c>
      <c r="N26" s="11">
        <v>13</v>
      </c>
      <c r="O26" s="11">
        <v>6</v>
      </c>
      <c r="P26" s="12">
        <f t="shared" si="1"/>
        <v>150</v>
      </c>
      <c r="Q26" s="12">
        <f>1500</f>
        <v>1500</v>
      </c>
      <c r="R26" s="12">
        <f>740</f>
        <v>740</v>
      </c>
    </row>
    <row r="27" spans="1:18" ht="13.5" x14ac:dyDescent="0.3">
      <c r="A27" s="5">
        <v>2023</v>
      </c>
      <c r="B27" s="5">
        <v>2</v>
      </c>
      <c r="C27" s="5">
        <v>25</v>
      </c>
      <c r="D27" s="5">
        <v>44958</v>
      </c>
      <c r="E27" s="5">
        <v>320</v>
      </c>
      <c r="F27" s="8">
        <v>89320</v>
      </c>
      <c r="G27" s="5">
        <f t="shared" si="0"/>
        <v>0.50333631885356023</v>
      </c>
      <c r="H27" s="5">
        <v>27735</v>
      </c>
      <c r="I27" s="5">
        <v>30445</v>
      </c>
      <c r="J27" s="5">
        <v>85500</v>
      </c>
      <c r="K27" s="11">
        <v>0.32438596491228072</v>
      </c>
      <c r="L27" s="11">
        <v>0.35608187134502922</v>
      </c>
      <c r="M27" s="11">
        <v>191</v>
      </c>
      <c r="N27" s="11">
        <v>14</v>
      </c>
      <c r="O27" s="11">
        <v>7</v>
      </c>
      <c r="P27" s="12">
        <f t="shared" si="1"/>
        <v>150</v>
      </c>
      <c r="Q27" s="12">
        <f>1500</f>
        <v>1500</v>
      </c>
      <c r="R27" s="12">
        <f>740</f>
        <v>740</v>
      </c>
    </row>
    <row r="28" spans="1:18" ht="13.5" x14ac:dyDescent="0.3">
      <c r="A28" s="5">
        <v>2023</v>
      </c>
      <c r="B28" s="5">
        <v>3</v>
      </c>
      <c r="C28" s="5">
        <v>26</v>
      </c>
      <c r="D28" s="5">
        <v>44986</v>
      </c>
      <c r="E28" s="5">
        <v>341</v>
      </c>
      <c r="F28" s="8">
        <v>62100</v>
      </c>
      <c r="G28" s="5">
        <f t="shared" si="0"/>
        <v>0.72441223832528179</v>
      </c>
      <c r="H28" s="5">
        <v>37964</v>
      </c>
      <c r="I28" s="5"/>
      <c r="J28" s="5">
        <v>141000</v>
      </c>
      <c r="K28" s="11">
        <v>0.26924822695035461</v>
      </c>
      <c r="L28" s="11">
        <v>0.38</v>
      </c>
      <c r="M28" s="11">
        <v>216</v>
      </c>
      <c r="N28" s="11">
        <v>17</v>
      </c>
      <c r="O28" s="11">
        <v>8</v>
      </c>
      <c r="P28" s="12">
        <f t="shared" si="1"/>
        <v>150</v>
      </c>
      <c r="Q28" s="12">
        <f>1500</f>
        <v>1500</v>
      </c>
      <c r="R28" s="12">
        <f>740</f>
        <v>740</v>
      </c>
    </row>
    <row r="29" spans="1:18" ht="15.75" x14ac:dyDescent="0.3">
      <c r="A29" s="5">
        <v>2023</v>
      </c>
      <c r="B29" s="5">
        <v>4</v>
      </c>
      <c r="C29" s="5">
        <v>27</v>
      </c>
      <c r="D29" s="5">
        <v>45017</v>
      </c>
      <c r="E29" s="5">
        <v>404</v>
      </c>
      <c r="F29" s="8">
        <v>67000</v>
      </c>
      <c r="G29" s="5">
        <f t="shared" si="0"/>
        <v>0.67189552238805972</v>
      </c>
      <c r="H29" s="1"/>
      <c r="I29" s="2"/>
      <c r="J29" s="2"/>
      <c r="K29" s="11">
        <v>0.41</v>
      </c>
      <c r="L29" s="11">
        <v>0.4</v>
      </c>
      <c r="M29" s="11">
        <v>264</v>
      </c>
      <c r="N29" s="11">
        <v>21</v>
      </c>
      <c r="O29" s="11">
        <v>11</v>
      </c>
      <c r="P29" s="12">
        <f t="shared" si="1"/>
        <v>150</v>
      </c>
      <c r="Q29" s="12">
        <f>1500</f>
        <v>1500</v>
      </c>
      <c r="R29" s="12">
        <f>740</f>
        <v>740</v>
      </c>
    </row>
    <row r="30" spans="1:18" ht="15.75" x14ac:dyDescent="0.3">
      <c r="A30" s="5">
        <v>2023</v>
      </c>
      <c r="B30" s="5">
        <v>5</v>
      </c>
      <c r="C30" s="5">
        <v>28</v>
      </c>
      <c r="D30" s="5">
        <v>45047</v>
      </c>
      <c r="E30" s="5">
        <v>420</v>
      </c>
      <c r="F30" s="8">
        <v>74000</v>
      </c>
      <c r="G30" s="5">
        <f t="shared" si="0"/>
        <v>0.60874324324324325</v>
      </c>
      <c r="H30" s="1"/>
      <c r="I30" s="2"/>
      <c r="J30" s="2"/>
      <c r="K30" s="11">
        <v>0.36299999999999999</v>
      </c>
      <c r="L30" s="11">
        <v>0.37</v>
      </c>
      <c r="M30" s="11">
        <v>316</v>
      </c>
      <c r="N30" s="11">
        <v>25</v>
      </c>
      <c r="O30" s="11">
        <v>15</v>
      </c>
      <c r="P30" s="12">
        <f t="shared" si="1"/>
        <v>150</v>
      </c>
      <c r="Q30" s="12">
        <f>1500</f>
        <v>1500</v>
      </c>
      <c r="R30" s="12">
        <f>740</f>
        <v>740</v>
      </c>
    </row>
    <row r="31" spans="1:18" ht="15.75" x14ac:dyDescent="0.3">
      <c r="A31" s="5">
        <v>2023</v>
      </c>
      <c r="B31" s="5">
        <v>6</v>
      </c>
      <c r="C31" s="5">
        <v>29</v>
      </c>
      <c r="D31" s="5">
        <v>45078</v>
      </c>
      <c r="E31" s="5">
        <v>440</v>
      </c>
      <c r="F31" s="8">
        <v>101450</v>
      </c>
      <c r="G31" s="5">
        <f t="shared" si="0"/>
        <v>0.44433711187777231</v>
      </c>
      <c r="H31" s="1"/>
      <c r="I31" s="2"/>
      <c r="J31" s="2"/>
      <c r="K31" s="11">
        <v>0.36099999999999999</v>
      </c>
      <c r="L31" s="11">
        <v>0.38</v>
      </c>
      <c r="M31" s="11">
        <v>345</v>
      </c>
      <c r="N31" s="11">
        <v>28</v>
      </c>
      <c r="O31" s="11">
        <v>18</v>
      </c>
      <c r="P31" s="12">
        <f t="shared" si="1"/>
        <v>150</v>
      </c>
      <c r="Q31" s="12">
        <f>1500</f>
        <v>1500</v>
      </c>
      <c r="R31" s="12">
        <f>740</f>
        <v>740</v>
      </c>
    </row>
    <row r="32" spans="1:18" ht="15.75" x14ac:dyDescent="0.3">
      <c r="A32" s="5">
        <v>2023</v>
      </c>
      <c r="B32" s="5">
        <v>7</v>
      </c>
      <c r="C32" s="5">
        <v>30</v>
      </c>
      <c r="D32" s="5">
        <v>45108</v>
      </c>
      <c r="E32" s="5">
        <v>410</v>
      </c>
      <c r="F32" s="8">
        <v>125430</v>
      </c>
      <c r="G32" s="5">
        <f t="shared" si="0"/>
        <v>0.35962688352068883</v>
      </c>
      <c r="H32" s="1"/>
      <c r="I32" s="2"/>
      <c r="J32" s="2"/>
      <c r="K32" s="11">
        <v>0.37</v>
      </c>
      <c r="L32" s="11">
        <v>0.4</v>
      </c>
      <c r="M32" s="11">
        <v>366</v>
      </c>
      <c r="N32" s="11">
        <v>30</v>
      </c>
      <c r="O32" s="11">
        <v>21</v>
      </c>
      <c r="P32" s="12">
        <f t="shared" si="1"/>
        <v>150</v>
      </c>
      <c r="Q32" s="12">
        <f>1500</f>
        <v>1500</v>
      </c>
      <c r="R32" s="12">
        <f>740</f>
        <v>740</v>
      </c>
    </row>
    <row r="33" spans="1:18" ht="15.75" x14ac:dyDescent="0.3">
      <c r="A33" s="5">
        <v>2023</v>
      </c>
      <c r="B33" s="5">
        <v>8</v>
      </c>
      <c r="C33" s="5">
        <v>31</v>
      </c>
      <c r="D33" s="5">
        <v>45139</v>
      </c>
      <c r="E33" s="5">
        <v>448</v>
      </c>
      <c r="F33" s="8">
        <v>167961</v>
      </c>
      <c r="G33" s="5">
        <f t="shared" si="0"/>
        <v>0.26874691148540436</v>
      </c>
      <c r="H33" s="1"/>
      <c r="I33" s="2"/>
      <c r="J33" s="2"/>
      <c r="K33" s="11">
        <v>0.40600000000000003</v>
      </c>
      <c r="L33" s="11">
        <v>0.43</v>
      </c>
      <c r="M33" s="11">
        <v>365</v>
      </c>
      <c r="N33" s="11">
        <v>30</v>
      </c>
      <c r="O33" s="11">
        <v>21</v>
      </c>
      <c r="P33" s="12">
        <f t="shared" si="1"/>
        <v>150</v>
      </c>
      <c r="Q33" s="12">
        <f>1500</f>
        <v>1500</v>
      </c>
      <c r="R33" s="12">
        <f>740</f>
        <v>740</v>
      </c>
    </row>
    <row r="34" spans="1:18" ht="15.75" x14ac:dyDescent="0.3">
      <c r="A34" s="5">
        <v>2023</v>
      </c>
      <c r="B34" s="5">
        <v>9</v>
      </c>
      <c r="C34" s="5">
        <v>32</v>
      </c>
      <c r="D34" s="5">
        <v>45170</v>
      </c>
      <c r="E34" s="5">
        <v>440</v>
      </c>
      <c r="F34" s="8">
        <v>126000</v>
      </c>
      <c r="G34" s="5">
        <f t="shared" si="0"/>
        <v>0.35849206349206347</v>
      </c>
      <c r="H34" s="1"/>
      <c r="I34" s="2"/>
      <c r="J34" s="2"/>
      <c r="K34" s="11">
        <v>0.46200000000000002</v>
      </c>
      <c r="L34" s="11">
        <v>0.45</v>
      </c>
      <c r="M34" s="11">
        <v>339</v>
      </c>
      <c r="N34" s="11">
        <v>29</v>
      </c>
      <c r="O34" s="11">
        <v>20</v>
      </c>
      <c r="P34" s="12">
        <f t="shared" si="1"/>
        <v>150</v>
      </c>
      <c r="Q34" s="12">
        <f>1500</f>
        <v>1500</v>
      </c>
      <c r="R34" s="12">
        <f>740</f>
        <v>740</v>
      </c>
    </row>
    <row r="35" spans="1:18" ht="15.75" x14ac:dyDescent="0.3">
      <c r="A35" s="5">
        <v>2023</v>
      </c>
      <c r="B35" s="5">
        <v>10</v>
      </c>
      <c r="C35" s="5">
        <v>33</v>
      </c>
      <c r="D35" s="5">
        <v>45200</v>
      </c>
      <c r="E35" s="5">
        <v>388</v>
      </c>
      <c r="F35" s="8">
        <v>87000</v>
      </c>
      <c r="G35" s="5">
        <f t="shared" si="0"/>
        <v>0.51954022988505744</v>
      </c>
      <c r="H35" s="1"/>
      <c r="I35" s="2"/>
      <c r="J35" s="2"/>
      <c r="K35" s="11">
        <v>0.436</v>
      </c>
      <c r="L35" s="11">
        <v>0.46</v>
      </c>
      <c r="M35" s="11">
        <v>316</v>
      </c>
      <c r="N35" s="11">
        <v>26</v>
      </c>
      <c r="O35" s="11">
        <v>17</v>
      </c>
      <c r="P35" s="12">
        <f t="shared" si="1"/>
        <v>150</v>
      </c>
      <c r="Q35" s="12">
        <f>1500</f>
        <v>1500</v>
      </c>
      <c r="R35" s="12">
        <f>740</f>
        <v>740</v>
      </c>
    </row>
    <row r="36" spans="1:18" ht="15.75" x14ac:dyDescent="0.3">
      <c r="A36" s="5">
        <v>2023</v>
      </c>
      <c r="B36" s="5">
        <v>11</v>
      </c>
      <c r="C36" s="5">
        <v>34</v>
      </c>
      <c r="D36" s="5">
        <v>45231</v>
      </c>
      <c r="E36" s="5">
        <v>445</v>
      </c>
      <c r="F36" s="8">
        <v>85320</v>
      </c>
      <c r="G36" s="5">
        <f t="shared" si="0"/>
        <v>0.53013361462728548</v>
      </c>
      <c r="H36" s="1"/>
      <c r="I36" s="2"/>
      <c r="J36" s="2"/>
      <c r="K36" s="11">
        <v>0.42599999999999999</v>
      </c>
      <c r="L36" s="11">
        <v>0.43</v>
      </c>
      <c r="M36" s="11">
        <v>266</v>
      </c>
      <c r="N36" s="11">
        <v>20</v>
      </c>
      <c r="O36" s="11">
        <v>12</v>
      </c>
      <c r="P36" s="12">
        <f t="shared" si="1"/>
        <v>150</v>
      </c>
      <c r="Q36" s="12">
        <f>1500</f>
        <v>1500</v>
      </c>
      <c r="R36" s="12">
        <f>740</f>
        <v>740</v>
      </c>
    </row>
    <row r="37" spans="1:18" ht="15.75" x14ac:dyDescent="0.3">
      <c r="A37" s="6">
        <v>2023</v>
      </c>
      <c r="B37" s="6">
        <v>12</v>
      </c>
      <c r="C37" s="6">
        <v>35</v>
      </c>
      <c r="D37" s="6">
        <v>45261</v>
      </c>
      <c r="E37" s="6">
        <v>485</v>
      </c>
      <c r="F37" s="9">
        <v>85570</v>
      </c>
      <c r="G37" s="6">
        <f t="shared" si="0"/>
        <v>0.52893537454715434</v>
      </c>
      <c r="H37" s="4"/>
      <c r="I37" s="3"/>
      <c r="J37" s="3"/>
      <c r="K37" s="13">
        <v>0.42</v>
      </c>
      <c r="L37" s="13">
        <v>0.41</v>
      </c>
      <c r="M37" s="13">
        <v>232</v>
      </c>
      <c r="N37" s="13">
        <v>16</v>
      </c>
      <c r="O37" s="13">
        <v>9</v>
      </c>
      <c r="P37" s="14">
        <f t="shared" si="1"/>
        <v>150</v>
      </c>
      <c r="Q37" s="14">
        <f>1500</f>
        <v>1500</v>
      </c>
      <c r="R37" s="14">
        <f>740</f>
        <v>740</v>
      </c>
    </row>
    <row r="38" spans="1:18" ht="13.5" x14ac:dyDescent="0.3">
      <c r="A38" s="5">
        <v>2024</v>
      </c>
      <c r="B38" s="5">
        <v>1</v>
      </c>
      <c r="C38" s="5">
        <v>36</v>
      </c>
      <c r="D38" s="5">
        <v>45292</v>
      </c>
      <c r="E38" s="5">
        <v>525</v>
      </c>
      <c r="F38" s="8">
        <v>109423</v>
      </c>
      <c r="G38" s="5">
        <f t="shared" si="0"/>
        <v>0.41391663544227447</v>
      </c>
      <c r="I38" s="2"/>
      <c r="J38" s="2"/>
      <c r="K38" s="11">
        <v>0.38200000000000001</v>
      </c>
      <c r="L38" s="11">
        <v>0.4</v>
      </c>
      <c r="M38" s="11">
        <v>188</v>
      </c>
      <c r="N38" s="11">
        <v>13</v>
      </c>
      <c r="O38" s="11">
        <v>6</v>
      </c>
      <c r="P38" s="12">
        <f t="shared" si="1"/>
        <v>150</v>
      </c>
      <c r="Q38" s="12">
        <f>1500</f>
        <v>1500</v>
      </c>
      <c r="R38" s="12">
        <f>740</f>
        <v>740</v>
      </c>
    </row>
    <row r="39" spans="1:18" ht="13.5" x14ac:dyDescent="0.3">
      <c r="A39" s="5">
        <v>2024</v>
      </c>
      <c r="B39" s="5">
        <v>2</v>
      </c>
      <c r="C39" s="5">
        <v>37</v>
      </c>
      <c r="D39" s="5">
        <v>45323</v>
      </c>
      <c r="E39" s="5">
        <v>475</v>
      </c>
      <c r="F39" s="8">
        <v>88311</v>
      </c>
      <c r="G39" s="5">
        <f t="shared" si="0"/>
        <v>0.51322032362899295</v>
      </c>
      <c r="I39" s="2"/>
      <c r="J39" s="2"/>
      <c r="K39" s="11">
        <v>0.4264</v>
      </c>
      <c r="L39" s="11">
        <v>0.42</v>
      </c>
      <c r="M39" s="11">
        <v>191</v>
      </c>
      <c r="N39" s="11">
        <v>14</v>
      </c>
      <c r="O39" s="11">
        <v>7</v>
      </c>
      <c r="P39" s="12">
        <f t="shared" si="1"/>
        <v>150</v>
      </c>
      <c r="Q39" s="12">
        <f>1500</f>
        <v>1500</v>
      </c>
      <c r="R39" s="12">
        <f>740</f>
        <v>740</v>
      </c>
    </row>
    <row r="40" spans="1:18" ht="13.5" x14ac:dyDescent="0.3">
      <c r="A40" s="5">
        <v>2024</v>
      </c>
      <c r="B40" s="5">
        <v>3</v>
      </c>
      <c r="C40" s="5">
        <v>38</v>
      </c>
      <c r="D40" s="5">
        <v>45352</v>
      </c>
      <c r="E40" s="5">
        <v>540</v>
      </c>
      <c r="F40" s="8">
        <v>91791</v>
      </c>
      <c r="G40" s="5">
        <f t="shared" si="0"/>
        <v>0.49407894020110904</v>
      </c>
      <c r="I40" s="2"/>
      <c r="J40" s="2"/>
      <c r="K40" s="11">
        <v>0.4</v>
      </c>
      <c r="L40" s="11">
        <v>0.38</v>
      </c>
      <c r="M40" s="11">
        <v>216</v>
      </c>
      <c r="N40" s="11">
        <v>17</v>
      </c>
      <c r="O40" s="11">
        <v>8</v>
      </c>
      <c r="P40" s="12">
        <f t="shared" si="1"/>
        <v>150</v>
      </c>
      <c r="Q40" s="12">
        <f>1500</f>
        <v>1500</v>
      </c>
      <c r="R40" s="12">
        <f>740</f>
        <v>740</v>
      </c>
    </row>
    <row r="41" spans="1:18" ht="13.5" x14ac:dyDescent="0.3">
      <c r="A41" s="5">
        <v>2024</v>
      </c>
      <c r="B41" s="5">
        <v>4</v>
      </c>
      <c r="C41" s="5">
        <v>39</v>
      </c>
      <c r="D41" s="5">
        <v>45383</v>
      </c>
      <c r="E41" s="5">
        <v>620</v>
      </c>
      <c r="F41" s="8">
        <v>100767</v>
      </c>
      <c r="G41" s="5">
        <f t="shared" si="0"/>
        <v>0.4503756190022527</v>
      </c>
      <c r="I41" s="2"/>
      <c r="J41" s="2"/>
      <c r="K41" s="11">
        <v>0.36599999999999999</v>
      </c>
      <c r="L41" s="11">
        <v>0.42499999999999999</v>
      </c>
      <c r="M41" s="11">
        <v>264</v>
      </c>
      <c r="N41" s="11">
        <v>21</v>
      </c>
      <c r="O41" s="11">
        <v>11</v>
      </c>
      <c r="P41" s="12">
        <f t="shared" si="1"/>
        <v>150</v>
      </c>
      <c r="Q41" s="12">
        <f>1500</f>
        <v>1500</v>
      </c>
      <c r="R41" s="12">
        <f>740</f>
        <v>740</v>
      </c>
    </row>
    <row r="42" spans="1:18" ht="13.5" x14ac:dyDescent="0.3">
      <c r="A42" s="5">
        <v>2024</v>
      </c>
      <c r="B42" s="5">
        <v>5</v>
      </c>
      <c r="C42" s="5">
        <v>40</v>
      </c>
      <c r="D42" s="5">
        <v>45413</v>
      </c>
      <c r="E42" s="5">
        <v>620</v>
      </c>
      <c r="F42" s="8">
        <v>107720</v>
      </c>
      <c r="G42" s="5">
        <f t="shared" si="0"/>
        <v>0.42158373561084295</v>
      </c>
      <c r="I42" s="2"/>
      <c r="J42" s="2"/>
      <c r="K42" s="11">
        <v>0.38200000000000001</v>
      </c>
      <c r="L42" s="11">
        <v>0.4</v>
      </c>
      <c r="M42" s="11">
        <v>316</v>
      </c>
      <c r="N42" s="11">
        <v>25</v>
      </c>
      <c r="O42" s="11">
        <v>15</v>
      </c>
      <c r="P42" s="12">
        <f t="shared" si="1"/>
        <v>150</v>
      </c>
      <c r="Q42" s="12">
        <f>1500</f>
        <v>1500</v>
      </c>
      <c r="R42" s="12">
        <f>740</f>
        <v>740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Zwickl (TUW-EEG)</dc:creator>
  <cp:lastModifiedBy>Sebastian Zwickl (TUW-EEG)</cp:lastModifiedBy>
  <dcterms:created xsi:type="dcterms:W3CDTF">2024-08-21T09:13:13Z</dcterms:created>
  <dcterms:modified xsi:type="dcterms:W3CDTF">2024-09-04T12:34:04Z</dcterms:modified>
</cp:coreProperties>
</file>