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\Documents\"/>
    </mc:Choice>
  </mc:AlternateContent>
  <xr:revisionPtr revIDLastSave="0" documentId="13_ncr:1_{8087214D-E31F-4F3E-8740-52C1592346D0}" xr6:coauthVersionLast="47" xr6:coauthVersionMax="47" xr10:uidLastSave="{00000000-0000-0000-0000-000000000000}"/>
  <bookViews>
    <workbookView xWindow="-135" yWindow="-135" windowWidth="29070" windowHeight="15870" xr2:uid="{5132B37B-9EE9-4109-A3B9-9AA902B68A5E}"/>
  </bookViews>
  <sheets>
    <sheet name="WorldBankForecasts" sheetId="1" r:id="rId1"/>
    <sheet name="Previous oE assumptions" sheetId="2" r:id="rId2"/>
    <sheet name="New oE proposi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4" l="1"/>
  <c r="I4" i="4" s="1"/>
  <c r="J4" i="4" s="1"/>
  <c r="G10" i="4"/>
  <c r="H10" i="4" s="1"/>
  <c r="I10" i="4" s="1"/>
  <c r="J10" i="4" s="1"/>
  <c r="H13" i="4"/>
  <c r="I13" i="4" s="1"/>
  <c r="J13" i="4" s="1"/>
  <c r="G13" i="4"/>
  <c r="J7" i="4"/>
  <c r="I7" i="4"/>
  <c r="H7" i="4"/>
  <c r="H3" i="4"/>
  <c r="I3" i="4" s="1"/>
  <c r="J3" i="4" s="1"/>
  <c r="G9" i="4"/>
  <c r="H9" i="4" s="1"/>
  <c r="I9" i="4" s="1"/>
  <c r="J9" i="4" s="1"/>
  <c r="H12" i="4"/>
  <c r="I12" i="4" s="1"/>
  <c r="J12" i="4" s="1"/>
  <c r="G12" i="4"/>
  <c r="I6" i="4"/>
  <c r="J6" i="4" s="1"/>
  <c r="H6" i="4"/>
  <c r="G2" i="4"/>
  <c r="H2" i="4" s="1"/>
  <c r="I2" i="4" s="1"/>
  <c r="J2" i="4" s="1"/>
  <c r="H5" i="4"/>
  <c r="I5" i="4" s="1"/>
  <c r="J5" i="4" s="1"/>
  <c r="G8" i="4"/>
  <c r="H8" i="4" s="1"/>
  <c r="I8" i="4" s="1"/>
  <c r="J8" i="4" s="1"/>
  <c r="G11" i="4"/>
  <c r="H11" i="4" s="1"/>
  <c r="I11" i="4" s="1"/>
  <c r="J11" i="4" s="1"/>
  <c r="D20" i="1" l="1"/>
  <c r="E20" i="1"/>
  <c r="F20" i="1"/>
  <c r="G20" i="1"/>
  <c r="G21" i="1" s="1"/>
  <c r="H20" i="1"/>
  <c r="H21" i="1" s="1"/>
  <c r="D21" i="1"/>
  <c r="F21" i="1"/>
  <c r="E21" i="1"/>
  <c r="E12" i="1"/>
  <c r="E13" i="1" s="1"/>
  <c r="F12" i="1"/>
  <c r="F13" i="1" s="1"/>
  <c r="G12" i="1"/>
  <c r="G13" i="1" s="1"/>
  <c r="H12" i="1"/>
  <c r="H13" i="1" s="1"/>
  <c r="D12" i="1"/>
  <c r="D13" i="1" s="1"/>
  <c r="A2" i="1" l="1"/>
  <c r="H4" i="1" s="1"/>
  <c r="H5" i="1" s="1"/>
  <c r="D4" i="1" l="1"/>
  <c r="D5" i="1" s="1"/>
  <c r="E4" i="1"/>
  <c r="E5" i="1" s="1"/>
  <c r="G4" i="1"/>
  <c r="G5" i="1" s="1"/>
  <c r="F4" i="1"/>
  <c r="F5" i="1" s="1"/>
</calcChain>
</file>

<file path=xl/sharedStrings.xml><?xml version="1.0" encoding="utf-8"?>
<sst xmlns="http://schemas.openxmlformats.org/spreadsheetml/2006/main" count="61" uniqueCount="14">
  <si>
    <t>$/PJ</t>
  </si>
  <si>
    <t>M€/PJ</t>
  </si>
  <si>
    <t>Nat. Gas</t>
  </si>
  <si>
    <t>Energy Content</t>
  </si>
  <si>
    <t>Oil</t>
  </si>
  <si>
    <t>Coal</t>
  </si>
  <si>
    <t>Z_Import_Oil</t>
  </si>
  <si>
    <t>Z_Import_Hardcoal</t>
  </si>
  <si>
    <t>Z_Import_Gas</t>
  </si>
  <si>
    <t>DT</t>
  </si>
  <si>
    <t>GD</t>
  </si>
  <si>
    <t>SC</t>
  </si>
  <si>
    <t>TF</t>
  </si>
  <si>
    <t>https://openknowledge.worldbank.org/bitstream/handle/10986/36350/CMO-October-2021.pdf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</si>
</sst>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'Previous oE assumptions'!$A$1:$B$1</c:f>
              <c:strCache>
                <c:ptCount val="2"/>
                <c:pt idx="0">
                  <c:v>DT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assumptions'!$C$1:$K$1</c:f>
              <c:numCache>
                <c:formatCode>General</c:formatCode>
                <c:ptCount val="9"/>
                <c:pt idx="0">
                  <c:v>9.1977036903098313</c:v>
                </c:pt>
                <c:pt idx="1">
                  <c:v>6.9902548046354713</c:v>
                </c:pt>
                <c:pt idx="2">
                  <c:v>6.6407420644036979</c:v>
                </c:pt>
                <c:pt idx="3">
                  <c:v>6.308704961183512</c:v>
                </c:pt>
                <c:pt idx="4">
                  <c:v>5.9932697131243362</c:v>
                </c:pt>
                <c:pt idx="5">
                  <c:v>5.6936062274681198</c:v>
                </c:pt>
                <c:pt idx="6">
                  <c:v>5.408925916094713</c:v>
                </c:pt>
                <c:pt idx="7">
                  <c:v>5.1384796202899778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7-4193-8FFE-F0CA416177E5}"/>
            </c:ext>
          </c:extLst>
        </c:ser>
        <c:ser>
          <c:idx val="1"/>
          <c:order val="1"/>
          <c:tx>
            <c:strRef>
              <c:f>'Previous oE assumptions'!$A$4:$B$4</c:f>
              <c:strCache>
                <c:ptCount val="2"/>
                <c:pt idx="0">
                  <c:v>GD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assumptions'!$C$4:$K$4</c:f>
              <c:numCache>
                <c:formatCode>General</c:formatCode>
                <c:ptCount val="9"/>
                <c:pt idx="0">
                  <c:v>9.1977036903098313</c:v>
                </c:pt>
                <c:pt idx="1">
                  <c:v>7.864036655214905</c:v>
                </c:pt>
                <c:pt idx="2">
                  <c:v>7.4708348224541599</c:v>
                </c:pt>
                <c:pt idx="3">
                  <c:v>7.0972930813314514</c:v>
                </c:pt>
                <c:pt idx="4">
                  <c:v>6.742428427264878</c:v>
                </c:pt>
                <c:pt idx="5">
                  <c:v>6.4053070059016344</c:v>
                </c:pt>
                <c:pt idx="6">
                  <c:v>6.0850416556065525</c:v>
                </c:pt>
                <c:pt idx="7">
                  <c:v>5.7807895728262242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7-4193-8FFE-F0CA416177E5}"/>
            </c:ext>
          </c:extLst>
        </c:ser>
        <c:ser>
          <c:idx val="2"/>
          <c:order val="2"/>
          <c:tx>
            <c:strRef>
              <c:f>'Previous oE assumptions'!$A$7:$B$7</c:f>
              <c:strCache>
                <c:ptCount val="2"/>
                <c:pt idx="0">
                  <c:v>SC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assumptions'!$C$7:$K$7</c:f>
              <c:numCache>
                <c:formatCode>General</c:formatCode>
                <c:ptCount val="9"/>
                <c:pt idx="0">
                  <c:v>9.1977036903098313</c:v>
                </c:pt>
                <c:pt idx="1">
                  <c:v>8.7378185057943387</c:v>
                </c:pt>
                <c:pt idx="2">
                  <c:v>8.3009275805046219</c:v>
                </c:pt>
                <c:pt idx="3">
                  <c:v>7.88588120147939</c:v>
                </c:pt>
                <c:pt idx="4">
                  <c:v>7.4915871414054198</c:v>
                </c:pt>
                <c:pt idx="5">
                  <c:v>7.1170077843351489</c:v>
                </c:pt>
                <c:pt idx="6">
                  <c:v>6.7611573951183912</c:v>
                </c:pt>
                <c:pt idx="7">
                  <c:v>6.4230995253624714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7-4193-8FFE-F0CA416177E5}"/>
            </c:ext>
          </c:extLst>
        </c:ser>
        <c:ser>
          <c:idx val="3"/>
          <c:order val="3"/>
          <c:tx>
            <c:strRef>
              <c:f>'Previous oE assumptions'!$A$10:$B$10</c:f>
              <c:strCache>
                <c:ptCount val="2"/>
                <c:pt idx="0">
                  <c:v>TF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assumptions'!$C$10:$K$10</c:f>
              <c:numCache>
                <c:formatCode>General</c:formatCode>
                <c:ptCount val="9"/>
                <c:pt idx="0">
                  <c:v>9.1977036903098313</c:v>
                </c:pt>
                <c:pt idx="1">
                  <c:v>6.9902548046354713</c:v>
                </c:pt>
                <c:pt idx="2">
                  <c:v>6.6407420644036979</c:v>
                </c:pt>
                <c:pt idx="3">
                  <c:v>6.308704961183512</c:v>
                </c:pt>
                <c:pt idx="4">
                  <c:v>5.9932697131243362</c:v>
                </c:pt>
                <c:pt idx="5">
                  <c:v>5.6936062274681198</c:v>
                </c:pt>
                <c:pt idx="6">
                  <c:v>5.408925916094713</c:v>
                </c:pt>
                <c:pt idx="7">
                  <c:v>5.1384796202899778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7-4193-8FFE-F0CA4161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74112"/>
        <c:axId val="1252254976"/>
      </c:lineChart>
      <c:catAx>
        <c:axId val="1252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54976"/>
        <c:crosses val="autoZero"/>
        <c:auto val="1"/>
        <c:lblAlgn val="ctr"/>
        <c:lblOffset val="100"/>
        <c:noMultiLvlLbl val="0"/>
      </c:catAx>
      <c:valAx>
        <c:axId val="12522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'Previous oE assumptions'!$A$2:$B$2</c:f>
              <c:strCache>
                <c:ptCount val="2"/>
                <c:pt idx="0">
                  <c:v>DT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assumptions'!$C$2:$J$2</c:f>
              <c:numCache>
                <c:formatCode>General</c:formatCode>
                <c:ptCount val="8"/>
                <c:pt idx="0">
                  <c:v>3.2741769547325101</c:v>
                </c:pt>
                <c:pt idx="1">
                  <c:v>2.488374485596708</c:v>
                </c:pt>
                <c:pt idx="2">
                  <c:v>2.3639557613168725</c:v>
                </c:pt>
                <c:pt idx="3">
                  <c:v>2.2457579732510289</c:v>
                </c:pt>
                <c:pt idx="4">
                  <c:v>2.1334700745884772</c:v>
                </c:pt>
                <c:pt idx="5">
                  <c:v>2.026796570859053</c:v>
                </c:pt>
                <c:pt idx="6">
                  <c:v>1.9254567423161004</c:v>
                </c:pt>
                <c:pt idx="7">
                  <c:v>1.8291839052002954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2-4863-A930-6326FC677374}"/>
            </c:ext>
          </c:extLst>
        </c:ser>
        <c:ser>
          <c:idx val="1"/>
          <c:order val="1"/>
          <c:tx>
            <c:strRef>
              <c:f>'Previous oE assumptions'!$A$5:$B$5</c:f>
              <c:strCache>
                <c:ptCount val="2"/>
                <c:pt idx="0">
                  <c:v>GD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assumptions'!$C$5:$J$5</c:f>
              <c:numCache>
                <c:formatCode>General</c:formatCode>
                <c:ptCount val="8"/>
                <c:pt idx="0">
                  <c:v>3.2741769547325101</c:v>
                </c:pt>
                <c:pt idx="1">
                  <c:v>2.7994212962962961</c:v>
                </c:pt>
                <c:pt idx="2">
                  <c:v>2.6594502314814812</c:v>
                </c:pt>
                <c:pt idx="3">
                  <c:v>2.5264777199074073</c:v>
                </c:pt>
                <c:pt idx="4">
                  <c:v>2.4001538339120367</c:v>
                </c:pt>
                <c:pt idx="5">
                  <c:v>2.2801461422164349</c:v>
                </c:pt>
                <c:pt idx="6">
                  <c:v>2.1661388351056128</c:v>
                </c:pt>
                <c:pt idx="7">
                  <c:v>2.0578318933503321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2-4863-A930-6326FC677374}"/>
            </c:ext>
          </c:extLst>
        </c:ser>
        <c:ser>
          <c:idx val="2"/>
          <c:order val="2"/>
          <c:tx>
            <c:strRef>
              <c:f>'Previous oE assumptions'!$A$8:$B$8</c:f>
              <c:strCache>
                <c:ptCount val="2"/>
                <c:pt idx="0">
                  <c:v>SC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assumptions'!$C$8:$J$8</c:f>
              <c:numCache>
                <c:formatCode>General</c:formatCode>
                <c:ptCount val="8"/>
                <c:pt idx="0">
                  <c:v>3.2741769547325101</c:v>
                </c:pt>
                <c:pt idx="1">
                  <c:v>3.1104681069958846</c:v>
                </c:pt>
                <c:pt idx="2">
                  <c:v>2.9549447016460904</c:v>
                </c:pt>
                <c:pt idx="3">
                  <c:v>2.8071974665637858</c:v>
                </c:pt>
                <c:pt idx="4">
                  <c:v>2.6668375932355963</c:v>
                </c:pt>
                <c:pt idx="5">
                  <c:v>2.5334957135738163</c:v>
                </c:pt>
                <c:pt idx="6">
                  <c:v>2.4068209278951254</c:v>
                </c:pt>
                <c:pt idx="7">
                  <c:v>2.2864798815003691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2-4863-A930-6326FC677374}"/>
            </c:ext>
          </c:extLst>
        </c:ser>
        <c:ser>
          <c:idx val="3"/>
          <c:order val="3"/>
          <c:tx>
            <c:strRef>
              <c:f>'Previous oE assumptions'!$A$11:$B$11</c:f>
              <c:strCache>
                <c:ptCount val="2"/>
                <c:pt idx="0">
                  <c:v>TF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assumptions'!$C$11:$J$11</c:f>
              <c:numCache>
                <c:formatCode>General</c:formatCode>
                <c:ptCount val="8"/>
                <c:pt idx="0">
                  <c:v>3.2741769547325101</c:v>
                </c:pt>
                <c:pt idx="1">
                  <c:v>2.488374485596708</c:v>
                </c:pt>
                <c:pt idx="2">
                  <c:v>2.3639557613168725</c:v>
                </c:pt>
                <c:pt idx="3">
                  <c:v>2.2457579732510289</c:v>
                </c:pt>
                <c:pt idx="4">
                  <c:v>2.1334700745884772</c:v>
                </c:pt>
                <c:pt idx="5">
                  <c:v>2.026796570859053</c:v>
                </c:pt>
                <c:pt idx="6">
                  <c:v>1.9254567423161004</c:v>
                </c:pt>
                <c:pt idx="7">
                  <c:v>1.8291839052002954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2-4863-A930-6326FC67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04144"/>
        <c:axId val="1244395408"/>
      </c:lineChart>
      <c:catAx>
        <c:axId val="12444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395408"/>
        <c:crosses val="autoZero"/>
        <c:auto val="1"/>
        <c:lblAlgn val="ctr"/>
        <c:lblOffset val="100"/>
        <c:noMultiLvlLbl val="0"/>
      </c:catAx>
      <c:valAx>
        <c:axId val="1244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'Previous oE assumptions'!$A$3:$B$3</c:f>
              <c:strCache>
                <c:ptCount val="2"/>
                <c:pt idx="0">
                  <c:v>DT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assumptions'!$C$3:$J$3</c:f>
              <c:numCache>
                <c:formatCode>General</c:formatCode>
                <c:ptCount val="8"/>
                <c:pt idx="0">
                  <c:v>5.3241578980562876</c:v>
                </c:pt>
                <c:pt idx="1">
                  <c:v>4.0463600025227784</c:v>
                </c:pt>
                <c:pt idx="2">
                  <c:v>3.8440420023966393</c:v>
                </c:pt>
                <c:pt idx="3">
                  <c:v>3.6518399022768069</c:v>
                </c:pt>
                <c:pt idx="4">
                  <c:v>3.4692479071629663</c:v>
                </c:pt>
                <c:pt idx="5">
                  <c:v>3.295785511804818</c:v>
                </c:pt>
                <c:pt idx="6">
                  <c:v>3.1309962362145769</c:v>
                </c:pt>
                <c:pt idx="7">
                  <c:v>2.974446424403848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0-4567-8C5D-6BBBF4A9389E}"/>
            </c:ext>
          </c:extLst>
        </c:ser>
        <c:ser>
          <c:idx val="1"/>
          <c:order val="1"/>
          <c:tx>
            <c:strRef>
              <c:f>'Previous oE assumptions'!$A$6:$B$6</c:f>
              <c:strCache>
                <c:ptCount val="2"/>
                <c:pt idx="0">
                  <c:v>GD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assumptions'!$C$6:$J$6</c:f>
              <c:numCache>
                <c:formatCode>General</c:formatCode>
                <c:ptCount val="8"/>
                <c:pt idx="0">
                  <c:v>5.3241578980562876</c:v>
                </c:pt>
                <c:pt idx="1">
                  <c:v>4.5521550028381261</c:v>
                </c:pt>
                <c:pt idx="2">
                  <c:v>4.3245472526962185</c:v>
                </c:pt>
                <c:pt idx="3">
                  <c:v>4.1083198900614075</c:v>
                </c:pt>
                <c:pt idx="4">
                  <c:v>3.9029038955583371</c:v>
                </c:pt>
                <c:pt idx="5">
                  <c:v>3.7077587007804205</c:v>
                </c:pt>
                <c:pt idx="6">
                  <c:v>3.5223707657413992</c:v>
                </c:pt>
                <c:pt idx="7">
                  <c:v>3.3462522274543289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0-4567-8C5D-6BBBF4A9389E}"/>
            </c:ext>
          </c:extLst>
        </c:ser>
        <c:ser>
          <c:idx val="2"/>
          <c:order val="2"/>
          <c:tx>
            <c:strRef>
              <c:f>'Previous oE assumptions'!$A$9:$B$9</c:f>
              <c:strCache>
                <c:ptCount val="2"/>
                <c:pt idx="0">
                  <c:v>SC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assumptions'!$C$9:$J$9</c:f>
              <c:numCache>
                <c:formatCode>General</c:formatCode>
                <c:ptCount val="8"/>
                <c:pt idx="0">
                  <c:v>5.3241578980562876</c:v>
                </c:pt>
                <c:pt idx="1">
                  <c:v>5.057950003153473</c:v>
                </c:pt>
                <c:pt idx="2">
                  <c:v>4.8050525029957987</c:v>
                </c:pt>
                <c:pt idx="3">
                  <c:v>4.5647998778460082</c:v>
                </c:pt>
                <c:pt idx="4">
                  <c:v>4.3365598839537078</c:v>
                </c:pt>
                <c:pt idx="5">
                  <c:v>4.1197318897560224</c:v>
                </c:pt>
                <c:pt idx="6">
                  <c:v>3.913745295268221</c:v>
                </c:pt>
                <c:pt idx="7">
                  <c:v>3.7180580305048099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0-4567-8C5D-6BBBF4A9389E}"/>
            </c:ext>
          </c:extLst>
        </c:ser>
        <c:ser>
          <c:idx val="3"/>
          <c:order val="3"/>
          <c:tx>
            <c:strRef>
              <c:f>'Previous oE assumptions'!$A$12:$B$12</c:f>
              <c:strCache>
                <c:ptCount val="2"/>
                <c:pt idx="0">
                  <c:v>TF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'Previous oE assumptions'!$C$12:$J$12</c:f>
              <c:numCache>
                <c:formatCode>General</c:formatCode>
                <c:ptCount val="8"/>
                <c:pt idx="0">
                  <c:v>5.3241578980562876</c:v>
                </c:pt>
                <c:pt idx="1">
                  <c:v>4.0463600025227784</c:v>
                </c:pt>
                <c:pt idx="2">
                  <c:v>3.8440420023966393</c:v>
                </c:pt>
                <c:pt idx="3">
                  <c:v>3.6518399022768069</c:v>
                </c:pt>
                <c:pt idx="4">
                  <c:v>3.4692479071629663</c:v>
                </c:pt>
                <c:pt idx="5">
                  <c:v>3.295785511804818</c:v>
                </c:pt>
                <c:pt idx="6">
                  <c:v>3.1309962362145769</c:v>
                </c:pt>
                <c:pt idx="7">
                  <c:v>2.974446424403848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0-4567-8C5D-6BBBF4A9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82432"/>
        <c:axId val="1252279104"/>
      </c:lineChart>
      <c:catAx>
        <c:axId val="12522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79104"/>
        <c:crosses val="autoZero"/>
        <c:auto val="1"/>
        <c:lblAlgn val="ctr"/>
        <c:lblOffset val="100"/>
        <c:noMultiLvlLbl val="0"/>
      </c:catAx>
      <c:valAx>
        <c:axId val="1252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oE proposition'!$A$2:$B$2</c:f>
              <c:strCache>
                <c:ptCount val="2"/>
                <c:pt idx="0">
                  <c:v>DT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proposition'!$C$2:$K$2</c:f>
              <c:numCache>
                <c:formatCode>General</c:formatCode>
                <c:ptCount val="9"/>
                <c:pt idx="0">
                  <c:v>9.0735292557000022</c:v>
                </c:pt>
                <c:pt idx="1">
                  <c:v>6.1323528357000008</c:v>
                </c:pt>
                <c:pt idx="2">
                  <c:v>8.9705880810000007</c:v>
                </c:pt>
                <c:pt idx="3">
                  <c:v>8.4117645612</c:v>
                </c:pt>
                <c:pt idx="4">
                  <c:v>7.3602939910499998</c:v>
                </c:pt>
                <c:pt idx="5">
                  <c:v>6.2562498923924998</c:v>
                </c:pt>
                <c:pt idx="6">
                  <c:v>5.1614061612238125</c:v>
                </c:pt>
                <c:pt idx="7">
                  <c:v>4.0000897749484547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53-ACA1-E095698C02C0}"/>
            </c:ext>
          </c:extLst>
        </c:ser>
        <c:ser>
          <c:idx val="1"/>
          <c:order val="1"/>
          <c:tx>
            <c:strRef>
              <c:f>'New oE proposition'!$A$5:$B$5</c:f>
              <c:strCache>
                <c:ptCount val="2"/>
                <c:pt idx="0">
                  <c:v>GD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proposition'!$C$5:$K$5</c:f>
              <c:numCache>
                <c:formatCode>General</c:formatCode>
                <c:ptCount val="9"/>
                <c:pt idx="0">
                  <c:v>9.0735292557000022</c:v>
                </c:pt>
                <c:pt idx="1">
                  <c:v>6.1323528357000008</c:v>
                </c:pt>
                <c:pt idx="2">
                  <c:v>8.9705880810000007</c:v>
                </c:pt>
                <c:pt idx="3">
                  <c:v>8.4117645612</c:v>
                </c:pt>
                <c:pt idx="4">
                  <c:v>7.9911763331399994</c:v>
                </c:pt>
                <c:pt idx="5">
                  <c:v>7.1920586998259992</c:v>
                </c:pt>
                <c:pt idx="6">
                  <c:v>6.1132498948520988</c:v>
                </c:pt>
                <c:pt idx="7">
                  <c:v>5.1962624106242838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53-ACA1-E095698C02C0}"/>
            </c:ext>
          </c:extLst>
        </c:ser>
        <c:ser>
          <c:idx val="2"/>
          <c:order val="2"/>
          <c:tx>
            <c:strRef>
              <c:f>'New oE proposition'!$A$8:$B$8</c:f>
              <c:strCache>
                <c:ptCount val="2"/>
                <c:pt idx="0">
                  <c:v>SC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proposition'!$C$8:$K$8</c:f>
              <c:numCache>
                <c:formatCode>General</c:formatCode>
                <c:ptCount val="9"/>
                <c:pt idx="0">
                  <c:v>9.0735292557000022</c:v>
                </c:pt>
                <c:pt idx="1">
                  <c:v>6.1323528357000008</c:v>
                </c:pt>
                <c:pt idx="2">
                  <c:v>8.9705880810000007</c:v>
                </c:pt>
                <c:pt idx="3">
                  <c:v>8.4117645612</c:v>
                </c:pt>
                <c:pt idx="4">
                  <c:v>7.1499998770199999</c:v>
                </c:pt>
                <c:pt idx="5">
                  <c:v>5.7199999016160001</c:v>
                </c:pt>
                <c:pt idx="6">
                  <c:v>4.4615999232604802</c:v>
                </c:pt>
                <c:pt idx="7">
                  <c:v>3.3461999424453603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53-ACA1-E095698C02C0}"/>
            </c:ext>
          </c:extLst>
        </c:ser>
        <c:ser>
          <c:idx val="3"/>
          <c:order val="3"/>
          <c:tx>
            <c:strRef>
              <c:f>'New oE proposition'!$A$11:$B$11</c:f>
              <c:strCache>
                <c:ptCount val="2"/>
                <c:pt idx="0">
                  <c:v>TF</c:v>
                </c:pt>
                <c:pt idx="1">
                  <c:v>Z_Import_Oil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proposition'!$C$11:$K$11</c:f>
              <c:numCache>
                <c:formatCode>General</c:formatCode>
                <c:ptCount val="9"/>
                <c:pt idx="0">
                  <c:v>9.0735292557000022</c:v>
                </c:pt>
                <c:pt idx="1">
                  <c:v>6.1323528357000008</c:v>
                </c:pt>
                <c:pt idx="2">
                  <c:v>8.9705880810000007</c:v>
                </c:pt>
                <c:pt idx="3">
                  <c:v>8.4117645612</c:v>
                </c:pt>
                <c:pt idx="4">
                  <c:v>7.1499998770199999</c:v>
                </c:pt>
                <c:pt idx="5">
                  <c:v>5.7199999016160001</c:v>
                </c:pt>
                <c:pt idx="6">
                  <c:v>4.4615999232604802</c:v>
                </c:pt>
                <c:pt idx="7">
                  <c:v>3.3461999424453603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F-4353-ACA1-E095698C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74112"/>
        <c:axId val="1252254976"/>
      </c:lineChart>
      <c:catAx>
        <c:axId val="1252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54976"/>
        <c:crosses val="autoZero"/>
        <c:auto val="1"/>
        <c:lblAlgn val="ctr"/>
        <c:lblOffset val="100"/>
        <c:noMultiLvlLbl val="0"/>
      </c:catAx>
      <c:valAx>
        <c:axId val="12522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oE proposition'!$A$3:$B$3</c:f>
              <c:strCache>
                <c:ptCount val="2"/>
                <c:pt idx="0">
                  <c:v>DT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proposition'!$C$3:$J$3</c:f>
              <c:numCache>
                <c:formatCode>General</c:formatCode>
                <c:ptCount val="8"/>
                <c:pt idx="0">
                  <c:v>2.4044955947999997</c:v>
                </c:pt>
                <c:pt idx="1">
                  <c:v>1.8855176183999998</c:v>
                </c:pt>
                <c:pt idx="2">
                  <c:v>2.3615033363999998</c:v>
                </c:pt>
                <c:pt idx="3">
                  <c:v>1.7503990919999999</c:v>
                </c:pt>
                <c:pt idx="4">
                  <c:v>1.4126027759999999</c:v>
                </c:pt>
                <c:pt idx="5">
                  <c:v>1.0947671513999999</c:v>
                </c:pt>
                <c:pt idx="6">
                  <c:v>0.848444542335</c:v>
                </c:pt>
                <c:pt idx="7">
                  <c:v>0.65754452030962507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4D89-9C19-497521AE0C2E}"/>
            </c:ext>
          </c:extLst>
        </c:ser>
        <c:ser>
          <c:idx val="1"/>
          <c:order val="1"/>
          <c:tx>
            <c:strRef>
              <c:f>'New oE proposition'!$A$6:$B$6</c:f>
              <c:strCache>
                <c:ptCount val="2"/>
                <c:pt idx="0">
                  <c:v>GD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proposition'!$C$6:$J$6</c:f>
              <c:numCache>
                <c:formatCode>General</c:formatCode>
                <c:ptCount val="8"/>
                <c:pt idx="0">
                  <c:v>2.4044955947999997</c:v>
                </c:pt>
                <c:pt idx="1">
                  <c:v>1.8855176183999998</c:v>
                </c:pt>
                <c:pt idx="2">
                  <c:v>2.3615033363999998</c:v>
                </c:pt>
                <c:pt idx="3">
                  <c:v>1.7503990919999999</c:v>
                </c:pt>
                <c:pt idx="4">
                  <c:v>1.4126027759999999</c:v>
                </c:pt>
                <c:pt idx="5">
                  <c:v>1.1399704402320001</c:v>
                </c:pt>
                <c:pt idx="6">
                  <c:v>0.91995614526722413</c:v>
                </c:pt>
                <c:pt idx="7">
                  <c:v>0.74240460923064988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4D89-9C19-497521AE0C2E}"/>
            </c:ext>
          </c:extLst>
        </c:ser>
        <c:ser>
          <c:idx val="2"/>
          <c:order val="2"/>
          <c:tx>
            <c:strRef>
              <c:f>'New oE proposition'!$A$9:$B$9</c:f>
              <c:strCache>
                <c:ptCount val="2"/>
                <c:pt idx="0">
                  <c:v>SC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proposition'!$C$9:$J$9</c:f>
              <c:numCache>
                <c:formatCode>General</c:formatCode>
                <c:ptCount val="8"/>
                <c:pt idx="0">
                  <c:v>2.4044955947999997</c:v>
                </c:pt>
                <c:pt idx="1">
                  <c:v>1.8855176183999998</c:v>
                </c:pt>
                <c:pt idx="2">
                  <c:v>2.3615033363999998</c:v>
                </c:pt>
                <c:pt idx="3">
                  <c:v>1.7503990919999999</c:v>
                </c:pt>
                <c:pt idx="4">
                  <c:v>1.3127993189999998</c:v>
                </c:pt>
                <c:pt idx="5">
                  <c:v>0.98459948924999985</c:v>
                </c:pt>
                <c:pt idx="6">
                  <c:v>0.73844961693749989</c:v>
                </c:pt>
                <c:pt idx="7">
                  <c:v>0.55383721270312491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4D89-9C19-497521AE0C2E}"/>
            </c:ext>
          </c:extLst>
        </c:ser>
        <c:ser>
          <c:idx val="3"/>
          <c:order val="3"/>
          <c:tx>
            <c:strRef>
              <c:f>'New oE proposition'!$A$12:$B$12</c:f>
              <c:strCache>
                <c:ptCount val="2"/>
                <c:pt idx="0">
                  <c:v>TF</c:v>
                </c:pt>
                <c:pt idx="1">
                  <c:v>Z_Import_Hardcoal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proposition'!$C$12:$J$12</c:f>
              <c:numCache>
                <c:formatCode>General</c:formatCode>
                <c:ptCount val="8"/>
                <c:pt idx="0">
                  <c:v>2.4044955947999997</c:v>
                </c:pt>
                <c:pt idx="1">
                  <c:v>1.8855176183999998</c:v>
                </c:pt>
                <c:pt idx="2">
                  <c:v>2.3615033363999998</c:v>
                </c:pt>
                <c:pt idx="3">
                  <c:v>1.7503990919999999</c:v>
                </c:pt>
                <c:pt idx="4">
                  <c:v>1.3127993189999998</c:v>
                </c:pt>
                <c:pt idx="5">
                  <c:v>0.98459948924999985</c:v>
                </c:pt>
                <c:pt idx="6">
                  <c:v>0.73844961693749989</c:v>
                </c:pt>
                <c:pt idx="7">
                  <c:v>0.55383721270312491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0-4D89-9C19-497521AE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04144"/>
        <c:axId val="1244395408"/>
      </c:lineChart>
      <c:catAx>
        <c:axId val="12444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395408"/>
        <c:crosses val="autoZero"/>
        <c:auto val="1"/>
        <c:lblAlgn val="ctr"/>
        <c:lblOffset val="100"/>
        <c:noMultiLvlLbl val="0"/>
      </c:catAx>
      <c:valAx>
        <c:axId val="1244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oE proposition'!$A$4:$B$4</c:f>
              <c:strCache>
                <c:ptCount val="2"/>
                <c:pt idx="0">
                  <c:v>DT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proposition'!$C$4:$J$4</c:f>
              <c:numCache>
                <c:formatCode>General</c:formatCode>
                <c:ptCount val="8"/>
                <c:pt idx="0">
                  <c:v>4.6746340373852817</c:v>
                </c:pt>
                <c:pt idx="1">
                  <c:v>2.8150168473305519</c:v>
                </c:pt>
                <c:pt idx="2">
                  <c:v>6.9095868070840831</c:v>
                </c:pt>
                <c:pt idx="3">
                  <c:v>5.3741230721765083</c:v>
                </c:pt>
                <c:pt idx="4">
                  <c:v>4.6916947455509206</c:v>
                </c:pt>
                <c:pt idx="5">
                  <c:v>3.7533557964407365</c:v>
                </c:pt>
                <c:pt idx="6">
                  <c:v>3.0026846371525893</c:v>
                </c:pt>
                <c:pt idx="7">
                  <c:v>2.4021477097220716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579-A4C4-05386C33E3F9}"/>
            </c:ext>
          </c:extLst>
        </c:ser>
        <c:ser>
          <c:idx val="1"/>
          <c:order val="1"/>
          <c:tx>
            <c:strRef>
              <c:f>'New oE proposition'!$A$7:$B$7</c:f>
              <c:strCache>
                <c:ptCount val="2"/>
                <c:pt idx="0">
                  <c:v>GD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proposition'!$C$7:$J$7</c:f>
              <c:numCache>
                <c:formatCode>General</c:formatCode>
                <c:ptCount val="8"/>
                <c:pt idx="0">
                  <c:v>4.6746340373852817</c:v>
                </c:pt>
                <c:pt idx="1">
                  <c:v>2.8150168473305519</c:v>
                </c:pt>
                <c:pt idx="2">
                  <c:v>6.9095868070840831</c:v>
                </c:pt>
                <c:pt idx="3">
                  <c:v>5.3741230721765083</c:v>
                </c:pt>
                <c:pt idx="4">
                  <c:v>4.6916947455509206</c:v>
                </c:pt>
                <c:pt idx="5">
                  <c:v>4.0817744286293012</c:v>
                </c:pt>
                <c:pt idx="6">
                  <c:v>3.5511437529074921</c:v>
                </c:pt>
                <c:pt idx="7">
                  <c:v>3.0894950650295181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2-4579-A4C4-05386C33E3F9}"/>
            </c:ext>
          </c:extLst>
        </c:ser>
        <c:ser>
          <c:idx val="2"/>
          <c:order val="2"/>
          <c:tx>
            <c:strRef>
              <c:f>'New oE proposition'!$A$10:$B$10</c:f>
              <c:strCache>
                <c:ptCount val="2"/>
                <c:pt idx="0">
                  <c:v>SC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proposition'!$C$10:$J$10</c:f>
              <c:numCache>
                <c:formatCode>General</c:formatCode>
                <c:ptCount val="8"/>
                <c:pt idx="0">
                  <c:v>4.6746340373852817</c:v>
                </c:pt>
                <c:pt idx="1">
                  <c:v>2.8150168473305519</c:v>
                </c:pt>
                <c:pt idx="2">
                  <c:v>6.9095868070840831</c:v>
                </c:pt>
                <c:pt idx="3">
                  <c:v>5.3741230721765083</c:v>
                </c:pt>
                <c:pt idx="4">
                  <c:v>4.5680046113500321</c:v>
                </c:pt>
                <c:pt idx="5">
                  <c:v>3.5858836199097754</c:v>
                </c:pt>
                <c:pt idx="6">
                  <c:v>2.7790598054300761</c:v>
                </c:pt>
                <c:pt idx="7">
                  <c:v>2.084294854072557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2-4579-A4C4-05386C33E3F9}"/>
            </c:ext>
          </c:extLst>
        </c:ser>
        <c:ser>
          <c:idx val="3"/>
          <c:order val="3"/>
          <c:tx>
            <c:strRef>
              <c:f>'New oE proposition'!$A$13:$B$13</c:f>
              <c:strCache>
                <c:ptCount val="2"/>
                <c:pt idx="0">
                  <c:v>TF</c:v>
                </c:pt>
                <c:pt idx="1">
                  <c:v>Z_Import_Gas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'New oE proposition'!$C$1:$J$1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'New oE proposition'!$C$13:$J$13</c:f>
              <c:numCache>
                <c:formatCode>General</c:formatCode>
                <c:ptCount val="8"/>
                <c:pt idx="0">
                  <c:v>4.6746340373852817</c:v>
                </c:pt>
                <c:pt idx="1">
                  <c:v>2.8150168473305519</c:v>
                </c:pt>
                <c:pt idx="2">
                  <c:v>6.9095868070840831</c:v>
                </c:pt>
                <c:pt idx="3">
                  <c:v>5.3741230721765083</c:v>
                </c:pt>
                <c:pt idx="4">
                  <c:v>4.5680046113500321</c:v>
                </c:pt>
                <c:pt idx="5">
                  <c:v>3.5858836199097754</c:v>
                </c:pt>
                <c:pt idx="6">
                  <c:v>2.7790598054300761</c:v>
                </c:pt>
                <c:pt idx="7">
                  <c:v>2.084294854072557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2-4579-A4C4-05386C33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82432"/>
        <c:axId val="1252279104"/>
      </c:lineChart>
      <c:catAx>
        <c:axId val="12522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79104"/>
        <c:crosses val="autoZero"/>
        <c:auto val="1"/>
        <c:lblAlgn val="ctr"/>
        <c:lblOffset val="100"/>
        <c:noMultiLvlLbl val="0"/>
      </c:catAx>
      <c:valAx>
        <c:axId val="1252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390525</xdr:colOff>
      <xdr:row>0</xdr:row>
      <xdr:rowOff>76200</xdr:rowOff>
    </xdr:from>
    <xdr:to>
      <xdr:col>19</xdr:col>
      <xdr:colOff>105692</xdr:colOff>
      <xdr:row>6</xdr:row>
      <xdr:rowOff>47781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C7C9F2A-0933-40F0-BAF0-4690C19E7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76200"/>
          <a:ext cx="6573167" cy="1114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52387</xdr:rowOff>
    </xdr:from>
    <xdr:to>
      <xdr:col>16</xdr:col>
      <xdr:colOff>266700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93C1C1-6CF3-4A74-99CB-39053283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15</xdr:row>
      <xdr:rowOff>14287</xdr:rowOff>
    </xdr:from>
    <xdr:to>
      <xdr:col>16</xdr:col>
      <xdr:colOff>280987</xdr:colOff>
      <xdr:row>29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0618E7-7463-435D-B53C-A5E894E5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15</xdr:row>
      <xdr:rowOff>14287</xdr:rowOff>
    </xdr:from>
    <xdr:to>
      <xdr:col>10</xdr:col>
      <xdr:colOff>166687</xdr:colOff>
      <xdr:row>29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0DA0A-0786-4A51-8D64-52777E50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52387</xdr:rowOff>
    </xdr:from>
    <xdr:to>
      <xdr:col>16</xdr:col>
      <xdr:colOff>266700</xdr:colOff>
      <xdr:row>15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C12E5F-57DE-4967-991C-A299AB73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16</xdr:row>
      <xdr:rowOff>14287</xdr:rowOff>
    </xdr:from>
    <xdr:to>
      <xdr:col>16</xdr:col>
      <xdr:colOff>280987</xdr:colOff>
      <xdr:row>30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BF1ED1-D865-4BBA-B032-164A06C3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16</xdr:row>
      <xdr:rowOff>14287</xdr:rowOff>
    </xdr:from>
    <xdr:to>
      <xdr:col>10</xdr:col>
      <xdr:colOff>166687</xdr:colOff>
      <xdr:row>30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9933720-0624-4EFF-8FE4-95336E5C0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knowledge.worldbank.org/bitstream/handle/10986/36350/CMO-October-202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D4CC-75DE-411F-A710-B4DDE4DB0B4B}">
  <dimension ref="A1:K21"/>
  <sheetViews>
    <sheetView tabSelected="1" workbookViewId="0">
      <selection activeCell="K8" sqref="K8"/>
    </sheetView>
  </sheetViews>
  <sheetFormatPr baseColWidth="10" defaultRowHeight="14.4" x14ac:dyDescent="0.3"/>
  <sheetData>
    <row r="1" spans="1:11" x14ac:dyDescent="0.3">
      <c r="A1" t="s">
        <v>2</v>
      </c>
      <c r="D1">
        <v>2018</v>
      </c>
      <c r="E1">
        <v>2020</v>
      </c>
      <c r="F1">
        <v>2025</v>
      </c>
      <c r="G1">
        <v>2030</v>
      </c>
      <c r="H1">
        <v>2035</v>
      </c>
    </row>
    <row r="2" spans="1:11" x14ac:dyDescent="0.3">
      <c r="A2">
        <f>1/0.00000105505585262</f>
        <v>947817.12031331728</v>
      </c>
      <c r="B2" t="s">
        <v>3</v>
      </c>
      <c r="D2">
        <v>5.48</v>
      </c>
      <c r="E2">
        <v>3.3</v>
      </c>
      <c r="F2">
        <v>8.1</v>
      </c>
      <c r="G2">
        <v>6.3</v>
      </c>
      <c r="H2">
        <v>5.5</v>
      </c>
    </row>
    <row r="4" spans="1:11" x14ac:dyDescent="0.3">
      <c r="D4">
        <f>D2*$A$2</f>
        <v>5194037.8193169795</v>
      </c>
      <c r="E4">
        <f>E2*$A$2</f>
        <v>3127796.4970339467</v>
      </c>
      <c r="F4">
        <f>F2*$A$2</f>
        <v>7677318.6745378701</v>
      </c>
      <c r="G4">
        <f>G2*$A$2</f>
        <v>5971247.8579738988</v>
      </c>
      <c r="H4">
        <f>H2*$A$2</f>
        <v>5212994.1617232449</v>
      </c>
      <c r="I4" t="s">
        <v>0</v>
      </c>
    </row>
    <row r="5" spans="1:11" x14ac:dyDescent="0.3">
      <c r="D5">
        <f>D4*0.9/1000000</f>
        <v>4.6746340373852817</v>
      </c>
      <c r="E5">
        <f>E4*0.9/1000000</f>
        <v>2.8150168473305519</v>
      </c>
      <c r="F5">
        <f t="shared" ref="F5:H5" si="0">F4*0.9/1000000</f>
        <v>6.9095868070840831</v>
      </c>
      <c r="G5">
        <f t="shared" si="0"/>
        <v>5.3741230721765083</v>
      </c>
      <c r="H5">
        <f t="shared" si="0"/>
        <v>4.6916947455509206</v>
      </c>
      <c r="I5" t="s">
        <v>1</v>
      </c>
    </row>
    <row r="8" spans="1:11" x14ac:dyDescent="0.3">
      <c r="A8" t="s">
        <v>4</v>
      </c>
      <c r="K8" s="1" t="s">
        <v>13</v>
      </c>
    </row>
    <row r="9" spans="1:11" x14ac:dyDescent="0.3">
      <c r="A9">
        <v>163398.69</v>
      </c>
      <c r="B9" t="s">
        <v>3</v>
      </c>
      <c r="D9">
        <v>2018</v>
      </c>
      <c r="E9">
        <v>2020</v>
      </c>
      <c r="F9">
        <v>2025</v>
      </c>
      <c r="G9">
        <v>2030</v>
      </c>
      <c r="H9">
        <v>2035</v>
      </c>
    </row>
    <row r="10" spans="1:11" x14ac:dyDescent="0.3">
      <c r="D10">
        <v>61.7</v>
      </c>
      <c r="E10">
        <v>41.7</v>
      </c>
      <c r="F10">
        <v>61</v>
      </c>
      <c r="G10">
        <v>57.2</v>
      </c>
      <c r="H10">
        <v>59</v>
      </c>
    </row>
    <row r="12" spans="1:11" x14ac:dyDescent="0.3">
      <c r="D12">
        <f>D10*$A$9</f>
        <v>10081699.173</v>
      </c>
      <c r="E12">
        <f t="shared" ref="E12:H12" si="1">E10*$A$9</f>
        <v>6813725.3730000006</v>
      </c>
      <c r="F12">
        <f t="shared" si="1"/>
        <v>9967320.0899999999</v>
      </c>
      <c r="G12">
        <f t="shared" si="1"/>
        <v>9346405.068</v>
      </c>
      <c r="H12">
        <f t="shared" si="1"/>
        <v>9640522.7100000009</v>
      </c>
      <c r="I12" t="s">
        <v>0</v>
      </c>
    </row>
    <row r="13" spans="1:11" x14ac:dyDescent="0.3">
      <c r="D13">
        <f>D12*0.9/1000000</f>
        <v>9.0735292557000022</v>
      </c>
      <c r="E13">
        <f>E12*0.9/1000000</f>
        <v>6.1323528357000008</v>
      </c>
      <c r="F13">
        <f t="shared" ref="F13" si="2">F12*0.9/1000000</f>
        <v>8.9705880810000007</v>
      </c>
      <c r="G13">
        <f t="shared" ref="G13" si="3">G12*0.9/1000000</f>
        <v>8.4117645612</v>
      </c>
      <c r="H13">
        <f t="shared" ref="H13" si="4">H12*0.9/1000000</f>
        <v>8.6764704390000009</v>
      </c>
      <c r="I13" t="s">
        <v>1</v>
      </c>
    </row>
    <row r="16" spans="1:11" x14ac:dyDescent="0.3">
      <c r="A16" t="s">
        <v>5</v>
      </c>
    </row>
    <row r="17" spans="1:9" x14ac:dyDescent="0.3">
      <c r="A17">
        <v>34120.839999999997</v>
      </c>
      <c r="B17" t="s">
        <v>3</v>
      </c>
      <c r="D17">
        <v>2018</v>
      </c>
      <c r="E17">
        <v>2020</v>
      </c>
      <c r="F17">
        <v>2025</v>
      </c>
      <c r="G17">
        <v>2030</v>
      </c>
      <c r="H17">
        <v>2035</v>
      </c>
    </row>
    <row r="18" spans="1:9" x14ac:dyDescent="0.3">
      <c r="D18">
        <v>78.3</v>
      </c>
      <c r="E18">
        <v>61.4</v>
      </c>
      <c r="F18">
        <v>76.900000000000006</v>
      </c>
      <c r="G18">
        <v>57</v>
      </c>
      <c r="H18">
        <v>46</v>
      </c>
    </row>
    <row r="20" spans="1:9" x14ac:dyDescent="0.3">
      <c r="D20">
        <f>D18*$A$17</f>
        <v>2671661.7719999994</v>
      </c>
      <c r="E20">
        <f t="shared" ref="E20:H20" si="5">E18*$A$17</f>
        <v>2095019.5759999997</v>
      </c>
      <c r="F20">
        <f t="shared" si="5"/>
        <v>2623892.5959999999</v>
      </c>
      <c r="G20">
        <f t="shared" si="5"/>
        <v>1944887.88</v>
      </c>
      <c r="H20">
        <f t="shared" si="5"/>
        <v>1569558.64</v>
      </c>
      <c r="I20" t="s">
        <v>0</v>
      </c>
    </row>
    <row r="21" spans="1:9" x14ac:dyDescent="0.3">
      <c r="D21">
        <f>D20*0.9/1000000</f>
        <v>2.4044955947999997</v>
      </c>
      <c r="E21">
        <f>E20*0.9/1000000</f>
        <v>1.8855176183999998</v>
      </c>
      <c r="F21">
        <f t="shared" ref="F21" si="6">F20*0.9/1000000</f>
        <v>2.3615033363999998</v>
      </c>
      <c r="G21">
        <f t="shared" ref="G21" si="7">G20*0.9/1000000</f>
        <v>1.7503990919999999</v>
      </c>
      <c r="H21">
        <f t="shared" ref="H21" si="8">H20*0.9/1000000</f>
        <v>1.4126027759999999</v>
      </c>
      <c r="I21" t="s">
        <v>1</v>
      </c>
    </row>
  </sheetData>
  <hyperlinks>
    <hyperlink ref="K8" r:id="rId1" xr:uid="{0EEBEDED-BBD8-4B77-A0E1-167433D4E8A4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65DA-5B15-4C34-ADE2-40FA6B33362A}">
  <dimension ref="A1:J12"/>
  <sheetViews>
    <sheetView workbookViewId="0">
      <selection activeCell="C22" sqref="C22"/>
    </sheetView>
  </sheetViews>
  <sheetFormatPr baseColWidth="10" defaultRowHeight="14.4" x14ac:dyDescent="0.3"/>
  <cols>
    <col min="2" max="2" width="17.88671875" bestFit="1" customWidth="1"/>
  </cols>
  <sheetData>
    <row r="1" spans="1:10" x14ac:dyDescent="0.3">
      <c r="A1" t="s">
        <v>9</v>
      </c>
      <c r="B1" t="s">
        <v>6</v>
      </c>
      <c r="C1">
        <v>9.1977036903098313</v>
      </c>
      <c r="D1">
        <v>6.9902548046354713</v>
      </c>
      <c r="E1">
        <v>6.6407420644036979</v>
      </c>
      <c r="F1">
        <v>6.308704961183512</v>
      </c>
      <c r="G1">
        <v>5.9932697131243362</v>
      </c>
      <c r="H1">
        <v>5.6936062274681198</v>
      </c>
      <c r="I1">
        <v>5.408925916094713</v>
      </c>
      <c r="J1">
        <v>5.1384796202899778</v>
      </c>
    </row>
    <row r="2" spans="1:10" x14ac:dyDescent="0.3">
      <c r="A2" t="s">
        <v>9</v>
      </c>
      <c r="B2" t="s">
        <v>7</v>
      </c>
      <c r="C2">
        <v>3.2741769547325101</v>
      </c>
      <c r="D2">
        <v>2.488374485596708</v>
      </c>
      <c r="E2">
        <v>2.3639557613168725</v>
      </c>
      <c r="F2">
        <v>2.2457579732510289</v>
      </c>
      <c r="G2">
        <v>2.1334700745884772</v>
      </c>
      <c r="H2">
        <v>2.026796570859053</v>
      </c>
      <c r="I2">
        <v>1.9254567423161004</v>
      </c>
      <c r="J2">
        <v>1.8291839052002954</v>
      </c>
    </row>
    <row r="3" spans="1:10" x14ac:dyDescent="0.3">
      <c r="A3" t="s">
        <v>9</v>
      </c>
      <c r="B3" t="s">
        <v>8</v>
      </c>
      <c r="C3">
        <v>5.3241578980562876</v>
      </c>
      <c r="D3">
        <v>4.0463600025227784</v>
      </c>
      <c r="E3">
        <v>3.8440420023966393</v>
      </c>
      <c r="F3">
        <v>3.6518399022768069</v>
      </c>
      <c r="G3">
        <v>3.4692479071629663</v>
      </c>
      <c r="H3">
        <v>3.295785511804818</v>
      </c>
      <c r="I3">
        <v>3.1309962362145769</v>
      </c>
      <c r="J3">
        <v>2.974446424403848</v>
      </c>
    </row>
    <row r="4" spans="1:10" x14ac:dyDescent="0.3">
      <c r="A4" t="s">
        <v>10</v>
      </c>
      <c r="B4" t="s">
        <v>6</v>
      </c>
      <c r="C4">
        <v>9.1977036903098313</v>
      </c>
      <c r="D4">
        <v>7.864036655214905</v>
      </c>
      <c r="E4">
        <v>7.4708348224541599</v>
      </c>
      <c r="F4">
        <v>7.0972930813314514</v>
      </c>
      <c r="G4">
        <v>6.742428427264878</v>
      </c>
      <c r="H4">
        <v>6.4053070059016344</v>
      </c>
      <c r="I4">
        <v>6.0850416556065525</v>
      </c>
      <c r="J4">
        <v>5.7807895728262242</v>
      </c>
    </row>
    <row r="5" spans="1:10" x14ac:dyDescent="0.3">
      <c r="A5" t="s">
        <v>10</v>
      </c>
      <c r="B5" t="s">
        <v>7</v>
      </c>
      <c r="C5">
        <v>3.2741769547325101</v>
      </c>
      <c r="D5">
        <v>2.7994212962962961</v>
      </c>
      <c r="E5">
        <v>2.6594502314814812</v>
      </c>
      <c r="F5">
        <v>2.5264777199074073</v>
      </c>
      <c r="G5">
        <v>2.4001538339120367</v>
      </c>
      <c r="H5">
        <v>2.2801461422164349</v>
      </c>
      <c r="I5">
        <v>2.1661388351056128</v>
      </c>
      <c r="J5">
        <v>2.0578318933503321</v>
      </c>
    </row>
    <row r="6" spans="1:10" x14ac:dyDescent="0.3">
      <c r="A6" t="s">
        <v>10</v>
      </c>
      <c r="B6" t="s">
        <v>8</v>
      </c>
      <c r="C6">
        <v>5.3241578980562876</v>
      </c>
      <c r="D6">
        <v>4.5521550028381261</v>
      </c>
      <c r="E6">
        <v>4.3245472526962185</v>
      </c>
      <c r="F6">
        <v>4.1083198900614075</v>
      </c>
      <c r="G6">
        <v>3.9029038955583371</v>
      </c>
      <c r="H6">
        <v>3.7077587007804205</v>
      </c>
      <c r="I6">
        <v>3.5223707657413992</v>
      </c>
      <c r="J6">
        <v>3.3462522274543289</v>
      </c>
    </row>
    <row r="7" spans="1:10" x14ac:dyDescent="0.3">
      <c r="A7" t="s">
        <v>11</v>
      </c>
      <c r="B7" t="s">
        <v>6</v>
      </c>
      <c r="C7">
        <v>9.1977036903098313</v>
      </c>
      <c r="D7">
        <v>8.7378185057943387</v>
      </c>
      <c r="E7">
        <v>8.3009275805046219</v>
      </c>
      <c r="F7">
        <v>7.88588120147939</v>
      </c>
      <c r="G7">
        <v>7.4915871414054198</v>
      </c>
      <c r="H7">
        <v>7.1170077843351489</v>
      </c>
      <c r="I7">
        <v>6.7611573951183912</v>
      </c>
      <c r="J7">
        <v>6.4230995253624714</v>
      </c>
    </row>
    <row r="8" spans="1:10" x14ac:dyDescent="0.3">
      <c r="A8" t="s">
        <v>11</v>
      </c>
      <c r="B8" t="s">
        <v>7</v>
      </c>
      <c r="C8">
        <v>3.2741769547325101</v>
      </c>
      <c r="D8">
        <v>3.1104681069958846</v>
      </c>
      <c r="E8">
        <v>2.9549447016460904</v>
      </c>
      <c r="F8">
        <v>2.8071974665637858</v>
      </c>
      <c r="G8">
        <v>2.6668375932355963</v>
      </c>
      <c r="H8">
        <v>2.5334957135738163</v>
      </c>
      <c r="I8">
        <v>2.4068209278951254</v>
      </c>
      <c r="J8">
        <v>2.2864798815003691</v>
      </c>
    </row>
    <row r="9" spans="1:10" x14ac:dyDescent="0.3">
      <c r="A9" t="s">
        <v>11</v>
      </c>
      <c r="B9" t="s">
        <v>8</v>
      </c>
      <c r="C9">
        <v>5.3241578980562876</v>
      </c>
      <c r="D9">
        <v>5.057950003153473</v>
      </c>
      <c r="E9">
        <v>4.8050525029957987</v>
      </c>
      <c r="F9">
        <v>4.5647998778460082</v>
      </c>
      <c r="G9">
        <v>4.3365598839537078</v>
      </c>
      <c r="H9">
        <v>4.1197318897560224</v>
      </c>
      <c r="I9">
        <v>3.913745295268221</v>
      </c>
      <c r="J9">
        <v>3.7180580305048099</v>
      </c>
    </row>
    <row r="10" spans="1:10" x14ac:dyDescent="0.3">
      <c r="A10" t="s">
        <v>12</v>
      </c>
      <c r="B10" t="s">
        <v>6</v>
      </c>
      <c r="C10">
        <v>9.1977036903098313</v>
      </c>
      <c r="D10">
        <v>6.9902548046354713</v>
      </c>
      <c r="E10">
        <v>6.6407420644036979</v>
      </c>
      <c r="F10">
        <v>6.308704961183512</v>
      </c>
      <c r="G10">
        <v>5.9932697131243362</v>
      </c>
      <c r="H10">
        <v>5.6936062274681198</v>
      </c>
      <c r="I10">
        <v>5.408925916094713</v>
      </c>
      <c r="J10">
        <v>5.1384796202899778</v>
      </c>
    </row>
    <row r="11" spans="1:10" x14ac:dyDescent="0.3">
      <c r="A11" t="s">
        <v>12</v>
      </c>
      <c r="B11" t="s">
        <v>7</v>
      </c>
      <c r="C11">
        <v>3.2741769547325101</v>
      </c>
      <c r="D11">
        <v>2.488374485596708</v>
      </c>
      <c r="E11">
        <v>2.3639557613168725</v>
      </c>
      <c r="F11">
        <v>2.2457579732510289</v>
      </c>
      <c r="G11">
        <v>2.1334700745884772</v>
      </c>
      <c r="H11">
        <v>2.026796570859053</v>
      </c>
      <c r="I11">
        <v>1.9254567423161004</v>
      </c>
      <c r="J11">
        <v>1.8291839052002954</v>
      </c>
    </row>
    <row r="12" spans="1:10" x14ac:dyDescent="0.3">
      <c r="A12" t="s">
        <v>12</v>
      </c>
      <c r="B12" t="s">
        <v>8</v>
      </c>
      <c r="C12">
        <v>5.3241578980562876</v>
      </c>
      <c r="D12">
        <v>4.0463600025227784</v>
      </c>
      <c r="E12">
        <v>3.8440420023966393</v>
      </c>
      <c r="F12">
        <v>3.6518399022768069</v>
      </c>
      <c r="G12">
        <v>3.4692479071629663</v>
      </c>
      <c r="H12">
        <v>3.295785511804818</v>
      </c>
      <c r="I12">
        <v>3.1309962362145769</v>
      </c>
      <c r="J12">
        <v>2.974446424403848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E4B3-9791-4D84-AB77-4A2B360F18C4}">
  <dimension ref="A1:J13"/>
  <sheetViews>
    <sheetView workbookViewId="0">
      <selection activeCell="R11" sqref="R11"/>
    </sheetView>
  </sheetViews>
  <sheetFormatPr baseColWidth="10" defaultRowHeight="14.4" x14ac:dyDescent="0.3"/>
  <cols>
    <col min="2" max="2" width="17.88671875" bestFit="1" customWidth="1"/>
  </cols>
  <sheetData>
    <row r="1" spans="1:10" x14ac:dyDescent="0.3">
      <c r="C1">
        <v>2018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 x14ac:dyDescent="0.3">
      <c r="A2" t="s">
        <v>9</v>
      </c>
      <c r="B2" t="s">
        <v>6</v>
      </c>
      <c r="C2">
        <v>9.0735292557000022</v>
      </c>
      <c r="D2">
        <v>6.1323528357000008</v>
      </c>
      <c r="E2">
        <v>8.9705880810000007</v>
      </c>
      <c r="F2">
        <v>8.4117645612</v>
      </c>
      <c r="G2">
        <f>F2*0.875</f>
        <v>7.3602939910499998</v>
      </c>
      <c r="H2">
        <f>G2*0.85</f>
        <v>6.2562498923924998</v>
      </c>
      <c r="I2">
        <f>H2*0.825</f>
        <v>5.1614061612238125</v>
      </c>
      <c r="J2">
        <f>I2*0.775</f>
        <v>4.0000897749484547</v>
      </c>
    </row>
    <row r="3" spans="1:10" x14ac:dyDescent="0.3">
      <c r="A3" t="s">
        <v>9</v>
      </c>
      <c r="B3" t="s">
        <v>7</v>
      </c>
      <c r="C3">
        <v>2.4044955947999997</v>
      </c>
      <c r="D3">
        <v>1.8855176183999998</v>
      </c>
      <c r="E3">
        <v>2.3615033363999998</v>
      </c>
      <c r="F3">
        <v>1.7503990919999999</v>
      </c>
      <c r="G3">
        <v>1.4126027759999999</v>
      </c>
      <c r="H3">
        <f>G3*0.775</f>
        <v>1.0947671513999999</v>
      </c>
      <c r="I3">
        <f t="shared" ref="I3:J3" si="0">H3*0.775</f>
        <v>0.848444542335</v>
      </c>
      <c r="J3">
        <f t="shared" si="0"/>
        <v>0.65754452030962507</v>
      </c>
    </row>
    <row r="4" spans="1:10" x14ac:dyDescent="0.3">
      <c r="A4" t="s">
        <v>9</v>
      </c>
      <c r="B4" t="s">
        <v>8</v>
      </c>
      <c r="C4">
        <v>4.6746340373852817</v>
      </c>
      <c r="D4">
        <v>2.8150168473305519</v>
      </c>
      <c r="E4">
        <v>6.9095868070840831</v>
      </c>
      <c r="F4">
        <v>5.3741230721765083</v>
      </c>
      <c r="G4">
        <v>4.6916947455509206</v>
      </c>
      <c r="H4">
        <f>G4*0.8</f>
        <v>3.7533557964407365</v>
      </c>
      <c r="I4">
        <f t="shared" ref="I4:J4" si="1">H4*0.8</f>
        <v>3.0026846371525893</v>
      </c>
      <c r="J4">
        <f t="shared" si="1"/>
        <v>2.4021477097220716</v>
      </c>
    </row>
    <row r="5" spans="1:10" x14ac:dyDescent="0.3">
      <c r="A5" t="s">
        <v>10</v>
      </c>
      <c r="B5" t="s">
        <v>6</v>
      </c>
      <c r="C5">
        <v>9.0735292557000022</v>
      </c>
      <c r="D5">
        <v>6.1323528357000008</v>
      </c>
      <c r="E5">
        <v>8.9705880810000007</v>
      </c>
      <c r="F5">
        <v>8.4117645612</v>
      </c>
      <c r="G5">
        <v>7.9911763331399994</v>
      </c>
      <c r="H5">
        <f>G5*0.9</f>
        <v>7.1920586998259992</v>
      </c>
      <c r="I5">
        <f>H5*0.85</f>
        <v>6.1132498948520988</v>
      </c>
      <c r="J5">
        <f>I5*0.85</f>
        <v>5.1962624106242838</v>
      </c>
    </row>
    <row r="6" spans="1:10" x14ac:dyDescent="0.3">
      <c r="A6" t="s">
        <v>10</v>
      </c>
      <c r="B6" t="s">
        <v>7</v>
      </c>
      <c r="C6">
        <v>2.4044955947999997</v>
      </c>
      <c r="D6">
        <v>1.8855176183999998</v>
      </c>
      <c r="E6">
        <v>2.3615033363999998</v>
      </c>
      <c r="F6">
        <v>1.7503990919999999</v>
      </c>
      <c r="G6">
        <v>1.4126027759999999</v>
      </c>
      <c r="H6">
        <f>G6*0.807</f>
        <v>1.1399704402320001</v>
      </c>
      <c r="I6">
        <f t="shared" ref="I6:J6" si="2">H6*0.807</f>
        <v>0.91995614526722413</v>
      </c>
      <c r="J6">
        <f t="shared" si="2"/>
        <v>0.74240460923064988</v>
      </c>
    </row>
    <row r="7" spans="1:10" x14ac:dyDescent="0.3">
      <c r="A7" t="s">
        <v>10</v>
      </c>
      <c r="B7" t="s">
        <v>8</v>
      </c>
      <c r="C7">
        <v>4.6746340373852817</v>
      </c>
      <c r="D7">
        <v>2.8150168473305519</v>
      </c>
      <c r="E7">
        <v>6.9095868070840831</v>
      </c>
      <c r="F7">
        <v>5.3741230721765083</v>
      </c>
      <c r="G7">
        <v>4.6916947455509206</v>
      </c>
      <c r="H7">
        <f>G7*0.87</f>
        <v>4.0817744286293012</v>
      </c>
      <c r="I7">
        <f>G7*0.87*0.87</f>
        <v>3.5511437529074921</v>
      </c>
      <c r="J7">
        <f>G7*0.87^3</f>
        <v>3.0894950650295181</v>
      </c>
    </row>
    <row r="8" spans="1:10" x14ac:dyDescent="0.3">
      <c r="A8" t="s">
        <v>11</v>
      </c>
      <c r="B8" t="s">
        <v>6</v>
      </c>
      <c r="C8">
        <v>9.0735292557000022</v>
      </c>
      <c r="D8">
        <v>6.1323528357000008</v>
      </c>
      <c r="E8">
        <v>8.9705880810000007</v>
      </c>
      <c r="F8">
        <v>8.4117645612</v>
      </c>
      <c r="G8">
        <f>F8*0.85</f>
        <v>7.1499998770199999</v>
      </c>
      <c r="H8">
        <f t="shared" ref="H8" si="3">G8*0.8</f>
        <v>5.7199999016160001</v>
      </c>
      <c r="I8">
        <f>H8*0.78</f>
        <v>4.4615999232604802</v>
      </c>
      <c r="J8">
        <f>I8*0.75</f>
        <v>3.3461999424453603</v>
      </c>
    </row>
    <row r="9" spans="1:10" x14ac:dyDescent="0.3">
      <c r="A9" t="s">
        <v>11</v>
      </c>
      <c r="B9" t="s">
        <v>7</v>
      </c>
      <c r="C9">
        <v>2.4044955947999997</v>
      </c>
      <c r="D9">
        <v>1.8855176183999998</v>
      </c>
      <c r="E9">
        <v>2.3615033363999998</v>
      </c>
      <c r="F9">
        <v>1.7503990919999999</v>
      </c>
      <c r="G9">
        <f>F9*0.75</f>
        <v>1.3127993189999998</v>
      </c>
      <c r="H9">
        <f t="shared" ref="H9:J9" si="4">G9*0.75</f>
        <v>0.98459948924999985</v>
      </c>
      <c r="I9">
        <f t="shared" si="4"/>
        <v>0.73844961693749989</v>
      </c>
      <c r="J9">
        <f t="shared" si="4"/>
        <v>0.55383721270312491</v>
      </c>
    </row>
    <row r="10" spans="1:10" x14ac:dyDescent="0.3">
      <c r="A10" t="s">
        <v>11</v>
      </c>
      <c r="B10" t="s">
        <v>8</v>
      </c>
      <c r="C10">
        <v>4.6746340373852817</v>
      </c>
      <c r="D10">
        <v>2.8150168473305519</v>
      </c>
      <c r="E10">
        <v>6.9095868070840831</v>
      </c>
      <c r="F10">
        <v>5.3741230721765083</v>
      </c>
      <c r="G10">
        <f>F10*0.85</f>
        <v>4.5680046113500321</v>
      </c>
      <c r="H10">
        <f>G10*0.785</f>
        <v>3.5858836199097754</v>
      </c>
      <c r="I10">
        <f>H10*0.775</f>
        <v>2.7790598054300761</v>
      </c>
      <c r="J10">
        <f>I10*0.75</f>
        <v>2.084294854072557</v>
      </c>
    </row>
    <row r="11" spans="1:10" x14ac:dyDescent="0.3">
      <c r="A11" t="s">
        <v>12</v>
      </c>
      <c r="B11" t="s">
        <v>6</v>
      </c>
      <c r="C11">
        <v>9.0735292557000022</v>
      </c>
      <c r="D11">
        <v>6.1323528357000008</v>
      </c>
      <c r="E11">
        <v>8.9705880810000007</v>
      </c>
      <c r="F11">
        <v>8.4117645612</v>
      </c>
      <c r="G11">
        <f>F11*0.85</f>
        <v>7.1499998770199999</v>
      </c>
      <c r="H11">
        <f t="shared" ref="H11" si="5">G11*0.8</f>
        <v>5.7199999016160001</v>
      </c>
      <c r="I11">
        <f>H11*0.78</f>
        <v>4.4615999232604802</v>
      </c>
      <c r="J11">
        <f>I11*0.75</f>
        <v>3.3461999424453603</v>
      </c>
    </row>
    <row r="12" spans="1:10" x14ac:dyDescent="0.3">
      <c r="A12" t="s">
        <v>12</v>
      </c>
      <c r="B12" t="s">
        <v>7</v>
      </c>
      <c r="C12">
        <v>2.4044955947999997</v>
      </c>
      <c r="D12">
        <v>1.8855176183999998</v>
      </c>
      <c r="E12">
        <v>2.3615033363999998</v>
      </c>
      <c r="F12">
        <v>1.7503990919999999</v>
      </c>
      <c r="G12">
        <f>F12*0.75</f>
        <v>1.3127993189999998</v>
      </c>
      <c r="H12">
        <f t="shared" ref="H12:J12" si="6">G12*0.75</f>
        <v>0.98459948924999985</v>
      </c>
      <c r="I12">
        <f t="shared" si="6"/>
        <v>0.73844961693749989</v>
      </c>
      <c r="J12">
        <f t="shared" si="6"/>
        <v>0.55383721270312491</v>
      </c>
    </row>
    <row r="13" spans="1:10" x14ac:dyDescent="0.3">
      <c r="A13" t="s">
        <v>12</v>
      </c>
      <c r="B13" t="s">
        <v>8</v>
      </c>
      <c r="C13">
        <v>4.6746340373852817</v>
      </c>
      <c r="D13">
        <v>2.8150168473305519</v>
      </c>
      <c r="E13">
        <v>6.9095868070840831</v>
      </c>
      <c r="F13">
        <v>5.3741230721765083</v>
      </c>
      <c r="G13">
        <f>F13*0.85</f>
        <v>4.5680046113500321</v>
      </c>
      <c r="H13">
        <f>G13*0.785</f>
        <v>3.5858836199097754</v>
      </c>
      <c r="I13">
        <f>H13*0.775</f>
        <v>2.7790598054300761</v>
      </c>
      <c r="J13">
        <f>I13*0.75</f>
        <v>2.084294854072557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WorldBankForecasts</vt:lpstr>
      <vt:lpstr>Previous oE assumptions</vt:lpstr>
      <vt:lpstr>New oE proposition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kl</cp:lastModifiedBy>
  <dcterms:created xsi:type="dcterms:W3CDTF">2022-03-03T13:52:57Z</dcterms:created>
  <dcterms:modified xsi:type="dcterms:W3CDTF">2022-05-02T08:45:00Z</dcterms:modified>
</cp:coreProperties>
</file>