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wickl-nb\GitHub\platinum-market-model\visualization\20240229_1427_RQ1xxDiverse_On+Stockpiling_On_2040\"/>
    </mc:Choice>
  </mc:AlternateContent>
  <bookViews>
    <workbookView xWindow="0" yWindow="0" windowWidth="28800" windowHeight="146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G3" i="1" l="1"/>
  <c r="AH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2" i="1"/>
  <c r="AH2" i="1" s="1"/>
  <c r="AF8" i="1"/>
  <c r="AE3" i="1"/>
  <c r="AF3" i="1" s="1"/>
  <c r="AE4" i="1"/>
  <c r="AF4" i="1" s="1"/>
  <c r="AE5" i="1"/>
  <c r="AF5" i="1" s="1"/>
  <c r="AE6" i="1"/>
  <c r="AF6" i="1" s="1"/>
  <c r="AE7" i="1"/>
  <c r="AF7" i="1" s="1"/>
  <c r="AE8" i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2" i="1"/>
  <c r="AF2" i="1" s="1"/>
  <c r="V10" i="1" l="1"/>
  <c r="R10" i="1"/>
  <c r="S10" i="1"/>
  <c r="T10" i="1"/>
  <c r="U10" i="1"/>
  <c r="Q10" i="1"/>
  <c r="V6" i="1"/>
  <c r="R6" i="1"/>
  <c r="S6" i="1"/>
  <c r="T6" i="1"/>
  <c r="U6" i="1"/>
  <c r="Q6" i="1"/>
  <c r="V2" i="1"/>
  <c r="R2" i="1"/>
  <c r="S2" i="1"/>
  <c r="T2" i="1"/>
  <c r="U2" i="1"/>
  <c r="Q2" i="1"/>
  <c r="V3" i="1" s="1"/>
  <c r="T4" i="1" l="1"/>
  <c r="V7" i="1"/>
  <c r="T3" i="1"/>
  <c r="T11" i="1"/>
  <c r="T12" i="1"/>
  <c r="R3" i="1"/>
  <c r="R4" i="1" s="1"/>
  <c r="R7" i="1"/>
  <c r="R11" i="1"/>
  <c r="R12" i="1" s="1"/>
  <c r="V12" i="1"/>
  <c r="V8" i="1"/>
  <c r="S11" i="1"/>
  <c r="S12" i="1" s="1"/>
  <c r="Q11" i="1"/>
  <c r="Q12" i="1" s="1"/>
  <c r="T7" i="1"/>
  <c r="T8" i="1" s="1"/>
  <c r="R8" i="1"/>
  <c r="Q3" i="1"/>
  <c r="Q4" i="1" s="1"/>
  <c r="U4" i="1" s="1"/>
  <c r="S7" i="1"/>
  <c r="S8" i="1" s="1"/>
  <c r="U11" i="1"/>
  <c r="U12" i="1" s="1"/>
  <c r="U3" i="1"/>
  <c r="S3" i="1"/>
  <c r="S4" i="1" s="1"/>
  <c r="Q7" i="1"/>
  <c r="Q8" i="1" s="1"/>
  <c r="U7" i="1"/>
  <c r="U8" i="1" s="1"/>
  <c r="V11" i="1"/>
  <c r="V4" i="1"/>
</calcChain>
</file>

<file path=xl/sharedStrings.xml><?xml version="1.0" encoding="utf-8"?>
<sst xmlns="http://schemas.openxmlformats.org/spreadsheetml/2006/main" count="34" uniqueCount="28">
  <si>
    <t>Year</t>
  </si>
  <si>
    <t>Q|South Africa</t>
  </si>
  <si>
    <t>Q|North America</t>
  </si>
  <si>
    <t>Q|Zimbabwe</t>
  </si>
  <si>
    <t>Q|Russia</t>
  </si>
  <si>
    <t>Q|World</t>
  </si>
  <si>
    <t>Q|Recycling_low</t>
  </si>
  <si>
    <t>Q|Slack exporter</t>
  </si>
  <si>
    <t>Q|Recycling_high</t>
  </si>
  <si>
    <t>Stock_in</t>
  </si>
  <si>
    <t>Stock_out|</t>
  </si>
  <si>
    <t>Stock_stored|</t>
  </si>
  <si>
    <t>Demand</t>
  </si>
  <si>
    <t>Production cost of major exporter</t>
  </si>
  <si>
    <t>Market price approximation</t>
  </si>
  <si>
    <t>Lambda_1</t>
  </si>
  <si>
    <t>Q_Bar|Zimbabwe</t>
  </si>
  <si>
    <t>Q_Bar|World</t>
  </si>
  <si>
    <t>Q_Bar|Recycling_high</t>
  </si>
  <si>
    <t>Q_Bar|Recycling_low</t>
  </si>
  <si>
    <t>Q_Bar|Russia</t>
  </si>
  <si>
    <t>Q_Bar|North America</t>
  </si>
  <si>
    <t>Q_Bar|Slack exporter</t>
  </si>
  <si>
    <t>Q_Bar|South Africa</t>
  </si>
  <si>
    <t>Column2</t>
  </si>
  <si>
    <t>Column3</t>
  </si>
  <si>
    <t>Column4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</si>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</sst>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topLeftCell="L1" workbookViewId="0">
      <selection activeCell="AF24" sqref="AF24"/>
    </sheetView>
  </sheetViews>
  <sheetFormatPr baseColWidth="10" defaultColWidth="9.140625" defaultRowHeight="15" x14ac:dyDescent="0.25"/>
  <cols>
    <col min="22" max="22" width="16.140625" bestFit="1" customWidth="1"/>
    <col min="30" max="30" width="18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27</v>
      </c>
      <c r="AF1" t="s">
        <v>24</v>
      </c>
      <c r="AG1" t="s">
        <v>25</v>
      </c>
      <c r="AH1" t="s">
        <v>26</v>
      </c>
    </row>
    <row r="2" spans="1:34" x14ac:dyDescent="0.25">
      <c r="A2">
        <v>2025</v>
      </c>
      <c r="B2">
        <v>30.52</v>
      </c>
      <c r="C2">
        <v>1.54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0.1</v>
      </c>
      <c r="K2">
        <v>0</v>
      </c>
      <c r="L2">
        <v>0</v>
      </c>
      <c r="M2">
        <v>46.95</v>
      </c>
      <c r="N2">
        <v>66.83</v>
      </c>
      <c r="O2">
        <v>68.5</v>
      </c>
      <c r="P2">
        <v>67.070545241175637</v>
      </c>
      <c r="Q2">
        <f>SUM(B2:B6)</f>
        <v>98.05</v>
      </c>
      <c r="R2">
        <f t="shared" ref="R2:U2" si="0">SUM(C2:C6)</f>
        <v>36.35</v>
      </c>
      <c r="S2">
        <f t="shared" si="0"/>
        <v>39.269999999999996</v>
      </c>
      <c r="T2">
        <f t="shared" si="0"/>
        <v>0</v>
      </c>
      <c r="U2">
        <f t="shared" si="0"/>
        <v>9.43</v>
      </c>
      <c r="V2">
        <f>SUM(G2:I6)</f>
        <v>84.070000000000007</v>
      </c>
      <c r="W2">
        <v>17</v>
      </c>
      <c r="X2">
        <v>2.5</v>
      </c>
      <c r="Y2">
        <v>15</v>
      </c>
      <c r="Z2">
        <v>22.5</v>
      </c>
      <c r="AA2">
        <v>24</v>
      </c>
      <c r="AB2">
        <v>10.5</v>
      </c>
      <c r="AC2">
        <v>5</v>
      </c>
      <c r="AD2">
        <v>140</v>
      </c>
      <c r="AE2">
        <f>MAX(W2:AC2)</f>
        <v>24</v>
      </c>
      <c r="AF2" s="3">
        <f>(140-AE2)/140</f>
        <v>0.82857142857142863</v>
      </c>
      <c r="AG2">
        <f>SUM(W2:AB2)</f>
        <v>91.5</v>
      </c>
      <c r="AH2" s="2">
        <f>(140-AG2)/140</f>
        <v>0.34642857142857142</v>
      </c>
    </row>
    <row r="3" spans="1:34" x14ac:dyDescent="0.25">
      <c r="A3">
        <v>2026</v>
      </c>
      <c r="B3">
        <v>0</v>
      </c>
      <c r="C3">
        <v>11.55</v>
      </c>
      <c r="D3">
        <v>18.7</v>
      </c>
      <c r="E3">
        <v>0</v>
      </c>
      <c r="F3">
        <v>2.75</v>
      </c>
      <c r="G3">
        <v>3.98</v>
      </c>
      <c r="H3">
        <v>0</v>
      </c>
      <c r="I3">
        <v>16.5</v>
      </c>
      <c r="J3">
        <v>46.04</v>
      </c>
      <c r="K3">
        <v>38.6</v>
      </c>
      <c r="L3">
        <v>0.1</v>
      </c>
      <c r="M3">
        <v>46.04</v>
      </c>
      <c r="N3">
        <v>66.83</v>
      </c>
      <c r="O3">
        <v>68.5</v>
      </c>
      <c r="P3">
        <v>67.106712103431292</v>
      </c>
      <c r="Q3">
        <f>SUM($Q$2:$V$2)</f>
        <v>267.17</v>
      </c>
      <c r="R3">
        <f t="shared" ref="R3:V3" si="1">SUM($Q$2:$V$2)</f>
        <v>267.17</v>
      </c>
      <c r="S3">
        <f t="shared" si="1"/>
        <v>267.17</v>
      </c>
      <c r="T3">
        <f t="shared" si="1"/>
        <v>267.17</v>
      </c>
      <c r="U3">
        <f t="shared" si="1"/>
        <v>267.17</v>
      </c>
      <c r="V3">
        <f t="shared" si="1"/>
        <v>267.17</v>
      </c>
      <c r="W3">
        <v>18.7</v>
      </c>
      <c r="X3">
        <v>2.75</v>
      </c>
      <c r="Y3">
        <v>16.5</v>
      </c>
      <c r="Z3">
        <v>24.75</v>
      </c>
      <c r="AA3">
        <v>26.4</v>
      </c>
      <c r="AB3">
        <v>11.55</v>
      </c>
      <c r="AC3">
        <v>5</v>
      </c>
      <c r="AD3">
        <v>140</v>
      </c>
      <c r="AE3">
        <f t="shared" ref="AE3:AE17" si="2">MAX(W3:AC3)</f>
        <v>26.4</v>
      </c>
      <c r="AF3" s="3">
        <f t="shared" ref="AF3:AF17" si="3">(140-AE3)/140</f>
        <v>0.81142857142857139</v>
      </c>
      <c r="AG3">
        <f t="shared" ref="AG3:AG17" si="4">SUM(W3:AB3)</f>
        <v>100.64999999999999</v>
      </c>
      <c r="AH3" s="2">
        <f t="shared" ref="AH3:AH17" si="5">(140-AG3)/140</f>
        <v>0.28107142857142864</v>
      </c>
    </row>
    <row r="4" spans="1:34" x14ac:dyDescent="0.25">
      <c r="A4">
        <v>2027</v>
      </c>
      <c r="B4">
        <v>29.33</v>
      </c>
      <c r="C4">
        <v>7.89</v>
      </c>
      <c r="D4">
        <v>20.57</v>
      </c>
      <c r="E4">
        <v>0</v>
      </c>
      <c r="F4">
        <v>3.02</v>
      </c>
      <c r="G4">
        <v>0</v>
      </c>
      <c r="H4">
        <v>0</v>
      </c>
      <c r="I4">
        <v>0</v>
      </c>
      <c r="J4">
        <v>45.12</v>
      </c>
      <c r="K4">
        <v>29.43</v>
      </c>
      <c r="L4">
        <v>7.54</v>
      </c>
      <c r="M4">
        <v>45.12</v>
      </c>
      <c r="N4">
        <v>66.83</v>
      </c>
      <c r="O4">
        <v>68.5</v>
      </c>
      <c r="P4">
        <v>67.142878965686947</v>
      </c>
      <c r="Q4" s="2">
        <f>Q2/Q3</f>
        <v>0.36699479732005835</v>
      </c>
      <c r="R4" s="2">
        <f t="shared" ref="R4:V4" si="6">R2/R3</f>
        <v>0.1360556948759217</v>
      </c>
      <c r="S4" s="2">
        <f t="shared" si="6"/>
        <v>0.14698506568851291</v>
      </c>
      <c r="T4" s="2">
        <f t="shared" si="6"/>
        <v>0</v>
      </c>
      <c r="U4" s="2">
        <f t="shared" si="6"/>
        <v>3.5295879028334018E-2</v>
      </c>
      <c r="V4" s="2">
        <f t="shared" si="6"/>
        <v>0.31466856308717295</v>
      </c>
      <c r="W4">
        <v>20.57</v>
      </c>
      <c r="X4">
        <v>3.02</v>
      </c>
      <c r="Y4">
        <v>18.149999999999999</v>
      </c>
      <c r="Z4">
        <v>27.22</v>
      </c>
      <c r="AA4">
        <v>29.04</v>
      </c>
      <c r="AB4">
        <v>12.7</v>
      </c>
      <c r="AC4">
        <v>5</v>
      </c>
      <c r="AD4">
        <v>140</v>
      </c>
      <c r="AE4">
        <f t="shared" si="2"/>
        <v>29.04</v>
      </c>
      <c r="AF4" s="3">
        <f t="shared" si="3"/>
        <v>0.79257142857142859</v>
      </c>
      <c r="AG4">
        <f t="shared" si="4"/>
        <v>110.7</v>
      </c>
      <c r="AH4" s="2">
        <f t="shared" si="5"/>
        <v>0.20928571428571427</v>
      </c>
    </row>
    <row r="5" spans="1:34" x14ac:dyDescent="0.25">
      <c r="A5">
        <v>2028</v>
      </c>
      <c r="B5">
        <v>28.73</v>
      </c>
      <c r="C5">
        <v>0</v>
      </c>
      <c r="D5">
        <v>0</v>
      </c>
      <c r="E5">
        <v>0</v>
      </c>
      <c r="F5">
        <v>0</v>
      </c>
      <c r="G5">
        <v>20.45</v>
      </c>
      <c r="H5">
        <v>0</v>
      </c>
      <c r="I5">
        <v>0</v>
      </c>
      <c r="J5">
        <v>4.9800000000000004</v>
      </c>
      <c r="K5">
        <v>0</v>
      </c>
      <c r="L5">
        <v>23.23</v>
      </c>
      <c r="M5">
        <v>44.2</v>
      </c>
      <c r="N5">
        <v>66.83</v>
      </c>
      <c r="O5">
        <v>68.5</v>
      </c>
      <c r="P5">
        <v>66.82926829268294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22.63</v>
      </c>
      <c r="X5">
        <v>3.33</v>
      </c>
      <c r="Y5">
        <v>19.97</v>
      </c>
      <c r="Z5">
        <v>29.95</v>
      </c>
      <c r="AA5">
        <v>31.94</v>
      </c>
      <c r="AB5">
        <v>13.98</v>
      </c>
      <c r="AC5">
        <v>5</v>
      </c>
      <c r="AD5">
        <v>140</v>
      </c>
      <c r="AE5">
        <f t="shared" si="2"/>
        <v>31.94</v>
      </c>
      <c r="AF5" s="3">
        <f t="shared" si="3"/>
        <v>0.77185714285714291</v>
      </c>
      <c r="AG5">
        <f t="shared" si="4"/>
        <v>121.8</v>
      </c>
      <c r="AH5" s="2">
        <f t="shared" si="5"/>
        <v>0.13000000000000003</v>
      </c>
    </row>
    <row r="6" spans="1:34" x14ac:dyDescent="0.25">
      <c r="A6">
        <v>2029</v>
      </c>
      <c r="B6">
        <v>9.4700000000000006</v>
      </c>
      <c r="C6">
        <v>15.37</v>
      </c>
      <c r="D6">
        <v>0</v>
      </c>
      <c r="E6">
        <v>0</v>
      </c>
      <c r="F6">
        <v>3.66</v>
      </c>
      <c r="G6">
        <v>28.14</v>
      </c>
      <c r="H6">
        <v>0</v>
      </c>
      <c r="I6">
        <v>0</v>
      </c>
      <c r="J6">
        <v>13.35</v>
      </c>
      <c r="K6">
        <v>0</v>
      </c>
      <c r="L6">
        <v>28.21</v>
      </c>
      <c r="M6">
        <v>43.29</v>
      </c>
      <c r="N6">
        <v>66.83</v>
      </c>
      <c r="O6">
        <v>68.5</v>
      </c>
      <c r="P6">
        <v>66.82926829268294</v>
      </c>
      <c r="Q6">
        <f>SUM(B6:B11)</f>
        <v>58.82</v>
      </c>
      <c r="R6">
        <f t="shared" ref="R6:U6" si="7">SUM(C6:C11)</f>
        <v>32.28</v>
      </c>
      <c r="S6">
        <f t="shared" si="7"/>
        <v>37.129999999999995</v>
      </c>
      <c r="T6">
        <f t="shared" si="7"/>
        <v>0</v>
      </c>
      <c r="U6">
        <f t="shared" si="7"/>
        <v>14.91</v>
      </c>
      <c r="V6">
        <f>SUM(G6:I11)</f>
        <v>84.82</v>
      </c>
      <c r="W6">
        <v>24.89</v>
      </c>
      <c r="X6">
        <v>3.66</v>
      </c>
      <c r="Y6">
        <v>19.97</v>
      </c>
      <c r="Z6">
        <v>32.94</v>
      </c>
      <c r="AA6">
        <v>35.14</v>
      </c>
      <c r="AB6">
        <v>15.37</v>
      </c>
      <c r="AC6">
        <v>5</v>
      </c>
      <c r="AD6">
        <v>140</v>
      </c>
      <c r="AE6">
        <f t="shared" si="2"/>
        <v>35.14</v>
      </c>
      <c r="AF6" s="3">
        <f t="shared" si="3"/>
        <v>0.749</v>
      </c>
      <c r="AG6">
        <f t="shared" si="4"/>
        <v>131.97</v>
      </c>
      <c r="AH6" s="2">
        <f t="shared" si="5"/>
        <v>5.7357142857142863E-2</v>
      </c>
    </row>
    <row r="7" spans="1:34" x14ac:dyDescent="0.25">
      <c r="A7">
        <v>2030</v>
      </c>
      <c r="B7">
        <v>20.49</v>
      </c>
      <c r="C7">
        <v>16.91</v>
      </c>
      <c r="D7">
        <v>27.38</v>
      </c>
      <c r="E7">
        <v>0</v>
      </c>
      <c r="F7">
        <v>0</v>
      </c>
      <c r="G7">
        <v>0</v>
      </c>
      <c r="H7">
        <v>0</v>
      </c>
      <c r="I7">
        <v>19.97</v>
      </c>
      <c r="J7">
        <v>42.37</v>
      </c>
      <c r="K7">
        <v>0</v>
      </c>
      <c r="L7">
        <v>41.55</v>
      </c>
      <c r="M7">
        <v>42.37</v>
      </c>
      <c r="N7">
        <v>66.83</v>
      </c>
      <c r="O7">
        <v>68.5</v>
      </c>
      <c r="P7">
        <v>66.82926829268294</v>
      </c>
      <c r="Q7">
        <f>SUM($Q$6:$V$6)</f>
        <v>227.95999999999998</v>
      </c>
      <c r="R7">
        <f t="shared" ref="R7:V7" si="8">SUM($Q$6:$V$6)</f>
        <v>227.95999999999998</v>
      </c>
      <c r="S7">
        <f t="shared" si="8"/>
        <v>227.95999999999998</v>
      </c>
      <c r="T7">
        <f t="shared" si="8"/>
        <v>227.95999999999998</v>
      </c>
      <c r="U7">
        <f t="shared" si="8"/>
        <v>227.95999999999998</v>
      </c>
      <c r="V7">
        <f t="shared" si="8"/>
        <v>227.95999999999998</v>
      </c>
      <c r="W7">
        <v>27.38</v>
      </c>
      <c r="X7">
        <v>4.03</v>
      </c>
      <c r="Y7">
        <v>19.97</v>
      </c>
      <c r="Z7">
        <v>36.24</v>
      </c>
      <c r="AA7">
        <v>38.65</v>
      </c>
      <c r="AB7">
        <v>16.91</v>
      </c>
      <c r="AC7">
        <v>5</v>
      </c>
      <c r="AD7">
        <v>139.66999999999999</v>
      </c>
      <c r="AE7">
        <f t="shared" si="2"/>
        <v>38.65</v>
      </c>
      <c r="AF7" s="3">
        <f t="shared" si="3"/>
        <v>0.72392857142857137</v>
      </c>
      <c r="AG7">
        <f t="shared" si="4"/>
        <v>143.18</v>
      </c>
      <c r="AH7" s="2">
        <f t="shared" si="5"/>
        <v>-2.2714285714285763E-2</v>
      </c>
    </row>
    <row r="8" spans="1:34" x14ac:dyDescent="0.25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42.47</v>
      </c>
      <c r="K8">
        <v>84.95</v>
      </c>
      <c r="L8">
        <v>83.92</v>
      </c>
      <c r="M8">
        <v>42.47</v>
      </c>
      <c r="N8">
        <v>45.37</v>
      </c>
      <c r="O8">
        <v>46.5</v>
      </c>
      <c r="P8">
        <v>45.365853658536587</v>
      </c>
      <c r="Q8" s="2">
        <f>Q6/Q7</f>
        <v>0.25802772416213371</v>
      </c>
      <c r="R8" s="2">
        <f t="shared" ref="R8:V8" si="9">R6/R7</f>
        <v>0.14160379013862082</v>
      </c>
      <c r="S8" s="2">
        <f t="shared" si="9"/>
        <v>0.16287945253553254</v>
      </c>
      <c r="T8" s="2">
        <f t="shared" si="9"/>
        <v>0</v>
      </c>
      <c r="U8" s="2">
        <f t="shared" si="9"/>
        <v>6.5406211616073004E-2</v>
      </c>
      <c r="V8" s="2">
        <f t="shared" si="9"/>
        <v>0.37208282154763994</v>
      </c>
      <c r="W8">
        <v>30.12</v>
      </c>
      <c r="X8">
        <v>4.43</v>
      </c>
      <c r="Y8">
        <v>21.96</v>
      </c>
      <c r="Z8">
        <v>39.86</v>
      </c>
      <c r="AA8">
        <v>42.52</v>
      </c>
      <c r="AB8">
        <v>18.600000000000001</v>
      </c>
      <c r="AC8">
        <v>5</v>
      </c>
      <c r="AD8">
        <v>132.34</v>
      </c>
      <c r="AE8">
        <f t="shared" si="2"/>
        <v>42.52</v>
      </c>
      <c r="AF8" s="3">
        <f t="shared" si="3"/>
        <v>0.69628571428571417</v>
      </c>
      <c r="AG8">
        <f t="shared" si="4"/>
        <v>157.49</v>
      </c>
      <c r="AH8" s="2">
        <f t="shared" si="5"/>
        <v>-0.1249285714285715</v>
      </c>
    </row>
    <row r="9" spans="1:34" x14ac:dyDescent="0.25">
      <c r="A9">
        <v>2032</v>
      </c>
      <c r="B9">
        <v>1.1200000000000001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41.45</v>
      </c>
      <c r="L9">
        <v>41.45</v>
      </c>
      <c r="M9">
        <v>42.57</v>
      </c>
      <c r="N9">
        <v>45.37</v>
      </c>
      <c r="O9">
        <v>46.5</v>
      </c>
      <c r="P9">
        <v>45.365853658536587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30.12</v>
      </c>
      <c r="X9">
        <v>4.87</v>
      </c>
      <c r="Y9">
        <v>24.16</v>
      </c>
      <c r="Z9">
        <v>39.86</v>
      </c>
      <c r="AA9">
        <v>46.77</v>
      </c>
      <c r="AB9">
        <v>18.600000000000001</v>
      </c>
      <c r="AC9">
        <v>3.75</v>
      </c>
      <c r="AD9">
        <v>105.16</v>
      </c>
      <c r="AE9">
        <f t="shared" si="2"/>
        <v>46.77</v>
      </c>
      <c r="AF9" s="3">
        <f t="shared" si="3"/>
        <v>0.66592857142857131</v>
      </c>
      <c r="AG9">
        <f t="shared" si="4"/>
        <v>164.38</v>
      </c>
      <c r="AH9" s="2">
        <f t="shared" si="5"/>
        <v>-0.1741428571428571</v>
      </c>
    </row>
    <row r="10" spans="1:34" x14ac:dyDescent="0.25">
      <c r="A10">
        <v>2033</v>
      </c>
      <c r="B10">
        <v>27.74</v>
      </c>
      <c r="C10">
        <v>0</v>
      </c>
      <c r="D10">
        <v>9.75</v>
      </c>
      <c r="E10">
        <v>0</v>
      </c>
      <c r="F10">
        <v>5.36</v>
      </c>
      <c r="G10">
        <v>0</v>
      </c>
      <c r="H10">
        <v>0</v>
      </c>
      <c r="I10">
        <v>24.16</v>
      </c>
      <c r="J10">
        <v>24.33</v>
      </c>
      <c r="K10">
        <v>0</v>
      </c>
      <c r="L10">
        <v>0</v>
      </c>
      <c r="M10">
        <v>42.68</v>
      </c>
      <c r="N10">
        <v>66.83</v>
      </c>
      <c r="O10">
        <v>68.5</v>
      </c>
      <c r="P10">
        <v>66.82926829268294</v>
      </c>
      <c r="Q10">
        <f>SUM(B12:B17)</f>
        <v>91</v>
      </c>
      <c r="R10">
        <f t="shared" ref="R10:U10" si="10">SUM(C12:C17)</f>
        <v>72.95</v>
      </c>
      <c r="S10">
        <f t="shared" si="10"/>
        <v>67.429999999999993</v>
      </c>
      <c r="T10">
        <f t="shared" si="10"/>
        <v>0</v>
      </c>
      <c r="U10">
        <f t="shared" si="10"/>
        <v>16.920000000000002</v>
      </c>
      <c r="V10">
        <f>SUM(G12:I17)</f>
        <v>10.48</v>
      </c>
      <c r="W10">
        <v>33.130000000000003</v>
      </c>
      <c r="X10">
        <v>5.36</v>
      </c>
      <c r="Y10">
        <v>24.16</v>
      </c>
      <c r="Z10">
        <v>39.86</v>
      </c>
      <c r="AA10">
        <v>51.45</v>
      </c>
      <c r="AB10">
        <v>20.46</v>
      </c>
      <c r="AC10">
        <v>2.5</v>
      </c>
      <c r="AD10">
        <v>140</v>
      </c>
      <c r="AE10">
        <f t="shared" si="2"/>
        <v>51.45</v>
      </c>
      <c r="AF10" s="3">
        <f t="shared" si="3"/>
        <v>0.63249999999999995</v>
      </c>
      <c r="AG10">
        <f t="shared" si="4"/>
        <v>174.42000000000002</v>
      </c>
      <c r="AH10" s="2">
        <f t="shared" si="5"/>
        <v>-0.24585714285714297</v>
      </c>
    </row>
    <row r="11" spans="1:34" x14ac:dyDescent="0.25">
      <c r="A11">
        <v>2034</v>
      </c>
      <c r="B11">
        <v>0</v>
      </c>
      <c r="C11">
        <v>0</v>
      </c>
      <c r="D11">
        <v>0</v>
      </c>
      <c r="E11">
        <v>0</v>
      </c>
      <c r="F11">
        <v>5.89</v>
      </c>
      <c r="G11">
        <v>0</v>
      </c>
      <c r="H11">
        <v>0</v>
      </c>
      <c r="I11">
        <v>12.55</v>
      </c>
      <c r="J11">
        <v>0</v>
      </c>
      <c r="K11">
        <v>24.33</v>
      </c>
      <c r="L11">
        <v>24.33</v>
      </c>
      <c r="M11">
        <v>42.78</v>
      </c>
      <c r="N11">
        <v>66.34</v>
      </c>
      <c r="O11">
        <v>68</v>
      </c>
      <c r="P11">
        <v>66.341463414634148</v>
      </c>
      <c r="Q11">
        <f>SUM($Q$10:$V$10)</f>
        <v>258.78000000000003</v>
      </c>
      <c r="R11">
        <f t="shared" ref="R11:V11" si="11">SUM($Q$10:$V$10)</f>
        <v>258.78000000000003</v>
      </c>
      <c r="S11">
        <f t="shared" si="11"/>
        <v>258.78000000000003</v>
      </c>
      <c r="T11">
        <f t="shared" si="11"/>
        <v>258.78000000000003</v>
      </c>
      <c r="U11">
        <f t="shared" si="11"/>
        <v>258.78000000000003</v>
      </c>
      <c r="V11">
        <f t="shared" si="11"/>
        <v>258.78000000000003</v>
      </c>
      <c r="W11">
        <v>36.44</v>
      </c>
      <c r="X11">
        <v>5.89</v>
      </c>
      <c r="Y11">
        <v>26.57</v>
      </c>
      <c r="Z11">
        <v>39.86</v>
      </c>
      <c r="AA11">
        <v>56.59</v>
      </c>
      <c r="AB11">
        <v>22.51</v>
      </c>
      <c r="AC11">
        <v>1.25</v>
      </c>
      <c r="AD11">
        <v>81.13</v>
      </c>
      <c r="AE11">
        <f t="shared" si="2"/>
        <v>56.59</v>
      </c>
      <c r="AF11" s="3">
        <f t="shared" si="3"/>
        <v>0.59578571428571425</v>
      </c>
      <c r="AG11">
        <f t="shared" si="4"/>
        <v>187.86</v>
      </c>
      <c r="AH11" s="2">
        <f t="shared" si="5"/>
        <v>-0.34185714285714297</v>
      </c>
    </row>
    <row r="12" spans="1:34" x14ac:dyDescent="0.25">
      <c r="A12">
        <v>2035</v>
      </c>
      <c r="B12">
        <v>27.87</v>
      </c>
      <c r="C12">
        <v>0</v>
      </c>
      <c r="D12">
        <v>8.52</v>
      </c>
      <c r="E12">
        <v>0</v>
      </c>
      <c r="F12">
        <v>6.48</v>
      </c>
      <c r="G12">
        <v>0</v>
      </c>
      <c r="H12">
        <v>0</v>
      </c>
      <c r="I12">
        <v>0</v>
      </c>
      <c r="J12">
        <v>42.88</v>
      </c>
      <c r="K12">
        <v>42.88</v>
      </c>
      <c r="L12">
        <v>0</v>
      </c>
      <c r="M12">
        <v>42.88</v>
      </c>
      <c r="N12">
        <v>66.34</v>
      </c>
      <c r="O12">
        <v>68</v>
      </c>
      <c r="P12">
        <v>66.341463414634148</v>
      </c>
      <c r="Q12" s="2">
        <f>Q10/Q11</f>
        <v>0.35165005023572143</v>
      </c>
      <c r="R12" s="2">
        <f t="shared" ref="R12:V12" si="12">R10/R11</f>
        <v>0.28189968312852615</v>
      </c>
      <c r="S12" s="2">
        <f t="shared" si="12"/>
        <v>0.26056882293840322</v>
      </c>
      <c r="T12" s="2">
        <f t="shared" si="12"/>
        <v>0</v>
      </c>
      <c r="U12" s="2">
        <f t="shared" si="12"/>
        <v>6.5383723626246226E-2</v>
      </c>
      <c r="V12" s="2">
        <f t="shared" si="12"/>
        <v>4.0497720071102868E-2</v>
      </c>
      <c r="W12">
        <v>40.090000000000003</v>
      </c>
      <c r="X12">
        <v>6.48</v>
      </c>
      <c r="Y12">
        <v>25.48</v>
      </c>
      <c r="Z12">
        <v>39.86</v>
      </c>
      <c r="AA12">
        <v>62.25</v>
      </c>
      <c r="AB12">
        <v>24.76</v>
      </c>
      <c r="AC12">
        <v>0</v>
      </c>
      <c r="AD12">
        <v>123.14</v>
      </c>
      <c r="AE12">
        <f t="shared" si="2"/>
        <v>62.25</v>
      </c>
      <c r="AF12" s="3">
        <f t="shared" si="3"/>
        <v>0.55535714285714288</v>
      </c>
      <c r="AG12">
        <f t="shared" si="4"/>
        <v>198.92000000000002</v>
      </c>
      <c r="AH12" s="2">
        <f t="shared" si="5"/>
        <v>-0.42085714285714299</v>
      </c>
    </row>
    <row r="13" spans="1:34" x14ac:dyDescent="0.25">
      <c r="A13">
        <v>2036</v>
      </c>
      <c r="B13">
        <v>27.94</v>
      </c>
      <c r="C13">
        <v>27.23</v>
      </c>
      <c r="D13">
        <v>14.78</v>
      </c>
      <c r="E13">
        <v>0</v>
      </c>
      <c r="F13">
        <v>0</v>
      </c>
      <c r="G13">
        <v>0</v>
      </c>
      <c r="H13">
        <v>0</v>
      </c>
      <c r="I13">
        <v>0</v>
      </c>
      <c r="J13">
        <v>26.97</v>
      </c>
      <c r="K13">
        <v>0</v>
      </c>
      <c r="L13">
        <v>0</v>
      </c>
      <c r="M13">
        <v>42.98</v>
      </c>
      <c r="N13">
        <v>66.83</v>
      </c>
      <c r="O13">
        <v>68.5</v>
      </c>
      <c r="P13">
        <v>66.82926829268294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44.09</v>
      </c>
      <c r="X13">
        <v>7.13</v>
      </c>
      <c r="Y13">
        <v>21.73</v>
      </c>
      <c r="Z13">
        <v>39.86</v>
      </c>
      <c r="AA13">
        <v>68.47</v>
      </c>
      <c r="AB13">
        <v>27.23</v>
      </c>
      <c r="AC13">
        <v>0</v>
      </c>
      <c r="AD13">
        <v>140</v>
      </c>
      <c r="AE13">
        <f t="shared" si="2"/>
        <v>68.47</v>
      </c>
      <c r="AF13" s="3">
        <f t="shared" si="3"/>
        <v>0.5109285714285714</v>
      </c>
      <c r="AG13">
        <f t="shared" si="4"/>
        <v>208.51</v>
      </c>
      <c r="AH13" s="2">
        <f t="shared" si="5"/>
        <v>-0.48935714285714277</v>
      </c>
    </row>
    <row r="14" spans="1:34" x14ac:dyDescent="0.25">
      <c r="A14">
        <v>2037</v>
      </c>
      <c r="B14">
        <v>25.49</v>
      </c>
      <c r="C14">
        <v>28</v>
      </c>
      <c r="D14">
        <v>28</v>
      </c>
      <c r="E14">
        <v>0</v>
      </c>
      <c r="F14">
        <v>0</v>
      </c>
      <c r="G14">
        <v>0</v>
      </c>
      <c r="H14">
        <v>0</v>
      </c>
      <c r="I14">
        <v>0</v>
      </c>
      <c r="J14">
        <v>38.409999999999997</v>
      </c>
      <c r="K14">
        <v>0</v>
      </c>
      <c r="L14">
        <v>26.97</v>
      </c>
      <c r="M14">
        <v>43.08</v>
      </c>
      <c r="N14">
        <v>66.83</v>
      </c>
      <c r="O14">
        <v>68.5</v>
      </c>
      <c r="P14">
        <v>66.82926829268294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48.5</v>
      </c>
      <c r="X14">
        <v>7.85</v>
      </c>
      <c r="Y14">
        <v>17.98</v>
      </c>
      <c r="Z14">
        <v>39.86</v>
      </c>
      <c r="AA14">
        <v>75.319999999999993</v>
      </c>
      <c r="AB14">
        <v>29.96</v>
      </c>
      <c r="AC14">
        <v>0</v>
      </c>
      <c r="AD14">
        <v>140</v>
      </c>
      <c r="AE14">
        <f t="shared" si="2"/>
        <v>75.319999999999993</v>
      </c>
      <c r="AF14" s="3">
        <f t="shared" si="3"/>
        <v>0.46200000000000002</v>
      </c>
      <c r="AG14">
        <f t="shared" si="4"/>
        <v>219.47</v>
      </c>
      <c r="AH14" s="2">
        <f t="shared" si="5"/>
        <v>-0.56764285714285712</v>
      </c>
    </row>
    <row r="15" spans="1:34" x14ac:dyDescent="0.25">
      <c r="A15">
        <v>2038</v>
      </c>
      <c r="B15">
        <v>0</v>
      </c>
      <c r="C15">
        <v>17.72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25.47</v>
      </c>
      <c r="L15">
        <v>65.38</v>
      </c>
      <c r="M15">
        <v>43.18</v>
      </c>
      <c r="N15">
        <v>66.34</v>
      </c>
      <c r="O15">
        <v>68</v>
      </c>
      <c r="P15">
        <v>66.341463414634148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53.35</v>
      </c>
      <c r="X15">
        <v>8.6300000000000008</v>
      </c>
      <c r="Y15">
        <v>14.23</v>
      </c>
      <c r="Z15">
        <v>34.24</v>
      </c>
      <c r="AA15">
        <v>82.85</v>
      </c>
      <c r="AB15">
        <v>32.950000000000003</v>
      </c>
      <c r="AC15">
        <v>0</v>
      </c>
      <c r="AD15">
        <v>63.21</v>
      </c>
      <c r="AE15">
        <f t="shared" si="2"/>
        <v>82.85</v>
      </c>
      <c r="AF15" s="3">
        <f t="shared" si="3"/>
        <v>0.40821428571428575</v>
      </c>
      <c r="AG15">
        <f t="shared" si="4"/>
        <v>226.25</v>
      </c>
      <c r="AH15" s="2">
        <f t="shared" si="5"/>
        <v>-0.6160714285714286</v>
      </c>
    </row>
    <row r="16" spans="1:34" x14ac:dyDescent="0.25">
      <c r="A16">
        <v>2039</v>
      </c>
      <c r="B16">
        <v>0</v>
      </c>
      <c r="C16">
        <v>0</v>
      </c>
      <c r="D16">
        <v>3.37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39.909999999999997</v>
      </c>
      <c r="L16">
        <v>39.909999999999997</v>
      </c>
      <c r="M16">
        <v>43.29</v>
      </c>
      <c r="N16">
        <v>30.73</v>
      </c>
      <c r="O16">
        <v>31.5</v>
      </c>
      <c r="P16">
        <v>30.73170731707317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58.69</v>
      </c>
      <c r="X16">
        <v>9.49</v>
      </c>
      <c r="Y16">
        <v>10.48</v>
      </c>
      <c r="Z16">
        <v>34.24</v>
      </c>
      <c r="AA16">
        <v>91.14</v>
      </c>
      <c r="AB16">
        <v>36.25</v>
      </c>
      <c r="AC16">
        <v>0</v>
      </c>
      <c r="AD16">
        <v>0</v>
      </c>
      <c r="AE16">
        <f t="shared" si="2"/>
        <v>91.14</v>
      </c>
      <c r="AF16" s="3">
        <f t="shared" si="3"/>
        <v>0.34899999999999998</v>
      </c>
      <c r="AG16">
        <f t="shared" si="4"/>
        <v>240.29000000000002</v>
      </c>
      <c r="AH16" s="2">
        <f t="shared" si="5"/>
        <v>-0.71635714285714303</v>
      </c>
    </row>
    <row r="17" spans="1:34" x14ac:dyDescent="0.25">
      <c r="A17">
        <v>2040</v>
      </c>
      <c r="B17">
        <v>9.6999999999999993</v>
      </c>
      <c r="C17">
        <v>0</v>
      </c>
      <c r="D17">
        <v>12.76</v>
      </c>
      <c r="E17">
        <v>0</v>
      </c>
      <c r="F17">
        <v>10.44</v>
      </c>
      <c r="G17">
        <v>0</v>
      </c>
      <c r="H17">
        <v>0</v>
      </c>
      <c r="I17">
        <v>10.48</v>
      </c>
      <c r="J17">
        <v>0</v>
      </c>
      <c r="K17">
        <v>0</v>
      </c>
      <c r="L17">
        <v>0</v>
      </c>
      <c r="M17">
        <v>43.39</v>
      </c>
      <c r="N17">
        <v>66.83</v>
      </c>
      <c r="O17">
        <v>68.5</v>
      </c>
      <c r="P17">
        <v>66.82926829268294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64.56</v>
      </c>
      <c r="X17">
        <v>10.44</v>
      </c>
      <c r="Y17">
        <v>10.48</v>
      </c>
      <c r="Z17">
        <v>37.659999999999997</v>
      </c>
      <c r="AA17">
        <v>100.25</v>
      </c>
      <c r="AB17">
        <v>39.869999999999997</v>
      </c>
      <c r="AC17">
        <v>0</v>
      </c>
      <c r="AD17">
        <v>9.6999999999999993</v>
      </c>
      <c r="AE17">
        <f t="shared" si="2"/>
        <v>100.25</v>
      </c>
      <c r="AF17" s="3">
        <f t="shared" si="3"/>
        <v>0.28392857142857142</v>
      </c>
      <c r="AG17">
        <f t="shared" si="4"/>
        <v>263.26</v>
      </c>
      <c r="AH17" s="2">
        <f t="shared" si="5"/>
        <v>-0.88042857142857134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zwickl-nb</cp:lastModifiedBy>
  <dcterms:created xsi:type="dcterms:W3CDTF">2024-02-29T05:41:11Z</dcterms:created>
  <dcterms:modified xsi:type="dcterms:W3CDTF">2024-03-07T17:04:22Z</dcterms:modified>
</cp:coreProperties>
</file>