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wickl-nb\Desktop\"/>
    </mc:Choice>
  </mc:AlternateContent>
  <bookViews>
    <workbookView xWindow="0" yWindow="0" windowWidth="7470" windowHeight="387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S8" i="1" l="1"/>
  <c r="R8" i="1"/>
  <c r="P8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2" i="1"/>
  <c r="L2" i="1"/>
</calcChain>
</file>

<file path=xl/sharedStrings.xml><?xml version="1.0" encoding="utf-8"?>
<sst xmlns="http://schemas.openxmlformats.org/spreadsheetml/2006/main" count="15" uniqueCount="15">
  <si>
    <t>Year</t>
  </si>
  <si>
    <t>Q|South Africa</t>
  </si>
  <si>
    <t>Q|North America</t>
  </si>
  <si>
    <t>Q|Zimbabwe</t>
  </si>
  <si>
    <t>Q|World</t>
  </si>
  <si>
    <t>Q|Recycling_low</t>
  </si>
  <si>
    <t>Q|Recycling_high</t>
  </si>
  <si>
    <t>Stock_in</t>
  </si>
  <si>
    <t>Stock_out|</t>
  </si>
  <si>
    <t>Production cost of major exporter</t>
  </si>
  <si>
    <t>Weighted total cost</t>
  </si>
  <si>
    <t>Demand_Supply</t>
  </si>
  <si>
    <t>Stock_Supply</t>
  </si>
  <si>
    <t>AVERAGE</t>
  </si>
  <si>
    <t>|STOCK_OUT|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</si>
</sst>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_-;\-* #,##0.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64" fontId="0" fillId="0" borderId="0" xfId="1" applyNumberFormat="1" applyFont="1"/>
    <xf numFmtId="43" fontId="0" fillId="0" borderId="0" xfId="0" applyNumberFormat="1"/>
  </cellXfs>
  <cellStyles count="2">
    <cellStyle name="Komma" xfId="1" builtinId="3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>
      <selection activeCell="O2" sqref="O2"/>
    </sheetView>
  </sheetViews>
  <sheetFormatPr baseColWidth="10" defaultColWidth="9.140625" defaultRowHeight="15" x14ac:dyDescent="0.25"/>
  <cols>
    <col min="2" max="2" width="14.140625" bestFit="1" customWidth="1"/>
    <col min="3" max="3" width="16.42578125" bestFit="1" customWidth="1"/>
    <col min="4" max="4" width="12.7109375" bestFit="1" customWidth="1"/>
    <col min="5" max="5" width="9" bestFit="1" customWidth="1"/>
    <col min="6" max="6" width="16.140625" bestFit="1" customWidth="1"/>
    <col min="7" max="7" width="16.7109375" bestFit="1" customWidth="1"/>
    <col min="8" max="8" width="8.42578125" bestFit="1" customWidth="1"/>
    <col min="9" max="9" width="10.7109375" bestFit="1" customWidth="1"/>
    <col min="10" max="10" width="13.5703125" bestFit="1" customWidth="1"/>
    <col min="11" max="11" width="31.140625" bestFit="1" customWidth="1"/>
    <col min="12" max="12" width="18.5703125" bestFit="1" customWidth="1"/>
    <col min="13" max="13" width="15.42578125" bestFit="1" customWidth="1"/>
    <col min="14" max="14" width="12.7109375" bestFit="1" customWidth="1"/>
    <col min="15" max="15" width="14.7109375" bestFit="1" customWidth="1"/>
    <col min="16" max="16" width="12.285156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14</v>
      </c>
      <c r="K1" s="1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/>
    </row>
    <row r="2" spans="1:19" x14ac:dyDescent="0.25">
      <c r="A2">
        <v>2025</v>
      </c>
      <c r="B2">
        <v>30.52</v>
      </c>
      <c r="C2">
        <v>1.54</v>
      </c>
      <c r="D2">
        <v>0</v>
      </c>
      <c r="E2">
        <v>0</v>
      </c>
      <c r="F2">
        <v>0</v>
      </c>
      <c r="G2">
        <v>15</v>
      </c>
      <c r="H2">
        <v>0.1</v>
      </c>
      <c r="I2">
        <v>0</v>
      </c>
      <c r="J2">
        <f>IF(I2-H2&gt;0,I2-H2,0)</f>
        <v>0</v>
      </c>
      <c r="K2">
        <v>66.83</v>
      </c>
      <c r="L2" s="3">
        <f>SUM(B2*K2,C2*$C$19,D2*$D$19+E2*$E$19+F2*$F$19+G2*$G$19)</f>
        <v>2797.4276253155554</v>
      </c>
      <c r="M2" s="3">
        <f>SUM(B2:G2)-N2</f>
        <v>46.96</v>
      </c>
      <c r="N2" s="3">
        <f>IF(H2-I2&gt;0,H2-I2,0)</f>
        <v>0.1</v>
      </c>
      <c r="O2" s="4">
        <f>L2/(M2+N2)</f>
        <v>59.443850941682008</v>
      </c>
    </row>
    <row r="3" spans="1:19" x14ac:dyDescent="0.25">
      <c r="A3">
        <v>2026</v>
      </c>
      <c r="B3">
        <v>0</v>
      </c>
      <c r="C3">
        <v>11.55</v>
      </c>
      <c r="D3">
        <v>18.7</v>
      </c>
      <c r="E3">
        <v>2.75</v>
      </c>
      <c r="F3">
        <v>3.98</v>
      </c>
      <c r="G3">
        <v>16.5</v>
      </c>
      <c r="H3">
        <v>46.04</v>
      </c>
      <c r="I3">
        <v>38.6</v>
      </c>
      <c r="J3">
        <f t="shared" ref="J3:J17" si="0">IF(I3-H3&gt;0,I3-H3,0)</f>
        <v>0</v>
      </c>
      <c r="K3">
        <v>66.83</v>
      </c>
      <c r="L3" s="3">
        <f t="shared" ref="L3:L17" si="1">SUM(B3*K3,C3*$C$19,D3*$D$19+E3*$E$19+F3*$F$19+G3*$G$19)</f>
        <v>1632.5600541720914</v>
      </c>
      <c r="M3" s="3">
        <f t="shared" ref="M3:M17" si="2">SUM(B3:G3)-N3</f>
        <v>46.04</v>
      </c>
      <c r="N3" s="3">
        <f t="shared" ref="N3:N17" si="3">IF(H3-I3&gt;0,H3-I3,0)</f>
        <v>7.4399999999999977</v>
      </c>
      <c r="O3" s="4">
        <f t="shared" ref="O3:O17" si="4">L3/(M3+N3)</f>
        <v>30.526552994990492</v>
      </c>
    </row>
    <row r="4" spans="1:19" x14ac:dyDescent="0.25">
      <c r="A4">
        <v>2027</v>
      </c>
      <c r="B4">
        <v>29.33</v>
      </c>
      <c r="C4">
        <v>7.89</v>
      </c>
      <c r="D4">
        <v>20.57</v>
      </c>
      <c r="E4">
        <v>3.02</v>
      </c>
      <c r="F4">
        <v>0</v>
      </c>
      <c r="G4">
        <v>0</v>
      </c>
      <c r="H4">
        <v>45.12</v>
      </c>
      <c r="I4">
        <v>29.43</v>
      </c>
      <c r="J4">
        <f t="shared" si="0"/>
        <v>0</v>
      </c>
      <c r="K4">
        <v>66.83</v>
      </c>
      <c r="L4" s="3">
        <f t="shared" si="1"/>
        <v>2633.7101837830214</v>
      </c>
      <c r="M4" s="3">
        <f t="shared" si="2"/>
        <v>45.120000000000005</v>
      </c>
      <c r="N4" s="3">
        <f t="shared" si="3"/>
        <v>15.689999999999998</v>
      </c>
      <c r="O4" s="4">
        <f t="shared" si="4"/>
        <v>43.310478273031102</v>
      </c>
    </row>
    <row r="5" spans="1:19" x14ac:dyDescent="0.25">
      <c r="A5">
        <v>2028</v>
      </c>
      <c r="B5">
        <v>28.73</v>
      </c>
      <c r="C5">
        <v>0</v>
      </c>
      <c r="D5">
        <v>0</v>
      </c>
      <c r="E5">
        <v>0</v>
      </c>
      <c r="F5">
        <v>20.45</v>
      </c>
      <c r="G5">
        <v>0</v>
      </c>
      <c r="H5">
        <v>4.9800000000000004</v>
      </c>
      <c r="I5">
        <v>0</v>
      </c>
      <c r="J5">
        <f t="shared" si="0"/>
        <v>0</v>
      </c>
      <c r="K5">
        <v>66.83</v>
      </c>
      <c r="L5" s="3">
        <f t="shared" si="1"/>
        <v>2578.2674030842372</v>
      </c>
      <c r="M5" s="3">
        <f t="shared" si="2"/>
        <v>44.2</v>
      </c>
      <c r="N5" s="3">
        <f t="shared" si="3"/>
        <v>4.9800000000000004</v>
      </c>
      <c r="O5" s="4">
        <f t="shared" si="4"/>
        <v>52.425120030179684</v>
      </c>
    </row>
    <row r="6" spans="1:19" x14ac:dyDescent="0.25">
      <c r="A6">
        <v>2029</v>
      </c>
      <c r="B6">
        <v>9.4700000000000006</v>
      </c>
      <c r="C6">
        <v>15.37</v>
      </c>
      <c r="D6">
        <v>0</v>
      </c>
      <c r="E6">
        <v>3.66</v>
      </c>
      <c r="F6">
        <v>28.14</v>
      </c>
      <c r="G6">
        <v>0</v>
      </c>
      <c r="H6">
        <v>13.35</v>
      </c>
      <c r="I6">
        <v>0</v>
      </c>
      <c r="J6">
        <f t="shared" si="0"/>
        <v>0</v>
      </c>
      <c r="K6">
        <v>66.83</v>
      </c>
      <c r="L6" s="3">
        <f t="shared" si="1"/>
        <v>1947.2412134781889</v>
      </c>
      <c r="M6" s="3">
        <f t="shared" si="2"/>
        <v>43.29</v>
      </c>
      <c r="N6" s="3">
        <f t="shared" si="3"/>
        <v>13.35</v>
      </c>
      <c r="O6" s="4">
        <f t="shared" si="4"/>
        <v>34.379258712538643</v>
      </c>
    </row>
    <row r="7" spans="1:19" x14ac:dyDescent="0.25">
      <c r="A7">
        <v>2030</v>
      </c>
      <c r="B7">
        <v>20.49</v>
      </c>
      <c r="C7">
        <v>16.91</v>
      </c>
      <c r="D7">
        <v>27.38</v>
      </c>
      <c r="E7">
        <v>0</v>
      </c>
      <c r="F7">
        <v>0</v>
      </c>
      <c r="G7">
        <v>19.97</v>
      </c>
      <c r="H7">
        <v>42.37</v>
      </c>
      <c r="I7">
        <v>0</v>
      </c>
      <c r="J7">
        <f t="shared" si="0"/>
        <v>0</v>
      </c>
      <c r="K7">
        <v>66.83</v>
      </c>
      <c r="L7" s="3">
        <f t="shared" si="1"/>
        <v>3288.7138283800982</v>
      </c>
      <c r="M7" s="3">
        <f t="shared" si="2"/>
        <v>42.38</v>
      </c>
      <c r="N7" s="3">
        <f t="shared" si="3"/>
        <v>42.37</v>
      </c>
      <c r="O7" s="4">
        <f t="shared" si="4"/>
        <v>38.804882930738621</v>
      </c>
    </row>
    <row r="8" spans="1:19" x14ac:dyDescent="0.25">
      <c r="A8">
        <v>2031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42.47</v>
      </c>
      <c r="I8">
        <v>84.95</v>
      </c>
      <c r="J8">
        <f t="shared" si="0"/>
        <v>42.480000000000004</v>
      </c>
      <c r="K8">
        <v>45.37</v>
      </c>
      <c r="L8" s="3">
        <f t="shared" si="1"/>
        <v>0</v>
      </c>
      <c r="M8" s="3">
        <f t="shared" si="2"/>
        <v>0</v>
      </c>
      <c r="N8" s="3">
        <f t="shared" si="3"/>
        <v>0</v>
      </c>
      <c r="O8" s="4" t="e">
        <f t="shared" si="4"/>
        <v>#DIV/0!</v>
      </c>
      <c r="P8">
        <f>SUM(N2*O2,N3*O3,N4*O4,N5*O5,N6*O6,N7*O7)/(J8+J9)</f>
        <v>39.042135527449496</v>
      </c>
      <c r="Q8">
        <v>36166.862255658452</v>
      </c>
      <c r="R8">
        <f>Q8*(J8+J9)/1000000</f>
        <v>3.0354847491174142</v>
      </c>
      <c r="S8">
        <f>P8+R8</f>
        <v>42.077620276566911</v>
      </c>
    </row>
    <row r="9" spans="1:19" x14ac:dyDescent="0.25">
      <c r="A9">
        <v>2032</v>
      </c>
      <c r="B9">
        <v>1.1200000000000001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41.45</v>
      </c>
      <c r="J9">
        <f t="shared" si="0"/>
        <v>41.45</v>
      </c>
      <c r="K9">
        <v>45.37</v>
      </c>
      <c r="L9" s="3">
        <f t="shared" si="1"/>
        <v>50.814399999999999</v>
      </c>
      <c r="M9" s="3">
        <f t="shared" si="2"/>
        <v>1.1200000000000001</v>
      </c>
      <c r="N9" s="3">
        <f t="shared" si="3"/>
        <v>0</v>
      </c>
      <c r="O9" s="4">
        <f t="shared" si="4"/>
        <v>45.37</v>
      </c>
    </row>
    <row r="10" spans="1:19" x14ac:dyDescent="0.25">
      <c r="A10">
        <v>2033</v>
      </c>
      <c r="B10">
        <v>27.74</v>
      </c>
      <c r="C10">
        <v>0</v>
      </c>
      <c r="D10">
        <v>9.75</v>
      </c>
      <c r="E10">
        <v>5.36</v>
      </c>
      <c r="F10">
        <v>0</v>
      </c>
      <c r="G10">
        <v>24.16</v>
      </c>
      <c r="H10">
        <v>24.33</v>
      </c>
      <c r="I10">
        <v>0</v>
      </c>
      <c r="J10">
        <f t="shared" si="0"/>
        <v>0</v>
      </c>
      <c r="K10">
        <v>66.83</v>
      </c>
      <c r="L10" s="3">
        <f t="shared" si="1"/>
        <v>3337.3190835718269</v>
      </c>
      <c r="M10" s="3">
        <f t="shared" si="2"/>
        <v>42.679999999999993</v>
      </c>
      <c r="N10" s="3">
        <f t="shared" si="3"/>
        <v>24.33</v>
      </c>
      <c r="O10" s="4">
        <f t="shared" si="4"/>
        <v>49.803299262376171</v>
      </c>
    </row>
    <row r="11" spans="1:19" x14ac:dyDescent="0.25">
      <c r="A11">
        <v>2034</v>
      </c>
      <c r="B11">
        <v>0</v>
      </c>
      <c r="C11">
        <v>0</v>
      </c>
      <c r="D11">
        <v>0</v>
      </c>
      <c r="E11">
        <v>5.89</v>
      </c>
      <c r="F11">
        <v>0</v>
      </c>
      <c r="G11">
        <v>12.55</v>
      </c>
      <c r="H11">
        <v>0</v>
      </c>
      <c r="I11">
        <v>24.33</v>
      </c>
      <c r="J11">
        <f t="shared" si="0"/>
        <v>24.33</v>
      </c>
      <c r="K11">
        <v>66.34</v>
      </c>
      <c r="L11" s="3">
        <f t="shared" si="1"/>
        <v>724.62825995042954</v>
      </c>
      <c r="M11" s="3">
        <f t="shared" si="2"/>
        <v>18.440000000000001</v>
      </c>
      <c r="N11" s="3">
        <f t="shared" si="3"/>
        <v>0</v>
      </c>
      <c r="O11" s="4">
        <f t="shared" si="4"/>
        <v>39.296543381259731</v>
      </c>
    </row>
    <row r="12" spans="1:19" x14ac:dyDescent="0.25">
      <c r="A12">
        <v>2035</v>
      </c>
      <c r="B12">
        <v>27.87</v>
      </c>
      <c r="C12">
        <v>0</v>
      </c>
      <c r="D12">
        <v>8.52</v>
      </c>
      <c r="E12">
        <v>6.48</v>
      </c>
      <c r="F12">
        <v>0</v>
      </c>
      <c r="G12">
        <v>0</v>
      </c>
      <c r="H12">
        <v>42.88</v>
      </c>
      <c r="I12">
        <v>42.88</v>
      </c>
      <c r="J12">
        <f t="shared" si="0"/>
        <v>0</v>
      </c>
      <c r="K12">
        <v>66.34</v>
      </c>
      <c r="L12" s="3">
        <f t="shared" si="1"/>
        <v>2162.0721291975433</v>
      </c>
      <c r="M12" s="3">
        <f t="shared" si="2"/>
        <v>42.870000000000005</v>
      </c>
      <c r="N12" s="3">
        <f t="shared" si="3"/>
        <v>0</v>
      </c>
      <c r="O12" s="4">
        <f t="shared" si="4"/>
        <v>50.433219715361396</v>
      </c>
    </row>
    <row r="13" spans="1:19" x14ac:dyDescent="0.25">
      <c r="A13">
        <v>2036</v>
      </c>
      <c r="B13">
        <v>27.94</v>
      </c>
      <c r="C13">
        <v>27.23</v>
      </c>
      <c r="D13">
        <v>14.78</v>
      </c>
      <c r="E13">
        <v>0</v>
      </c>
      <c r="F13">
        <v>0</v>
      </c>
      <c r="G13">
        <v>0</v>
      </c>
      <c r="H13">
        <v>26.97</v>
      </c>
      <c r="I13">
        <v>0</v>
      </c>
      <c r="J13">
        <f t="shared" si="0"/>
        <v>0</v>
      </c>
      <c r="K13">
        <v>66.83</v>
      </c>
      <c r="L13" s="3">
        <f t="shared" si="1"/>
        <v>2777.2002856470717</v>
      </c>
      <c r="M13" s="3">
        <f t="shared" si="2"/>
        <v>42.980000000000004</v>
      </c>
      <c r="N13" s="3">
        <f t="shared" si="3"/>
        <v>26.97</v>
      </c>
      <c r="O13" s="4">
        <f t="shared" si="4"/>
        <v>39.702648829836619</v>
      </c>
    </row>
    <row r="14" spans="1:19" x14ac:dyDescent="0.25">
      <c r="A14">
        <v>2037</v>
      </c>
      <c r="B14">
        <v>25.49</v>
      </c>
      <c r="C14">
        <v>28</v>
      </c>
      <c r="D14">
        <v>28</v>
      </c>
      <c r="E14">
        <v>0</v>
      </c>
      <c r="F14">
        <v>0</v>
      </c>
      <c r="G14">
        <v>0</v>
      </c>
      <c r="H14">
        <v>38.409999999999997</v>
      </c>
      <c r="I14">
        <v>0</v>
      </c>
      <c r="J14">
        <f t="shared" si="0"/>
        <v>0</v>
      </c>
      <c r="K14">
        <v>66.83</v>
      </c>
      <c r="L14" s="3">
        <f t="shared" si="1"/>
        <v>2913.563737802207</v>
      </c>
      <c r="M14" s="3">
        <f t="shared" si="2"/>
        <v>43.08</v>
      </c>
      <c r="N14" s="3">
        <f t="shared" si="3"/>
        <v>38.409999999999997</v>
      </c>
      <c r="O14" s="4">
        <f t="shared" si="4"/>
        <v>35.753635265703856</v>
      </c>
    </row>
    <row r="15" spans="1:19" x14ac:dyDescent="0.25">
      <c r="A15">
        <v>2038</v>
      </c>
      <c r="B15">
        <v>0</v>
      </c>
      <c r="C15">
        <v>17.72</v>
      </c>
      <c r="D15">
        <v>0</v>
      </c>
      <c r="E15">
        <v>0</v>
      </c>
      <c r="F15">
        <v>0</v>
      </c>
      <c r="G15">
        <v>0</v>
      </c>
      <c r="H15">
        <v>0</v>
      </c>
      <c r="I15">
        <v>25.47</v>
      </c>
      <c r="J15">
        <f t="shared" si="0"/>
        <v>25.47</v>
      </c>
      <c r="K15">
        <v>66.34</v>
      </c>
      <c r="L15" s="3">
        <f t="shared" si="1"/>
        <v>386.03632927995517</v>
      </c>
      <c r="M15" s="3">
        <f t="shared" si="2"/>
        <v>17.72</v>
      </c>
      <c r="N15" s="3">
        <f t="shared" si="3"/>
        <v>0</v>
      </c>
      <c r="O15" s="4">
        <f t="shared" si="4"/>
        <v>21.785345896159999</v>
      </c>
    </row>
    <row r="16" spans="1:19" x14ac:dyDescent="0.25">
      <c r="A16">
        <v>2039</v>
      </c>
      <c r="B16">
        <v>0</v>
      </c>
      <c r="C16">
        <v>0</v>
      </c>
      <c r="D16">
        <v>3.37</v>
      </c>
      <c r="E16">
        <v>0</v>
      </c>
      <c r="F16">
        <v>0</v>
      </c>
      <c r="G16">
        <v>0</v>
      </c>
      <c r="H16">
        <v>0</v>
      </c>
      <c r="I16">
        <v>39.909999999999997</v>
      </c>
      <c r="J16">
        <f t="shared" si="0"/>
        <v>39.909999999999997</v>
      </c>
      <c r="K16">
        <v>30.73</v>
      </c>
      <c r="L16" s="3">
        <f t="shared" si="1"/>
        <v>72.223595665420746</v>
      </c>
      <c r="M16" s="3">
        <f t="shared" si="2"/>
        <v>3.37</v>
      </c>
      <c r="N16" s="3">
        <f t="shared" si="3"/>
        <v>0</v>
      </c>
      <c r="O16" s="4">
        <f t="shared" si="4"/>
        <v>21.4313340253474</v>
      </c>
    </row>
    <row r="17" spans="1:15" x14ac:dyDescent="0.25">
      <c r="A17">
        <v>2040</v>
      </c>
      <c r="B17">
        <v>9.6999999999999993</v>
      </c>
      <c r="C17">
        <v>0</v>
      </c>
      <c r="D17">
        <v>12.76</v>
      </c>
      <c r="E17">
        <v>10.44</v>
      </c>
      <c r="F17">
        <v>0</v>
      </c>
      <c r="G17">
        <v>10.48</v>
      </c>
      <c r="H17">
        <v>0</v>
      </c>
      <c r="I17">
        <v>0</v>
      </c>
      <c r="J17">
        <f t="shared" si="0"/>
        <v>0</v>
      </c>
      <c r="K17">
        <v>66.83</v>
      </c>
      <c r="L17" s="3">
        <f t="shared" si="1"/>
        <v>1638.0888868706311</v>
      </c>
      <c r="M17" s="3">
        <f t="shared" si="2"/>
        <v>43.379999999999995</v>
      </c>
      <c r="N17" s="3">
        <f t="shared" si="3"/>
        <v>0</v>
      </c>
      <c r="O17" s="4">
        <f t="shared" si="4"/>
        <v>37.761385128414737</v>
      </c>
    </row>
    <row r="19" spans="1:15" x14ac:dyDescent="0.25">
      <c r="C19">
        <v>21.785345896159999</v>
      </c>
      <c r="D19">
        <v>21.4313340253474</v>
      </c>
      <c r="E19">
        <v>20.151444953948001</v>
      </c>
      <c r="F19">
        <v>32.187848561576402</v>
      </c>
      <c r="G19">
        <v>48.281772842364603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zwickl-nb</cp:lastModifiedBy>
  <dcterms:created xsi:type="dcterms:W3CDTF">2024-02-29T05:41:11Z</dcterms:created>
  <dcterms:modified xsi:type="dcterms:W3CDTF">2024-03-01T13:51:51Z</dcterms:modified>
</cp:coreProperties>
</file>