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GitHub\recycling-energy-system-models\model\v1.0\input data\additional calculation sheets\"/>
    </mc:Choice>
  </mc:AlternateContent>
  <xr:revisionPtr revIDLastSave="0" documentId="13_ncr:1_{4D780B79-6103-4B4B-9933-4DB776C26F1D}" xr6:coauthVersionLast="47" xr6:coauthVersionMax="47" xr10:uidLastSave="{00000000-0000-0000-0000-000000000000}"/>
  <bookViews>
    <workbookView xWindow="-110" yWindow="-110" windowWidth="38620" windowHeight="21100" activeTab="1" xr2:uid="{02DE9545-F5EC-45BB-A56B-655D29331B4B}"/>
  </bookViews>
  <sheets>
    <sheet name="Solar Modules" sheetId="1" r:id="rId1"/>
    <sheet name="Wind Turbin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3" l="1"/>
  <c r="B29" i="3"/>
  <c r="C26" i="3"/>
  <c r="C25" i="3"/>
  <c r="C23" i="3"/>
  <c r="C22" i="3"/>
  <c r="C19" i="3"/>
  <c r="C18" i="3"/>
  <c r="G14" i="1"/>
  <c r="E14" i="1"/>
  <c r="G13" i="1"/>
  <c r="E13" i="1"/>
  <c r="C18" i="1"/>
  <c r="B18" i="1"/>
  <c r="C15" i="1"/>
  <c r="C17" i="1" s="1"/>
  <c r="B13" i="1"/>
  <c r="B12" i="1"/>
  <c r="B11" i="1"/>
  <c r="C5" i="1"/>
  <c r="B5" i="1"/>
</calcChain>
</file>

<file path=xl/sharedStrings.xml><?xml version="1.0" encoding="utf-8"?>
<sst xmlns="http://schemas.openxmlformats.org/spreadsheetml/2006/main" count="73" uniqueCount="40">
  <si>
    <t>Item</t>
  </si>
  <si>
    <t>Value</t>
  </si>
  <si>
    <t>Unit</t>
  </si>
  <si>
    <t>Manufacturing costs 2030 in China</t>
  </si>
  <si>
    <t>$c/W</t>
  </si>
  <si>
    <t>Manufacturing costs 2030 in EU</t>
  </si>
  <si>
    <t>Comment</t>
  </si>
  <si>
    <t>Requirement: Economies of Scale</t>
  </si>
  <si>
    <t>GAP</t>
  </si>
  <si>
    <t>-4$c/W through reaching sufficient scale</t>
  </si>
  <si>
    <t>+ Consumers' willigness to pay (approx. 10-20% for EU made products)</t>
  </si>
  <si>
    <t>-2$c/W for secured delivery</t>
  </si>
  <si>
    <t>-2$c/W through cross border mechanism</t>
  </si>
  <si>
    <t>Support in the US (IRA)</t>
  </si>
  <si>
    <t>12-20 $c/W</t>
  </si>
  <si>
    <t>Support in the US until 2030</t>
  </si>
  <si>
    <t>Manufacturing costs 2025 in EU</t>
  </si>
  <si>
    <t>Production cost</t>
  </si>
  <si>
    <t>Margins</t>
  </si>
  <si>
    <t>Total</t>
  </si>
  <si>
    <t>Shipping cost</t>
  </si>
  <si>
    <t>Imported from China 2025 to EU</t>
  </si>
  <si>
    <t>€c/W</t>
  </si>
  <si>
    <t>EUR/MW</t>
  </si>
  <si>
    <t>Source: https://d1owejb4br3l12.cloudfront.net/publications/executive-briefing/wind-turbines-manufacturers-market-share.pdf</t>
  </si>
  <si>
    <t>0,7-0,8</t>
  </si>
  <si>
    <t>million€/MW</t>
  </si>
  <si>
    <t>Manufacturing costs 2021 in EU</t>
  </si>
  <si>
    <t>Manufacturing costs 2022 in EU</t>
  </si>
  <si>
    <t>0,8-1,2</t>
  </si>
  <si>
    <t>Manufacturing costs in 2022 in China</t>
  </si>
  <si>
    <t>$/kW</t>
  </si>
  <si>
    <t>Onshore</t>
  </si>
  <si>
    <t>Offshore</t>
  </si>
  <si>
    <t>CAPEX 2022</t>
  </si>
  <si>
    <t>CAPEX 2030</t>
  </si>
  <si>
    <t>Factor between manufacturing costs and CAPEX</t>
  </si>
  <si>
    <t>Lower bound</t>
  </si>
  <si>
    <t>Upper Bound</t>
  </si>
  <si>
    <t>EUR/kW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</si>
</sst>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9" formatCode="0.0"/>
  </numFmts>
  <fonts count="4" x14ac:knownFonts="1"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quotePrefix="1"/>
    <xf numFmtId="0" fontId="2" fillId="0" borderId="1" xfId="0" applyFont="1" applyBorder="1"/>
    <xf numFmtId="0" fontId="0" fillId="2" borderId="0" xfId="0" applyFill="1"/>
    <xf numFmtId="0" fontId="0" fillId="2" borderId="0" xfId="0" quotePrefix="1" applyFill="1"/>
    <xf numFmtId="0" fontId="0" fillId="3" borderId="0" xfId="0" applyFill="1"/>
    <xf numFmtId="0" fontId="0" fillId="3" borderId="0" xfId="0" quotePrefix="1" applyFill="1"/>
    <xf numFmtId="0" fontId="2" fillId="3" borderId="0" xfId="0" applyFont="1" applyFill="1"/>
    <xf numFmtId="0" fontId="2" fillId="2" borderId="0" xfId="0" applyFont="1" applyFill="1"/>
    <xf numFmtId="0" fontId="2" fillId="2" borderId="0" xfId="0" quotePrefix="1" applyFont="1" applyFill="1"/>
    <xf numFmtId="164" fontId="2" fillId="2" borderId="2" xfId="1" applyNumberFormat="1" applyFont="1" applyFill="1" applyBorder="1"/>
    <xf numFmtId="0" fontId="2" fillId="2" borderId="3" xfId="0" quotePrefix="1" applyFont="1" applyFill="1" applyBorder="1"/>
    <xf numFmtId="164" fontId="2" fillId="3" borderId="4" xfId="1" applyNumberFormat="1" applyFont="1" applyFill="1" applyBorder="1"/>
    <xf numFmtId="0" fontId="2" fillId="3" borderId="5" xfId="0" quotePrefix="1" applyFont="1" applyFill="1" applyBorder="1"/>
    <xf numFmtId="0" fontId="0" fillId="0" borderId="2" xfId="0" applyBorder="1"/>
    <xf numFmtId="0" fontId="0" fillId="0" borderId="6" xfId="0" applyBorder="1"/>
    <xf numFmtId="0" fontId="0" fillId="0" borderId="6" xfId="0" quotePrefix="1" applyBorder="1"/>
    <xf numFmtId="0" fontId="0" fillId="0" borderId="3" xfId="0" applyBorder="1"/>
    <xf numFmtId="0" fontId="0" fillId="0" borderId="7" xfId="0" applyBorder="1"/>
    <xf numFmtId="0" fontId="0" fillId="0" borderId="0" xfId="0" applyBorder="1"/>
    <xf numFmtId="0" fontId="0" fillId="0" borderId="0" xfId="0" quotePrefix="1" applyBorder="1"/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0" fillId="0" borderId="9" xfId="0" quotePrefix="1" applyBorder="1"/>
    <xf numFmtId="0" fontId="0" fillId="0" borderId="5" xfId="0" applyBorder="1"/>
    <xf numFmtId="0" fontId="2" fillId="5" borderId="0" xfId="0" applyFont="1" applyFill="1"/>
    <xf numFmtId="169" fontId="2" fillId="5" borderId="0" xfId="0" applyNumberFormat="1" applyFont="1" applyFill="1"/>
    <xf numFmtId="0" fontId="3" fillId="6" borderId="2" xfId="0" applyFont="1" applyFill="1" applyBorder="1"/>
    <xf numFmtId="1" fontId="3" fillId="6" borderId="6" xfId="0" applyNumberFormat="1" applyFont="1" applyFill="1" applyBorder="1"/>
    <xf numFmtId="0" fontId="3" fillId="6" borderId="6" xfId="0" quotePrefix="1" applyFont="1" applyFill="1" applyBorder="1"/>
    <xf numFmtId="0" fontId="3" fillId="6" borderId="3" xfId="0" applyFont="1" applyFill="1" applyBorder="1"/>
    <xf numFmtId="0" fontId="3" fillId="6" borderId="7" xfId="0" applyFont="1" applyFill="1" applyBorder="1"/>
    <xf numFmtId="1" fontId="3" fillId="6" borderId="0" xfId="0" applyNumberFormat="1" applyFont="1" applyFill="1" applyBorder="1"/>
    <xf numFmtId="0" fontId="3" fillId="6" borderId="0" xfId="0" quotePrefix="1" applyFont="1" applyFill="1" applyBorder="1"/>
    <xf numFmtId="0" fontId="3" fillId="6" borderId="8" xfId="0" applyFont="1" applyFill="1" applyBorder="1"/>
    <xf numFmtId="0" fontId="3" fillId="6" borderId="0" xfId="0" applyFont="1" applyFill="1" applyBorder="1"/>
    <xf numFmtId="164" fontId="3" fillId="6" borderId="0" xfId="1" applyNumberFormat="1" applyFont="1" applyFill="1" applyBorder="1"/>
    <xf numFmtId="0" fontId="3" fillId="6" borderId="4" xfId="0" applyFont="1" applyFill="1" applyBorder="1"/>
    <xf numFmtId="164" fontId="3" fillId="6" borderId="9" xfId="1" applyNumberFormat="1" applyFont="1" applyFill="1" applyBorder="1"/>
    <xf numFmtId="0" fontId="3" fillId="6" borderId="9" xfId="0" quotePrefix="1" applyFont="1" applyFill="1" applyBorder="1"/>
    <xf numFmtId="0" fontId="3" fillId="6" borderId="5" xfId="0" applyFont="1" applyFill="1" applyBorder="1"/>
    <xf numFmtId="0" fontId="0" fillId="4" borderId="0" xfId="0" applyFont="1" applyFill="1" applyBorder="1" applyAlignment="1">
      <alignment horizontal="left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341815</xdr:colOff>
      <xdr:row>2</xdr:row>
      <xdr:rowOff>20054</xdr:rowOff>
    </xdr:from>
    <xdr:to>
      <xdr:col>14</xdr:col>
      <xdr:colOff>529789</xdr:colOff>
      <xdr:row>21</xdr:row>
      <xdr:rowOff>58541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73980DC-3FA5-4FEA-9264-377B1207B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03157" y="287422"/>
          <a:ext cx="4653026" cy="25985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4BD11-EC51-4894-88B7-8DBD6C7B69C2}">
  <dimension ref="A1:H18"/>
  <sheetViews>
    <sheetView zoomScale="190" zoomScaleNormal="190" workbookViewId="0">
      <selection activeCell="D21" sqref="D21"/>
    </sheetView>
  </sheetViews>
  <sheetFormatPr baseColWidth="10" defaultRowHeight="10.5" x14ac:dyDescent="0.25"/>
  <cols>
    <col min="1" max="1" width="29.5" bestFit="1" customWidth="1"/>
    <col min="4" max="4" width="59.37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6</v>
      </c>
    </row>
    <row r="2" spans="1:8" x14ac:dyDescent="0.25">
      <c r="A2" t="s">
        <v>3</v>
      </c>
      <c r="B2">
        <v>16</v>
      </c>
      <c r="C2" s="1" t="s">
        <v>4</v>
      </c>
    </row>
    <row r="3" spans="1:8" x14ac:dyDescent="0.25">
      <c r="A3" t="s">
        <v>5</v>
      </c>
      <c r="B3">
        <v>25</v>
      </c>
      <c r="C3" s="1" t="s">
        <v>4</v>
      </c>
      <c r="D3" t="s">
        <v>7</v>
      </c>
    </row>
    <row r="5" spans="1:8" x14ac:dyDescent="0.25">
      <c r="A5" t="s">
        <v>8</v>
      </c>
      <c r="B5">
        <f>B3-B2</f>
        <v>9</v>
      </c>
      <c r="C5" t="str">
        <f>C3</f>
        <v>$c/W</v>
      </c>
      <c r="D5" s="1" t="s">
        <v>9</v>
      </c>
    </row>
    <row r="6" spans="1:8" x14ac:dyDescent="0.25">
      <c r="D6" s="1" t="s">
        <v>10</v>
      </c>
    </row>
    <row r="7" spans="1:8" x14ac:dyDescent="0.25">
      <c r="D7" s="1" t="s">
        <v>11</v>
      </c>
    </row>
    <row r="8" spans="1:8" x14ac:dyDescent="0.25">
      <c r="D8" s="1" t="s">
        <v>12</v>
      </c>
    </row>
    <row r="9" spans="1:8" x14ac:dyDescent="0.25">
      <c r="A9" t="s">
        <v>13</v>
      </c>
      <c r="B9" s="1" t="s">
        <v>14</v>
      </c>
      <c r="D9" t="s">
        <v>15</v>
      </c>
    </row>
    <row r="11" spans="1:8" x14ac:dyDescent="0.25">
      <c r="A11" s="8" t="s">
        <v>16</v>
      </c>
      <c r="B11" s="3">
        <f>24.8</f>
        <v>24.8</v>
      </c>
      <c r="C11" s="4" t="s">
        <v>4</v>
      </c>
      <c r="D11" s="3" t="s">
        <v>17</v>
      </c>
    </row>
    <row r="12" spans="1:8" ht="11" thickBot="1" x14ac:dyDescent="0.3">
      <c r="A12" s="3"/>
      <c r="B12" s="3">
        <f>7.3</f>
        <v>7.3</v>
      </c>
      <c r="C12" s="4" t="s">
        <v>4</v>
      </c>
      <c r="D12" s="4" t="s">
        <v>18</v>
      </c>
    </row>
    <row r="13" spans="1:8" x14ac:dyDescent="0.25">
      <c r="A13" s="3"/>
      <c r="B13" s="8">
        <f>SUM(B11:B12)</f>
        <v>32.1</v>
      </c>
      <c r="C13" s="9" t="s">
        <v>4</v>
      </c>
      <c r="D13" s="3" t="s">
        <v>19</v>
      </c>
      <c r="E13">
        <f>B13*0.92</f>
        <v>29.532000000000004</v>
      </c>
      <c r="F13" s="1" t="s">
        <v>22</v>
      </c>
      <c r="G13" s="10">
        <f>E13/100*1000000</f>
        <v>295320</v>
      </c>
      <c r="H13" s="11" t="s">
        <v>23</v>
      </c>
    </row>
    <row r="14" spans="1:8" ht="11" thickBot="1" x14ac:dyDescent="0.3">
      <c r="E14">
        <f>B18*0.92</f>
        <v>25.024000000000004</v>
      </c>
      <c r="F14" s="1" t="s">
        <v>22</v>
      </c>
      <c r="G14" s="12">
        <f>E14/100*1000000</f>
        <v>250240.00000000003</v>
      </c>
      <c r="H14" s="13" t="s">
        <v>23</v>
      </c>
    </row>
    <row r="15" spans="1:8" x14ac:dyDescent="0.25">
      <c r="A15" s="7" t="s">
        <v>21</v>
      </c>
      <c r="B15" s="5">
        <v>18.100000000000001</v>
      </c>
      <c r="C15" s="5" t="str">
        <f t="shared" ref="C15:C18" si="0">C13</f>
        <v>$c/W</v>
      </c>
      <c r="D15" s="5" t="s">
        <v>17</v>
      </c>
      <c r="F15" s="1"/>
    </row>
    <row r="16" spans="1:8" x14ac:dyDescent="0.25">
      <c r="A16" s="5"/>
      <c r="B16" s="5">
        <v>2.2000000000000002</v>
      </c>
      <c r="C16" s="6" t="s">
        <v>4</v>
      </c>
      <c r="D16" s="5" t="s">
        <v>20</v>
      </c>
      <c r="F16" s="1"/>
    </row>
    <row r="17" spans="1:6" x14ac:dyDescent="0.25">
      <c r="A17" s="5"/>
      <c r="B17" s="5">
        <v>6.9</v>
      </c>
      <c r="C17" s="5" t="str">
        <f t="shared" si="0"/>
        <v>$c/W</v>
      </c>
      <c r="D17" s="5" t="s">
        <v>18</v>
      </c>
      <c r="F17" s="1"/>
    </row>
    <row r="18" spans="1:6" x14ac:dyDescent="0.25">
      <c r="A18" s="5"/>
      <c r="B18" s="7">
        <f>SUM(B15:B17)</f>
        <v>27.200000000000003</v>
      </c>
      <c r="C18" s="7" t="str">
        <f t="shared" si="0"/>
        <v>$c/W</v>
      </c>
      <c r="D18" s="5" t="s">
        <v>19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745E9-298A-42A1-855A-0C4B83AE67CF}">
  <dimension ref="A1:F29"/>
  <sheetViews>
    <sheetView tabSelected="1" zoomScale="190" zoomScaleNormal="190" workbookViewId="0">
      <selection activeCell="C29" sqref="C29"/>
    </sheetView>
  </sheetViews>
  <sheetFormatPr baseColWidth="10" defaultRowHeight="10.5" x14ac:dyDescent="0.25"/>
  <cols>
    <col min="1" max="1" width="31.625" bestFit="1" customWidth="1"/>
    <col min="2" max="2" width="10.375" bestFit="1" customWidth="1"/>
    <col min="3" max="3" width="11.625" bestFit="1" customWidth="1"/>
    <col min="4" max="4" width="12.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</row>
    <row r="2" spans="1:6" x14ac:dyDescent="0.25">
      <c r="A2" t="s">
        <v>27</v>
      </c>
      <c r="B2" s="1" t="s">
        <v>25</v>
      </c>
      <c r="C2" s="1" t="s">
        <v>26</v>
      </c>
    </row>
    <row r="3" spans="1:6" x14ac:dyDescent="0.25">
      <c r="A3" t="s">
        <v>28</v>
      </c>
      <c r="B3" s="1" t="s">
        <v>29</v>
      </c>
      <c r="C3" s="1" t="s">
        <v>26</v>
      </c>
    </row>
    <row r="5" spans="1:6" x14ac:dyDescent="0.25">
      <c r="A5" t="s">
        <v>30</v>
      </c>
      <c r="B5">
        <v>0.6</v>
      </c>
      <c r="C5" s="1" t="s">
        <v>26</v>
      </c>
    </row>
    <row r="6" spans="1:6" ht="11" thickBot="1" x14ac:dyDescent="0.3"/>
    <row r="7" spans="1:6" x14ac:dyDescent="0.25">
      <c r="B7" s="14" t="s">
        <v>34</v>
      </c>
      <c r="C7" s="15">
        <v>1420</v>
      </c>
      <c r="D7" s="16" t="s">
        <v>31</v>
      </c>
      <c r="E7" s="17" t="s">
        <v>32</v>
      </c>
    </row>
    <row r="8" spans="1:6" x14ac:dyDescent="0.25">
      <c r="B8" s="18" t="s">
        <v>34</v>
      </c>
      <c r="C8" s="19">
        <v>3609</v>
      </c>
      <c r="D8" s="20" t="s">
        <v>31</v>
      </c>
      <c r="E8" s="21" t="s">
        <v>33</v>
      </c>
    </row>
    <row r="9" spans="1:6" x14ac:dyDescent="0.25">
      <c r="B9" s="18"/>
      <c r="C9" s="19"/>
      <c r="D9" s="19"/>
      <c r="E9" s="21"/>
    </row>
    <row r="10" spans="1:6" x14ac:dyDescent="0.25">
      <c r="B10" s="18" t="s">
        <v>35</v>
      </c>
      <c r="C10" s="19">
        <v>1216</v>
      </c>
      <c r="D10" s="20" t="s">
        <v>31</v>
      </c>
      <c r="E10" s="21" t="s">
        <v>33</v>
      </c>
    </row>
    <row r="11" spans="1:6" ht="11" thickBot="1" x14ac:dyDescent="0.3">
      <c r="B11" s="22" t="s">
        <v>35</v>
      </c>
      <c r="C11" s="23">
        <v>2636</v>
      </c>
      <c r="D11" s="24" t="s">
        <v>31</v>
      </c>
      <c r="E11" s="25" t="s">
        <v>33</v>
      </c>
    </row>
    <row r="12" spans="1:6" x14ac:dyDescent="0.25">
      <c r="D12" s="1"/>
    </row>
    <row r="14" spans="1:6" x14ac:dyDescent="0.25">
      <c r="A14" s="42" t="s">
        <v>24</v>
      </c>
      <c r="B14" s="42"/>
      <c r="C14" s="42"/>
      <c r="D14" s="42"/>
      <c r="E14" s="42"/>
      <c r="F14" s="42"/>
    </row>
    <row r="18" spans="1:5" x14ac:dyDescent="0.25">
      <c r="A18" s="26" t="s">
        <v>36</v>
      </c>
      <c r="B18" s="26"/>
      <c r="C18" s="27">
        <f>C7/AVERAGE(0.8,1.2)/1000</f>
        <v>1.42</v>
      </c>
      <c r="D18" s="26" t="s">
        <v>37</v>
      </c>
    </row>
    <row r="19" spans="1:5" x14ac:dyDescent="0.25">
      <c r="C19" s="27">
        <f>C8/AVERAGE(0.8,1.2)/1000</f>
        <v>3.609</v>
      </c>
      <c r="D19" s="27" t="s">
        <v>38</v>
      </c>
    </row>
    <row r="21" spans="1:5" ht="11" thickBot="1" x14ac:dyDescent="0.3"/>
    <row r="22" spans="1:5" x14ac:dyDescent="0.25">
      <c r="B22" s="28" t="s">
        <v>34</v>
      </c>
      <c r="C22" s="29">
        <f>C7*0.92</f>
        <v>1306.4000000000001</v>
      </c>
      <c r="D22" s="30" t="s">
        <v>39</v>
      </c>
      <c r="E22" s="31" t="s">
        <v>32</v>
      </c>
    </row>
    <row r="23" spans="1:5" x14ac:dyDescent="0.25">
      <c r="B23" s="32" t="s">
        <v>34</v>
      </c>
      <c r="C23" s="33">
        <f>C8*0.92</f>
        <v>3320.28</v>
      </c>
      <c r="D23" s="34" t="s">
        <v>39</v>
      </c>
      <c r="E23" s="35" t="s">
        <v>33</v>
      </c>
    </row>
    <row r="24" spans="1:5" x14ac:dyDescent="0.25">
      <c r="B24" s="32"/>
      <c r="C24" s="36"/>
      <c r="D24" s="36"/>
      <c r="E24" s="35"/>
    </row>
    <row r="25" spans="1:5" x14ac:dyDescent="0.25">
      <c r="B25" s="32" t="s">
        <v>35</v>
      </c>
      <c r="C25" s="37">
        <f>C10*0.92</f>
        <v>1118.72</v>
      </c>
      <c r="D25" s="34" t="s">
        <v>31</v>
      </c>
      <c r="E25" s="35" t="s">
        <v>33</v>
      </c>
    </row>
    <row r="26" spans="1:5" ht="11" thickBot="1" x14ac:dyDescent="0.3">
      <c r="B26" s="38" t="s">
        <v>35</v>
      </c>
      <c r="C26" s="39">
        <f>C11*0.92</f>
        <v>2425.12</v>
      </c>
      <c r="D26" s="40" t="s">
        <v>31</v>
      </c>
      <c r="E26" s="41" t="s">
        <v>33</v>
      </c>
    </row>
    <row r="29" spans="1:5" x14ac:dyDescent="0.25">
      <c r="B29">
        <f>C22/C18</f>
        <v>920.00000000000011</v>
      </c>
      <c r="C29">
        <f>0.25*B29</f>
        <v>230.00000000000003</v>
      </c>
    </row>
  </sheetData>
  <mergeCells count="1">
    <mergeCell ref="A14:F14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Solar Modules</vt:lpstr>
      <vt:lpstr>Wind Turbines</vt:lpstr>
    </vt:vector>
  </TitlesOfParts>
  <Company>TU 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Zwickl (TUW-EEG)</dc:creator>
  <cp:lastModifiedBy>Sebastian Zwickl (TUW-EEG)</cp:lastModifiedBy>
  <dcterms:created xsi:type="dcterms:W3CDTF">2024-07-10T10:53:31Z</dcterms:created>
  <dcterms:modified xsi:type="dcterms:W3CDTF">2024-07-10T13:25:59Z</dcterms:modified>
</cp:coreProperties>
</file>