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eencapistrano/Documents/"/>
    </mc:Choice>
  </mc:AlternateContent>
  <xr:revisionPtr revIDLastSave="0" documentId="8_{16556276-27B9-B347-B5E3-F684ABE94320}" xr6:coauthVersionLast="46" xr6:coauthVersionMax="46" xr10:uidLastSave="{00000000-0000-0000-0000-000000000000}"/>
  <bookViews>
    <workbookView xWindow="0" yWindow="0" windowWidth="28800" windowHeight="18000" activeTab="3" xr2:uid="{2469F2DA-E7AF-45ED-B5E5-5E60FD7AFEE7}"/>
  </bookViews>
  <sheets>
    <sheet name="expected harvest sched" sheetId="8" r:id="rId1"/>
    <sheet name="varieties planted" sheetId="4" r:id="rId2"/>
    <sheet name="area planted" sheetId="3" r:id="rId3"/>
    <sheet name="2021 DS Planting Summary" sheetId="1" r:id="rId4"/>
    <sheet name="pivot_harvest" sheetId="7" r:id="rId5"/>
    <sheet name="pivot_area" sheetId="2" r:id="rId6"/>
    <sheet name="pivot_variety" sheetId="5" r:id="rId7"/>
  </sheets>
  <definedNames>
    <definedName name="_xlnm._FilterDatabase" localSheetId="3" hidden="1">'2021 DS Planting Summary'!$B$1:$B$200</definedName>
  </definedNames>
  <calcPr calcId="191029"/>
  <pivotCaches>
    <pivotCache cacheId="2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7" i="1" l="1"/>
  <c r="J188" i="1"/>
  <c r="J189" i="1"/>
  <c r="J190" i="1"/>
  <c r="J191" i="1"/>
  <c r="J197" i="1"/>
  <c r="J198" i="1"/>
  <c r="J199" i="1"/>
  <c r="J200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52" i="1"/>
  <c r="J153" i="1"/>
  <c r="J155" i="1"/>
  <c r="J156" i="1"/>
  <c r="J157" i="1"/>
  <c r="J158" i="1"/>
  <c r="J159" i="1"/>
  <c r="J160" i="1"/>
  <c r="J161" i="1"/>
  <c r="J163" i="1"/>
  <c r="J164" i="1"/>
  <c r="J165" i="1"/>
  <c r="J166" i="1"/>
  <c r="J167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" i="1" l="1"/>
  <c r="J19" i="1"/>
  <c r="J20" i="1"/>
  <c r="J21" i="1"/>
  <c r="J22" i="1"/>
  <c r="J23" i="1"/>
  <c r="J24" i="1"/>
  <c r="J25" i="1"/>
  <c r="J26" i="1"/>
  <c r="J27" i="1"/>
  <c r="J28" i="1"/>
  <c r="J29" i="1"/>
  <c r="J3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I133" i="1"/>
  <c r="I134" i="1"/>
  <c r="I135" i="1"/>
  <c r="I136" i="1"/>
  <c r="I137" i="1"/>
  <c r="I138" i="1"/>
  <c r="I132" i="1"/>
  <c r="I44" i="1" l="1"/>
  <c r="I43" i="1"/>
  <c r="I13" i="1"/>
  <c r="D17" i="3"/>
  <c r="N51" i="4"/>
  <c r="N32" i="4"/>
  <c r="N31" i="4"/>
  <c r="N30" i="4"/>
  <c r="N29" i="4"/>
  <c r="N28" i="4"/>
  <c r="L51" i="4"/>
  <c r="M51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I196" i="1"/>
  <c r="H196" i="1"/>
  <c r="J196" i="1" s="1"/>
  <c r="I195" i="1"/>
  <c r="H195" i="1"/>
  <c r="J195" i="1" s="1"/>
  <c r="I194" i="1"/>
  <c r="H194" i="1"/>
  <c r="J194" i="1" s="1"/>
  <c r="I193" i="1"/>
  <c r="H193" i="1"/>
  <c r="J193" i="1" s="1"/>
  <c r="I192" i="1"/>
  <c r="H192" i="1"/>
  <c r="J192" i="1" s="1"/>
  <c r="I33" i="1"/>
  <c r="I35" i="1"/>
  <c r="I42" i="1"/>
  <c r="I41" i="1"/>
  <c r="I40" i="1"/>
  <c r="I39" i="1"/>
  <c r="I38" i="1"/>
  <c r="I37" i="1"/>
  <c r="I36" i="1"/>
  <c r="I34" i="1"/>
  <c r="I32" i="1"/>
  <c r="I31" i="1"/>
  <c r="I30" i="1"/>
  <c r="C51" i="4" l="1"/>
  <c r="D51" i="4"/>
  <c r="E51" i="4"/>
  <c r="F51" i="4"/>
  <c r="G51" i="4"/>
  <c r="H51" i="4"/>
  <c r="I51" i="4"/>
  <c r="J51" i="4"/>
  <c r="K51" i="4"/>
  <c r="B51" i="4"/>
  <c r="C22" i="4"/>
  <c r="D22" i="4"/>
  <c r="E22" i="4"/>
  <c r="B22" i="4"/>
  <c r="F5" i="4"/>
  <c r="F6" i="4"/>
  <c r="F4" i="4"/>
  <c r="F7" i="4"/>
  <c r="F16" i="4"/>
  <c r="F9" i="4"/>
  <c r="F10" i="4"/>
  <c r="F11" i="4"/>
  <c r="F12" i="4"/>
  <c r="F13" i="4"/>
  <c r="F14" i="4"/>
  <c r="F8" i="4"/>
  <c r="F19" i="4"/>
  <c r="F17" i="4"/>
  <c r="F18" i="4"/>
  <c r="F20" i="4"/>
  <c r="F15" i="4"/>
  <c r="F21" i="4"/>
  <c r="F22" i="4" l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H162" i="1"/>
  <c r="J162" i="1" s="1"/>
  <c r="I161" i="1"/>
  <c r="I160" i="1"/>
  <c r="I159" i="1"/>
  <c r="I158" i="1"/>
  <c r="I157" i="1"/>
  <c r="I156" i="1"/>
  <c r="I155" i="1"/>
  <c r="I154" i="1"/>
  <c r="H154" i="1"/>
  <c r="J154" i="1" s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24" i="1" l="1"/>
  <c r="I123" i="1"/>
  <c r="I122" i="1"/>
  <c r="I121" i="1"/>
  <c r="I120" i="1"/>
  <c r="I119" i="1"/>
  <c r="I118" i="1"/>
  <c r="I117" i="1"/>
</calcChain>
</file>

<file path=xl/sharedStrings.xml><?xml version="1.0" encoding="utf-8"?>
<sst xmlns="http://schemas.openxmlformats.org/spreadsheetml/2006/main" count="1109" uniqueCount="100">
  <si>
    <t>Variety</t>
  </si>
  <si>
    <t>Ecosystem</t>
  </si>
  <si>
    <t>Maturity (days)</t>
  </si>
  <si>
    <t>Seed Class Planted</t>
  </si>
  <si>
    <t>Area, ha</t>
  </si>
  <si>
    <t xml:space="preserve">Date of Sowing </t>
  </si>
  <si>
    <t xml:space="preserve">Date of Transplanting </t>
  </si>
  <si>
    <t>Station</t>
  </si>
  <si>
    <t>Agusan</t>
  </si>
  <si>
    <t>Upland</t>
  </si>
  <si>
    <t>FS</t>
  </si>
  <si>
    <t>IL</t>
  </si>
  <si>
    <t>NSIC Rc 222</t>
  </si>
  <si>
    <t>NSIC Rc 216</t>
  </si>
  <si>
    <t>NSIC Rc 402</t>
  </si>
  <si>
    <t>PSB Rc 10</t>
  </si>
  <si>
    <t>NSIC Rc 438</t>
  </si>
  <si>
    <t>Expected Date of Harvest</t>
  </si>
  <si>
    <t>Bicol</t>
  </si>
  <si>
    <t>NSIC Rc402</t>
  </si>
  <si>
    <t>NSIC Rc222</t>
  </si>
  <si>
    <t>CMU</t>
  </si>
  <si>
    <t>BS</t>
  </si>
  <si>
    <t>NSIC Rc160</t>
  </si>
  <si>
    <t>Isabela</t>
  </si>
  <si>
    <t>IR58025AxIR58025B</t>
  </si>
  <si>
    <t>IR58025AxIR34686R</t>
  </si>
  <si>
    <t>S line M20</t>
  </si>
  <si>
    <t>R-line</t>
  </si>
  <si>
    <t>P-line</t>
  </si>
  <si>
    <t>Contract</t>
  </si>
  <si>
    <t>NSIC Rc 27</t>
  </si>
  <si>
    <t>NSIC Rc 420</t>
  </si>
  <si>
    <t>NSIC Rc 440</t>
  </si>
  <si>
    <t>NSIC Rc 442</t>
  </si>
  <si>
    <t>NSIC Rc 480</t>
  </si>
  <si>
    <t>NSIC Rc 508</t>
  </si>
  <si>
    <t>Midsayap</t>
  </si>
  <si>
    <t>NSIC Rc 226</t>
  </si>
  <si>
    <t>NSIC Rc 400</t>
  </si>
  <si>
    <t>Mindoro</t>
  </si>
  <si>
    <t>PSB Rc 82</t>
  </si>
  <si>
    <t>NSIC RC 216</t>
  </si>
  <si>
    <t>PSB Rc 18</t>
  </si>
  <si>
    <t>NSIC Rc 224</t>
  </si>
  <si>
    <t xml:space="preserve">NSIC Rc 436 </t>
  </si>
  <si>
    <t>Negros</t>
  </si>
  <si>
    <t>RL</t>
  </si>
  <si>
    <t>Samar</t>
  </si>
  <si>
    <t>Zamboanga</t>
  </si>
  <si>
    <t xml:space="preserve">NSIC Rc 27 </t>
  </si>
  <si>
    <t xml:space="preserve">NSIC Rc 122 </t>
  </si>
  <si>
    <t xml:space="preserve">NSIC Rc 402 </t>
  </si>
  <si>
    <t>NSIC Rc 160</t>
  </si>
  <si>
    <t xml:space="preserve">NSIC Rc 216 </t>
  </si>
  <si>
    <t xml:space="preserve">NSIC Rc 480 </t>
  </si>
  <si>
    <t xml:space="preserve">PSB Rc 82 </t>
  </si>
  <si>
    <t xml:space="preserve">NSIC Rc 160 </t>
  </si>
  <si>
    <t>NSIC Rc 358</t>
  </si>
  <si>
    <t>NSIC Rc 506</t>
  </si>
  <si>
    <t>NSIC Rc 436</t>
  </si>
  <si>
    <t xml:space="preserve">NSIC Rc 222 </t>
  </si>
  <si>
    <t xml:space="preserve">NSIC Rc 438 </t>
  </si>
  <si>
    <t>NSIC Rc 218</t>
  </si>
  <si>
    <t xml:space="preserve">NSIC Rc 222  </t>
  </si>
  <si>
    <t>Grand Total</t>
  </si>
  <si>
    <t>Sum of Area, ha</t>
  </si>
  <si>
    <t>Column Labels</t>
  </si>
  <si>
    <t xml:space="preserve">PSB Rc 18 </t>
  </si>
  <si>
    <t>Foundation Seed Production</t>
  </si>
  <si>
    <t>Registered Seed Production</t>
  </si>
  <si>
    <t>NSIC Rc 512</t>
  </si>
  <si>
    <t>Sal/RL</t>
  </si>
  <si>
    <t>CES</t>
  </si>
  <si>
    <t>NSIC RC 460</t>
  </si>
  <si>
    <t>NSIC Rc222 (Derby)</t>
  </si>
  <si>
    <t>NSIC Rc218</t>
  </si>
  <si>
    <t>106</t>
  </si>
  <si>
    <t>11</t>
  </si>
  <si>
    <t>2021 DS Area Planted by Station</t>
  </si>
  <si>
    <t>Los Baños</t>
  </si>
  <si>
    <t>NSIC Rc216</t>
  </si>
  <si>
    <t>PSB Rc18</t>
  </si>
  <si>
    <t>NSIC Rc480</t>
  </si>
  <si>
    <t>Batac</t>
  </si>
  <si>
    <t>RF</t>
  </si>
  <si>
    <t>Total (ha)</t>
  </si>
  <si>
    <t xml:space="preserve"> Total (ha)</t>
  </si>
  <si>
    <t>Row Labels</t>
  </si>
  <si>
    <t>Max of Expected Date of Harvest</t>
  </si>
  <si>
    <t>Expected Harvest Schedule of FS Production</t>
  </si>
  <si>
    <t>Across Stations</t>
  </si>
  <si>
    <t>Across Varieties</t>
  </si>
  <si>
    <t>Expected Harvest Schedule of RS Production</t>
  </si>
  <si>
    <t>NSIC Rc 222 (Derby)</t>
  </si>
  <si>
    <t>Note: Dates indicated are the expected start of the harvesting activities based on maturity dates of varieties</t>
  </si>
  <si>
    <t>Total (ha) hybrid + inbred</t>
  </si>
  <si>
    <t>Total for inbred seed prodn</t>
  </si>
  <si>
    <t>Aea planted to hybrid parentals 4.3 ha (BS-FS), and 5.8 ha (FS-RS) all in PhilRice Isabela</t>
  </si>
  <si>
    <t>Days from sowing to transplanting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</si>
</sst>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[$-409]d\-mmm\-yy;@"/>
    <numFmt numFmtId="166" formatCode="[$-3409]dd\-mmm\-yy;@"/>
    <numFmt numFmtId="167" formatCode="[$-409]d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1" fillId="0" borderId="0"/>
  </cellStyleXfs>
  <cellXfs count="92">
    <xf numFmtId="0" fontId="0" fillId="0" borderId="0" xfId="0"/>
    <xf numFmtId="0" fontId="2" fillId="0" borderId="0" xfId="0" applyFont="1"/>
    <xf numFmtId="15" fontId="4" fillId="0" borderId="0" xfId="2" applyNumberFormat="1" applyFont="1" applyBorder="1" applyAlignment="1">
      <alignment horizontal="center" vertical="center"/>
    </xf>
    <xf numFmtId="165" fontId="4" fillId="0" borderId="0" xfId="2" applyNumberFormat="1" applyFont="1" applyBorder="1" applyAlignment="1">
      <alignment horizontal="center" vertical="center"/>
    </xf>
    <xf numFmtId="164" fontId="0" fillId="0" borderId="0" xfId="1" applyFont="1" applyBorder="1"/>
    <xf numFmtId="0" fontId="2" fillId="0" borderId="0" xfId="0" applyFont="1" applyFill="1" applyBorder="1" applyAlignment="1">
      <alignment horizontal="center" vertical="top" wrapText="1"/>
    </xf>
    <xf numFmtId="164" fontId="2" fillId="0" borderId="0" xfId="1" applyFont="1" applyFill="1" applyBorder="1" applyAlignment="1">
      <alignment horizontal="center" vertical="top"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166" fontId="0" fillId="0" borderId="0" xfId="0" applyNumberFormat="1" applyFont="1" applyBorder="1" applyAlignment="1">
      <alignment horizontal="center" vertical="center"/>
    </xf>
    <xf numFmtId="166" fontId="0" fillId="0" borderId="0" xfId="0" quotePrefix="1" applyNumberFormat="1" applyFont="1" applyBorder="1" applyAlignment="1">
      <alignment horizontal="center" vertical="center"/>
    </xf>
    <xf numFmtId="166" fontId="0" fillId="0" borderId="0" xfId="0" quotePrefix="1" applyNumberFormat="1" applyFont="1" applyBorder="1" applyAlignment="1">
      <alignment horizontal="center" vertical="top"/>
    </xf>
    <xf numFmtId="165" fontId="4" fillId="0" borderId="0" xfId="0" quotePrefix="1" applyNumberFormat="1" applyFont="1" applyBorder="1" applyAlignment="1">
      <alignment horizontal="center" vertical="top"/>
    </xf>
    <xf numFmtId="165" fontId="4" fillId="0" borderId="0" xfId="0" applyNumberFormat="1" applyFont="1" applyBorder="1" applyAlignment="1">
      <alignment horizontal="center" vertical="top"/>
    </xf>
    <xf numFmtId="15" fontId="0" fillId="0" borderId="0" xfId="0" quotePrefix="1" applyNumberFormat="1" applyFont="1" applyBorder="1" applyAlignment="1">
      <alignment horizontal="center" vertical="top"/>
    </xf>
    <xf numFmtId="165" fontId="0" fillId="0" borderId="0" xfId="0" quotePrefix="1" applyNumberFormat="1" applyFont="1" applyBorder="1" applyAlignment="1">
      <alignment horizontal="center" vertical="top"/>
    </xf>
    <xf numFmtId="0" fontId="0" fillId="0" borderId="0" xfId="0" applyFont="1" applyFill="1" applyBorder="1"/>
    <xf numFmtId="167" fontId="4" fillId="0" borderId="0" xfId="0" quotePrefix="1" applyNumberFormat="1" applyFont="1" applyBorder="1" applyAlignment="1">
      <alignment horizontal="center" vertical="top"/>
    </xf>
    <xf numFmtId="167" fontId="4" fillId="0" borderId="0" xfId="0" applyNumberFormat="1" applyFont="1" applyBorder="1" applyAlignment="1">
      <alignment horizontal="center" vertical="top"/>
    </xf>
    <xf numFmtId="166" fontId="4" fillId="0" borderId="0" xfId="0" applyNumberFormat="1" applyFont="1" applyBorder="1" applyAlignment="1">
      <alignment horizontal="center" vertical="top"/>
    </xf>
    <xf numFmtId="166" fontId="4" fillId="0" borderId="0" xfId="0" quotePrefix="1" applyNumberFormat="1" applyFont="1" applyBorder="1" applyAlignment="1">
      <alignment horizontal="center" vertical="top"/>
    </xf>
    <xf numFmtId="15" fontId="0" fillId="0" borderId="0" xfId="0" quotePrefix="1" applyNumberFormat="1" applyFont="1" applyFill="1" applyBorder="1" applyAlignment="1">
      <alignment horizontal="center" vertical="top"/>
    </xf>
    <xf numFmtId="166" fontId="0" fillId="0" borderId="0" xfId="0" applyNumberFormat="1" applyFont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164" fontId="0" fillId="0" borderId="0" xfId="1" applyFont="1"/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2" borderId="1" xfId="1" applyFont="1" applyFill="1" applyBorder="1" applyAlignment="1">
      <alignment horizontal="center"/>
    </xf>
    <xf numFmtId="164" fontId="2" fillId="2" borderId="2" xfId="1" applyFont="1" applyFill="1" applyBorder="1"/>
    <xf numFmtId="166" fontId="0" fillId="0" borderId="0" xfId="0" applyNumberFormat="1" applyFont="1" applyFill="1" applyBorder="1" applyAlignment="1">
      <alignment horizontal="center" vertical="center"/>
    </xf>
    <xf numFmtId="166" fontId="5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/>
    <xf numFmtId="164" fontId="0" fillId="0" borderId="0" xfId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1" applyNumberFormat="1" applyFont="1" applyAlignment="1">
      <alignment horizontal="left"/>
    </xf>
    <xf numFmtId="0" fontId="2" fillId="2" borderId="2" xfId="1" applyNumberFormat="1" applyFont="1" applyFill="1" applyBorder="1" applyAlignment="1">
      <alignment horizontal="left"/>
    </xf>
    <xf numFmtId="0" fontId="2" fillId="0" borderId="0" xfId="0" applyFont="1" applyFill="1" applyBorder="1"/>
    <xf numFmtId="0" fontId="0" fillId="0" borderId="0" xfId="0" applyNumberFormat="1" applyFill="1" applyBorder="1"/>
    <xf numFmtId="164" fontId="0" fillId="0" borderId="0" xfId="0" applyNumberFormat="1" applyFill="1"/>
    <xf numFmtId="0" fontId="6" fillId="0" borderId="0" xfId="0" applyFont="1" applyAlignment="1">
      <alignment horizontal="left"/>
    </xf>
    <xf numFmtId="164" fontId="2" fillId="0" borderId="0" xfId="1" applyFont="1" applyFill="1" applyBorder="1" applyAlignment="1">
      <alignment horizontal="center"/>
    </xf>
    <xf numFmtId="164" fontId="0" fillId="0" borderId="0" xfId="1" applyFont="1" applyFill="1" applyBorder="1"/>
    <xf numFmtId="164" fontId="0" fillId="0" borderId="0" xfId="0" applyNumberFormat="1"/>
    <xf numFmtId="166" fontId="0" fillId="0" borderId="0" xfId="0" applyNumberFormat="1" applyFont="1" applyBorder="1" applyAlignment="1">
      <alignment horizontal="center"/>
    </xf>
    <xf numFmtId="166" fontId="0" fillId="0" borderId="0" xfId="0" quotePrefix="1" applyNumberFormat="1" applyBorder="1" applyAlignment="1">
      <alignment horizontal="center" vertical="top"/>
    </xf>
    <xf numFmtId="15" fontId="0" fillId="0" borderId="0" xfId="0" quotePrefix="1" applyNumberFormat="1" applyBorder="1" applyAlignment="1">
      <alignment horizontal="center" vertical="top"/>
    </xf>
    <xf numFmtId="166" fontId="0" fillId="0" borderId="0" xfId="0" quotePrefix="1" applyNumberFormat="1" applyFont="1" applyFill="1" applyBorder="1" applyAlignment="1">
      <alignment horizontal="center" vertical="top"/>
    </xf>
    <xf numFmtId="1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4" fontId="2" fillId="2" borderId="2" xfId="0" applyNumberFormat="1" applyFont="1" applyFill="1" applyBorder="1"/>
    <xf numFmtId="0" fontId="0" fillId="0" borderId="0" xfId="0" applyNumberFormat="1"/>
    <xf numFmtId="164" fontId="0" fillId="3" borderId="0" xfId="1" applyFont="1" applyFill="1"/>
    <xf numFmtId="0" fontId="0" fillId="3" borderId="0" xfId="0" applyFill="1"/>
    <xf numFmtId="0" fontId="0" fillId="3" borderId="0" xfId="0" applyNumberFormat="1" applyFill="1"/>
    <xf numFmtId="167" fontId="0" fillId="0" borderId="0" xfId="0" applyNumberFormat="1"/>
    <xf numFmtId="0" fontId="2" fillId="0" borderId="0" xfId="0" applyFont="1" applyFill="1" applyBorder="1" applyAlignment="1">
      <alignment horizontal="center"/>
    </xf>
    <xf numFmtId="0" fontId="0" fillId="0" borderId="0" xfId="1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164" fontId="0" fillId="0" borderId="0" xfId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165" fontId="0" fillId="0" borderId="0" xfId="0" quotePrefix="1" applyNumberFormat="1" applyFont="1" applyFill="1" applyBorder="1" applyAlignment="1">
      <alignment horizontal="center" vertical="center"/>
    </xf>
    <xf numFmtId="166" fontId="0" fillId="0" borderId="0" xfId="0" quotePrefix="1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/>
    </xf>
    <xf numFmtId="164" fontId="2" fillId="2" borderId="0" xfId="0" applyNumberFormat="1" applyFont="1" applyFill="1" applyBorder="1"/>
    <xf numFmtId="0" fontId="2" fillId="5" borderId="2" xfId="0" applyFont="1" applyFill="1" applyBorder="1" applyAlignment="1">
      <alignment horizontal="left"/>
    </xf>
    <xf numFmtId="167" fontId="2" fillId="4" borderId="0" xfId="0" applyNumberFormat="1" applyFont="1" applyFill="1" applyAlignment="1">
      <alignment horizontal="center"/>
    </xf>
    <xf numFmtId="164" fontId="5" fillId="0" borderId="0" xfId="1" applyFont="1" applyFill="1" applyBorder="1" applyAlignment="1">
      <alignment horizontal="center" vertical="center"/>
    </xf>
    <xf numFmtId="165" fontId="4" fillId="0" borderId="0" xfId="2" applyNumberFormat="1" applyFont="1" applyFill="1" applyBorder="1" applyAlignment="1">
      <alignment horizontal="center" vertical="center"/>
    </xf>
    <xf numFmtId="15" fontId="4" fillId="0" borderId="0" xfId="2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/>
    </xf>
    <xf numFmtId="167" fontId="2" fillId="7" borderId="0" xfId="0" applyNumberFormat="1" applyFont="1" applyFill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7" fontId="4" fillId="0" borderId="0" xfId="0" applyNumberFormat="1" applyFont="1" applyFill="1" applyBorder="1" applyAlignment="1">
      <alignment horizontal="center" vertical="center"/>
    </xf>
    <xf numFmtId="167" fontId="0" fillId="0" borderId="0" xfId="3" quotePrefix="1" applyNumberFormat="1" applyFont="1" applyFill="1" applyBorder="1" applyAlignment="1">
      <alignment horizontal="center" vertical="center"/>
    </xf>
    <xf numFmtId="167" fontId="0" fillId="0" borderId="0" xfId="0" applyNumberFormat="1" applyFont="1" applyFill="1" applyBorder="1"/>
  </cellXfs>
  <cellStyles count="4">
    <cellStyle name="Comma" xfId="1" builtinId="3"/>
    <cellStyle name="Normal" xfId="0" builtinId="0"/>
    <cellStyle name="Normal 2" xfId="2" xr:uid="{C27952D9-6C44-4DA0-8B33-B04A9DC6F269}"/>
    <cellStyle name="Normal 3" xfId="3" xr:uid="{32CE03E9-86ED-404E-88E5-FFDA0FEBC27E}"/>
  </cellStyles>
  <dxfs count="14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_-* #,##0.00_-;\-* #,##0.00_-;_-* &quot;-&quot;??_-;_-@_-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78.432146180552" createdVersion="6" refreshedVersion="7" minRefreshableVersion="3" recordCount="199" xr:uid="{7C5B2A42-73A9-4951-A7D1-03FDB72850F6}">
  <cacheSource type="worksheet">
    <worksheetSource ref="A1:I200" sheet="2021 DS Planting Summary"/>
  </cacheSource>
  <cacheFields count="9">
    <cacheField name="Station" numFmtId="0">
      <sharedItems count="12">
        <s v="CES"/>
        <s v="Agusan"/>
        <s v="Bicol"/>
        <s v="CMU"/>
        <s v="Isabela"/>
        <s v="Midsayap"/>
        <s v="Mindoro"/>
        <s v="Negros"/>
        <s v="Samar"/>
        <s v="Batac"/>
        <s v="Los Baños"/>
        <s v="Zamboanga"/>
      </sharedItems>
    </cacheField>
    <cacheField name="Variety" numFmtId="0">
      <sharedItems count="48">
        <s v="NSIC Rc 160"/>
        <s v="PSB Rc 18"/>
        <s v="NSIC Rc222"/>
        <s v="NSIC Rc 216"/>
        <s v="NSIC Rc402"/>
        <s v="NSIC Rc 480"/>
        <s v="NSIC Rc 512"/>
        <s v="NSIC Rc 508"/>
        <s v="NSIC Rc 506"/>
        <s v="PSB Rc 10"/>
        <s v="NSIC RC 460"/>
        <s v="NSIC Rc 436"/>
        <s v="NSIC Rc222 (Derby)"/>
        <s v="NSIC Rc218"/>
        <s v="NSIC Rc 216 "/>
        <s v="NSIC Rc 402"/>
        <s v="NSIC Rc 27 "/>
        <s v="NSIC Rc 122 "/>
        <s v="NSIC Rc 402 "/>
        <s v="NSIC Rc 222"/>
        <s v="NSIC Rc 480 "/>
        <s v="PSB Rc 82 "/>
        <s v="NSIC Rc 160 "/>
        <s v="NSIC Rc 438"/>
        <s v="NSIC Rc 440"/>
        <s v="NSIC Rc 226"/>
        <s v="NSIC Rc 442"/>
        <s v="NSIC Rc 358"/>
        <s v="NSIC Rc 224"/>
        <s v="NSIC Rc 400"/>
        <s v="IR58025AxIR58025B"/>
        <s v="IR58025AxIR34686R"/>
        <s v="S line M20"/>
        <s v="PSB Rc 82"/>
        <s v="R-line"/>
        <s v="P-line"/>
        <s v="NSIC Rc 222 "/>
        <s v="NSIC Rc 438 "/>
        <s v="NSIC Rc 27"/>
        <s v="NSIC Rc 420"/>
        <s v="PSB Rc 18 "/>
        <s v="NSIC Rc 218"/>
        <s v="NSIC Rc 222  "/>
        <s v="NSIC Rc 436 "/>
        <s v="NSIC Rc160"/>
        <s v="NSIC Rc216"/>
        <s v="PSB Rc18"/>
        <s v="NSIC Rc480"/>
      </sharedItems>
    </cacheField>
    <cacheField name="Ecosystem" numFmtId="0">
      <sharedItems containsBlank="1"/>
    </cacheField>
    <cacheField name="Maturity (days)" numFmtId="0">
      <sharedItems containsMixedTypes="1" containsNumber="1" containsInteger="1" minValue="106" maxValue="130"/>
    </cacheField>
    <cacheField name="Seed Class Planted" numFmtId="0">
      <sharedItems count="2">
        <s v="BS"/>
        <s v="FS"/>
      </sharedItems>
    </cacheField>
    <cacheField name="Area, ha" numFmtId="164">
      <sharedItems containsSemiMixedTypes="0" containsString="0" containsNumber="1" minValue="9.4E-2" maxValue="17.010000000000002"/>
    </cacheField>
    <cacheField name="Date of Sowing " numFmtId="0">
      <sharedItems containsSemiMixedTypes="0" containsNonDate="0" containsDate="1" containsString="0" minDate="2020-10-28T00:00:00" maxDate="2021-01-28T00:00:00"/>
    </cacheField>
    <cacheField name="Date of Transplanting " numFmtId="0">
      <sharedItems containsSemiMixedTypes="0" containsNonDate="0" containsDate="1" containsString="0" minDate="2020-11-18T00:00:00" maxDate="2021-02-17T00:00:00"/>
    </cacheField>
    <cacheField name="Expected Date of Harvest" numFmtId="0">
      <sharedItems containsSemiMixedTypes="0" containsNonDate="0" containsDate="1" containsString="0" minDate="2021-02-18T00:00:00" maxDate="2021-05-2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s v="IL"/>
    <n v="122"/>
    <x v="0"/>
    <n v="0.45"/>
    <d v="2020-11-18T00:00:00"/>
    <d v="2020-12-11T00:00:00"/>
    <d v="2021-03-20T00:00:00"/>
  </r>
  <r>
    <x v="0"/>
    <x v="1"/>
    <s v="IL"/>
    <n v="123"/>
    <x v="0"/>
    <n v="0.26"/>
    <d v="2020-12-19T00:00:00"/>
    <d v="2021-01-13T00:00:00"/>
    <d v="2021-04-21T00:00:00"/>
  </r>
  <r>
    <x v="0"/>
    <x v="2"/>
    <s v="IL"/>
    <n v="114"/>
    <x v="0"/>
    <n v="0.5"/>
    <d v="2020-11-19T00:00:00"/>
    <d v="2020-12-13T00:00:00"/>
    <d v="2021-03-13T00:00:00"/>
  </r>
  <r>
    <x v="0"/>
    <x v="3"/>
    <s v="IL"/>
    <n v="112"/>
    <x v="0"/>
    <n v="0.59000000000000008"/>
    <d v="2020-12-06T00:00:00"/>
    <d v="2021-01-07T00:00:00"/>
    <d v="2021-03-28T00:00:00"/>
  </r>
  <r>
    <x v="0"/>
    <x v="4"/>
    <s v="IL"/>
    <n v="114"/>
    <x v="0"/>
    <n v="0.60000000000000009"/>
    <d v="2020-11-25T00:00:00"/>
    <d v="2020-12-17T00:00:00"/>
    <d v="2021-03-19T00:00:00"/>
  </r>
  <r>
    <x v="0"/>
    <x v="5"/>
    <s v="Sal/RL"/>
    <n v="107"/>
    <x v="0"/>
    <n v="1.06"/>
    <d v="2020-12-01T00:00:00"/>
    <d v="2020-12-27T00:00:00"/>
    <d v="2021-03-18T00:00:00"/>
  </r>
  <r>
    <x v="0"/>
    <x v="6"/>
    <s v="IL"/>
    <n v="113"/>
    <x v="0"/>
    <n v="0.4"/>
    <d v="2020-12-23T00:00:00"/>
    <d v="2021-01-30T00:00:00"/>
    <d v="2021-04-15T00:00:00"/>
  </r>
  <r>
    <x v="0"/>
    <x v="7"/>
    <s v="IL"/>
    <n v="110"/>
    <x v="0"/>
    <n v="0.44"/>
    <d v="2020-12-23T00:00:00"/>
    <d v="2021-01-30T00:00:00"/>
    <d v="2021-04-12T00:00:00"/>
  </r>
  <r>
    <x v="0"/>
    <x v="8"/>
    <s v="IL"/>
    <n v="111"/>
    <x v="0"/>
    <n v="0.62"/>
    <d v="2020-12-23T00:00:00"/>
    <d v="2021-01-30T00:00:00"/>
    <d v="2021-04-13T00:00:00"/>
  </r>
  <r>
    <x v="0"/>
    <x v="9"/>
    <s v="IL"/>
    <n v="106"/>
    <x v="0"/>
    <n v="0.11"/>
    <d v="2020-12-23T00:00:00"/>
    <d v="2021-01-30T00:00:00"/>
    <d v="2021-04-08T00:00:00"/>
  </r>
  <r>
    <x v="0"/>
    <x v="9"/>
    <s v="IL"/>
    <s v="106"/>
    <x v="1"/>
    <n v="1.6300000000000001"/>
    <d v="2020-12-23T00:00:00"/>
    <d v="2021-01-30T00:00:00"/>
    <d v="2021-04-08T00:00:00"/>
  </r>
  <r>
    <x v="0"/>
    <x v="10"/>
    <s v="IL"/>
    <s v="11"/>
    <x v="1"/>
    <n v="0.87"/>
    <d v="2020-12-23T00:00:00"/>
    <d v="2021-01-30T00:00:00"/>
    <d v="2021-04-17T00:00:00"/>
  </r>
  <r>
    <x v="0"/>
    <x v="0"/>
    <s v="IL"/>
    <n v="122"/>
    <x v="1"/>
    <n v="3.5"/>
    <d v="2020-11-18T00:00:00"/>
    <d v="2020-12-11T00:00:00"/>
    <d v="2021-03-20T00:00:00"/>
  </r>
  <r>
    <x v="0"/>
    <x v="11"/>
    <s v="IL"/>
    <n v="107"/>
    <x v="1"/>
    <n v="2.2000000000000002"/>
    <d v="2020-12-19T00:00:00"/>
    <d v="2021-01-13T00:00:00"/>
    <d v="2021-04-05T00:00:00"/>
  </r>
  <r>
    <x v="0"/>
    <x v="11"/>
    <s v="IL"/>
    <n v="107"/>
    <x v="1"/>
    <n v="3.7"/>
    <d v="2020-12-31T00:00:00"/>
    <d v="2021-01-28T00:00:00"/>
    <d v="2021-04-17T00:00:00"/>
  </r>
  <r>
    <x v="0"/>
    <x v="1"/>
    <s v="IL"/>
    <n v="123"/>
    <x v="1"/>
    <n v="1.4149999999999998"/>
    <d v="2020-12-19T00:00:00"/>
    <d v="2021-01-13T00:00:00"/>
    <d v="2021-04-21T00:00:00"/>
  </r>
  <r>
    <x v="0"/>
    <x v="2"/>
    <s v="IL"/>
    <n v="114"/>
    <x v="1"/>
    <n v="4.1900000000000004"/>
    <d v="2020-11-19T00:00:00"/>
    <d v="2020-12-14T00:00:00"/>
    <d v="2021-03-13T00:00:00"/>
  </r>
  <r>
    <x v="0"/>
    <x v="12"/>
    <s v="IL"/>
    <n v="114"/>
    <x v="1"/>
    <n v="2.1603919006260002"/>
    <d v="2020-12-01T00:00:00"/>
    <d v="2020-12-22T00:00:00"/>
    <d v="2021-03-25T00:00:00"/>
  </r>
  <r>
    <x v="0"/>
    <x v="13"/>
    <s v="IL"/>
    <n v="120"/>
    <x v="1"/>
    <n v="1.74"/>
    <d v="2020-11-28T00:00:00"/>
    <d v="2020-12-24T00:00:00"/>
    <d v="2021-03-28T00:00:00"/>
  </r>
  <r>
    <x v="0"/>
    <x v="3"/>
    <s v="IL"/>
    <n v="112"/>
    <x v="1"/>
    <n v="1.05"/>
    <d v="2020-12-09T00:00:00"/>
    <d v="2021-01-06T00:00:00"/>
    <d v="2021-03-31T00:00:00"/>
  </r>
  <r>
    <x v="0"/>
    <x v="3"/>
    <s v="IL"/>
    <n v="112"/>
    <x v="1"/>
    <n v="4.0350000000000001"/>
    <d v="2020-12-06T00:00:00"/>
    <d v="2021-01-07T00:00:00"/>
    <d v="2021-03-28T00:00:00"/>
  </r>
  <r>
    <x v="0"/>
    <x v="14"/>
    <s v="IL"/>
    <n v="112"/>
    <x v="1"/>
    <n v="2.4699999999999998"/>
    <d v="2020-12-04T00:00:00"/>
    <d v="2020-12-30T00:00:00"/>
    <d v="2021-03-26T00:00:00"/>
  </r>
  <r>
    <x v="0"/>
    <x v="15"/>
    <s v="IL"/>
    <n v="114"/>
    <x v="1"/>
    <n v="1.0299999999999998"/>
    <d v="2020-12-16T00:00:00"/>
    <d v="2021-01-15T00:00:00"/>
    <d v="2021-04-09T00:00:00"/>
  </r>
  <r>
    <x v="0"/>
    <x v="4"/>
    <s v="IL"/>
    <n v="114"/>
    <x v="1"/>
    <n v="2.71"/>
    <d v="2020-11-23T00:00:00"/>
    <d v="2020-12-16T00:00:00"/>
    <d v="2021-03-17T00:00:00"/>
  </r>
  <r>
    <x v="0"/>
    <x v="15"/>
    <s v="IL"/>
    <n v="114"/>
    <x v="1"/>
    <n v="1.7200000000000002"/>
    <d v="2020-11-25T00:00:00"/>
    <d v="2020-12-17T00:00:00"/>
    <d v="2021-03-19T00:00:00"/>
  </r>
  <r>
    <x v="0"/>
    <x v="15"/>
    <s v="IL"/>
    <n v="114"/>
    <x v="1"/>
    <n v="3.7"/>
    <d v="2020-12-26T00:00:00"/>
    <d v="2021-01-27T00:00:00"/>
    <d v="2021-04-19T00:00:00"/>
  </r>
  <r>
    <x v="0"/>
    <x v="5"/>
    <s v="Sal/RL"/>
    <n v="107"/>
    <x v="1"/>
    <n v="3.53"/>
    <d v="2020-12-01T00:00:00"/>
    <d v="2020-12-28T00:00:00"/>
    <d v="2021-03-18T00:00:00"/>
  </r>
  <r>
    <x v="0"/>
    <x v="5"/>
    <s v="Sal/RL"/>
    <n v="107"/>
    <x v="1"/>
    <n v="3.67"/>
    <d v="2020-12-10T00:00:00"/>
    <d v="2021-01-08T00:00:00"/>
    <d v="2021-03-27T00:00:00"/>
  </r>
  <r>
    <x v="1"/>
    <x v="16"/>
    <s v="Upland"/>
    <n v="107"/>
    <x v="1"/>
    <n v="0.67"/>
    <d v="2021-01-12T00:00:00"/>
    <d v="2021-01-31T00:00:00"/>
    <d v="2021-04-29T00:00:00"/>
  </r>
  <r>
    <x v="1"/>
    <x v="1"/>
    <s v="IL"/>
    <n v="123"/>
    <x v="1"/>
    <n v="0.2"/>
    <d v="2021-01-12T00:00:00"/>
    <d v="2021-01-31T00:00:00"/>
    <d v="2021-05-15T00:00:00"/>
  </r>
  <r>
    <x v="1"/>
    <x v="17"/>
    <s v="IL"/>
    <n v="121"/>
    <x v="1"/>
    <n v="0.87"/>
    <d v="2021-01-12T00:00:00"/>
    <d v="2021-01-31T00:00:00"/>
    <d v="2021-05-13T00:00:00"/>
  </r>
  <r>
    <x v="1"/>
    <x v="18"/>
    <s v="IL"/>
    <n v="114"/>
    <x v="1"/>
    <n v="2.34"/>
    <d v="2021-01-12T00:00:00"/>
    <d v="2021-01-30T00:00:00"/>
    <d v="2021-05-06T00:00:00"/>
  </r>
  <r>
    <x v="1"/>
    <x v="19"/>
    <s v="IL"/>
    <n v="114"/>
    <x v="1"/>
    <n v="0.71"/>
    <d v="2021-01-12T00:00:00"/>
    <d v="2021-01-30T00:00:00"/>
    <d v="2021-05-06T00:00:00"/>
  </r>
  <r>
    <x v="1"/>
    <x v="0"/>
    <s v="IL"/>
    <n v="122"/>
    <x v="1"/>
    <n v="5.2"/>
    <d v="2020-12-23T00:00:00"/>
    <d v="2021-01-13T00:00:00"/>
    <d v="2021-04-24T00:00:00"/>
  </r>
  <r>
    <x v="1"/>
    <x v="14"/>
    <s v="IL"/>
    <n v="112"/>
    <x v="1"/>
    <n v="1.3"/>
    <d v="2020-12-18T00:00:00"/>
    <d v="2021-01-06T00:00:00"/>
    <d v="2021-04-09T00:00:00"/>
  </r>
  <r>
    <x v="1"/>
    <x v="20"/>
    <s v="RL"/>
    <n v="107"/>
    <x v="1"/>
    <n v="3.24"/>
    <d v="2020-12-18T00:00:00"/>
    <d v="2021-01-06T00:00:00"/>
    <d v="2021-04-04T00:00:00"/>
  </r>
  <r>
    <x v="1"/>
    <x v="21"/>
    <s v="IL"/>
    <n v="110"/>
    <x v="1"/>
    <n v="1"/>
    <d v="2020-12-18T00:00:00"/>
    <d v="2021-01-06T00:00:00"/>
    <d v="2021-04-07T00:00:00"/>
  </r>
  <r>
    <x v="1"/>
    <x v="22"/>
    <s v="IL"/>
    <n v="122"/>
    <x v="1"/>
    <n v="0.3"/>
    <d v="2020-12-23T00:00:00"/>
    <d v="2021-01-08T00:00:00"/>
    <d v="2021-04-24T00:00:00"/>
  </r>
  <r>
    <x v="1"/>
    <x v="22"/>
    <s v="IL"/>
    <n v="122"/>
    <x v="1"/>
    <n v="4"/>
    <d v="2020-12-28T00:00:00"/>
    <d v="2021-01-19T00:00:00"/>
    <d v="2021-04-29T00:00:00"/>
  </r>
  <r>
    <x v="1"/>
    <x v="22"/>
    <s v="IL"/>
    <n v="122"/>
    <x v="1"/>
    <n v="3.48"/>
    <d v="2021-01-08T00:00:00"/>
    <d v="2021-01-27T00:00:00"/>
    <d v="2021-05-10T00:00:00"/>
  </r>
  <r>
    <x v="1"/>
    <x v="22"/>
    <s v="IL"/>
    <n v="122"/>
    <x v="1"/>
    <n v="5"/>
    <d v="2020-12-21T00:00:00"/>
    <d v="2021-01-11T00:00:00"/>
    <d v="2021-04-22T00:00:00"/>
  </r>
  <r>
    <x v="2"/>
    <x v="19"/>
    <s v="IL"/>
    <n v="114"/>
    <x v="1"/>
    <n v="1.5"/>
    <d v="2021-01-12T00:00:00"/>
    <d v="2021-02-05T00:00:00"/>
    <d v="2021-05-06T00:00:00"/>
  </r>
  <r>
    <x v="2"/>
    <x v="3"/>
    <s v="IL"/>
    <n v="112"/>
    <x v="1"/>
    <n v="1.5"/>
    <d v="2021-01-12T00:00:00"/>
    <d v="2021-02-03T00:00:00"/>
    <d v="2021-05-04T00:00:00"/>
  </r>
  <r>
    <x v="2"/>
    <x v="15"/>
    <s v="IL"/>
    <n v="114"/>
    <x v="1"/>
    <n v="0.5"/>
    <d v="2020-11-28T00:00:00"/>
    <d v="2020-12-15T00:00:00"/>
    <d v="2021-03-22T00:00:00"/>
  </r>
  <r>
    <x v="2"/>
    <x v="9"/>
    <s v="IL"/>
    <n v="106"/>
    <x v="1"/>
    <n v="0.5"/>
    <d v="2020-11-28T00:00:00"/>
    <d v="2020-12-17T00:00:00"/>
    <d v="2021-03-08T00:00:00"/>
  </r>
  <r>
    <x v="2"/>
    <x v="23"/>
    <s v="IL"/>
    <n v="106"/>
    <x v="1"/>
    <n v="0.5"/>
    <d v="2020-11-28T00:00:00"/>
    <d v="2020-12-16T00:00:00"/>
    <d v="2021-03-08T00:00:00"/>
  </r>
  <r>
    <x v="2"/>
    <x v="19"/>
    <s v="IL"/>
    <n v="114"/>
    <x v="1"/>
    <n v="3"/>
    <d v="2020-12-10T00:00:00"/>
    <d v="2020-12-28T00:00:00"/>
    <d v="2021-04-03T00:00:00"/>
  </r>
  <r>
    <x v="2"/>
    <x v="23"/>
    <s v="IL"/>
    <n v="106"/>
    <x v="1"/>
    <n v="1"/>
    <d v="2020-12-07T00:00:00"/>
    <d v="2020-12-25T00:00:00"/>
    <d v="2021-03-31T00:00:00"/>
  </r>
  <r>
    <x v="2"/>
    <x v="19"/>
    <s v="IL"/>
    <n v="114"/>
    <x v="1"/>
    <n v="2"/>
    <d v="2020-12-17T00:00:00"/>
    <d v="2021-01-03T00:00:00"/>
    <d v="2021-04-10T00:00:00"/>
  </r>
  <r>
    <x v="2"/>
    <x v="3"/>
    <s v="IL"/>
    <n v="112"/>
    <x v="1"/>
    <n v="2.5"/>
    <d v="2020-12-12T00:00:00"/>
    <d v="2020-12-30T00:00:00"/>
    <d v="2021-04-03T00:00:00"/>
  </r>
  <r>
    <x v="2"/>
    <x v="15"/>
    <s v="IL"/>
    <n v="114"/>
    <x v="1"/>
    <n v="1"/>
    <d v="2020-12-12T00:00:00"/>
    <d v="2020-12-30T00:00:00"/>
    <d v="2021-04-05T00:00:00"/>
  </r>
  <r>
    <x v="3"/>
    <x v="3"/>
    <m/>
    <n v="112"/>
    <x v="0"/>
    <n v="0.32"/>
    <d v="2020-11-07T00:00:00"/>
    <d v="2020-11-28T00:00:00"/>
    <d v="2021-02-27T00:00:00"/>
  </r>
  <r>
    <x v="3"/>
    <x v="24"/>
    <m/>
    <n v="109"/>
    <x v="0"/>
    <n v="0.36"/>
    <d v="2020-11-07T00:00:00"/>
    <d v="2020-11-27T00:00:00"/>
    <d v="2021-02-24T00:00:00"/>
  </r>
  <r>
    <x v="3"/>
    <x v="25"/>
    <m/>
    <n v="106"/>
    <x v="0"/>
    <n v="0.27"/>
    <d v="2020-11-07T00:00:00"/>
    <d v="2020-11-27T00:00:00"/>
    <d v="2021-02-21T00:00:00"/>
  </r>
  <r>
    <x v="3"/>
    <x v="26"/>
    <m/>
    <n v="113"/>
    <x v="1"/>
    <n v="5"/>
    <d v="2020-10-28T00:00:00"/>
    <d v="2020-11-18T00:00:00"/>
    <d v="2021-02-18T00:00:00"/>
  </r>
  <r>
    <x v="3"/>
    <x v="26"/>
    <m/>
    <n v="113"/>
    <x v="1"/>
    <n v="2.9"/>
    <d v="2020-10-30T00:00:00"/>
    <d v="2020-11-20T00:00:00"/>
    <d v="2021-02-20T00:00:00"/>
  </r>
  <r>
    <x v="3"/>
    <x v="26"/>
    <m/>
    <n v="113"/>
    <x v="1"/>
    <n v="2.9"/>
    <d v="2020-10-30T00:00:00"/>
    <d v="2020-11-20T00:00:00"/>
    <d v="2021-02-20T00:00:00"/>
  </r>
  <r>
    <x v="3"/>
    <x v="27"/>
    <m/>
    <n v="114"/>
    <x v="1"/>
    <n v="2.5"/>
    <d v="2020-11-04T00:00:00"/>
    <d v="2020-11-25T00:00:00"/>
    <d v="2021-02-26T00:00:00"/>
  </r>
  <r>
    <x v="3"/>
    <x v="27"/>
    <m/>
    <n v="114"/>
    <x v="1"/>
    <n v="0.26"/>
    <d v="2020-11-04T00:00:00"/>
    <d v="2020-11-26T00:00:00"/>
    <d v="2021-02-26T00:00:00"/>
  </r>
  <r>
    <x v="3"/>
    <x v="24"/>
    <m/>
    <n v="109"/>
    <x v="1"/>
    <n v="0.73"/>
    <d v="2020-11-04T00:00:00"/>
    <d v="2020-11-25T00:00:00"/>
    <d v="2021-02-21T00:00:00"/>
  </r>
  <r>
    <x v="3"/>
    <x v="24"/>
    <m/>
    <n v="109"/>
    <x v="1"/>
    <n v="2.8000000000000003"/>
    <d v="2020-11-04T00:00:00"/>
    <d v="2020-11-25T00:00:00"/>
    <d v="2021-02-21T00:00:00"/>
  </r>
  <r>
    <x v="3"/>
    <x v="15"/>
    <m/>
    <n v="107"/>
    <x v="1"/>
    <n v="6"/>
    <d v="2020-11-07T00:00:00"/>
    <d v="2020-11-28T00:00:00"/>
    <d v="2021-02-22T00:00:00"/>
  </r>
  <r>
    <x v="3"/>
    <x v="0"/>
    <m/>
    <n v="107"/>
    <x v="1"/>
    <n v="5.5"/>
    <d v="2020-11-11T00:00:00"/>
    <d v="2020-12-02T00:00:00"/>
    <d v="2021-02-26T00:00:00"/>
  </r>
  <r>
    <x v="3"/>
    <x v="27"/>
    <m/>
    <n v="114"/>
    <x v="1"/>
    <n v="4"/>
    <d v="2020-11-14T00:00:00"/>
    <d v="2020-12-06T00:00:00"/>
    <d v="2021-03-08T00:00:00"/>
  </r>
  <r>
    <x v="3"/>
    <x v="8"/>
    <m/>
    <n v="111"/>
    <x v="1"/>
    <n v="7.73"/>
    <d v="2020-11-16T00:00:00"/>
    <d v="2020-12-07T00:00:00"/>
    <d v="2021-03-07T00:00:00"/>
  </r>
  <r>
    <x v="3"/>
    <x v="19"/>
    <m/>
    <n v="114"/>
    <x v="1"/>
    <n v="5.4"/>
    <d v="2020-11-25T00:00:00"/>
    <d v="2020-12-16T00:00:00"/>
    <d v="2021-03-19T00:00:00"/>
  </r>
  <r>
    <x v="3"/>
    <x v="3"/>
    <m/>
    <n v="112"/>
    <x v="1"/>
    <n v="5"/>
    <d v="2020-12-02T00:00:00"/>
    <d v="2020-12-23T00:00:00"/>
    <d v="2021-03-24T00:00:00"/>
  </r>
  <r>
    <x v="3"/>
    <x v="3"/>
    <m/>
    <n v="112"/>
    <x v="1"/>
    <n v="4.26"/>
    <d v="2020-12-05T00:00:00"/>
    <d v="2020-12-26T00:00:00"/>
    <d v="2021-03-27T00:00:00"/>
  </r>
  <r>
    <x v="3"/>
    <x v="25"/>
    <m/>
    <n v="106"/>
    <x v="1"/>
    <n v="1"/>
    <d v="2020-12-08T00:00:00"/>
    <d v="2020-12-29T00:00:00"/>
    <d v="2021-03-24T00:00:00"/>
  </r>
  <r>
    <x v="3"/>
    <x v="25"/>
    <m/>
    <n v="106"/>
    <x v="1"/>
    <n v="0.35"/>
    <d v="2020-12-08T00:00:00"/>
    <d v="2020-12-29T00:00:00"/>
    <d v="2021-03-24T00:00:00"/>
  </r>
  <r>
    <x v="3"/>
    <x v="28"/>
    <m/>
    <n v="111"/>
    <x v="1"/>
    <n v="0.34"/>
    <d v="2020-12-09T00:00:00"/>
    <d v="2020-12-30T00:00:00"/>
    <d v="2021-03-30T00:00:00"/>
  </r>
  <r>
    <x v="3"/>
    <x v="28"/>
    <m/>
    <n v="111"/>
    <x v="1"/>
    <n v="2.7"/>
    <d v="2020-12-09T00:00:00"/>
    <d v="2020-12-30T00:00:00"/>
    <d v="2021-03-30T00:00:00"/>
  </r>
  <r>
    <x v="3"/>
    <x v="1"/>
    <m/>
    <n v="123"/>
    <x v="1"/>
    <n v="5.8500000000000005"/>
    <d v="2020-12-11T00:00:00"/>
    <d v="2021-01-01T00:00:00"/>
    <d v="2021-04-13T00:00:00"/>
  </r>
  <r>
    <x v="3"/>
    <x v="15"/>
    <m/>
    <n v="107"/>
    <x v="1"/>
    <n v="1"/>
    <d v="2021-01-08T00:00:00"/>
    <d v="2021-01-29T00:00:00"/>
    <d v="2021-04-25T00:00:00"/>
  </r>
  <r>
    <x v="3"/>
    <x v="15"/>
    <m/>
    <n v="107"/>
    <x v="1"/>
    <n v="0.76999999999999957"/>
    <d v="2021-01-08T00:00:00"/>
    <d v="2021-01-29T00:00:00"/>
    <d v="2021-04-25T00:00:00"/>
  </r>
  <r>
    <x v="3"/>
    <x v="15"/>
    <m/>
    <n v="107"/>
    <x v="1"/>
    <n v="4"/>
    <d v="2021-01-09T00:00:00"/>
    <d v="2021-01-30T00:00:00"/>
    <d v="2021-04-26T00:00:00"/>
  </r>
  <r>
    <x v="3"/>
    <x v="15"/>
    <m/>
    <n v="107"/>
    <x v="1"/>
    <n v="4"/>
    <d v="2021-01-11T00:00:00"/>
    <d v="2021-02-01T00:00:00"/>
    <d v="2021-04-28T00:00:00"/>
  </r>
  <r>
    <x v="3"/>
    <x v="29"/>
    <m/>
    <n v="120"/>
    <x v="1"/>
    <n v="2"/>
    <d v="2021-01-14T00:00:00"/>
    <d v="2021-02-04T00:00:00"/>
    <d v="2021-05-14T00:00:00"/>
  </r>
  <r>
    <x v="3"/>
    <x v="23"/>
    <m/>
    <n v="106"/>
    <x v="1"/>
    <n v="1.48"/>
    <d v="2021-01-15T00:00:00"/>
    <d v="2021-02-05T00:00:00"/>
    <d v="2021-05-01T00:00:00"/>
  </r>
  <r>
    <x v="3"/>
    <x v="3"/>
    <m/>
    <n v="112"/>
    <x v="1"/>
    <n v="5"/>
    <d v="2021-01-16T00:00:00"/>
    <d v="2021-02-06T00:00:00"/>
    <d v="2021-05-08T00:00:00"/>
  </r>
  <r>
    <x v="3"/>
    <x v="5"/>
    <m/>
    <n v="107"/>
    <x v="1"/>
    <n v="5"/>
    <d v="2021-01-19T00:00:00"/>
    <d v="2021-02-09T00:00:00"/>
    <d v="2021-05-06T00:00:00"/>
  </r>
  <r>
    <x v="3"/>
    <x v="19"/>
    <m/>
    <n v="114"/>
    <x v="1"/>
    <n v="3"/>
    <d v="2021-01-21T00:00:00"/>
    <d v="2021-02-11T00:00:00"/>
    <d v="2021-05-15T00:00:00"/>
  </r>
  <r>
    <x v="4"/>
    <x v="30"/>
    <s v="IL"/>
    <n v="123"/>
    <x v="0"/>
    <n v="1"/>
    <d v="2020-12-05T00:00:00"/>
    <d v="2021-01-04T00:00:00"/>
    <d v="2021-03-29T00:00:00"/>
  </r>
  <r>
    <x v="4"/>
    <x v="31"/>
    <s v="IL"/>
    <n v="123"/>
    <x v="1"/>
    <n v="2.2999999999999998"/>
    <d v="2020-12-14T00:00:00"/>
    <d v="2021-01-04T00:00:00"/>
    <d v="2021-04-07T00:00:00"/>
  </r>
  <r>
    <x v="4"/>
    <x v="31"/>
    <s v="IL"/>
    <n v="123"/>
    <x v="1"/>
    <n v="3.3"/>
    <d v="2020-12-29T00:00:00"/>
    <d v="2021-01-18T00:00:00"/>
    <d v="2021-04-22T00:00:00"/>
  </r>
  <r>
    <x v="4"/>
    <x v="32"/>
    <s v="IL"/>
    <n v="114"/>
    <x v="0"/>
    <n v="3"/>
    <d v="2020-11-04T00:00:00"/>
    <d v="2020-12-05T00:00:00"/>
    <d v="2021-02-26T00:00:00"/>
  </r>
  <r>
    <x v="4"/>
    <x v="3"/>
    <s v="IL"/>
    <n v="112"/>
    <x v="1"/>
    <n v="0.55000000000000004"/>
    <d v="2020-11-16T00:00:00"/>
    <d v="2020-12-08T00:00:00"/>
    <d v="2021-03-08T00:00:00"/>
  </r>
  <r>
    <x v="4"/>
    <x v="29"/>
    <s v="IL"/>
    <n v="120"/>
    <x v="1"/>
    <n v="0.5"/>
    <d v="2020-11-16T00:00:00"/>
    <d v="2020-12-05T00:00:00"/>
    <d v="2021-03-16T00:00:00"/>
  </r>
  <r>
    <x v="4"/>
    <x v="23"/>
    <s v="IL"/>
    <n v="106"/>
    <x v="1"/>
    <n v="0.4"/>
    <d v="2020-11-16T00:00:00"/>
    <d v="2020-12-05T00:00:00"/>
    <d v="2021-03-02T00:00:00"/>
  </r>
  <r>
    <x v="4"/>
    <x v="1"/>
    <s v="IL"/>
    <n v="123"/>
    <x v="1"/>
    <n v="0.5"/>
    <d v="2020-11-16T00:00:00"/>
    <d v="2020-12-05T00:00:00"/>
    <d v="2021-03-19T00:00:00"/>
  </r>
  <r>
    <x v="4"/>
    <x v="33"/>
    <s v="IL"/>
    <n v="110"/>
    <x v="1"/>
    <n v="0.5"/>
    <d v="2020-11-16T00:00:00"/>
    <d v="2020-12-05T00:00:00"/>
    <d v="2021-03-06T00:00:00"/>
  </r>
  <r>
    <x v="4"/>
    <x v="34"/>
    <s v="IL"/>
    <n v="130"/>
    <x v="1"/>
    <n v="0.2"/>
    <d v="2020-11-16T00:00:00"/>
    <d v="2020-12-05T00:00:00"/>
    <d v="2021-03-26T00:00:00"/>
  </r>
  <r>
    <x v="4"/>
    <x v="5"/>
    <s v="IL"/>
    <n v="107"/>
    <x v="1"/>
    <n v="0.5"/>
    <d v="2020-11-18T00:00:00"/>
    <d v="2020-12-08T00:00:00"/>
    <d v="2021-03-04T00:00:00"/>
  </r>
  <r>
    <x v="4"/>
    <x v="11"/>
    <s v="IL"/>
    <n v="107"/>
    <x v="1"/>
    <n v="1.5"/>
    <d v="2020-11-18T00:00:00"/>
    <d v="2020-12-07T00:00:00"/>
    <d v="2021-03-04T00:00:00"/>
  </r>
  <r>
    <x v="4"/>
    <x v="9"/>
    <s v="IL"/>
    <n v="106"/>
    <x v="1"/>
    <n v="0.2"/>
    <d v="2020-11-18T00:00:00"/>
    <d v="2020-12-08T00:00:00"/>
    <d v="2021-03-03T00:00:00"/>
  </r>
  <r>
    <x v="4"/>
    <x v="35"/>
    <s v="IL"/>
    <n v="110"/>
    <x v="0"/>
    <n v="0.3"/>
    <d v="2020-11-18T00:00:00"/>
    <d v="2020-12-08T00:00:00"/>
    <d v="2021-03-08T00:00:00"/>
  </r>
  <r>
    <x v="4"/>
    <x v="36"/>
    <s v="IL"/>
    <n v="114"/>
    <x v="1"/>
    <n v="1"/>
    <d v="2020-12-09T00:00:00"/>
    <d v="2020-12-30T00:00:00"/>
    <d v="2021-04-02T00:00:00"/>
  </r>
  <r>
    <x v="4"/>
    <x v="36"/>
    <s v="IL"/>
    <n v="114"/>
    <x v="1"/>
    <n v="2"/>
    <d v="2020-11-19T00:00:00"/>
    <d v="2020-12-09T00:00:00"/>
    <d v="2021-03-13T00:00:00"/>
  </r>
  <r>
    <x v="4"/>
    <x v="36"/>
    <s v="IL"/>
    <n v="114"/>
    <x v="1"/>
    <n v="1"/>
    <d v="2020-11-21T00:00:00"/>
    <d v="2020-12-12T00:00:00"/>
    <d v="2021-03-15T00:00:00"/>
  </r>
  <r>
    <x v="4"/>
    <x v="20"/>
    <s v="IL"/>
    <n v="107"/>
    <x v="1"/>
    <n v="2"/>
    <d v="2020-12-04T00:00:00"/>
    <d v="2020-12-24T00:00:00"/>
    <d v="2021-03-21T00:00:00"/>
  </r>
  <r>
    <x v="4"/>
    <x v="20"/>
    <s v="IL"/>
    <n v="107"/>
    <x v="1"/>
    <n v="3"/>
    <d v="2020-12-02T00:00:00"/>
    <d v="2020-12-22T00:00:00"/>
    <d v="2021-03-19T00:00:00"/>
  </r>
  <r>
    <x v="4"/>
    <x v="15"/>
    <s v="IL"/>
    <n v="114"/>
    <x v="1"/>
    <n v="2"/>
    <d v="2020-12-02T00:00:00"/>
    <d v="2020-12-22T00:00:00"/>
    <d v="2021-03-26T00:00:00"/>
  </r>
  <r>
    <x v="4"/>
    <x v="20"/>
    <s v="IL"/>
    <n v="107"/>
    <x v="1"/>
    <n v="1"/>
    <d v="2020-11-30T00:00:00"/>
    <d v="2020-12-20T00:00:00"/>
    <d v="2021-03-17T00:00:00"/>
  </r>
  <r>
    <x v="4"/>
    <x v="15"/>
    <s v="IL"/>
    <n v="114"/>
    <x v="1"/>
    <n v="2"/>
    <d v="2020-11-15T00:00:00"/>
    <d v="2020-12-05T00:00:00"/>
    <d v="2021-03-09T00:00:00"/>
  </r>
  <r>
    <x v="4"/>
    <x v="20"/>
    <s v="IL"/>
    <n v="107"/>
    <x v="1"/>
    <n v="1"/>
    <d v="2020-11-26T00:00:00"/>
    <d v="2020-12-16T00:00:00"/>
    <d v="2021-03-13T00:00:00"/>
  </r>
  <r>
    <x v="4"/>
    <x v="37"/>
    <s v="IL"/>
    <n v="106"/>
    <x v="1"/>
    <n v="1"/>
    <d v="2020-11-26T00:00:00"/>
    <d v="2020-12-16T00:00:00"/>
    <d v="2021-03-12T00:00:00"/>
  </r>
  <r>
    <x v="4"/>
    <x v="36"/>
    <s v="IL"/>
    <n v="114"/>
    <x v="1"/>
    <n v="4"/>
    <d v="2020-11-19T00:00:00"/>
    <d v="2020-12-09T00:00:00"/>
    <d v="2021-03-13T00:00:00"/>
  </r>
  <r>
    <x v="4"/>
    <x v="36"/>
    <s v="IL"/>
    <n v="114"/>
    <x v="1"/>
    <n v="2"/>
    <d v="2020-11-28T00:00:00"/>
    <d v="2020-12-18T00:00:00"/>
    <d v="2021-03-22T00:00:00"/>
  </r>
  <r>
    <x v="4"/>
    <x v="20"/>
    <s v="IL"/>
    <n v="107"/>
    <x v="1"/>
    <n v="4"/>
    <d v="2020-12-08T00:00:00"/>
    <d v="2020-12-28T00:00:00"/>
    <d v="2021-03-25T00:00:00"/>
  </r>
  <r>
    <x v="4"/>
    <x v="15"/>
    <s v="IL"/>
    <n v="114"/>
    <x v="1"/>
    <n v="2"/>
    <d v="2020-11-19T00:00:00"/>
    <d v="2020-12-09T00:00:00"/>
    <d v="2021-03-13T00:00:00"/>
  </r>
  <r>
    <x v="4"/>
    <x v="20"/>
    <s v="IL"/>
    <n v="107"/>
    <x v="1"/>
    <n v="2"/>
    <d v="2020-11-28T00:00:00"/>
    <d v="2020-12-18T00:00:00"/>
    <d v="2021-03-15T00:00:00"/>
  </r>
  <r>
    <x v="4"/>
    <x v="15"/>
    <s v="IL"/>
    <n v="114"/>
    <x v="1"/>
    <n v="2"/>
    <d v="2020-11-26T00:00:00"/>
    <d v="2020-12-16T00:00:00"/>
    <d v="2021-03-20T00:00:00"/>
  </r>
  <r>
    <x v="4"/>
    <x v="20"/>
    <s v="IL"/>
    <n v="107"/>
    <x v="1"/>
    <n v="1"/>
    <d v="2020-11-26T00:00:00"/>
    <d v="2020-12-16T00:00:00"/>
    <d v="2021-03-13T00:00:00"/>
  </r>
  <r>
    <x v="4"/>
    <x v="20"/>
    <s v="IL"/>
    <n v="107"/>
    <x v="1"/>
    <n v="2"/>
    <d v="2020-12-01T00:00:00"/>
    <d v="2020-12-21T00:00:00"/>
    <d v="2021-03-18T00:00:00"/>
  </r>
  <r>
    <x v="4"/>
    <x v="3"/>
    <s v="IL"/>
    <n v="112"/>
    <x v="1"/>
    <n v="1.5"/>
    <d v="2020-12-15T00:00:00"/>
    <d v="2021-01-04T00:00:00"/>
    <d v="2021-04-06T00:00:00"/>
  </r>
  <r>
    <x v="5"/>
    <x v="38"/>
    <s v="Upland"/>
    <n v="107"/>
    <x v="0"/>
    <n v="0.13600000000000001"/>
    <d v="2020-11-12T00:00:00"/>
    <d v="2020-12-02T00:00:00"/>
    <d v="2021-02-27T00:00:00"/>
  </r>
  <r>
    <x v="5"/>
    <x v="3"/>
    <s v="IL"/>
    <n v="112"/>
    <x v="0"/>
    <n v="9.4E-2"/>
    <d v="2020-11-12T00:00:00"/>
    <d v="2020-12-02T00:00:00"/>
    <d v="2021-03-04T00:00:00"/>
  </r>
  <r>
    <x v="5"/>
    <x v="19"/>
    <s v="IL"/>
    <n v="114"/>
    <x v="0"/>
    <n v="0.10299999999999999"/>
    <d v="2020-11-12T00:00:00"/>
    <d v="2020-12-02T00:00:00"/>
    <d v="2021-03-06T00:00:00"/>
  </r>
  <r>
    <x v="5"/>
    <x v="39"/>
    <s v="IL"/>
    <n v="108"/>
    <x v="0"/>
    <n v="0.16"/>
    <d v="2020-11-12T00:00:00"/>
    <d v="2020-12-03T00:00:00"/>
    <d v="2021-02-28T00:00:00"/>
  </r>
  <r>
    <x v="5"/>
    <x v="24"/>
    <s v="IL"/>
    <n v="109"/>
    <x v="0"/>
    <n v="0.128"/>
    <d v="2020-11-12T00:00:00"/>
    <d v="2020-12-03T00:00:00"/>
    <d v="2021-03-01T00:00:00"/>
  </r>
  <r>
    <x v="5"/>
    <x v="26"/>
    <s v="IL"/>
    <n v="113"/>
    <x v="0"/>
    <n v="0.17299999999999999"/>
    <d v="2020-11-12T00:00:00"/>
    <d v="2020-12-03T00:00:00"/>
    <d v="2021-03-05T00:00:00"/>
  </r>
  <r>
    <x v="5"/>
    <x v="5"/>
    <s v="IL"/>
    <n v="107"/>
    <x v="0"/>
    <n v="0.11600000000000001"/>
    <d v="2020-11-12T00:00:00"/>
    <d v="2020-12-03T00:00:00"/>
    <d v="2021-02-27T00:00:00"/>
  </r>
  <r>
    <x v="5"/>
    <x v="7"/>
    <s v="IL"/>
    <n v="110"/>
    <x v="0"/>
    <n v="0.12"/>
    <d v="2020-11-12T00:00:00"/>
    <d v="2020-12-03T00:00:00"/>
    <d v="2021-03-02T00:00:00"/>
  </r>
  <r>
    <x v="5"/>
    <x v="3"/>
    <s v="IL"/>
    <n v="112"/>
    <x v="1"/>
    <n v="9.4499999999999993"/>
    <d v="2020-11-23T00:00:00"/>
    <d v="2020-12-13T00:00:00"/>
    <d v="2021-03-16T00:00:00"/>
  </r>
  <r>
    <x v="5"/>
    <x v="19"/>
    <s v="IL"/>
    <n v="114"/>
    <x v="1"/>
    <n v="17.010000000000002"/>
    <d v="2020-11-12T00:00:00"/>
    <d v="2020-12-02T00:00:00"/>
    <d v="2021-03-09T00:00:00"/>
  </r>
  <r>
    <x v="5"/>
    <x v="25"/>
    <s v="IL"/>
    <n v="112"/>
    <x v="1"/>
    <n v="2.41"/>
    <d v="2020-11-19T00:00:00"/>
    <d v="2020-12-09T00:00:00"/>
    <d v="2021-03-11T00:00:00"/>
  </r>
  <r>
    <x v="5"/>
    <x v="29"/>
    <s v="IL"/>
    <n v="120"/>
    <x v="1"/>
    <n v="4.4800000000000004"/>
    <d v="2020-11-20T00:00:00"/>
    <d v="2020-12-10T00:00:00"/>
    <d v="2021-03-20T00:00:00"/>
  </r>
  <r>
    <x v="5"/>
    <x v="23"/>
    <s v="IL"/>
    <n v="106"/>
    <x v="1"/>
    <n v="4.8"/>
    <d v="2020-11-18T00:00:00"/>
    <d v="2020-12-18T00:00:00"/>
    <d v="2021-03-08T00:00:00"/>
  </r>
  <r>
    <x v="5"/>
    <x v="24"/>
    <s v="IL"/>
    <n v="109"/>
    <x v="1"/>
    <n v="12.490000000000002"/>
    <d v="2020-11-16T00:00:00"/>
    <d v="2020-12-05T00:00:00"/>
    <d v="2021-03-05T00:00:00"/>
  </r>
  <r>
    <x v="5"/>
    <x v="26"/>
    <s v="IL"/>
    <n v="113"/>
    <x v="1"/>
    <n v="14.41"/>
    <d v="2020-11-16T00:00:00"/>
    <d v="2020-12-04T00:00:00"/>
    <d v="2021-03-18T00:00:00"/>
  </r>
  <r>
    <x v="6"/>
    <x v="40"/>
    <s v="IL"/>
    <n v="123"/>
    <x v="1"/>
    <n v="1.72"/>
    <d v="2020-12-16T00:00:00"/>
    <d v="2021-01-06T00:00:00"/>
    <d v="2021-04-18T00:00:00"/>
  </r>
  <r>
    <x v="6"/>
    <x v="22"/>
    <s v="IL"/>
    <n v="107"/>
    <x v="1"/>
    <n v="2"/>
    <d v="2020-12-21T00:00:00"/>
    <d v="2021-01-13T00:00:00"/>
    <d v="2021-04-07T00:00:00"/>
  </r>
  <r>
    <x v="6"/>
    <x v="3"/>
    <s v="IL"/>
    <n v="112"/>
    <x v="1"/>
    <n v="1.44"/>
    <d v="2020-12-21T00:00:00"/>
    <d v="2021-01-12T00:00:00"/>
    <d v="2021-04-12T00:00:00"/>
  </r>
  <r>
    <x v="6"/>
    <x v="41"/>
    <s v="IL"/>
    <n v="122"/>
    <x v="1"/>
    <n v="1.8"/>
    <d v="2020-12-18T00:00:00"/>
    <d v="2021-01-07T00:00:00"/>
    <d v="2021-04-19T00:00:00"/>
  </r>
  <r>
    <x v="6"/>
    <x v="42"/>
    <s v="IL"/>
    <n v="114"/>
    <x v="1"/>
    <n v="1.3"/>
    <d v="2020-12-18T00:00:00"/>
    <d v="2021-01-08T00:00:00"/>
    <d v="2021-04-11T00:00:00"/>
  </r>
  <r>
    <x v="6"/>
    <x v="15"/>
    <s v="IL"/>
    <n v="114"/>
    <x v="1"/>
    <n v="1.74"/>
    <d v="2020-12-23T00:00:00"/>
    <d v="2021-01-11T00:00:00"/>
    <d v="2021-04-16T00:00:00"/>
  </r>
  <r>
    <x v="6"/>
    <x v="20"/>
    <s v="IL"/>
    <n v="121"/>
    <x v="1"/>
    <n v="2"/>
    <d v="2020-12-16T00:00:00"/>
    <d v="2021-01-06T00:00:00"/>
    <d v="2021-04-16T00:00:00"/>
  </r>
  <r>
    <x v="7"/>
    <x v="3"/>
    <s v="IL"/>
    <n v="112"/>
    <x v="1"/>
    <n v="2.21"/>
    <d v="2020-11-19T00:00:00"/>
    <d v="2020-12-07T00:00:00"/>
    <d v="2021-03-11T00:00:00"/>
  </r>
  <r>
    <x v="7"/>
    <x v="26"/>
    <s v="IL"/>
    <n v="113"/>
    <x v="1"/>
    <n v="2.33"/>
    <d v="2020-11-18T00:00:00"/>
    <d v="2020-12-07T00:00:00"/>
    <d v="2021-03-11T00:00:00"/>
  </r>
  <r>
    <x v="7"/>
    <x v="3"/>
    <s v="IL"/>
    <n v="112"/>
    <x v="1"/>
    <n v="2.14"/>
    <d v="2020-11-19T00:00:00"/>
    <d v="2020-12-08T00:00:00"/>
    <d v="2021-03-11T00:00:00"/>
  </r>
  <r>
    <x v="7"/>
    <x v="26"/>
    <s v="IL"/>
    <n v="113"/>
    <x v="1"/>
    <n v="2.1"/>
    <d v="2020-11-18T00:00:00"/>
    <d v="2020-12-08T00:00:00"/>
    <d v="2021-03-11T00:00:00"/>
  </r>
  <r>
    <x v="7"/>
    <x v="3"/>
    <s v="IL"/>
    <n v="112"/>
    <x v="1"/>
    <n v="1.26"/>
    <d v="2020-11-19T00:00:00"/>
    <d v="2020-12-10T00:00:00"/>
    <d v="2021-03-11T00:00:00"/>
  </r>
  <r>
    <x v="7"/>
    <x v="5"/>
    <s v="IL"/>
    <n v="107"/>
    <x v="1"/>
    <n v="2.08"/>
    <d v="2020-11-18T00:00:00"/>
    <d v="2020-12-10T00:00:00"/>
    <d v="2021-03-05T00:00:00"/>
  </r>
  <r>
    <x v="7"/>
    <x v="3"/>
    <s v="IL"/>
    <n v="112"/>
    <x v="1"/>
    <n v="1.27"/>
    <d v="2020-11-19T00:00:00"/>
    <d v="2020-12-10T00:00:00"/>
    <d v="2021-03-11T00:00:00"/>
  </r>
  <r>
    <x v="7"/>
    <x v="3"/>
    <s v="IL"/>
    <n v="112"/>
    <x v="1"/>
    <n v="2.17"/>
    <d v="2020-11-20T00:00:00"/>
    <d v="2020-12-11T00:00:00"/>
    <d v="2021-03-12T00:00:00"/>
  </r>
  <r>
    <x v="7"/>
    <x v="3"/>
    <s v="IL"/>
    <n v="112"/>
    <x v="1"/>
    <n v="0.48"/>
    <d v="2020-11-20T00:00:00"/>
    <d v="2020-12-11T00:00:00"/>
    <d v="2021-03-12T00:00:00"/>
  </r>
  <r>
    <x v="7"/>
    <x v="9"/>
    <s v="IL"/>
    <n v="106"/>
    <x v="1"/>
    <n v="1.6"/>
    <d v="2020-11-19T00:00:00"/>
    <d v="2020-12-11T00:00:00"/>
    <d v="2021-03-05T00:00:00"/>
  </r>
  <r>
    <x v="7"/>
    <x v="3"/>
    <s v="IL"/>
    <n v="112"/>
    <x v="1"/>
    <n v="1.95"/>
    <d v="2020-11-20T00:00:00"/>
    <d v="2020-12-12T00:00:00"/>
    <d v="2021-03-12T00:00:00"/>
  </r>
  <r>
    <x v="7"/>
    <x v="33"/>
    <s v="IL"/>
    <n v="110"/>
    <x v="1"/>
    <n v="2.15"/>
    <d v="2020-11-27T00:00:00"/>
    <d v="2020-12-12T00:00:00"/>
    <d v="2021-03-17T00:00:00"/>
  </r>
  <r>
    <x v="7"/>
    <x v="19"/>
    <s v="IL"/>
    <n v="114"/>
    <x v="1"/>
    <n v="0.78"/>
    <d v="2020-11-20T00:00:00"/>
    <d v="2020-12-13T00:00:00"/>
    <d v="2021-03-14T00:00:00"/>
  </r>
  <r>
    <x v="7"/>
    <x v="19"/>
    <s v="IL"/>
    <n v="114"/>
    <x v="1"/>
    <n v="2.19"/>
    <d v="2020-11-21T00:00:00"/>
    <d v="2020-12-13T00:00:00"/>
    <d v="2021-03-15T00:00:00"/>
  </r>
  <r>
    <x v="7"/>
    <x v="19"/>
    <s v="IL"/>
    <n v="114"/>
    <x v="1"/>
    <n v="1.17"/>
    <d v="2020-11-25T00:00:00"/>
    <d v="2020-12-14T00:00:00"/>
    <d v="2021-03-19T00:00:00"/>
  </r>
  <r>
    <x v="7"/>
    <x v="19"/>
    <s v="IL"/>
    <n v="114"/>
    <x v="1"/>
    <n v="0.65"/>
    <d v="2020-11-21T00:00:00"/>
    <d v="2020-12-15T00:00:00"/>
    <d v="2021-03-15T00:00:00"/>
  </r>
  <r>
    <x v="7"/>
    <x v="25"/>
    <s v="IL"/>
    <n v="112"/>
    <x v="1"/>
    <n v="1.36"/>
    <d v="2020-11-23T00:00:00"/>
    <d v="2020-12-15T00:00:00"/>
    <d v="2021-03-15T00:00:00"/>
  </r>
  <r>
    <x v="7"/>
    <x v="3"/>
    <s v="IL"/>
    <n v="112"/>
    <x v="1"/>
    <n v="2.11"/>
    <d v="2020-11-20T00:00:00"/>
    <d v="2020-12-15T00:00:00"/>
    <d v="2021-03-12T00:00:00"/>
  </r>
  <r>
    <x v="7"/>
    <x v="19"/>
    <s v="IL"/>
    <n v="112"/>
    <x v="1"/>
    <n v="0.43"/>
    <d v="2020-11-23T00:00:00"/>
    <d v="2020-12-16T00:00:00"/>
    <d v="2021-03-15T00:00:00"/>
  </r>
  <r>
    <x v="7"/>
    <x v="3"/>
    <s v="IL"/>
    <n v="112"/>
    <x v="1"/>
    <n v="0.91"/>
    <d v="2020-11-20T00:00:00"/>
    <d v="2020-12-16T00:00:00"/>
    <d v="2021-03-12T00:00:00"/>
  </r>
  <r>
    <x v="7"/>
    <x v="19"/>
    <s v="IL"/>
    <n v="114"/>
    <x v="1"/>
    <n v="1.88"/>
    <d v="2020-11-25T00:00:00"/>
    <d v="2020-12-17T00:00:00"/>
    <d v="2021-03-19T00:00:00"/>
  </r>
  <r>
    <x v="7"/>
    <x v="19"/>
    <s v="IL"/>
    <n v="114"/>
    <x v="1"/>
    <n v="2.11"/>
    <d v="2020-11-25T00:00:00"/>
    <d v="2020-12-17T00:00:00"/>
    <d v="2021-03-19T00:00:00"/>
  </r>
  <r>
    <x v="7"/>
    <x v="19"/>
    <s v="IL"/>
    <n v="114"/>
    <x v="1"/>
    <n v="2"/>
    <d v="2020-11-25T00:00:00"/>
    <d v="2020-12-20T00:00:00"/>
    <d v="2021-03-19T00:00:00"/>
  </r>
  <r>
    <x v="7"/>
    <x v="19"/>
    <s v="IL"/>
    <n v="114"/>
    <x v="1"/>
    <n v="1.75"/>
    <d v="2020-11-30T00:00:00"/>
    <d v="2020-12-18T00:00:00"/>
    <d v="2021-03-24T00:00:00"/>
  </r>
  <r>
    <x v="7"/>
    <x v="1"/>
    <s v="IL"/>
    <n v="123"/>
    <x v="1"/>
    <n v="2.08"/>
    <d v="2020-11-27T00:00:00"/>
    <d v="2020-12-18T00:00:00"/>
    <d v="2021-03-30T00:00:00"/>
  </r>
  <r>
    <x v="7"/>
    <x v="1"/>
    <s v="IL"/>
    <n v="123"/>
    <x v="1"/>
    <n v="2"/>
    <d v="2020-11-27T00:00:00"/>
    <d v="2020-12-18T00:00:00"/>
    <d v="2021-03-30T00:00:00"/>
  </r>
  <r>
    <x v="7"/>
    <x v="1"/>
    <s v="IL"/>
    <n v="123"/>
    <x v="1"/>
    <n v="1.54"/>
    <d v="2020-11-27T00:00:00"/>
    <d v="2020-12-20T00:00:00"/>
    <d v="2021-03-30T00:00:00"/>
  </r>
  <r>
    <x v="7"/>
    <x v="28"/>
    <s v="IL"/>
    <n v="111"/>
    <x v="1"/>
    <n v="0.24"/>
    <d v="2020-12-05T00:00:00"/>
    <d v="2020-12-28T00:00:00"/>
    <d v="2021-03-26T00:00:00"/>
  </r>
  <r>
    <x v="7"/>
    <x v="28"/>
    <s v="IL"/>
    <n v="111"/>
    <x v="1"/>
    <n v="2.0699999999999998"/>
    <d v="2020-11-27T00:00:00"/>
    <d v="2020-12-22T00:00:00"/>
    <d v="2021-03-18T00:00:00"/>
  </r>
  <r>
    <x v="7"/>
    <x v="28"/>
    <s v="IL"/>
    <n v="111"/>
    <x v="1"/>
    <n v="0.69"/>
    <d v="2020-11-27T00:00:00"/>
    <d v="2020-12-23T00:00:00"/>
    <d v="2021-03-18T00:00:00"/>
  </r>
  <r>
    <x v="7"/>
    <x v="43"/>
    <s v="IL"/>
    <n v="107"/>
    <x v="1"/>
    <n v="0.59"/>
    <d v="2020-12-13T00:00:00"/>
    <d v="2020-12-29T00:00:00"/>
    <d v="2021-03-30T00:00:00"/>
  </r>
  <r>
    <x v="7"/>
    <x v="28"/>
    <s v="IL"/>
    <n v="111"/>
    <x v="1"/>
    <n v="0.21"/>
    <d v="2020-12-05T00:00:00"/>
    <d v="2020-12-30T00:00:00"/>
    <d v="2021-03-26T00:00:00"/>
  </r>
  <r>
    <x v="7"/>
    <x v="38"/>
    <s v="IL"/>
    <n v="107"/>
    <x v="1"/>
    <n v="0.99"/>
    <d v="2020-12-24T00:00:00"/>
    <d v="2021-01-11T00:00:00"/>
    <d v="2021-04-10T00:00:00"/>
  </r>
  <r>
    <x v="7"/>
    <x v="38"/>
    <s v="IL"/>
    <n v="107"/>
    <x v="1"/>
    <n v="0.56000000000000005"/>
    <d v="2020-12-24T00:00:00"/>
    <d v="2021-01-11T00:00:00"/>
    <d v="2021-04-10T00:00:00"/>
  </r>
  <r>
    <x v="7"/>
    <x v="38"/>
    <s v="RL"/>
    <n v="107"/>
    <x v="1"/>
    <n v="1.37"/>
    <d v="2020-12-24T00:00:00"/>
    <d v="2021-01-11T00:00:00"/>
    <d v="2021-04-10T00:00:00"/>
  </r>
  <r>
    <x v="7"/>
    <x v="38"/>
    <s v="RL"/>
    <n v="107"/>
    <x v="1"/>
    <n v="2.33"/>
    <d v="2020-12-24T00:00:00"/>
    <d v="2021-01-11T00:00:00"/>
    <d v="2021-04-10T00:00:00"/>
  </r>
  <r>
    <x v="7"/>
    <x v="38"/>
    <s v="IL"/>
    <n v="107"/>
    <x v="1"/>
    <n v="2.0299999999999998"/>
    <d v="2020-12-24T00:00:00"/>
    <d v="2021-01-11T00:00:00"/>
    <d v="2021-04-10T00:00:00"/>
  </r>
  <r>
    <x v="7"/>
    <x v="38"/>
    <s v="IL"/>
    <n v="107"/>
    <x v="1"/>
    <n v="1.1000000000000001"/>
    <d v="2020-12-24T00:00:00"/>
    <d v="2021-01-11T00:00:00"/>
    <d v="2021-04-10T00:00:00"/>
  </r>
  <r>
    <x v="8"/>
    <x v="3"/>
    <s v="IL"/>
    <n v="112"/>
    <x v="1"/>
    <n v="3.35"/>
    <d v="2020-11-06T00:00:00"/>
    <d v="2020-11-24T00:00:00"/>
    <d v="2021-02-25T00:00:00"/>
  </r>
  <r>
    <x v="8"/>
    <x v="15"/>
    <s v="IL"/>
    <n v="114"/>
    <x v="1"/>
    <n v="3.13"/>
    <d v="2020-11-09T00:00:00"/>
    <d v="2020-11-27T00:00:00"/>
    <d v="2021-03-02T00:00:00"/>
  </r>
  <r>
    <x v="8"/>
    <x v="44"/>
    <s v="IL"/>
    <n v="107"/>
    <x v="1"/>
    <n v="2.5299999999999998"/>
    <d v="2020-11-14T00:00:00"/>
    <d v="2020-12-03T00:00:00"/>
    <d v="2021-02-28T00:00:00"/>
  </r>
  <r>
    <x v="8"/>
    <x v="19"/>
    <s v="IL"/>
    <n v="114"/>
    <x v="1"/>
    <n v="1"/>
    <d v="2020-11-19T00:00:00"/>
    <d v="2020-12-10T00:00:00"/>
    <d v="2021-03-12T00:00:00"/>
  </r>
  <r>
    <x v="8"/>
    <x v="5"/>
    <s v="RL"/>
    <n v="107"/>
    <x v="1"/>
    <n v="0.9"/>
    <d v="2020-11-21T00:00:00"/>
    <d v="2020-12-12T00:00:00"/>
    <d v="2021-03-07T00:00:00"/>
  </r>
  <r>
    <x v="8"/>
    <x v="9"/>
    <s v="IL"/>
    <n v="106"/>
    <x v="1"/>
    <n v="0.85"/>
    <d v="2020-11-26T00:00:00"/>
    <d v="2020-12-14T00:00:00"/>
    <d v="2021-03-11T00:00:00"/>
  </r>
  <r>
    <x v="8"/>
    <x v="15"/>
    <s v="IL"/>
    <n v="106"/>
    <x v="1"/>
    <n v="4"/>
    <d v="2020-11-28T00:00:00"/>
    <d v="2020-12-15T00:00:00"/>
    <d v="2021-03-21T00:00:00"/>
  </r>
  <r>
    <x v="9"/>
    <x v="0"/>
    <s v="IL"/>
    <n v="122"/>
    <x v="1"/>
    <n v="2.5"/>
    <d v="2020-12-04T00:00:00"/>
    <d v="2020-12-23T00:00:00"/>
    <d v="2021-04-03T00:00:00"/>
  </r>
  <r>
    <x v="9"/>
    <x v="3"/>
    <s v="IL"/>
    <n v="112"/>
    <x v="1"/>
    <n v="2"/>
    <d v="2020-12-13T00:00:00"/>
    <d v="2021-01-04T00:00:00"/>
    <d v="2021-04-04T00:00:00"/>
  </r>
  <r>
    <x v="9"/>
    <x v="19"/>
    <s v="IL"/>
    <n v="114"/>
    <x v="1"/>
    <n v="0.5"/>
    <d v="2020-12-14T00:00:00"/>
    <d v="2021-01-04T00:00:00"/>
    <d v="2021-04-07T00:00:00"/>
  </r>
  <r>
    <x v="9"/>
    <x v="3"/>
    <s v="IL"/>
    <n v="112"/>
    <x v="1"/>
    <n v="1.5"/>
    <d v="2020-12-01T00:00:00"/>
    <d v="2020-12-22T00:00:00"/>
    <d v="2021-03-25T00:00:00"/>
  </r>
  <r>
    <x v="9"/>
    <x v="19"/>
    <s v="IL"/>
    <n v="114"/>
    <x v="1"/>
    <n v="1"/>
    <d v="2020-12-01T00:00:00"/>
    <d v="2020-12-22T00:00:00"/>
    <d v="2021-03-27T00:00:00"/>
  </r>
  <r>
    <x v="9"/>
    <x v="5"/>
    <s v="RF"/>
    <n v="107"/>
    <x v="1"/>
    <n v="1.5"/>
    <d v="2020-12-02T00:00:00"/>
    <d v="2020-12-23T00:00:00"/>
    <d v="2021-03-19T00:00:00"/>
  </r>
  <r>
    <x v="9"/>
    <x v="19"/>
    <s v="IL"/>
    <n v="114"/>
    <x v="1"/>
    <n v="2"/>
    <d v="2020-11-23T00:00:00"/>
    <d v="2020-12-14T00:00:00"/>
    <d v="2021-03-17T00:00:00"/>
  </r>
  <r>
    <x v="9"/>
    <x v="19"/>
    <s v="IL"/>
    <n v="114"/>
    <x v="1"/>
    <n v="0.4"/>
    <d v="2020-12-12T00:00:00"/>
    <d v="2020-12-28T00:00:00"/>
    <d v="2021-04-05T00:00:00"/>
  </r>
  <r>
    <x v="10"/>
    <x v="13"/>
    <s v="IL"/>
    <n v="120"/>
    <x v="1"/>
    <n v="0.5"/>
    <d v="2020-11-09T00:00:00"/>
    <d v="2020-11-30T00:00:00"/>
    <d v="2021-03-09T00:00:00"/>
  </r>
  <r>
    <x v="10"/>
    <x v="4"/>
    <s v="IL"/>
    <n v="114"/>
    <x v="1"/>
    <n v="0.5"/>
    <d v="2020-12-01T00:00:00"/>
    <d v="2020-12-22T00:00:00"/>
    <d v="2021-03-25T00:00:00"/>
  </r>
  <r>
    <x v="10"/>
    <x v="45"/>
    <s v="IL"/>
    <n v="112"/>
    <x v="1"/>
    <n v="0.75"/>
    <d v="2020-12-26T00:00:00"/>
    <d v="2021-01-16T00:00:00"/>
    <d v="2021-04-17T00:00:00"/>
  </r>
  <r>
    <x v="10"/>
    <x v="46"/>
    <s v="IL"/>
    <n v="123"/>
    <x v="1"/>
    <n v="0.25"/>
    <d v="2020-12-18T00:00:00"/>
    <d v="2021-01-08T00:00:00"/>
    <d v="2021-04-20T00:00:00"/>
  </r>
  <r>
    <x v="10"/>
    <x v="47"/>
    <s v="IL"/>
    <n v="122"/>
    <x v="1"/>
    <n v="0.25"/>
    <d v="2020-12-21T00:00:00"/>
    <d v="2021-01-11T00:00:00"/>
    <d v="2021-04-22T00:00:00"/>
  </r>
  <r>
    <x v="11"/>
    <x v="44"/>
    <s v="IL"/>
    <n v="122"/>
    <x v="1"/>
    <n v="0.93"/>
    <d v="2021-01-04T00:00:00"/>
    <d v="2021-01-24T00:00:00"/>
    <d v="2021-05-06T00:00:00"/>
  </r>
  <r>
    <x v="11"/>
    <x v="44"/>
    <s v="IL"/>
    <n v="122"/>
    <x v="1"/>
    <n v="1.17"/>
    <d v="2021-01-09T00:00:00"/>
    <d v="2021-01-29T00:00:00"/>
    <d v="2021-05-11T00:00:00"/>
  </r>
  <r>
    <x v="11"/>
    <x v="15"/>
    <s v="IL"/>
    <n v="114"/>
    <x v="1"/>
    <n v="0.91"/>
    <d v="2021-01-22T00:00:00"/>
    <d v="2021-02-11T00:00:00"/>
    <d v="2021-05-16T00:00:00"/>
  </r>
  <r>
    <x v="11"/>
    <x v="15"/>
    <s v="IL"/>
    <n v="114"/>
    <x v="1"/>
    <n v="0.87"/>
    <d v="2021-01-27T00:00:00"/>
    <d v="2021-02-16T00:00:00"/>
    <d v="2021-05-2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8E6B0-1E69-4D0D-9894-1D7CFE758046}" name="PivotTable2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N48" firstHeaderRow="1" firstDataRow="2" firstDataCol="1" rowPageCount="1" colPageCount="1"/>
  <pivotFields count="9">
    <pivotField axis="axisCol" showAll="0">
      <items count="13">
        <item x="1"/>
        <item x="9"/>
        <item x="2"/>
        <item x="0"/>
        <item x="3"/>
        <item x="4"/>
        <item x="10"/>
        <item x="5"/>
        <item x="6"/>
        <item x="7"/>
        <item x="8"/>
        <item x="11"/>
        <item t="default"/>
      </items>
    </pivotField>
    <pivotField axis="axisRow" multipleItemSelectionAllowed="1" showAll="0">
      <items count="49">
        <item x="31"/>
        <item x="30"/>
        <item x="17"/>
        <item x="0"/>
        <item x="22"/>
        <item x="3"/>
        <item x="14"/>
        <item x="41"/>
        <item x="19"/>
        <item x="36"/>
        <item x="42"/>
        <item x="28"/>
        <item x="25"/>
        <item x="38"/>
        <item x="16"/>
        <item x="27"/>
        <item x="29"/>
        <item x="15"/>
        <item x="18"/>
        <item x="39"/>
        <item x="11"/>
        <item x="43"/>
        <item x="23"/>
        <item x="37"/>
        <item x="24"/>
        <item x="26"/>
        <item x="10"/>
        <item x="5"/>
        <item x="20"/>
        <item x="8"/>
        <item x="7"/>
        <item x="6"/>
        <item x="44"/>
        <item x="45"/>
        <item x="13"/>
        <item x="2"/>
        <item x="12"/>
        <item x="4"/>
        <item x="47"/>
        <item x="35"/>
        <item x="9"/>
        <item x="1"/>
        <item x="40"/>
        <item x="33"/>
        <item x="21"/>
        <item x="46"/>
        <item x="34"/>
        <item x="32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numFmtId="164" showAll="0"/>
    <pivotField showAll="0"/>
    <pivotField showAll="0"/>
    <pivotField dataField="1" showAll="0"/>
  </pivotFields>
  <rowFields count="1">
    <field x="1"/>
  </rowFields>
  <rowItems count="4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4" item="1" hier="-1"/>
  </pageFields>
  <dataFields count="1">
    <dataField name="Max of Expected Date of Harvest" fld="8" subtotal="max" baseField="1" baseItem="3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55CA7-CC9E-4109-8871-98F60076EB6B}" name="PivotTable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Station">
  <location ref="A3:D17" firstHeaderRow="1" firstDataRow="2" firstDataCol="1"/>
  <pivotFields count="9">
    <pivotField axis="axisRow" showAll="0">
      <items count="13">
        <item x="1"/>
        <item x="2"/>
        <item x="3"/>
        <item x="4"/>
        <item x="5"/>
        <item x="6"/>
        <item x="7"/>
        <item x="8"/>
        <item x="11"/>
        <item x="0"/>
        <item x="9"/>
        <item x="10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Area, ha" fld="5" baseField="0" baseItem="0" numFmtId="164"/>
  </dataFields>
  <formats count="3"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Col="1" outline="0" fieldPosition="0"/>
    </format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26E76-DA36-47F4-8892-55CCBBA718D9}" name="PivotTable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N47" firstHeaderRow="1" firstDataRow="2" firstDataCol="1" rowPageCount="1" colPageCount="1"/>
  <pivotFields count="9">
    <pivotField axis="axisCol" showAll="0">
      <items count="13">
        <item x="1"/>
        <item x="9"/>
        <item x="2"/>
        <item x="0"/>
        <item x="3"/>
        <item x="4"/>
        <item x="10"/>
        <item x="5"/>
        <item x="6"/>
        <item x="7"/>
        <item x="8"/>
        <item x="11"/>
        <item t="default"/>
      </items>
    </pivotField>
    <pivotField axis="axisRow" showAll="0">
      <items count="49">
        <item x="31"/>
        <item x="30"/>
        <item x="17"/>
        <item x="0"/>
        <item x="22"/>
        <item x="3"/>
        <item x="14"/>
        <item x="41"/>
        <item x="19"/>
        <item x="36"/>
        <item x="42"/>
        <item x="28"/>
        <item x="25"/>
        <item x="38"/>
        <item x="16"/>
        <item x="27"/>
        <item x="29"/>
        <item x="15"/>
        <item x="18"/>
        <item x="39"/>
        <item x="11"/>
        <item x="43"/>
        <item x="23"/>
        <item x="37"/>
        <item x="24"/>
        <item x="26"/>
        <item x="10"/>
        <item x="5"/>
        <item x="20"/>
        <item x="8"/>
        <item x="7"/>
        <item x="6"/>
        <item x="44"/>
        <item x="45"/>
        <item x="13"/>
        <item x="2"/>
        <item x="12"/>
        <item x="4"/>
        <item x="47"/>
        <item x="35"/>
        <item x="9"/>
        <item x="1"/>
        <item x="40"/>
        <item x="33"/>
        <item x="21"/>
        <item x="46"/>
        <item x="34"/>
        <item x="32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</pivotFields>
  <rowFields count="1">
    <field x="1"/>
  </rowFields>
  <rowItems count="4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4" item="1" hier="-1"/>
  </pageFields>
  <dataFields count="1">
    <dataField name="Sum of Area, ha" fld="5" baseField="0" baseItem="0"/>
  </dataFields>
  <formats count="11">
    <format dxfId="10">
      <pivotArea collapsedLevelsAreSubtotals="1" fieldPosition="0">
        <references count="1">
          <reference field="1" count="3">
            <x v="8"/>
            <x v="9"/>
            <x v="10"/>
          </reference>
        </references>
      </pivotArea>
    </format>
    <format dxfId="9">
      <pivotArea dataOnly="0" labelOnly="1" fieldPosition="0">
        <references count="1">
          <reference field="1" count="3">
            <x v="8"/>
            <x v="9"/>
            <x v="10"/>
          </reference>
        </references>
      </pivotArea>
    </format>
    <format dxfId="8">
      <pivotArea outline="0" collapsedLevelsAreSubtotals="1" fieldPosition="0">
        <references count="1">
          <reference field="0" count="1" selected="0">
            <x v="1"/>
          </reference>
        </references>
      </pivotArea>
    </format>
    <format dxfId="7">
      <pivotArea type="topRight" dataOnly="0" labelOnly="1" outline="0" offset="A1" fieldPosition="0"/>
    </format>
    <format dxfId="6">
      <pivotArea dataOnly="0" labelOnly="1" fieldPosition="0">
        <references count="1">
          <reference field="0" count="1">
            <x v="1"/>
          </reference>
        </references>
      </pivotArea>
    </format>
    <format dxfId="5">
      <pivotArea outline="0" collapsedLevelsAreSubtotals="1" fieldPosition="0">
        <references count="1">
          <reference field="0" count="1" selected="0">
            <x v="6"/>
          </reference>
        </references>
      </pivotArea>
    </format>
    <format dxfId="4">
      <pivotArea type="topRight" dataOnly="0" labelOnly="1" outline="0" offset="F1" fieldPosition="0"/>
    </format>
    <format dxfId="3">
      <pivotArea dataOnly="0" labelOnly="1" fieldPosition="0">
        <references count="1">
          <reference field="0" count="1">
            <x v="6"/>
          </reference>
        </references>
      </pivotArea>
    </format>
    <format dxfId="2">
      <pivotArea outline="0" collapsedLevelsAreSubtotals="1" fieldPosition="0">
        <references count="1">
          <reference field="0" count="1" selected="0">
            <x v="10"/>
          </reference>
        </references>
      </pivotArea>
    </format>
    <format dxfId="1">
      <pivotArea type="topRight" dataOnly="0" labelOnly="1" outline="0" offset="J1" fieldPosition="0"/>
    </format>
    <format dxfId="0">
      <pivotArea dataOnly="0" labelOnly="1" fieldPosition="0">
        <references count="1">
          <reference field="0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780E-D4C0-4B28-9DFD-4A529A609024}">
  <dimension ref="A1:N58"/>
  <sheetViews>
    <sheetView zoomScale="118" zoomScaleNormal="118" workbookViewId="0">
      <selection activeCell="I9" sqref="I9"/>
    </sheetView>
  </sheetViews>
  <sheetFormatPr baseColWidth="10" defaultColWidth="9.1640625" defaultRowHeight="15" x14ac:dyDescent="0.2"/>
  <cols>
    <col min="1" max="1" width="20.5" style="40" customWidth="1"/>
    <col min="2" max="13" width="13.5" style="69" customWidth="1"/>
    <col min="14" max="14" width="13.5" style="41" customWidth="1"/>
    <col min="15" max="16384" width="9.1640625" style="40"/>
  </cols>
  <sheetData>
    <row r="1" spans="1:13" x14ac:dyDescent="0.2">
      <c r="A1" s="38" t="s">
        <v>90</v>
      </c>
    </row>
    <row r="2" spans="1:13" x14ac:dyDescent="0.2">
      <c r="A2" s="38"/>
    </row>
    <row r="3" spans="1:13" s="41" customFormat="1" x14ac:dyDescent="0.2">
      <c r="A3" s="25" t="s">
        <v>88</v>
      </c>
      <c r="B3" s="28" t="s">
        <v>73</v>
      </c>
      <c r="C3" s="28" t="s">
        <v>21</v>
      </c>
      <c r="D3" s="28" t="s">
        <v>24</v>
      </c>
      <c r="E3" s="28" t="s">
        <v>37</v>
      </c>
      <c r="F3" s="28" t="s">
        <v>91</v>
      </c>
      <c r="G3" s="50"/>
      <c r="H3" s="50"/>
      <c r="I3" s="50"/>
      <c r="J3" s="50"/>
      <c r="K3" s="50"/>
      <c r="L3" s="50"/>
      <c r="M3" s="50"/>
    </row>
    <row r="4" spans="1:13" x14ac:dyDescent="0.2">
      <c r="A4" s="24" t="s">
        <v>12</v>
      </c>
      <c r="B4" s="70">
        <v>44268</v>
      </c>
      <c r="C4" s="70"/>
      <c r="D4" s="70"/>
      <c r="E4" s="70">
        <v>44261</v>
      </c>
      <c r="F4" s="70">
        <v>44261</v>
      </c>
    </row>
    <row r="5" spans="1:13" x14ac:dyDescent="0.2">
      <c r="A5" s="24" t="s">
        <v>53</v>
      </c>
      <c r="B5" s="70">
        <v>44275</v>
      </c>
      <c r="C5" s="70"/>
      <c r="D5" s="70"/>
      <c r="E5" s="70"/>
      <c r="F5" s="70">
        <v>44275</v>
      </c>
      <c r="G5" s="71"/>
      <c r="H5" s="71"/>
      <c r="I5" s="71"/>
      <c r="J5" s="71"/>
      <c r="K5" s="71"/>
      <c r="L5" s="71"/>
      <c r="M5" s="71"/>
    </row>
    <row r="6" spans="1:13" x14ac:dyDescent="0.2">
      <c r="A6" s="24" t="s">
        <v>13</v>
      </c>
      <c r="B6" s="70">
        <v>44283</v>
      </c>
      <c r="C6" s="70">
        <v>44254</v>
      </c>
      <c r="D6" s="70"/>
      <c r="E6" s="70">
        <v>44259</v>
      </c>
      <c r="F6" s="70">
        <v>44254</v>
      </c>
    </row>
    <row r="7" spans="1:13" x14ac:dyDescent="0.2">
      <c r="A7" s="24" t="s">
        <v>38</v>
      </c>
      <c r="B7" s="70"/>
      <c r="C7" s="70">
        <v>44248</v>
      </c>
      <c r="D7" s="70"/>
      <c r="E7" s="70"/>
      <c r="F7" s="70">
        <v>44248</v>
      </c>
    </row>
    <row r="8" spans="1:13" x14ac:dyDescent="0.2">
      <c r="A8" s="24" t="s">
        <v>14</v>
      </c>
      <c r="B8" s="70">
        <v>44274</v>
      </c>
      <c r="C8" s="70"/>
      <c r="D8" s="70"/>
      <c r="E8" s="70"/>
      <c r="F8" s="70">
        <v>44274</v>
      </c>
    </row>
    <row r="9" spans="1:13" x14ac:dyDescent="0.2">
      <c r="A9" s="24" t="s">
        <v>32</v>
      </c>
      <c r="B9" s="70"/>
      <c r="C9" s="70"/>
      <c r="D9" s="70"/>
      <c r="E9" s="70">
        <v>44255</v>
      </c>
      <c r="F9" s="70">
        <v>44255</v>
      </c>
    </row>
    <row r="10" spans="1:13" x14ac:dyDescent="0.2">
      <c r="A10" s="24" t="s">
        <v>33</v>
      </c>
      <c r="B10" s="70"/>
      <c r="C10" s="70">
        <v>44251</v>
      </c>
      <c r="D10" s="70"/>
      <c r="E10" s="70">
        <v>44256</v>
      </c>
      <c r="F10" s="70">
        <v>44251</v>
      </c>
    </row>
    <row r="11" spans="1:13" x14ac:dyDescent="0.2">
      <c r="A11" s="24" t="s">
        <v>34</v>
      </c>
      <c r="B11" s="70"/>
      <c r="C11" s="70"/>
      <c r="D11" s="70"/>
      <c r="E11" s="70">
        <v>44260</v>
      </c>
      <c r="F11" s="70">
        <v>44260</v>
      </c>
    </row>
    <row r="12" spans="1:13" x14ac:dyDescent="0.2">
      <c r="A12" s="24" t="s">
        <v>35</v>
      </c>
      <c r="B12" s="70">
        <v>44273</v>
      </c>
      <c r="C12" s="70"/>
      <c r="D12" s="70"/>
      <c r="E12" s="70">
        <v>44254</v>
      </c>
      <c r="F12" s="70">
        <v>44254</v>
      </c>
    </row>
    <row r="13" spans="1:13" x14ac:dyDescent="0.2">
      <c r="A13" s="24" t="s">
        <v>59</v>
      </c>
      <c r="B13" s="70">
        <v>44299</v>
      </c>
      <c r="C13" s="70"/>
      <c r="D13" s="70"/>
      <c r="E13" s="70"/>
      <c r="F13" s="70">
        <v>44299</v>
      </c>
    </row>
    <row r="14" spans="1:13" x14ac:dyDescent="0.2">
      <c r="A14" s="24" t="s">
        <v>36</v>
      </c>
      <c r="B14" s="70">
        <v>44298</v>
      </c>
      <c r="C14" s="70"/>
      <c r="D14" s="70"/>
      <c r="E14" s="70">
        <v>44257</v>
      </c>
      <c r="F14" s="70">
        <v>44257</v>
      </c>
      <c r="G14" s="72"/>
      <c r="H14" s="72"/>
      <c r="I14" s="72"/>
      <c r="J14" s="72"/>
      <c r="K14" s="72"/>
      <c r="L14" s="72"/>
      <c r="M14" s="72"/>
    </row>
    <row r="15" spans="1:13" x14ac:dyDescent="0.2">
      <c r="A15" s="24" t="s">
        <v>71</v>
      </c>
      <c r="B15" s="70">
        <v>44301</v>
      </c>
      <c r="C15" s="70"/>
      <c r="D15" s="70"/>
      <c r="E15" s="70"/>
      <c r="F15" s="70">
        <v>44301</v>
      </c>
    </row>
    <row r="16" spans="1:13" x14ac:dyDescent="0.2">
      <c r="A16" s="24" t="s">
        <v>31</v>
      </c>
      <c r="B16" s="70"/>
      <c r="C16" s="70"/>
      <c r="D16" s="70"/>
      <c r="E16" s="70">
        <v>44254</v>
      </c>
      <c r="F16" s="70">
        <v>44254</v>
      </c>
    </row>
    <row r="17" spans="1:14" x14ac:dyDescent="0.2">
      <c r="A17" s="24" t="s">
        <v>15</v>
      </c>
      <c r="B17" s="70">
        <v>44294</v>
      </c>
      <c r="C17" s="70"/>
      <c r="D17" s="70"/>
      <c r="E17" s="70"/>
      <c r="F17" s="70">
        <v>44294</v>
      </c>
      <c r="G17" s="65"/>
      <c r="H17" s="65"/>
      <c r="I17" s="65"/>
      <c r="J17" s="65"/>
      <c r="K17" s="65"/>
      <c r="L17" s="65"/>
      <c r="M17" s="65"/>
    </row>
    <row r="18" spans="1:14" x14ac:dyDescent="0.2">
      <c r="A18" s="24" t="s">
        <v>43</v>
      </c>
      <c r="B18" s="70">
        <v>44307</v>
      </c>
      <c r="C18" s="70"/>
      <c r="D18" s="70"/>
      <c r="E18" s="70"/>
      <c r="F18" s="70">
        <v>44307</v>
      </c>
    </row>
    <row r="19" spans="1:14" x14ac:dyDescent="0.2">
      <c r="A19" s="24" t="s">
        <v>29</v>
      </c>
      <c r="B19" s="70"/>
      <c r="C19" s="70"/>
      <c r="D19" s="70">
        <v>44263</v>
      </c>
      <c r="E19" s="70"/>
      <c r="F19" s="70">
        <v>44263</v>
      </c>
    </row>
    <row r="20" spans="1:14" x14ac:dyDescent="0.2">
      <c r="A20" s="24" t="s">
        <v>27</v>
      </c>
      <c r="B20" s="70"/>
      <c r="C20" s="70"/>
      <c r="D20" s="70">
        <v>44253</v>
      </c>
      <c r="E20" s="70"/>
      <c r="F20" s="70">
        <v>44253</v>
      </c>
      <c r="G20" s="73"/>
      <c r="H20" s="73"/>
      <c r="I20" s="73"/>
      <c r="J20" s="73"/>
      <c r="K20" s="73"/>
      <c r="L20" s="73"/>
      <c r="M20" s="73"/>
    </row>
    <row r="21" spans="1:14" x14ac:dyDescent="0.2">
      <c r="A21" s="24" t="s">
        <v>25</v>
      </c>
      <c r="B21" s="70"/>
      <c r="C21" s="70"/>
      <c r="D21" s="70">
        <v>44284</v>
      </c>
      <c r="E21" s="70"/>
      <c r="F21" s="70">
        <v>44284</v>
      </c>
    </row>
    <row r="22" spans="1:14" x14ac:dyDescent="0.2">
      <c r="A22" s="81" t="s">
        <v>92</v>
      </c>
      <c r="B22" s="82">
        <v>44268</v>
      </c>
      <c r="C22" s="82">
        <v>44248</v>
      </c>
      <c r="D22" s="82">
        <v>44253</v>
      </c>
      <c r="E22" s="82">
        <v>44254</v>
      </c>
      <c r="F22" s="82"/>
      <c r="G22" s="73"/>
      <c r="H22" s="73"/>
      <c r="I22" s="73"/>
      <c r="J22" s="73"/>
      <c r="K22" s="73"/>
      <c r="L22" s="73"/>
      <c r="M22" s="73"/>
    </row>
    <row r="23" spans="1:14" s="68" customFormat="1" x14ac:dyDescent="0.2">
      <c r="A23" s="76" t="s">
        <v>95</v>
      </c>
      <c r="B23" s="74"/>
      <c r="C23" s="74"/>
      <c r="D23" s="74"/>
      <c r="E23" s="74"/>
      <c r="F23" s="74"/>
      <c r="G23" s="72"/>
      <c r="H23" s="72"/>
      <c r="I23" s="72"/>
      <c r="J23" s="72"/>
      <c r="K23" s="72"/>
      <c r="L23" s="72"/>
      <c r="M23" s="72"/>
      <c r="N23" s="75"/>
    </row>
    <row r="24" spans="1:14" s="68" customFormat="1" x14ac:dyDescent="0.2">
      <c r="A24" s="67"/>
      <c r="B24" s="74"/>
      <c r="C24" s="74"/>
      <c r="D24" s="74"/>
      <c r="E24" s="74"/>
      <c r="F24" s="74"/>
      <c r="G24" s="72"/>
      <c r="H24" s="72"/>
      <c r="I24" s="72"/>
      <c r="J24" s="72"/>
      <c r="K24" s="72"/>
      <c r="L24" s="72"/>
      <c r="M24" s="72"/>
      <c r="N24" s="75"/>
    </row>
    <row r="25" spans="1:14" x14ac:dyDescent="0.2">
      <c r="A25" s="38" t="s">
        <v>93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</row>
    <row r="26" spans="1:14" x14ac:dyDescent="0.2">
      <c r="A26" s="42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</row>
    <row r="27" spans="1:14" s="41" customFormat="1" x14ac:dyDescent="0.2">
      <c r="A27" s="25" t="s">
        <v>0</v>
      </c>
      <c r="B27" s="28" t="s">
        <v>8</v>
      </c>
      <c r="C27" s="28" t="s">
        <v>84</v>
      </c>
      <c r="D27" s="28" t="s">
        <v>18</v>
      </c>
      <c r="E27" s="28" t="s">
        <v>73</v>
      </c>
      <c r="F27" s="28" t="s">
        <v>21</v>
      </c>
      <c r="G27" s="28" t="s">
        <v>24</v>
      </c>
      <c r="H27" s="28" t="s">
        <v>80</v>
      </c>
      <c r="I27" s="28" t="s">
        <v>37</v>
      </c>
      <c r="J27" s="28" t="s">
        <v>40</v>
      </c>
      <c r="K27" s="28" t="s">
        <v>46</v>
      </c>
      <c r="L27" s="28" t="s">
        <v>48</v>
      </c>
      <c r="M27" s="28" t="s">
        <v>49</v>
      </c>
      <c r="N27" s="28" t="s">
        <v>91</v>
      </c>
    </row>
    <row r="28" spans="1:14" x14ac:dyDescent="0.2">
      <c r="A28" s="24" t="s">
        <v>12</v>
      </c>
      <c r="B28" s="70">
        <v>44322</v>
      </c>
      <c r="C28" s="70">
        <v>44293</v>
      </c>
      <c r="D28" s="70">
        <v>44322</v>
      </c>
      <c r="E28" s="70">
        <v>44268</v>
      </c>
      <c r="F28" s="70">
        <v>44331</v>
      </c>
      <c r="G28" s="70">
        <v>44288</v>
      </c>
      <c r="H28" s="70"/>
      <c r="I28" s="70">
        <v>44264</v>
      </c>
      <c r="J28" s="70">
        <v>44297</v>
      </c>
      <c r="K28" s="70">
        <v>44279</v>
      </c>
      <c r="L28" s="70">
        <v>44267</v>
      </c>
      <c r="M28" s="70"/>
      <c r="N28" s="70">
        <v>44264</v>
      </c>
    </row>
    <row r="29" spans="1:14" x14ac:dyDescent="0.2">
      <c r="A29" s="24" t="s">
        <v>94</v>
      </c>
      <c r="B29" s="70"/>
      <c r="C29" s="70"/>
      <c r="D29" s="70"/>
      <c r="E29" s="70">
        <v>44280</v>
      </c>
      <c r="F29" s="70"/>
      <c r="G29" s="70"/>
      <c r="H29" s="70"/>
      <c r="I29" s="70"/>
      <c r="J29" s="70"/>
      <c r="K29" s="70"/>
      <c r="L29" s="70"/>
      <c r="M29" s="70"/>
      <c r="N29" s="70">
        <v>44280</v>
      </c>
    </row>
    <row r="30" spans="1:14" x14ac:dyDescent="0.2">
      <c r="A30" s="24" t="s">
        <v>53</v>
      </c>
      <c r="B30" s="70">
        <v>44310</v>
      </c>
      <c r="C30" s="70">
        <v>44289</v>
      </c>
      <c r="D30" s="70"/>
      <c r="E30" s="70">
        <v>44275</v>
      </c>
      <c r="F30" s="70">
        <v>44253</v>
      </c>
      <c r="G30" s="70"/>
      <c r="H30" s="70"/>
      <c r="I30" s="70"/>
      <c r="J30" s="70"/>
      <c r="K30" s="70"/>
      <c r="L30" s="70"/>
      <c r="M30" s="70"/>
      <c r="N30" s="70">
        <v>44253</v>
      </c>
    </row>
    <row r="31" spans="1:14" x14ac:dyDescent="0.2">
      <c r="A31" s="24" t="s">
        <v>57</v>
      </c>
      <c r="B31" s="70">
        <v>44326</v>
      </c>
      <c r="C31" s="70"/>
      <c r="D31" s="70"/>
      <c r="E31" s="70"/>
      <c r="F31" s="70"/>
      <c r="G31" s="70"/>
      <c r="H31" s="70"/>
      <c r="I31" s="70"/>
      <c r="J31" s="70">
        <v>44293</v>
      </c>
      <c r="K31" s="70"/>
      <c r="L31" s="70">
        <v>44255</v>
      </c>
      <c r="M31" s="70">
        <v>44327</v>
      </c>
      <c r="N31" s="70">
        <v>44255</v>
      </c>
    </row>
    <row r="32" spans="1:14" x14ac:dyDescent="0.2">
      <c r="A32" s="24" t="s">
        <v>13</v>
      </c>
      <c r="B32" s="70"/>
      <c r="C32" s="70">
        <v>44290</v>
      </c>
      <c r="D32" s="70">
        <v>44320</v>
      </c>
      <c r="E32" s="70">
        <v>44286</v>
      </c>
      <c r="F32" s="70">
        <v>44324</v>
      </c>
      <c r="G32" s="70">
        <v>44292</v>
      </c>
      <c r="H32" s="70"/>
      <c r="I32" s="70">
        <v>44271</v>
      </c>
      <c r="J32" s="70">
        <v>44298</v>
      </c>
      <c r="K32" s="70">
        <v>44267</v>
      </c>
      <c r="L32" s="70">
        <v>44252</v>
      </c>
      <c r="M32" s="70"/>
      <c r="N32" s="70">
        <v>44252</v>
      </c>
    </row>
    <row r="33" spans="1:14" x14ac:dyDescent="0.2">
      <c r="A33" s="24" t="s">
        <v>54</v>
      </c>
      <c r="B33" s="70">
        <v>44295</v>
      </c>
      <c r="C33" s="70"/>
      <c r="D33" s="70"/>
      <c r="E33" s="70">
        <v>44281</v>
      </c>
      <c r="F33" s="70"/>
      <c r="G33" s="70"/>
      <c r="H33" s="70">
        <v>44303</v>
      </c>
      <c r="I33" s="70"/>
      <c r="J33" s="70"/>
      <c r="K33" s="70"/>
      <c r="L33" s="70"/>
      <c r="M33" s="70"/>
      <c r="N33" s="70">
        <v>44281</v>
      </c>
    </row>
    <row r="34" spans="1:14" x14ac:dyDescent="0.2">
      <c r="A34" s="24" t="s">
        <v>51</v>
      </c>
      <c r="B34" s="70">
        <v>44329</v>
      </c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>
        <v>44329</v>
      </c>
    </row>
    <row r="35" spans="1:14" x14ac:dyDescent="0.2">
      <c r="A35" s="24" t="s">
        <v>63</v>
      </c>
      <c r="B35" s="70"/>
      <c r="C35" s="70"/>
      <c r="D35" s="70"/>
      <c r="E35" s="70">
        <v>44283</v>
      </c>
      <c r="F35" s="70"/>
      <c r="G35" s="70"/>
      <c r="H35" s="70">
        <v>44264</v>
      </c>
      <c r="I35" s="70"/>
      <c r="J35" s="70">
        <v>44305</v>
      </c>
      <c r="K35" s="70"/>
      <c r="L35" s="70"/>
      <c r="M35" s="70"/>
      <c r="N35" s="70">
        <v>44264</v>
      </c>
    </row>
    <row r="36" spans="1:14" x14ac:dyDescent="0.2">
      <c r="A36" s="24" t="s">
        <v>44</v>
      </c>
      <c r="B36" s="70"/>
      <c r="C36" s="70"/>
      <c r="D36" s="70"/>
      <c r="E36" s="70"/>
      <c r="F36" s="70">
        <v>44285</v>
      </c>
      <c r="G36" s="70"/>
      <c r="H36" s="70"/>
      <c r="I36" s="70"/>
      <c r="J36" s="70"/>
      <c r="K36" s="70">
        <v>44281</v>
      </c>
      <c r="L36" s="70"/>
      <c r="M36" s="70"/>
      <c r="N36" s="70">
        <v>44281</v>
      </c>
    </row>
    <row r="37" spans="1:14" x14ac:dyDescent="0.2">
      <c r="A37" s="24" t="s">
        <v>38</v>
      </c>
      <c r="B37" s="70"/>
      <c r="C37" s="70"/>
      <c r="D37" s="70"/>
      <c r="E37" s="70"/>
      <c r="F37" s="70">
        <v>44279</v>
      </c>
      <c r="G37" s="70"/>
      <c r="H37" s="70"/>
      <c r="I37" s="70">
        <v>44266</v>
      </c>
      <c r="J37" s="70"/>
      <c r="K37" s="70">
        <v>44270</v>
      </c>
      <c r="L37" s="70"/>
      <c r="M37" s="70"/>
      <c r="N37" s="70">
        <v>44266</v>
      </c>
    </row>
    <row r="38" spans="1:14" x14ac:dyDescent="0.2">
      <c r="A38" s="24" t="s">
        <v>50</v>
      </c>
      <c r="B38" s="70">
        <v>44315</v>
      </c>
      <c r="C38" s="70"/>
      <c r="D38" s="70"/>
      <c r="E38" s="70"/>
      <c r="F38" s="70"/>
      <c r="G38" s="70"/>
      <c r="H38" s="70"/>
      <c r="I38" s="70"/>
      <c r="J38" s="70"/>
      <c r="K38" s="70">
        <v>44296</v>
      </c>
      <c r="L38" s="70"/>
      <c r="M38" s="70"/>
      <c r="N38" s="70">
        <v>44296</v>
      </c>
    </row>
    <row r="39" spans="1:14" x14ac:dyDescent="0.2">
      <c r="A39" s="24" t="s">
        <v>58</v>
      </c>
      <c r="B39" s="70"/>
      <c r="C39" s="70"/>
      <c r="D39" s="70"/>
      <c r="E39" s="70"/>
      <c r="F39" s="70">
        <v>44263</v>
      </c>
      <c r="G39" s="70"/>
      <c r="H39" s="70"/>
      <c r="I39" s="70"/>
      <c r="J39" s="70"/>
      <c r="K39" s="70"/>
      <c r="L39" s="70"/>
      <c r="M39" s="70"/>
      <c r="N39" s="70">
        <v>44263</v>
      </c>
    </row>
    <row r="40" spans="1:14" x14ac:dyDescent="0.2">
      <c r="A40" s="24" t="s">
        <v>39</v>
      </c>
      <c r="B40" s="70"/>
      <c r="C40" s="70"/>
      <c r="D40" s="70"/>
      <c r="E40" s="70"/>
      <c r="F40" s="70">
        <v>44330</v>
      </c>
      <c r="G40" s="70">
        <v>44271</v>
      </c>
      <c r="H40" s="70"/>
      <c r="I40" s="70">
        <v>44275</v>
      </c>
      <c r="J40" s="70"/>
      <c r="K40" s="70"/>
      <c r="L40" s="70"/>
      <c r="M40" s="70"/>
      <c r="N40" s="70">
        <v>44271</v>
      </c>
    </row>
    <row r="41" spans="1:14" x14ac:dyDescent="0.2">
      <c r="A41" s="24" t="s">
        <v>14</v>
      </c>
      <c r="B41" s="70">
        <v>44322</v>
      </c>
      <c r="C41" s="70"/>
      <c r="D41" s="70">
        <v>44291</v>
      </c>
      <c r="E41" s="70">
        <v>44305</v>
      </c>
      <c r="F41" s="70">
        <v>44314</v>
      </c>
      <c r="G41" s="70">
        <v>44281</v>
      </c>
      <c r="H41" s="70"/>
      <c r="I41" s="70"/>
      <c r="J41" s="70">
        <v>44302</v>
      </c>
      <c r="K41" s="70"/>
      <c r="L41" s="70">
        <v>44276</v>
      </c>
      <c r="M41" s="70">
        <v>44337</v>
      </c>
      <c r="N41" s="70">
        <v>44276</v>
      </c>
    </row>
    <row r="42" spans="1:14" x14ac:dyDescent="0.2">
      <c r="A42" s="24" t="s">
        <v>14</v>
      </c>
      <c r="B42" s="70"/>
      <c r="C42" s="70"/>
      <c r="D42" s="70"/>
      <c r="E42" s="70">
        <v>44272</v>
      </c>
      <c r="F42" s="70"/>
      <c r="G42" s="70"/>
      <c r="H42" s="70">
        <v>44280</v>
      </c>
      <c r="I42" s="70"/>
      <c r="J42" s="70"/>
      <c r="K42" s="70"/>
      <c r="L42" s="70"/>
      <c r="M42" s="70"/>
      <c r="N42" s="70">
        <v>44272</v>
      </c>
    </row>
    <row r="43" spans="1:14" x14ac:dyDescent="0.2">
      <c r="A43" s="24" t="s">
        <v>60</v>
      </c>
      <c r="B43" s="70"/>
      <c r="C43" s="70"/>
      <c r="D43" s="70"/>
      <c r="E43" s="70">
        <v>44303</v>
      </c>
      <c r="F43" s="70"/>
      <c r="G43" s="70">
        <v>44259</v>
      </c>
      <c r="H43" s="70"/>
      <c r="I43" s="70"/>
      <c r="J43" s="70"/>
      <c r="K43" s="70">
        <v>44285</v>
      </c>
      <c r="L43" s="70"/>
      <c r="M43" s="70"/>
      <c r="N43" s="70">
        <v>44259</v>
      </c>
    </row>
    <row r="44" spans="1:14" x14ac:dyDescent="0.2">
      <c r="A44" s="24" t="s">
        <v>16</v>
      </c>
      <c r="B44" s="70"/>
      <c r="C44" s="70"/>
      <c r="D44" s="70">
        <v>44286</v>
      </c>
      <c r="E44" s="70"/>
      <c r="F44" s="70">
        <v>44317</v>
      </c>
      <c r="G44" s="70">
        <v>44257</v>
      </c>
      <c r="H44" s="70"/>
      <c r="I44" s="70">
        <v>44263</v>
      </c>
      <c r="J44" s="70"/>
      <c r="K44" s="70"/>
      <c r="L44" s="70"/>
      <c r="M44" s="70"/>
      <c r="N44" s="70">
        <v>44257</v>
      </c>
    </row>
    <row r="45" spans="1:14" x14ac:dyDescent="0.2">
      <c r="A45" s="24" t="s">
        <v>62</v>
      </c>
      <c r="B45" s="70"/>
      <c r="C45" s="70"/>
      <c r="D45" s="70"/>
      <c r="E45" s="70"/>
      <c r="F45" s="70"/>
      <c r="G45" s="70">
        <v>44267</v>
      </c>
      <c r="H45" s="70"/>
      <c r="I45" s="70"/>
      <c r="J45" s="70"/>
      <c r="K45" s="70"/>
      <c r="L45" s="70"/>
      <c r="M45" s="70"/>
      <c r="N45" s="70">
        <v>44267</v>
      </c>
    </row>
    <row r="46" spans="1:14" x14ac:dyDescent="0.2">
      <c r="A46" s="24" t="s">
        <v>33</v>
      </c>
      <c r="B46" s="70"/>
      <c r="C46" s="70"/>
      <c r="D46" s="70"/>
      <c r="E46" s="70"/>
      <c r="F46" s="70">
        <v>44248</v>
      </c>
      <c r="G46" s="70"/>
      <c r="H46" s="70"/>
      <c r="I46" s="70">
        <v>44260</v>
      </c>
      <c r="J46" s="70"/>
      <c r="K46" s="70"/>
      <c r="L46" s="70"/>
      <c r="M46" s="70"/>
      <c r="N46" s="70">
        <v>44248</v>
      </c>
    </row>
    <row r="47" spans="1:14" x14ac:dyDescent="0.2">
      <c r="A47" s="24" t="s">
        <v>34</v>
      </c>
      <c r="B47" s="70"/>
      <c r="C47" s="70"/>
      <c r="D47" s="70"/>
      <c r="E47" s="70"/>
      <c r="F47" s="70">
        <v>44247</v>
      </c>
      <c r="G47" s="70"/>
      <c r="H47" s="70"/>
      <c r="I47" s="70">
        <v>44273</v>
      </c>
      <c r="J47" s="70"/>
      <c r="K47" s="70">
        <v>44266</v>
      </c>
      <c r="L47" s="70"/>
      <c r="M47" s="70"/>
      <c r="N47" s="70">
        <v>44247</v>
      </c>
    </row>
    <row r="48" spans="1:14" x14ac:dyDescent="0.2">
      <c r="A48" s="24" t="s">
        <v>74</v>
      </c>
      <c r="B48" s="70"/>
      <c r="C48" s="70"/>
      <c r="D48" s="70"/>
      <c r="E48" s="70">
        <v>44303</v>
      </c>
      <c r="F48" s="70"/>
      <c r="G48" s="70"/>
      <c r="H48" s="70"/>
      <c r="I48" s="70"/>
      <c r="J48" s="70"/>
      <c r="K48" s="70"/>
      <c r="L48" s="70"/>
      <c r="M48" s="70"/>
      <c r="N48" s="70">
        <v>44303</v>
      </c>
    </row>
    <row r="49" spans="1:14" x14ac:dyDescent="0.2">
      <c r="A49" s="24" t="s">
        <v>35</v>
      </c>
      <c r="B49" s="70"/>
      <c r="C49" s="70">
        <v>44274</v>
      </c>
      <c r="D49" s="70"/>
      <c r="E49" s="70">
        <v>44282</v>
      </c>
      <c r="F49" s="70">
        <v>44322</v>
      </c>
      <c r="G49" s="70">
        <v>44259</v>
      </c>
      <c r="H49" s="70"/>
      <c r="I49" s="70"/>
      <c r="J49" s="70"/>
      <c r="K49" s="70">
        <v>44260</v>
      </c>
      <c r="L49" s="70">
        <v>44262</v>
      </c>
      <c r="M49" s="70"/>
      <c r="N49" s="70">
        <v>44260</v>
      </c>
    </row>
    <row r="50" spans="1:14" x14ac:dyDescent="0.2">
      <c r="A50" s="24" t="s">
        <v>55</v>
      </c>
      <c r="B50" s="70">
        <v>44290</v>
      </c>
      <c r="C50" s="70"/>
      <c r="D50" s="70"/>
      <c r="E50" s="70"/>
      <c r="F50" s="70"/>
      <c r="G50" s="70">
        <v>44280</v>
      </c>
      <c r="H50" s="70">
        <v>44308</v>
      </c>
      <c r="I50" s="70"/>
      <c r="J50" s="70">
        <v>44302</v>
      </c>
      <c r="K50" s="70"/>
      <c r="L50" s="70"/>
      <c r="M50" s="70"/>
      <c r="N50" s="70">
        <v>44280</v>
      </c>
    </row>
    <row r="51" spans="1:14" x14ac:dyDescent="0.2">
      <c r="A51" s="24" t="s">
        <v>59</v>
      </c>
      <c r="B51" s="70"/>
      <c r="C51" s="70"/>
      <c r="D51" s="70"/>
      <c r="E51" s="70"/>
      <c r="F51" s="70">
        <v>44262</v>
      </c>
      <c r="G51" s="70"/>
      <c r="H51" s="70"/>
      <c r="I51" s="70"/>
      <c r="J51" s="70"/>
      <c r="K51" s="70"/>
      <c r="L51" s="70"/>
      <c r="M51" s="70"/>
      <c r="N51" s="70">
        <v>44262</v>
      </c>
    </row>
    <row r="52" spans="1:14" x14ac:dyDescent="0.2">
      <c r="A52" s="24" t="s">
        <v>15</v>
      </c>
      <c r="B52" s="70"/>
      <c r="C52" s="70"/>
      <c r="D52" s="70">
        <v>44263</v>
      </c>
      <c r="E52" s="70">
        <v>44294</v>
      </c>
      <c r="F52" s="70"/>
      <c r="G52" s="70">
        <v>44258</v>
      </c>
      <c r="H52" s="70"/>
      <c r="I52" s="70"/>
      <c r="J52" s="70"/>
      <c r="K52" s="70">
        <v>44260</v>
      </c>
      <c r="L52" s="70">
        <v>44266</v>
      </c>
      <c r="M52" s="70"/>
      <c r="N52" s="70">
        <v>44258</v>
      </c>
    </row>
    <row r="53" spans="1:14" x14ac:dyDescent="0.2">
      <c r="A53" s="24" t="s">
        <v>43</v>
      </c>
      <c r="B53" s="70">
        <v>44331</v>
      </c>
      <c r="C53" s="70"/>
      <c r="D53" s="70"/>
      <c r="E53" s="70">
        <v>44307</v>
      </c>
      <c r="F53" s="70">
        <v>44299</v>
      </c>
      <c r="G53" s="70">
        <v>44274</v>
      </c>
      <c r="H53" s="70">
        <v>44306</v>
      </c>
      <c r="I53" s="70"/>
      <c r="J53" s="70">
        <v>44304</v>
      </c>
      <c r="K53" s="70">
        <v>44285</v>
      </c>
      <c r="L53" s="70"/>
      <c r="M53" s="70"/>
      <c r="N53" s="70">
        <v>44274</v>
      </c>
    </row>
    <row r="54" spans="1:14" x14ac:dyDescent="0.2">
      <c r="A54" s="24" t="s">
        <v>41</v>
      </c>
      <c r="B54" s="70">
        <v>44293</v>
      </c>
      <c r="C54" s="70"/>
      <c r="D54" s="70"/>
      <c r="E54" s="70"/>
      <c r="F54" s="70"/>
      <c r="G54" s="70">
        <v>44261</v>
      </c>
      <c r="H54" s="70"/>
      <c r="I54" s="70"/>
      <c r="J54" s="70"/>
      <c r="K54" s="70">
        <v>44272</v>
      </c>
      <c r="L54" s="70"/>
      <c r="M54" s="70"/>
      <c r="N54" s="70">
        <v>44261</v>
      </c>
    </row>
    <row r="55" spans="1:14" x14ac:dyDescent="0.2">
      <c r="A55" s="24" t="s">
        <v>28</v>
      </c>
      <c r="B55" s="70"/>
      <c r="C55" s="70"/>
      <c r="D55" s="70"/>
      <c r="E55" s="70"/>
      <c r="F55" s="70"/>
      <c r="G55" s="70">
        <v>44281</v>
      </c>
      <c r="H55" s="70"/>
      <c r="I55" s="70"/>
      <c r="J55" s="70"/>
      <c r="K55" s="70"/>
      <c r="L55" s="70"/>
      <c r="M55" s="70"/>
      <c r="N55" s="70">
        <v>44281</v>
      </c>
    </row>
    <row r="56" spans="1:14" x14ac:dyDescent="0.2">
      <c r="A56" s="24" t="s">
        <v>26</v>
      </c>
      <c r="B56" s="70"/>
      <c r="C56" s="70"/>
      <c r="D56" s="70"/>
      <c r="E56" s="70"/>
      <c r="F56" s="70"/>
      <c r="G56" s="70">
        <v>44308</v>
      </c>
      <c r="H56" s="70"/>
      <c r="I56" s="70"/>
      <c r="J56" s="70"/>
      <c r="K56" s="70"/>
      <c r="L56" s="70"/>
      <c r="M56" s="70"/>
      <c r="N56" s="70">
        <v>44308</v>
      </c>
    </row>
    <row r="57" spans="1:14" x14ac:dyDescent="0.2">
      <c r="A57" s="86" t="s">
        <v>92</v>
      </c>
      <c r="B57" s="87">
        <v>44290</v>
      </c>
      <c r="C57" s="87">
        <v>44274</v>
      </c>
      <c r="D57" s="87">
        <v>44263</v>
      </c>
      <c r="E57" s="87">
        <v>44268</v>
      </c>
      <c r="F57" s="87">
        <v>44247</v>
      </c>
      <c r="G57" s="87">
        <v>44257</v>
      </c>
      <c r="H57" s="87">
        <v>44264</v>
      </c>
      <c r="I57" s="87">
        <v>44260</v>
      </c>
      <c r="J57" s="87">
        <v>44293</v>
      </c>
      <c r="K57" s="87">
        <v>44260</v>
      </c>
      <c r="L57" s="87">
        <v>44252</v>
      </c>
      <c r="M57" s="87">
        <v>44327</v>
      </c>
      <c r="N57" s="87"/>
    </row>
    <row r="58" spans="1:14" x14ac:dyDescent="0.2">
      <c r="A58" s="76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E34F1-E7C5-4122-8496-DA304B388FA5}">
  <dimension ref="A1:N53"/>
  <sheetViews>
    <sheetView workbookViewId="0">
      <selection activeCell="F37" sqref="F37"/>
    </sheetView>
  </sheetViews>
  <sheetFormatPr baseColWidth="10" defaultColWidth="9.1640625" defaultRowHeight="15" x14ac:dyDescent="0.2"/>
  <cols>
    <col min="1" max="1" width="20.5" style="40" customWidth="1"/>
    <col min="2" max="7" width="11.5" style="39" customWidth="1"/>
    <col min="8" max="8" width="18.6640625" style="39" customWidth="1"/>
    <col min="9" max="12" width="16.83203125" style="39" customWidth="1"/>
    <col min="13" max="13" width="11.5" style="39" customWidth="1"/>
    <col min="14" max="14" width="10.6640625" style="40" customWidth="1"/>
    <col min="15" max="16384" width="9.1640625" style="40"/>
  </cols>
  <sheetData>
    <row r="1" spans="1:13" x14ac:dyDescent="0.2">
      <c r="A1" s="38" t="s">
        <v>69</v>
      </c>
    </row>
    <row r="2" spans="1:13" x14ac:dyDescent="0.2">
      <c r="A2" s="38"/>
    </row>
    <row r="3" spans="1:13" s="41" customFormat="1" x14ac:dyDescent="0.2">
      <c r="A3" s="28" t="s">
        <v>0</v>
      </c>
      <c r="B3" s="28" t="s">
        <v>21</v>
      </c>
      <c r="C3" s="28" t="s">
        <v>24</v>
      </c>
      <c r="D3" s="28" t="s">
        <v>37</v>
      </c>
      <c r="E3" s="28" t="s">
        <v>73</v>
      </c>
      <c r="F3" s="28" t="s">
        <v>86</v>
      </c>
      <c r="G3" s="50"/>
      <c r="H3" s="65"/>
      <c r="I3" s="65"/>
      <c r="J3" s="65"/>
      <c r="K3" s="65"/>
      <c r="L3" s="65"/>
      <c r="M3" s="50"/>
    </row>
    <row r="4" spans="1:13" x14ac:dyDescent="0.2">
      <c r="A4" s="44" t="s">
        <v>12</v>
      </c>
      <c r="B4" s="26"/>
      <c r="C4" s="26"/>
      <c r="D4" s="26">
        <v>0.10299999999999999</v>
      </c>
      <c r="E4" s="26">
        <v>0.5</v>
      </c>
      <c r="F4" s="26">
        <f>SUM(B4:E4)</f>
        <v>0.60299999999999998</v>
      </c>
      <c r="H4" s="66"/>
      <c r="I4" s="51"/>
      <c r="J4" s="51"/>
      <c r="K4" s="51"/>
      <c r="L4" s="51"/>
    </row>
    <row r="5" spans="1:13" x14ac:dyDescent="0.2">
      <c r="A5" s="44" t="s">
        <v>53</v>
      </c>
      <c r="B5" s="26"/>
      <c r="C5" s="26"/>
      <c r="D5" s="26"/>
      <c r="E5" s="26">
        <v>0.45</v>
      </c>
      <c r="F5" s="26">
        <f t="shared" ref="F5:F20" si="0">SUM(B5:E5)</f>
        <v>0.45</v>
      </c>
      <c r="G5" s="51"/>
      <c r="H5" s="44"/>
      <c r="I5" s="26"/>
      <c r="J5" s="26"/>
      <c r="K5" s="26"/>
      <c r="L5" s="64"/>
      <c r="M5" s="51"/>
    </row>
    <row r="6" spans="1:13" x14ac:dyDescent="0.2">
      <c r="A6" s="44" t="s">
        <v>13</v>
      </c>
      <c r="B6" s="26">
        <v>0.32</v>
      </c>
      <c r="C6" s="26"/>
      <c r="D6" s="26">
        <v>9.4E-2</v>
      </c>
      <c r="E6" s="26">
        <v>0.59000000000000008</v>
      </c>
      <c r="F6" s="26">
        <f t="shared" si="0"/>
        <v>1.004</v>
      </c>
      <c r="H6" s="44"/>
      <c r="I6" s="26"/>
      <c r="J6" s="26"/>
      <c r="K6" s="26"/>
      <c r="L6" s="26"/>
    </row>
    <row r="7" spans="1:13" x14ac:dyDescent="0.2">
      <c r="A7" s="44" t="s">
        <v>38</v>
      </c>
      <c r="B7" s="26">
        <v>0.27</v>
      </c>
      <c r="C7" s="26"/>
      <c r="D7" s="26"/>
      <c r="E7" s="26"/>
      <c r="F7" s="26">
        <f t="shared" si="0"/>
        <v>0.27</v>
      </c>
      <c r="H7" s="44"/>
      <c r="I7" s="26"/>
      <c r="J7" s="26"/>
      <c r="K7" s="26"/>
      <c r="L7" s="26"/>
    </row>
    <row r="8" spans="1:13" x14ac:dyDescent="0.2">
      <c r="A8" s="44" t="s">
        <v>14</v>
      </c>
      <c r="B8" s="26"/>
      <c r="C8" s="26"/>
      <c r="D8" s="26"/>
      <c r="E8" s="26">
        <v>0.60000000000000009</v>
      </c>
      <c r="F8" s="26">
        <f>SUM(B8:E8)</f>
        <v>0.60000000000000009</v>
      </c>
      <c r="H8" s="44"/>
      <c r="I8" s="26"/>
      <c r="J8" s="26"/>
      <c r="K8" s="26"/>
      <c r="L8" s="26"/>
    </row>
    <row r="9" spans="1:13" x14ac:dyDescent="0.2">
      <c r="A9" s="44" t="s">
        <v>32</v>
      </c>
      <c r="B9" s="26"/>
      <c r="C9" s="26"/>
      <c r="D9" s="26">
        <v>0.16</v>
      </c>
      <c r="E9" s="26"/>
      <c r="F9" s="26">
        <f t="shared" si="0"/>
        <v>0.16</v>
      </c>
      <c r="H9" s="44"/>
      <c r="I9" s="26"/>
      <c r="J9" s="26"/>
      <c r="K9" s="26"/>
      <c r="L9" s="26"/>
    </row>
    <row r="10" spans="1:13" x14ac:dyDescent="0.2">
      <c r="A10" s="44" t="s">
        <v>33</v>
      </c>
      <c r="B10" s="26">
        <v>0.36</v>
      </c>
      <c r="C10" s="26"/>
      <c r="D10" s="26">
        <v>0.128</v>
      </c>
      <c r="E10" s="26"/>
      <c r="F10" s="26">
        <f t="shared" si="0"/>
        <v>0.48799999999999999</v>
      </c>
      <c r="H10" s="44"/>
      <c r="I10" s="26"/>
      <c r="J10" s="26"/>
      <c r="K10" s="26"/>
      <c r="L10" s="26"/>
    </row>
    <row r="11" spans="1:13" x14ac:dyDescent="0.2">
      <c r="A11" s="44" t="s">
        <v>34</v>
      </c>
      <c r="B11" s="26"/>
      <c r="C11" s="26"/>
      <c r="D11" s="26">
        <v>0.17299999999999999</v>
      </c>
      <c r="E11" s="26"/>
      <c r="F11" s="26">
        <f t="shared" si="0"/>
        <v>0.17299999999999999</v>
      </c>
      <c r="H11" s="44"/>
      <c r="I11" s="26"/>
      <c r="J11" s="26"/>
      <c r="K11" s="26"/>
      <c r="L11" s="26"/>
    </row>
    <row r="12" spans="1:13" x14ac:dyDescent="0.2">
      <c r="A12" s="44" t="s">
        <v>35</v>
      </c>
      <c r="B12" s="26"/>
      <c r="C12" s="26"/>
      <c r="D12" s="26">
        <v>0.11600000000000001</v>
      </c>
      <c r="E12" s="26">
        <v>1.06</v>
      </c>
      <c r="F12" s="26">
        <f t="shared" si="0"/>
        <v>1.1760000000000002</v>
      </c>
      <c r="H12" s="44"/>
      <c r="I12" s="26"/>
      <c r="J12" s="26"/>
      <c r="K12" s="26"/>
      <c r="L12" s="26"/>
    </row>
    <row r="13" spans="1:13" x14ac:dyDescent="0.2">
      <c r="A13" s="44" t="s">
        <v>59</v>
      </c>
      <c r="B13" s="26"/>
      <c r="C13" s="26"/>
      <c r="D13" s="26"/>
      <c r="E13" s="26">
        <v>0.62</v>
      </c>
      <c r="F13" s="26">
        <f t="shared" si="0"/>
        <v>0.62</v>
      </c>
      <c r="H13" s="44"/>
      <c r="I13" s="26"/>
      <c r="J13" s="26"/>
      <c r="K13" s="26"/>
      <c r="L13" s="26"/>
    </row>
    <row r="14" spans="1:13" x14ac:dyDescent="0.2">
      <c r="A14" s="44" t="s">
        <v>36</v>
      </c>
      <c r="B14" s="26"/>
      <c r="C14" s="26"/>
      <c r="D14" s="26">
        <v>0.12</v>
      </c>
      <c r="E14" s="26">
        <v>0.44</v>
      </c>
      <c r="F14" s="26">
        <f t="shared" si="0"/>
        <v>0.56000000000000005</v>
      </c>
      <c r="H14" s="44"/>
      <c r="I14" s="26"/>
      <c r="J14" s="26"/>
      <c r="K14" s="26"/>
      <c r="L14" s="26"/>
    </row>
    <row r="15" spans="1:13" x14ac:dyDescent="0.2">
      <c r="A15" s="44" t="s">
        <v>71</v>
      </c>
      <c r="B15" s="26"/>
      <c r="C15" s="26"/>
      <c r="D15" s="26"/>
      <c r="E15" s="26">
        <v>0.4</v>
      </c>
      <c r="F15" s="26">
        <f>SUM(B15:E15)</f>
        <v>0.4</v>
      </c>
      <c r="G15" s="47"/>
      <c r="H15" s="44"/>
      <c r="I15" s="26"/>
      <c r="J15" s="26"/>
      <c r="K15" s="26"/>
      <c r="L15" s="26"/>
      <c r="M15" s="47"/>
    </row>
    <row r="16" spans="1:13" x14ac:dyDescent="0.2">
      <c r="A16" s="44" t="s">
        <v>31</v>
      </c>
      <c r="B16" s="26"/>
      <c r="C16" s="26"/>
      <c r="D16" s="26">
        <v>0.13600000000000001</v>
      </c>
      <c r="E16" s="26"/>
      <c r="F16" s="26">
        <f>SUM(B16:E16)</f>
        <v>0.13600000000000001</v>
      </c>
      <c r="H16" s="44"/>
      <c r="I16" s="26"/>
      <c r="J16" s="26"/>
      <c r="K16" s="26"/>
      <c r="L16" s="26"/>
    </row>
    <row r="17" spans="1:14" x14ac:dyDescent="0.2">
      <c r="A17" s="44" t="s">
        <v>15</v>
      </c>
      <c r="B17" s="26"/>
      <c r="C17" s="26"/>
      <c r="D17" s="26"/>
      <c r="E17" s="26">
        <v>0.11</v>
      </c>
      <c r="F17" s="26">
        <f>SUM(B17:E17)</f>
        <v>0.11</v>
      </c>
      <c r="H17" s="44"/>
      <c r="I17" s="26"/>
      <c r="J17" s="26"/>
      <c r="K17" s="26"/>
      <c r="L17" s="26"/>
    </row>
    <row r="18" spans="1:14" x14ac:dyDescent="0.2">
      <c r="A18" s="44" t="s">
        <v>43</v>
      </c>
      <c r="B18" s="26"/>
      <c r="C18" s="26"/>
      <c r="D18" s="26"/>
      <c r="E18" s="26">
        <v>0.26</v>
      </c>
      <c r="F18" s="26">
        <f>SUM(B18:E18)</f>
        <v>0.26</v>
      </c>
      <c r="H18" s="44"/>
      <c r="I18" s="26"/>
      <c r="J18" s="26"/>
      <c r="K18" s="26"/>
      <c r="L18" s="26"/>
    </row>
    <row r="19" spans="1:14" x14ac:dyDescent="0.2">
      <c r="A19" s="44" t="s">
        <v>29</v>
      </c>
      <c r="B19" s="26"/>
      <c r="C19" s="26">
        <v>0.3</v>
      </c>
      <c r="D19" s="26"/>
      <c r="E19" s="26"/>
      <c r="F19" s="26">
        <f t="shared" si="0"/>
        <v>0.3</v>
      </c>
      <c r="H19" s="44"/>
      <c r="I19" s="26"/>
      <c r="J19" s="26"/>
      <c r="K19" s="26"/>
      <c r="L19" s="26"/>
    </row>
    <row r="20" spans="1:14" x14ac:dyDescent="0.2">
      <c r="A20" s="44" t="s">
        <v>27</v>
      </c>
      <c r="B20" s="26"/>
      <c r="C20" s="26">
        <v>3</v>
      </c>
      <c r="D20" s="26"/>
      <c r="E20" s="26"/>
      <c r="F20" s="26">
        <f t="shared" si="0"/>
        <v>3</v>
      </c>
      <c r="G20" s="46"/>
      <c r="H20" s="44"/>
      <c r="I20" s="26"/>
      <c r="J20" s="26"/>
      <c r="K20" s="26"/>
      <c r="L20" s="26"/>
      <c r="M20" s="46"/>
    </row>
    <row r="21" spans="1:14" x14ac:dyDescent="0.2">
      <c r="A21" s="44" t="s">
        <v>25</v>
      </c>
      <c r="B21" s="26"/>
      <c r="C21" s="26">
        <v>1</v>
      </c>
      <c r="D21" s="26"/>
      <c r="E21" s="26"/>
      <c r="F21" s="26">
        <f>SUM(B21:E21)</f>
        <v>1</v>
      </c>
      <c r="H21" s="44"/>
      <c r="I21" s="26"/>
      <c r="J21" s="26"/>
      <c r="K21" s="26"/>
      <c r="L21" s="26"/>
    </row>
    <row r="22" spans="1:14" x14ac:dyDescent="0.2">
      <c r="A22" s="45" t="s">
        <v>86</v>
      </c>
      <c r="B22" s="31">
        <f>SUM(B4:B21)</f>
        <v>0.95000000000000007</v>
      </c>
      <c r="C22" s="31">
        <f t="shared" ref="C22:F22" si="1">SUM(C4:C21)</f>
        <v>4.3</v>
      </c>
      <c r="D22" s="31">
        <f t="shared" si="1"/>
        <v>1.0299999999999998</v>
      </c>
      <c r="E22" s="31">
        <f t="shared" si="1"/>
        <v>5.0300000000000011</v>
      </c>
      <c r="F22" s="31">
        <f t="shared" si="1"/>
        <v>11.310000000000002</v>
      </c>
      <c r="G22" s="43"/>
      <c r="H22" s="43"/>
      <c r="I22" s="43"/>
      <c r="J22" s="43"/>
      <c r="K22" s="43"/>
      <c r="L22" s="43"/>
      <c r="M22" s="43"/>
    </row>
    <row r="23" spans="1:14" x14ac:dyDescent="0.2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</row>
    <row r="24" spans="1:14" x14ac:dyDescent="0.2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</row>
    <row r="25" spans="1:14" x14ac:dyDescent="0.2">
      <c r="A25" s="38" t="s">
        <v>70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</row>
    <row r="26" spans="1:14" x14ac:dyDescent="0.2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</row>
    <row r="27" spans="1:14" s="41" customFormat="1" x14ac:dyDescent="0.2">
      <c r="A27" s="28" t="s">
        <v>0</v>
      </c>
      <c r="B27" s="30" t="s">
        <v>8</v>
      </c>
      <c r="C27" s="30" t="s">
        <v>18</v>
      </c>
      <c r="D27" s="30" t="s">
        <v>21</v>
      </c>
      <c r="E27" s="30" t="s">
        <v>24</v>
      </c>
      <c r="F27" s="30" t="s">
        <v>37</v>
      </c>
      <c r="G27" s="30" t="s">
        <v>40</v>
      </c>
      <c r="H27" s="30" t="s">
        <v>46</v>
      </c>
      <c r="I27" s="30" t="s">
        <v>48</v>
      </c>
      <c r="J27" s="30" t="s">
        <v>49</v>
      </c>
      <c r="K27" s="30" t="s">
        <v>73</v>
      </c>
      <c r="L27" s="30" t="s">
        <v>84</v>
      </c>
      <c r="M27" s="30" t="s">
        <v>80</v>
      </c>
      <c r="N27" s="28" t="s">
        <v>86</v>
      </c>
    </row>
    <row r="28" spans="1:14" x14ac:dyDescent="0.2">
      <c r="A28" s="44" t="s">
        <v>12</v>
      </c>
      <c r="B28" s="26">
        <v>0.71</v>
      </c>
      <c r="C28" s="26">
        <v>6.5</v>
      </c>
      <c r="D28" s="26">
        <v>8.4</v>
      </c>
      <c r="E28" s="26">
        <v>10</v>
      </c>
      <c r="F28" s="26">
        <v>17.010000000000002</v>
      </c>
      <c r="G28" s="26">
        <v>1.3</v>
      </c>
      <c r="H28" s="26">
        <v>12.959999999999999</v>
      </c>
      <c r="I28" s="26">
        <v>1</v>
      </c>
      <c r="J28" s="26"/>
      <c r="K28" s="26">
        <v>6.35</v>
      </c>
      <c r="L28" s="26">
        <v>3.9</v>
      </c>
      <c r="M28" s="26"/>
      <c r="N28" s="26">
        <f>SUM(B28:M28)</f>
        <v>68.13000000000001</v>
      </c>
    </row>
    <row r="29" spans="1:14" x14ac:dyDescent="0.2">
      <c r="A29" s="44" t="s">
        <v>53</v>
      </c>
      <c r="B29" s="26">
        <v>17.98</v>
      </c>
      <c r="C29" s="26"/>
      <c r="D29" s="26">
        <v>5.5</v>
      </c>
      <c r="E29" s="26"/>
      <c r="F29" s="26"/>
      <c r="G29" s="26">
        <v>2</v>
      </c>
      <c r="H29" s="26"/>
      <c r="I29" s="26">
        <v>2.5299999999999998</v>
      </c>
      <c r="J29" s="26">
        <v>2.1</v>
      </c>
      <c r="K29" s="26">
        <v>3.5</v>
      </c>
      <c r="L29" s="26">
        <v>2.5</v>
      </c>
      <c r="M29" s="26"/>
      <c r="N29" s="26">
        <f>SUM(B29:M29)</f>
        <v>36.11</v>
      </c>
    </row>
    <row r="30" spans="1:14" x14ac:dyDescent="0.2">
      <c r="A30" s="44" t="s">
        <v>13</v>
      </c>
      <c r="B30" s="26">
        <v>1.3</v>
      </c>
      <c r="C30" s="26">
        <v>4</v>
      </c>
      <c r="D30" s="26">
        <v>14.26</v>
      </c>
      <c r="E30" s="26">
        <v>2.0499999999999998</v>
      </c>
      <c r="F30" s="26">
        <v>9.4499999999999993</v>
      </c>
      <c r="G30" s="26">
        <v>1.44</v>
      </c>
      <c r="H30" s="26">
        <v>14.499999999999998</v>
      </c>
      <c r="I30" s="26">
        <v>3.35</v>
      </c>
      <c r="J30" s="26"/>
      <c r="K30" s="26">
        <v>7.56</v>
      </c>
      <c r="L30" s="26">
        <v>3.5</v>
      </c>
      <c r="M30" s="26">
        <v>0.75</v>
      </c>
      <c r="N30" s="26">
        <f>SUM(B30:M30)</f>
        <v>62.160000000000004</v>
      </c>
    </row>
    <row r="31" spans="1:14" x14ac:dyDescent="0.2">
      <c r="A31" s="44" t="s">
        <v>51</v>
      </c>
      <c r="B31" s="26">
        <v>0.87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>
        <f>SUM(B31:M31)</f>
        <v>0.87</v>
      </c>
    </row>
    <row r="32" spans="1:14" x14ac:dyDescent="0.2">
      <c r="A32" s="44" t="s">
        <v>63</v>
      </c>
      <c r="B32" s="26"/>
      <c r="C32" s="26"/>
      <c r="D32" s="26"/>
      <c r="E32" s="26"/>
      <c r="F32" s="26"/>
      <c r="G32" s="26">
        <v>1.8</v>
      </c>
      <c r="H32" s="26"/>
      <c r="I32" s="26"/>
      <c r="J32" s="26"/>
      <c r="K32" s="26">
        <v>1.74</v>
      </c>
      <c r="L32" s="26"/>
      <c r="M32" s="26">
        <v>0.5</v>
      </c>
      <c r="N32" s="26">
        <f>SUM(B32:M32)</f>
        <v>4.04</v>
      </c>
    </row>
    <row r="33" spans="1:14" x14ac:dyDescent="0.2">
      <c r="A33" s="44" t="s">
        <v>44</v>
      </c>
      <c r="B33" s="26"/>
      <c r="C33" s="26"/>
      <c r="D33" s="26">
        <v>3.04</v>
      </c>
      <c r="E33" s="26"/>
      <c r="F33" s="26"/>
      <c r="G33" s="26"/>
      <c r="H33" s="26">
        <v>3.21</v>
      </c>
      <c r="I33" s="26"/>
      <c r="J33" s="26"/>
      <c r="K33" s="26"/>
      <c r="L33" s="26"/>
      <c r="M33" s="26"/>
      <c r="N33" s="26">
        <f t="shared" ref="N33:N50" si="2">SUM(B33:M33)</f>
        <v>6.25</v>
      </c>
    </row>
    <row r="34" spans="1:14" x14ac:dyDescent="0.2">
      <c r="A34" s="44" t="s">
        <v>38</v>
      </c>
      <c r="B34" s="26"/>
      <c r="C34" s="26"/>
      <c r="D34" s="26">
        <v>1.35</v>
      </c>
      <c r="E34" s="26"/>
      <c r="F34" s="26">
        <v>2.41</v>
      </c>
      <c r="G34" s="26"/>
      <c r="H34" s="26">
        <v>1.36</v>
      </c>
      <c r="I34" s="26"/>
      <c r="J34" s="26"/>
      <c r="K34" s="26"/>
      <c r="L34" s="26"/>
      <c r="M34" s="26"/>
      <c r="N34" s="26">
        <f t="shared" si="2"/>
        <v>5.12</v>
      </c>
    </row>
    <row r="35" spans="1:14" x14ac:dyDescent="0.2">
      <c r="A35" s="44" t="s">
        <v>58</v>
      </c>
      <c r="B35" s="26"/>
      <c r="C35" s="26"/>
      <c r="D35" s="26">
        <v>6.76</v>
      </c>
      <c r="E35" s="26"/>
      <c r="F35" s="26"/>
      <c r="G35" s="26"/>
      <c r="H35" s="26"/>
      <c r="I35" s="26"/>
      <c r="J35" s="26"/>
      <c r="K35" s="26"/>
      <c r="L35" s="26"/>
      <c r="M35" s="26"/>
      <c r="N35" s="26">
        <f t="shared" si="2"/>
        <v>6.76</v>
      </c>
    </row>
    <row r="36" spans="1:14" x14ac:dyDescent="0.2">
      <c r="A36" s="44" t="s">
        <v>39</v>
      </c>
      <c r="B36" s="26"/>
      <c r="C36" s="26"/>
      <c r="D36" s="26">
        <v>2</v>
      </c>
      <c r="E36" s="26">
        <v>0.5</v>
      </c>
      <c r="F36" s="26">
        <v>4.4800000000000004</v>
      </c>
      <c r="G36" s="26"/>
      <c r="H36" s="26"/>
      <c r="I36" s="26"/>
      <c r="J36" s="26"/>
      <c r="K36" s="26"/>
      <c r="L36" s="26"/>
      <c r="M36" s="26"/>
      <c r="N36" s="26">
        <f t="shared" si="2"/>
        <v>6.98</v>
      </c>
    </row>
    <row r="37" spans="1:14" x14ac:dyDescent="0.2">
      <c r="A37" s="44" t="s">
        <v>14</v>
      </c>
      <c r="B37" s="26">
        <v>2.34</v>
      </c>
      <c r="C37" s="26">
        <v>1.5</v>
      </c>
      <c r="D37" s="26">
        <v>15.77</v>
      </c>
      <c r="E37" s="26">
        <v>8</v>
      </c>
      <c r="F37" s="26"/>
      <c r="G37" s="26">
        <v>1.74</v>
      </c>
      <c r="H37" s="26"/>
      <c r="I37" s="26">
        <v>7.13</v>
      </c>
      <c r="J37" s="26">
        <v>1.78</v>
      </c>
      <c r="K37" s="26">
        <v>9.16</v>
      </c>
      <c r="L37" s="26"/>
      <c r="M37" s="26">
        <v>0.5</v>
      </c>
      <c r="N37" s="26">
        <f t="shared" si="2"/>
        <v>47.92</v>
      </c>
    </row>
    <row r="38" spans="1:14" x14ac:dyDescent="0.2">
      <c r="A38" s="44" t="s">
        <v>60</v>
      </c>
      <c r="B38" s="26"/>
      <c r="C38" s="26"/>
      <c r="D38" s="26"/>
      <c r="E38" s="26">
        <v>1.5</v>
      </c>
      <c r="F38" s="26"/>
      <c r="G38" s="26"/>
      <c r="H38" s="26">
        <v>0.59</v>
      </c>
      <c r="I38" s="26"/>
      <c r="J38" s="26"/>
      <c r="K38" s="26">
        <v>5.9</v>
      </c>
      <c r="L38" s="26"/>
      <c r="M38" s="26"/>
      <c r="N38" s="26">
        <f t="shared" si="2"/>
        <v>7.99</v>
      </c>
    </row>
    <row r="39" spans="1:14" x14ac:dyDescent="0.2">
      <c r="A39" s="44" t="s">
        <v>16</v>
      </c>
      <c r="B39" s="26"/>
      <c r="C39" s="26">
        <v>1.5</v>
      </c>
      <c r="D39" s="26">
        <v>1.48</v>
      </c>
      <c r="E39" s="26">
        <v>1.4</v>
      </c>
      <c r="F39" s="26">
        <v>4.8</v>
      </c>
      <c r="G39" s="26"/>
      <c r="H39" s="26"/>
      <c r="I39" s="26"/>
      <c r="J39" s="26"/>
      <c r="K39" s="26"/>
      <c r="L39" s="26"/>
      <c r="M39" s="26"/>
      <c r="N39" s="26">
        <f t="shared" si="2"/>
        <v>9.18</v>
      </c>
    </row>
    <row r="40" spans="1:14" x14ac:dyDescent="0.2">
      <c r="A40" s="44" t="s">
        <v>33</v>
      </c>
      <c r="B40" s="26"/>
      <c r="C40" s="26"/>
      <c r="D40" s="26">
        <v>3.5300000000000002</v>
      </c>
      <c r="E40" s="26"/>
      <c r="F40" s="26">
        <v>12.490000000000002</v>
      </c>
      <c r="G40" s="26"/>
      <c r="H40" s="26"/>
      <c r="I40" s="26"/>
      <c r="J40" s="26"/>
      <c r="K40" s="26"/>
      <c r="L40" s="26"/>
      <c r="M40" s="26"/>
      <c r="N40" s="26">
        <f t="shared" si="2"/>
        <v>16.020000000000003</v>
      </c>
    </row>
    <row r="41" spans="1:14" x14ac:dyDescent="0.2">
      <c r="A41" s="44" t="s">
        <v>34</v>
      </c>
      <c r="B41" s="26"/>
      <c r="C41" s="26"/>
      <c r="D41" s="26">
        <v>10.8</v>
      </c>
      <c r="E41" s="26"/>
      <c r="F41" s="26">
        <v>14.41</v>
      </c>
      <c r="G41" s="26"/>
      <c r="H41" s="26">
        <v>4.43</v>
      </c>
      <c r="I41" s="26"/>
      <c r="J41" s="26"/>
      <c r="K41" s="26"/>
      <c r="L41" s="26"/>
      <c r="M41" s="26"/>
      <c r="N41" s="26">
        <f t="shared" si="2"/>
        <v>29.64</v>
      </c>
    </row>
    <row r="42" spans="1:14" x14ac:dyDescent="0.2">
      <c r="A42" s="44" t="s">
        <v>74</v>
      </c>
      <c r="B42" s="26"/>
      <c r="C42" s="26"/>
      <c r="D42" s="26"/>
      <c r="E42" s="26"/>
      <c r="F42" s="26"/>
      <c r="G42" s="26"/>
      <c r="H42" s="26"/>
      <c r="I42" s="26"/>
      <c r="J42" s="26"/>
      <c r="K42" s="26">
        <v>0.87</v>
      </c>
      <c r="L42" s="26"/>
      <c r="M42" s="26"/>
      <c r="N42" s="26">
        <f t="shared" si="2"/>
        <v>0.87</v>
      </c>
    </row>
    <row r="43" spans="1:14" x14ac:dyDescent="0.2">
      <c r="A43" s="44" t="s">
        <v>35</v>
      </c>
      <c r="B43" s="26">
        <v>3.24</v>
      </c>
      <c r="C43" s="26"/>
      <c r="D43" s="26">
        <v>5</v>
      </c>
      <c r="E43" s="26">
        <v>16.5</v>
      </c>
      <c r="F43" s="26"/>
      <c r="G43" s="26">
        <v>2</v>
      </c>
      <c r="H43" s="26">
        <v>2.08</v>
      </c>
      <c r="I43" s="26">
        <v>0.9</v>
      </c>
      <c r="J43" s="26"/>
      <c r="K43" s="26">
        <v>7.1999999999999993</v>
      </c>
      <c r="L43" s="26">
        <v>1.5</v>
      </c>
      <c r="M43" s="26">
        <v>0.25</v>
      </c>
      <c r="N43" s="26">
        <f t="shared" si="2"/>
        <v>38.67</v>
      </c>
    </row>
    <row r="44" spans="1:14" x14ac:dyDescent="0.2">
      <c r="A44" s="44" t="s">
        <v>59</v>
      </c>
      <c r="B44" s="26"/>
      <c r="C44" s="26"/>
      <c r="D44" s="26">
        <v>7.73</v>
      </c>
      <c r="E44" s="26"/>
      <c r="F44" s="26"/>
      <c r="G44" s="26"/>
      <c r="H44" s="26"/>
      <c r="I44" s="26"/>
      <c r="J44" s="26"/>
      <c r="K44" s="26"/>
      <c r="L44" s="26"/>
      <c r="M44" s="26"/>
      <c r="N44" s="26">
        <f t="shared" si="2"/>
        <v>7.73</v>
      </c>
    </row>
    <row r="45" spans="1:14" x14ac:dyDescent="0.2">
      <c r="A45" s="44" t="s">
        <v>31</v>
      </c>
      <c r="B45" s="26">
        <v>0.67</v>
      </c>
      <c r="C45" s="26"/>
      <c r="D45" s="26"/>
      <c r="E45" s="26"/>
      <c r="F45" s="26"/>
      <c r="G45" s="26"/>
      <c r="H45" s="26">
        <v>8.3800000000000008</v>
      </c>
      <c r="I45" s="26"/>
      <c r="J45" s="26"/>
      <c r="K45" s="26"/>
      <c r="L45" s="26"/>
      <c r="M45" s="26"/>
      <c r="N45" s="26">
        <f t="shared" si="2"/>
        <v>9.0500000000000007</v>
      </c>
    </row>
    <row r="46" spans="1:14" x14ac:dyDescent="0.2">
      <c r="A46" s="44" t="s">
        <v>15</v>
      </c>
      <c r="B46" s="26"/>
      <c r="C46" s="26">
        <v>0.5</v>
      </c>
      <c r="D46" s="26"/>
      <c r="E46" s="26">
        <v>0.2</v>
      </c>
      <c r="F46" s="26"/>
      <c r="G46" s="26"/>
      <c r="H46" s="26">
        <v>1.6</v>
      </c>
      <c r="I46" s="26">
        <v>0.85</v>
      </c>
      <c r="J46" s="26"/>
      <c r="K46" s="26">
        <v>1.6300000000000001</v>
      </c>
      <c r="L46" s="26"/>
      <c r="M46" s="26"/>
      <c r="N46" s="26">
        <f t="shared" si="2"/>
        <v>4.78</v>
      </c>
    </row>
    <row r="47" spans="1:14" x14ac:dyDescent="0.2">
      <c r="A47" s="44" t="s">
        <v>43</v>
      </c>
      <c r="B47" s="26">
        <v>0.2</v>
      </c>
      <c r="C47" s="26"/>
      <c r="D47" s="26">
        <v>5.8500000000000005</v>
      </c>
      <c r="E47" s="26">
        <v>0.5</v>
      </c>
      <c r="F47" s="26"/>
      <c r="G47" s="26">
        <v>1.72</v>
      </c>
      <c r="H47" s="26">
        <v>5.62</v>
      </c>
      <c r="I47" s="26"/>
      <c r="J47" s="26"/>
      <c r="K47" s="26">
        <v>1.4149999999999998</v>
      </c>
      <c r="L47" s="26"/>
      <c r="M47" s="26">
        <v>0.25</v>
      </c>
      <c r="N47" s="26">
        <f t="shared" si="2"/>
        <v>15.555</v>
      </c>
    </row>
    <row r="48" spans="1:14" x14ac:dyDescent="0.2">
      <c r="A48" s="44" t="s">
        <v>41</v>
      </c>
      <c r="B48" s="26">
        <v>1</v>
      </c>
      <c r="C48" s="26"/>
      <c r="D48" s="26"/>
      <c r="E48" s="26">
        <v>0.5</v>
      </c>
      <c r="F48" s="26"/>
      <c r="G48" s="26"/>
      <c r="H48" s="26">
        <v>2.15</v>
      </c>
      <c r="I48" s="26"/>
      <c r="J48" s="26"/>
      <c r="K48" s="26"/>
      <c r="L48" s="26"/>
      <c r="M48" s="26"/>
      <c r="N48" s="26">
        <f t="shared" si="2"/>
        <v>3.65</v>
      </c>
    </row>
    <row r="49" spans="1:14" x14ac:dyDescent="0.2">
      <c r="A49" s="44" t="s">
        <v>28</v>
      </c>
      <c r="B49" s="26"/>
      <c r="C49" s="26"/>
      <c r="D49" s="26"/>
      <c r="E49" s="26">
        <v>0.2</v>
      </c>
      <c r="F49" s="26"/>
      <c r="G49" s="26"/>
      <c r="H49" s="26"/>
      <c r="I49" s="26"/>
      <c r="J49" s="26"/>
      <c r="K49" s="26"/>
      <c r="L49" s="26"/>
      <c r="M49" s="26"/>
      <c r="N49" s="26">
        <f t="shared" si="2"/>
        <v>0.2</v>
      </c>
    </row>
    <row r="50" spans="1:14" x14ac:dyDescent="0.2">
      <c r="A50" s="44" t="s">
        <v>26</v>
      </c>
      <c r="B50" s="26"/>
      <c r="C50" s="26"/>
      <c r="D50" s="26"/>
      <c r="E50" s="26">
        <v>5.6</v>
      </c>
      <c r="F50" s="26"/>
      <c r="G50" s="26"/>
      <c r="H50" s="26"/>
      <c r="I50" s="26"/>
      <c r="J50" s="26"/>
      <c r="K50" s="26"/>
      <c r="L50" s="26"/>
      <c r="M50" s="26"/>
      <c r="N50" s="26">
        <f t="shared" si="2"/>
        <v>5.6</v>
      </c>
    </row>
    <row r="51" spans="1:14" x14ac:dyDescent="0.2">
      <c r="A51" s="28" t="s">
        <v>86</v>
      </c>
      <c r="B51" s="31">
        <f>SUM(B28:B50)</f>
        <v>28.310000000000006</v>
      </c>
      <c r="C51" s="31">
        <f t="shared" ref="C51:K51" si="3">SUM(C28:C50)</f>
        <v>14</v>
      </c>
      <c r="D51" s="31">
        <f t="shared" si="3"/>
        <v>91.47</v>
      </c>
      <c r="E51" s="31">
        <f t="shared" si="3"/>
        <v>46.95000000000001</v>
      </c>
      <c r="F51" s="31">
        <f t="shared" si="3"/>
        <v>65.05</v>
      </c>
      <c r="G51" s="31">
        <f t="shared" si="3"/>
        <v>12</v>
      </c>
      <c r="H51" s="31">
        <f t="shared" si="3"/>
        <v>56.88</v>
      </c>
      <c r="I51" s="31">
        <f t="shared" si="3"/>
        <v>15.76</v>
      </c>
      <c r="J51" s="31">
        <f t="shared" si="3"/>
        <v>3.88</v>
      </c>
      <c r="K51" s="31">
        <f t="shared" si="3"/>
        <v>45.325000000000003</v>
      </c>
      <c r="L51" s="31">
        <f>SUM(L28:L50)</f>
        <v>11.4</v>
      </c>
      <c r="M51" s="31">
        <f>SUM(M28:M50)</f>
        <v>2.25</v>
      </c>
      <c r="N51" s="31">
        <f>SUM(N28:N50)</f>
        <v>393.27499999999998</v>
      </c>
    </row>
    <row r="52" spans="1:14" x14ac:dyDescent="0.2">
      <c r="N52" s="48"/>
    </row>
    <row r="53" spans="1:14" x14ac:dyDescent="0.2">
      <c r="A53" s="49"/>
      <c r="N53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DE301-8FBD-47A9-9ABF-2F8FB6076DE4}">
  <dimension ref="A1:D19"/>
  <sheetViews>
    <sheetView zoomScale="150" workbookViewId="0">
      <selection activeCell="A8" sqref="A8"/>
    </sheetView>
  </sheetViews>
  <sheetFormatPr baseColWidth="10" defaultColWidth="8.83203125" defaultRowHeight="15" x14ac:dyDescent="0.2"/>
  <cols>
    <col min="1" max="1" width="22.5" customWidth="1"/>
    <col min="3" max="3" width="10.6640625" customWidth="1"/>
    <col min="4" max="4" width="14.1640625" customWidth="1"/>
  </cols>
  <sheetData>
    <row r="1" spans="1:4" x14ac:dyDescent="0.2">
      <c r="A1" s="1" t="s">
        <v>79</v>
      </c>
    </row>
    <row r="3" spans="1:4" s="29" customFormat="1" x14ac:dyDescent="0.2">
      <c r="A3" s="25" t="s">
        <v>7</v>
      </c>
      <c r="B3" s="28" t="s">
        <v>22</v>
      </c>
      <c r="C3" s="28" t="s">
        <v>10</v>
      </c>
      <c r="D3" s="28" t="s">
        <v>87</v>
      </c>
    </row>
    <row r="4" spans="1:4" x14ac:dyDescent="0.2">
      <c r="A4" s="24" t="s">
        <v>8</v>
      </c>
      <c r="B4" s="52"/>
      <c r="C4" s="52">
        <v>28.310000000000002</v>
      </c>
      <c r="D4" s="52">
        <v>28.310000000000002</v>
      </c>
    </row>
    <row r="5" spans="1:4" x14ac:dyDescent="0.2">
      <c r="A5" s="24" t="s">
        <v>18</v>
      </c>
      <c r="B5" s="52"/>
      <c r="C5" s="52">
        <v>14</v>
      </c>
      <c r="D5" s="52">
        <v>14</v>
      </c>
    </row>
    <row r="6" spans="1:4" x14ac:dyDescent="0.2">
      <c r="A6" s="24" t="s">
        <v>21</v>
      </c>
      <c r="B6" s="52">
        <v>0.95</v>
      </c>
      <c r="C6" s="52">
        <v>91.470000000000013</v>
      </c>
      <c r="D6" s="52">
        <v>92.420000000000016</v>
      </c>
    </row>
    <row r="7" spans="1:4" x14ac:dyDescent="0.2">
      <c r="A7" s="24" t="s">
        <v>24</v>
      </c>
      <c r="B7" s="52">
        <v>4.3</v>
      </c>
      <c r="C7" s="52">
        <v>46.95</v>
      </c>
      <c r="D7" s="52">
        <v>51.25</v>
      </c>
    </row>
    <row r="8" spans="1:4" x14ac:dyDescent="0.2">
      <c r="A8" s="24" t="s">
        <v>37</v>
      </c>
      <c r="B8" s="52">
        <v>1.03</v>
      </c>
      <c r="C8" s="52">
        <v>65.05</v>
      </c>
      <c r="D8" s="52">
        <v>66.08</v>
      </c>
    </row>
    <row r="9" spans="1:4" x14ac:dyDescent="0.2">
      <c r="A9" s="24" t="s">
        <v>40</v>
      </c>
      <c r="B9" s="52"/>
      <c r="C9" s="52">
        <v>12</v>
      </c>
      <c r="D9" s="52">
        <v>12</v>
      </c>
    </row>
    <row r="10" spans="1:4" x14ac:dyDescent="0.2">
      <c r="A10" s="24" t="s">
        <v>46</v>
      </c>
      <c r="B10" s="52"/>
      <c r="C10" s="52">
        <v>56.88</v>
      </c>
      <c r="D10" s="52">
        <v>56.88</v>
      </c>
    </row>
    <row r="11" spans="1:4" x14ac:dyDescent="0.2">
      <c r="A11" s="24" t="s">
        <v>48</v>
      </c>
      <c r="B11" s="52"/>
      <c r="C11" s="52">
        <v>15.76</v>
      </c>
      <c r="D11" s="52">
        <v>15.76</v>
      </c>
    </row>
    <row r="12" spans="1:4" x14ac:dyDescent="0.2">
      <c r="A12" s="24" t="s">
        <v>49</v>
      </c>
      <c r="B12" s="52"/>
      <c r="C12" s="52">
        <v>3.8800000000000003</v>
      </c>
      <c r="D12" s="52">
        <v>3.8800000000000003</v>
      </c>
    </row>
    <row r="13" spans="1:4" x14ac:dyDescent="0.2">
      <c r="A13" s="24" t="s">
        <v>73</v>
      </c>
      <c r="B13" s="52">
        <v>5.0300000000000011</v>
      </c>
      <c r="C13" s="52">
        <v>45.320391900625999</v>
      </c>
      <c r="D13" s="52">
        <v>50.350391900626001</v>
      </c>
    </row>
    <row r="14" spans="1:4" x14ac:dyDescent="0.2">
      <c r="A14" s="24" t="s">
        <v>84</v>
      </c>
      <c r="B14" s="52"/>
      <c r="C14" s="52">
        <v>11.4</v>
      </c>
      <c r="D14" s="52">
        <v>11.4</v>
      </c>
    </row>
    <row r="15" spans="1:4" x14ac:dyDescent="0.2">
      <c r="A15" s="24" t="s">
        <v>80</v>
      </c>
      <c r="B15" s="52"/>
      <c r="C15" s="52">
        <v>2.25</v>
      </c>
      <c r="D15" s="52">
        <v>2.25</v>
      </c>
    </row>
    <row r="16" spans="1:4" x14ac:dyDescent="0.2">
      <c r="A16" s="27" t="s">
        <v>96</v>
      </c>
      <c r="B16" s="59">
        <v>11.310000000000002</v>
      </c>
      <c r="C16" s="59">
        <v>393.27039190062601</v>
      </c>
      <c r="D16" s="59">
        <v>404.58039190062595</v>
      </c>
    </row>
    <row r="17" spans="1:4" x14ac:dyDescent="0.2">
      <c r="A17" s="79" t="s">
        <v>97</v>
      </c>
      <c r="B17" s="80">
        <v>7.0100000000000025</v>
      </c>
      <c r="C17" s="80">
        <v>387.470391900626</v>
      </c>
      <c r="D17" s="80">
        <f>B17+C17</f>
        <v>394.48039190062599</v>
      </c>
    </row>
    <row r="19" spans="1:4" x14ac:dyDescent="0.2">
      <c r="A19" s="49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D9F8-BFCF-43A5-9BD4-E9FF10EFCFE0}">
  <dimension ref="A1:K201"/>
  <sheetViews>
    <sheetView tabSelected="1" zoomScale="133" workbookViewId="0">
      <selection activeCell="J1" sqref="J1"/>
    </sheetView>
  </sheetViews>
  <sheetFormatPr baseColWidth="10" defaultColWidth="9.1640625" defaultRowHeight="15" x14ac:dyDescent="0.2"/>
  <cols>
    <col min="1" max="1" width="13.6640625" style="7" customWidth="1"/>
    <col min="2" max="2" width="14.5" style="7" customWidth="1"/>
    <col min="3" max="3" width="10.33203125" style="8" customWidth="1"/>
    <col min="4" max="4" width="9.1640625" style="8"/>
    <col min="5" max="5" width="13.33203125" style="8" customWidth="1"/>
    <col min="6" max="6" width="9.1640625" style="4"/>
    <col min="7" max="9" width="14.5" style="7" customWidth="1"/>
    <col min="10" max="10" width="11" style="4" customWidth="1"/>
    <col min="11" max="16384" width="9.1640625" style="7"/>
  </cols>
  <sheetData>
    <row r="1" spans="1:10" s="5" customFormat="1" ht="64" x14ac:dyDescent="0.2">
      <c r="A1" s="5" t="s">
        <v>7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5" t="s">
        <v>5</v>
      </c>
      <c r="H1" s="5" t="s">
        <v>6</v>
      </c>
      <c r="I1" s="5" t="s">
        <v>17</v>
      </c>
      <c r="J1" s="6" t="s">
        <v>99</v>
      </c>
    </row>
    <row r="2" spans="1:10" ht="16" x14ac:dyDescent="0.2">
      <c r="A2" s="16" t="s">
        <v>73</v>
      </c>
      <c r="B2" s="7" t="s">
        <v>53</v>
      </c>
      <c r="C2" s="8" t="s">
        <v>11</v>
      </c>
      <c r="D2" s="8">
        <v>122</v>
      </c>
      <c r="E2" s="8" t="s">
        <v>22</v>
      </c>
      <c r="F2" s="4">
        <v>0.45</v>
      </c>
      <c r="G2" s="32">
        <v>44153</v>
      </c>
      <c r="H2" s="33">
        <v>44176</v>
      </c>
      <c r="I2" s="34">
        <v>44275</v>
      </c>
      <c r="J2" s="83">
        <f>H2-G2</f>
        <v>23</v>
      </c>
    </row>
    <row r="3" spans="1:10" ht="16" x14ac:dyDescent="0.2">
      <c r="A3" s="16" t="s">
        <v>73</v>
      </c>
      <c r="B3" s="7" t="s">
        <v>43</v>
      </c>
      <c r="C3" s="8" t="s">
        <v>11</v>
      </c>
      <c r="D3" s="8">
        <v>123</v>
      </c>
      <c r="E3" s="8" t="s">
        <v>22</v>
      </c>
      <c r="F3" s="4">
        <v>0.26</v>
      </c>
      <c r="G3" s="32">
        <v>44184</v>
      </c>
      <c r="H3" s="33">
        <v>44209</v>
      </c>
      <c r="I3" s="34">
        <v>44307</v>
      </c>
      <c r="J3" s="83">
        <f t="shared" ref="J3:J66" si="0">H3-G3</f>
        <v>25</v>
      </c>
    </row>
    <row r="4" spans="1:10" ht="16" x14ac:dyDescent="0.2">
      <c r="A4" s="16" t="s">
        <v>73</v>
      </c>
      <c r="B4" s="7" t="s">
        <v>20</v>
      </c>
      <c r="C4" s="8" t="s">
        <v>11</v>
      </c>
      <c r="D4" s="8">
        <v>114</v>
      </c>
      <c r="E4" s="8" t="s">
        <v>22</v>
      </c>
      <c r="F4" s="4">
        <v>0.5</v>
      </c>
      <c r="G4" s="32">
        <v>44154</v>
      </c>
      <c r="H4" s="33">
        <v>44178</v>
      </c>
      <c r="I4" s="34">
        <v>44268</v>
      </c>
      <c r="J4" s="83">
        <f t="shared" si="0"/>
        <v>24</v>
      </c>
    </row>
    <row r="5" spans="1:10" ht="16" x14ac:dyDescent="0.2">
      <c r="A5" s="16" t="s">
        <v>73</v>
      </c>
      <c r="B5" s="7" t="s">
        <v>13</v>
      </c>
      <c r="C5" s="8" t="s">
        <v>11</v>
      </c>
      <c r="D5" s="8">
        <v>112</v>
      </c>
      <c r="E5" s="8" t="s">
        <v>22</v>
      </c>
      <c r="F5" s="4">
        <v>0.59000000000000008</v>
      </c>
      <c r="G5" s="32">
        <v>44171</v>
      </c>
      <c r="H5" s="33">
        <v>44203</v>
      </c>
      <c r="I5" s="34">
        <v>44283</v>
      </c>
      <c r="J5" s="83">
        <f t="shared" si="0"/>
        <v>32</v>
      </c>
    </row>
    <row r="6" spans="1:10" ht="16" x14ac:dyDescent="0.2">
      <c r="A6" s="16" t="s">
        <v>73</v>
      </c>
      <c r="B6" s="7" t="s">
        <v>19</v>
      </c>
      <c r="C6" s="8" t="s">
        <v>11</v>
      </c>
      <c r="D6" s="8">
        <v>114</v>
      </c>
      <c r="E6" s="8" t="s">
        <v>22</v>
      </c>
      <c r="F6" s="4">
        <v>0.60000000000000009</v>
      </c>
      <c r="G6" s="32">
        <v>44160</v>
      </c>
      <c r="H6" s="33">
        <v>44182</v>
      </c>
      <c r="I6" s="34">
        <v>44274</v>
      </c>
      <c r="J6" s="83">
        <f t="shared" si="0"/>
        <v>22</v>
      </c>
    </row>
    <row r="7" spans="1:10" ht="16" x14ac:dyDescent="0.2">
      <c r="A7" s="16" t="s">
        <v>73</v>
      </c>
      <c r="B7" s="7" t="s">
        <v>35</v>
      </c>
      <c r="C7" s="8" t="s">
        <v>72</v>
      </c>
      <c r="D7" s="8">
        <v>107</v>
      </c>
      <c r="E7" s="8" t="s">
        <v>22</v>
      </c>
      <c r="F7" s="4">
        <v>1.06</v>
      </c>
      <c r="G7" s="32">
        <v>44166</v>
      </c>
      <c r="H7" s="33">
        <v>44192</v>
      </c>
      <c r="I7" s="34">
        <v>44273</v>
      </c>
      <c r="J7" s="83">
        <f t="shared" si="0"/>
        <v>26</v>
      </c>
    </row>
    <row r="8" spans="1:10" ht="16" x14ac:dyDescent="0.2">
      <c r="A8" s="16" t="s">
        <v>73</v>
      </c>
      <c r="B8" s="7" t="s">
        <v>71</v>
      </c>
      <c r="C8" s="8" t="s">
        <v>11</v>
      </c>
      <c r="D8" s="8">
        <v>113</v>
      </c>
      <c r="E8" s="8" t="s">
        <v>22</v>
      </c>
      <c r="F8" s="4">
        <v>0.4</v>
      </c>
      <c r="G8" s="32">
        <v>44188</v>
      </c>
      <c r="H8" s="33">
        <v>44226</v>
      </c>
      <c r="I8" s="34">
        <v>44301</v>
      </c>
      <c r="J8" s="83">
        <f t="shared" si="0"/>
        <v>38</v>
      </c>
    </row>
    <row r="9" spans="1:10" ht="16" x14ac:dyDescent="0.2">
      <c r="A9" s="16" t="s">
        <v>73</v>
      </c>
      <c r="B9" s="7" t="s">
        <v>36</v>
      </c>
      <c r="C9" s="8" t="s">
        <v>11</v>
      </c>
      <c r="D9" s="8">
        <v>110</v>
      </c>
      <c r="E9" s="8" t="s">
        <v>22</v>
      </c>
      <c r="F9" s="4">
        <v>0.44</v>
      </c>
      <c r="G9" s="32">
        <v>44188</v>
      </c>
      <c r="H9" s="33">
        <v>44226</v>
      </c>
      <c r="I9" s="34">
        <v>44298</v>
      </c>
      <c r="J9" s="83">
        <f t="shared" si="0"/>
        <v>38</v>
      </c>
    </row>
    <row r="10" spans="1:10" ht="16" x14ac:dyDescent="0.2">
      <c r="A10" s="16" t="s">
        <v>73</v>
      </c>
      <c r="B10" s="7" t="s">
        <v>59</v>
      </c>
      <c r="C10" s="8" t="s">
        <v>11</v>
      </c>
      <c r="D10" s="8">
        <v>111</v>
      </c>
      <c r="E10" s="8" t="s">
        <v>22</v>
      </c>
      <c r="F10" s="4">
        <v>0.62</v>
      </c>
      <c r="G10" s="32">
        <v>44188</v>
      </c>
      <c r="H10" s="33">
        <v>44226</v>
      </c>
      <c r="I10" s="34">
        <v>44299</v>
      </c>
      <c r="J10" s="83">
        <f t="shared" si="0"/>
        <v>38</v>
      </c>
    </row>
    <row r="11" spans="1:10" ht="16" x14ac:dyDescent="0.2">
      <c r="A11" s="16" t="s">
        <v>73</v>
      </c>
      <c r="B11" s="7" t="s">
        <v>15</v>
      </c>
      <c r="C11" s="8" t="s">
        <v>11</v>
      </c>
      <c r="D11" s="8">
        <v>106</v>
      </c>
      <c r="E11" s="8" t="s">
        <v>22</v>
      </c>
      <c r="F11" s="4">
        <v>0.11</v>
      </c>
      <c r="G11" s="32">
        <v>44188</v>
      </c>
      <c r="H11" s="33">
        <v>44226</v>
      </c>
      <c r="I11" s="34">
        <v>44294</v>
      </c>
      <c r="J11" s="83">
        <f t="shared" si="0"/>
        <v>38</v>
      </c>
    </row>
    <row r="12" spans="1:10" ht="16" x14ac:dyDescent="0.2">
      <c r="A12" s="16" t="s">
        <v>73</v>
      </c>
      <c r="B12" s="7" t="s">
        <v>15</v>
      </c>
      <c r="C12" s="8" t="s">
        <v>11</v>
      </c>
      <c r="D12" s="8" t="s">
        <v>77</v>
      </c>
      <c r="E12" s="8" t="s">
        <v>10</v>
      </c>
      <c r="F12" s="4">
        <v>1.6300000000000001</v>
      </c>
      <c r="G12" s="32">
        <v>44188</v>
      </c>
      <c r="H12" s="33">
        <v>44226</v>
      </c>
      <c r="I12" s="34">
        <v>44294</v>
      </c>
      <c r="J12" s="83">
        <f t="shared" si="0"/>
        <v>38</v>
      </c>
    </row>
    <row r="13" spans="1:10" ht="16" x14ac:dyDescent="0.2">
      <c r="A13" s="16" t="s">
        <v>73</v>
      </c>
      <c r="B13" s="7" t="s">
        <v>74</v>
      </c>
      <c r="C13" s="8" t="s">
        <v>11</v>
      </c>
      <c r="D13" s="8" t="s">
        <v>78</v>
      </c>
      <c r="E13" s="8" t="s">
        <v>10</v>
      </c>
      <c r="F13" s="4">
        <v>0.87</v>
      </c>
      <c r="G13" s="32">
        <v>44188</v>
      </c>
      <c r="H13" s="33">
        <v>44226</v>
      </c>
      <c r="I13" s="34">
        <f>G13+115</f>
        <v>44303</v>
      </c>
      <c r="J13" s="83">
        <f t="shared" si="0"/>
        <v>38</v>
      </c>
    </row>
    <row r="14" spans="1:10" ht="16" x14ac:dyDescent="0.2">
      <c r="A14" s="16" t="s">
        <v>73</v>
      </c>
      <c r="B14" s="7" t="s">
        <v>53</v>
      </c>
      <c r="C14" s="8" t="s">
        <v>11</v>
      </c>
      <c r="D14" s="8">
        <v>122</v>
      </c>
      <c r="E14" s="8" t="s">
        <v>10</v>
      </c>
      <c r="F14" s="4">
        <v>3.5</v>
      </c>
      <c r="G14" s="32">
        <v>44153</v>
      </c>
      <c r="H14" s="35">
        <v>44176</v>
      </c>
      <c r="I14" s="34">
        <v>44275</v>
      </c>
      <c r="J14" s="83">
        <f t="shared" si="0"/>
        <v>23</v>
      </c>
    </row>
    <row r="15" spans="1:10" ht="16" x14ac:dyDescent="0.2">
      <c r="A15" s="16" t="s">
        <v>73</v>
      </c>
      <c r="B15" s="7" t="s">
        <v>60</v>
      </c>
      <c r="C15" s="8" t="s">
        <v>11</v>
      </c>
      <c r="D15" s="8">
        <v>107</v>
      </c>
      <c r="E15" s="8" t="s">
        <v>10</v>
      </c>
      <c r="F15" s="4">
        <v>2.2000000000000002</v>
      </c>
      <c r="G15" s="32">
        <v>44184</v>
      </c>
      <c r="H15" s="35">
        <v>44209</v>
      </c>
      <c r="I15" s="33">
        <v>44291</v>
      </c>
      <c r="J15" s="83">
        <f t="shared" si="0"/>
        <v>25</v>
      </c>
    </row>
    <row r="16" spans="1:10" ht="16" x14ac:dyDescent="0.2">
      <c r="A16" s="16" t="s">
        <v>73</v>
      </c>
      <c r="B16" s="7" t="s">
        <v>60</v>
      </c>
      <c r="C16" s="8" t="s">
        <v>11</v>
      </c>
      <c r="D16" s="8">
        <v>107</v>
      </c>
      <c r="E16" s="8" t="s">
        <v>10</v>
      </c>
      <c r="F16" s="4">
        <v>3.7</v>
      </c>
      <c r="G16" s="32">
        <v>44196</v>
      </c>
      <c r="H16" s="33">
        <v>44224</v>
      </c>
      <c r="I16" s="34">
        <v>44303</v>
      </c>
      <c r="J16" s="83">
        <f t="shared" si="0"/>
        <v>28</v>
      </c>
    </row>
    <row r="17" spans="1:10" ht="16" x14ac:dyDescent="0.2">
      <c r="A17" s="16" t="s">
        <v>73</v>
      </c>
      <c r="B17" s="7" t="s">
        <v>43</v>
      </c>
      <c r="C17" s="8" t="s">
        <v>11</v>
      </c>
      <c r="D17" s="8">
        <v>123</v>
      </c>
      <c r="E17" s="8" t="s">
        <v>10</v>
      </c>
      <c r="F17" s="4">
        <v>1.4149999999999998</v>
      </c>
      <c r="G17" s="32">
        <v>44184</v>
      </c>
      <c r="H17" s="35">
        <v>44209</v>
      </c>
      <c r="I17" s="34">
        <v>44307</v>
      </c>
      <c r="J17" s="83">
        <f t="shared" si="0"/>
        <v>25</v>
      </c>
    </row>
    <row r="18" spans="1:10" ht="16" x14ac:dyDescent="0.2">
      <c r="A18" s="16" t="s">
        <v>73</v>
      </c>
      <c r="B18" s="7" t="s">
        <v>20</v>
      </c>
      <c r="C18" s="8" t="s">
        <v>11</v>
      </c>
      <c r="D18" s="8">
        <v>114</v>
      </c>
      <c r="E18" s="8" t="s">
        <v>10</v>
      </c>
      <c r="F18" s="4">
        <v>4.1900000000000004</v>
      </c>
      <c r="G18" s="32">
        <v>44154</v>
      </c>
      <c r="H18" s="33">
        <v>44179</v>
      </c>
      <c r="I18" s="34">
        <v>44268</v>
      </c>
      <c r="J18" s="83">
        <f t="shared" si="0"/>
        <v>25</v>
      </c>
    </row>
    <row r="19" spans="1:10" ht="16" x14ac:dyDescent="0.2">
      <c r="A19" s="16" t="s">
        <v>73</v>
      </c>
      <c r="B19" s="7" t="s">
        <v>75</v>
      </c>
      <c r="C19" s="8" t="s">
        <v>11</v>
      </c>
      <c r="D19" s="8">
        <v>114</v>
      </c>
      <c r="E19" s="8" t="s">
        <v>10</v>
      </c>
      <c r="F19" s="4">
        <v>2.1603919006260002</v>
      </c>
      <c r="G19" s="32">
        <v>44166</v>
      </c>
      <c r="H19" s="33">
        <v>44187</v>
      </c>
      <c r="I19" s="34">
        <v>44280</v>
      </c>
      <c r="J19" s="83">
        <f t="shared" si="0"/>
        <v>21</v>
      </c>
    </row>
    <row r="20" spans="1:10" ht="16" x14ac:dyDescent="0.2">
      <c r="A20" s="16" t="s">
        <v>73</v>
      </c>
      <c r="B20" s="7" t="s">
        <v>76</v>
      </c>
      <c r="C20" s="8" t="s">
        <v>11</v>
      </c>
      <c r="D20" s="8">
        <v>120</v>
      </c>
      <c r="E20" s="8" t="s">
        <v>10</v>
      </c>
      <c r="F20" s="4">
        <v>1.74</v>
      </c>
      <c r="G20" s="32">
        <v>44163</v>
      </c>
      <c r="H20" s="33">
        <v>44189</v>
      </c>
      <c r="I20" s="34">
        <v>44283</v>
      </c>
      <c r="J20" s="83">
        <f t="shared" si="0"/>
        <v>26</v>
      </c>
    </row>
    <row r="21" spans="1:10" ht="16" x14ac:dyDescent="0.2">
      <c r="A21" s="16" t="s">
        <v>73</v>
      </c>
      <c r="B21" s="7" t="s">
        <v>13</v>
      </c>
      <c r="C21" s="8" t="s">
        <v>11</v>
      </c>
      <c r="D21" s="8">
        <v>112</v>
      </c>
      <c r="E21" s="8" t="s">
        <v>10</v>
      </c>
      <c r="F21" s="4">
        <v>1.05</v>
      </c>
      <c r="G21" s="32">
        <v>44174</v>
      </c>
      <c r="H21" s="33">
        <v>44202</v>
      </c>
      <c r="I21" s="34">
        <v>44286</v>
      </c>
      <c r="J21" s="83">
        <f t="shared" si="0"/>
        <v>28</v>
      </c>
    </row>
    <row r="22" spans="1:10" ht="16" x14ac:dyDescent="0.2">
      <c r="A22" s="16" t="s">
        <v>73</v>
      </c>
      <c r="B22" s="7" t="s">
        <v>13</v>
      </c>
      <c r="C22" s="8" t="s">
        <v>11</v>
      </c>
      <c r="D22" s="8">
        <v>112</v>
      </c>
      <c r="E22" s="8" t="s">
        <v>10</v>
      </c>
      <c r="F22" s="4">
        <v>4.0350000000000001</v>
      </c>
      <c r="G22" s="32">
        <v>44171</v>
      </c>
      <c r="H22" s="33">
        <v>44203</v>
      </c>
      <c r="I22" s="34">
        <v>44283</v>
      </c>
      <c r="J22" s="83">
        <f t="shared" si="0"/>
        <v>32</v>
      </c>
    </row>
    <row r="23" spans="1:10" ht="16" x14ac:dyDescent="0.2">
      <c r="A23" s="16" t="s">
        <v>73</v>
      </c>
      <c r="B23" s="7" t="s">
        <v>54</v>
      </c>
      <c r="C23" s="8" t="s">
        <v>11</v>
      </c>
      <c r="D23" s="8">
        <v>112</v>
      </c>
      <c r="E23" s="8" t="s">
        <v>10</v>
      </c>
      <c r="F23" s="4">
        <v>2.4699999999999998</v>
      </c>
      <c r="G23" s="32">
        <v>44169</v>
      </c>
      <c r="H23" s="33">
        <v>44195</v>
      </c>
      <c r="I23" s="34">
        <v>44281</v>
      </c>
      <c r="J23" s="83">
        <f t="shared" si="0"/>
        <v>26</v>
      </c>
    </row>
    <row r="24" spans="1:10" ht="16" x14ac:dyDescent="0.2">
      <c r="A24" s="16" t="s">
        <v>73</v>
      </c>
      <c r="B24" s="7" t="s">
        <v>14</v>
      </c>
      <c r="C24" s="8" t="s">
        <v>11</v>
      </c>
      <c r="D24" s="8">
        <v>114</v>
      </c>
      <c r="E24" s="8" t="s">
        <v>10</v>
      </c>
      <c r="F24" s="4">
        <v>1.0299999999999998</v>
      </c>
      <c r="G24" s="32">
        <v>44181</v>
      </c>
      <c r="H24" s="33">
        <v>44211</v>
      </c>
      <c r="I24" s="34">
        <v>44295</v>
      </c>
      <c r="J24" s="83">
        <f t="shared" si="0"/>
        <v>30</v>
      </c>
    </row>
    <row r="25" spans="1:10" ht="16" x14ac:dyDescent="0.2">
      <c r="A25" s="16" t="s">
        <v>73</v>
      </c>
      <c r="B25" s="7" t="s">
        <v>19</v>
      </c>
      <c r="C25" s="8" t="s">
        <v>11</v>
      </c>
      <c r="D25" s="8">
        <v>114</v>
      </c>
      <c r="E25" s="8" t="s">
        <v>10</v>
      </c>
      <c r="F25" s="4">
        <v>2.71</v>
      </c>
      <c r="G25" s="32">
        <v>44158</v>
      </c>
      <c r="H25" s="33">
        <v>44181</v>
      </c>
      <c r="I25" s="34">
        <v>44272</v>
      </c>
      <c r="J25" s="83">
        <f t="shared" si="0"/>
        <v>23</v>
      </c>
    </row>
    <row r="26" spans="1:10" ht="16" x14ac:dyDescent="0.2">
      <c r="A26" s="16" t="s">
        <v>73</v>
      </c>
      <c r="B26" s="7" t="s">
        <v>14</v>
      </c>
      <c r="C26" s="8" t="s">
        <v>11</v>
      </c>
      <c r="D26" s="8">
        <v>114</v>
      </c>
      <c r="E26" s="8" t="s">
        <v>10</v>
      </c>
      <c r="F26" s="4">
        <v>1.7200000000000002</v>
      </c>
      <c r="G26" s="32">
        <v>44160</v>
      </c>
      <c r="H26" s="33">
        <v>44182</v>
      </c>
      <c r="I26" s="34">
        <v>44274</v>
      </c>
      <c r="J26" s="83">
        <f t="shared" si="0"/>
        <v>22</v>
      </c>
    </row>
    <row r="27" spans="1:10" ht="16" x14ac:dyDescent="0.2">
      <c r="A27" s="16" t="s">
        <v>73</v>
      </c>
      <c r="B27" s="7" t="s">
        <v>14</v>
      </c>
      <c r="C27" s="8" t="s">
        <v>11</v>
      </c>
      <c r="D27" s="8">
        <v>114</v>
      </c>
      <c r="E27" s="8" t="s">
        <v>10</v>
      </c>
      <c r="F27" s="4">
        <v>3.7</v>
      </c>
      <c r="G27" s="32">
        <v>44191</v>
      </c>
      <c r="H27" s="33">
        <v>44223</v>
      </c>
      <c r="I27" s="34">
        <v>44305</v>
      </c>
      <c r="J27" s="83">
        <f t="shared" si="0"/>
        <v>32</v>
      </c>
    </row>
    <row r="28" spans="1:10" ht="16" x14ac:dyDescent="0.2">
      <c r="A28" s="16" t="s">
        <v>73</v>
      </c>
      <c r="B28" s="7" t="s">
        <v>35</v>
      </c>
      <c r="C28" s="8" t="s">
        <v>72</v>
      </c>
      <c r="D28" s="8">
        <v>107</v>
      </c>
      <c r="E28" s="8" t="s">
        <v>10</v>
      </c>
      <c r="F28" s="4">
        <v>3.53</v>
      </c>
      <c r="G28" s="32">
        <v>44166</v>
      </c>
      <c r="H28" s="33">
        <v>44193</v>
      </c>
      <c r="I28" s="34">
        <v>44273</v>
      </c>
      <c r="J28" s="83">
        <f t="shared" si="0"/>
        <v>27</v>
      </c>
    </row>
    <row r="29" spans="1:10" ht="16" x14ac:dyDescent="0.2">
      <c r="A29" s="16" t="s">
        <v>73</v>
      </c>
      <c r="B29" s="7" t="s">
        <v>35</v>
      </c>
      <c r="C29" s="8" t="s">
        <v>72</v>
      </c>
      <c r="D29" s="8">
        <v>107</v>
      </c>
      <c r="E29" s="8" t="s">
        <v>10</v>
      </c>
      <c r="F29" s="4">
        <v>3.67</v>
      </c>
      <c r="G29" s="36">
        <v>44175</v>
      </c>
      <c r="H29" s="33">
        <v>44204</v>
      </c>
      <c r="I29" s="33">
        <v>44282</v>
      </c>
      <c r="J29" s="83">
        <f t="shared" si="0"/>
        <v>29</v>
      </c>
    </row>
    <row r="30" spans="1:10" ht="16" x14ac:dyDescent="0.2">
      <c r="A30" s="7" t="s">
        <v>8</v>
      </c>
      <c r="B30" s="7" t="s">
        <v>50</v>
      </c>
      <c r="C30" s="8" t="s">
        <v>9</v>
      </c>
      <c r="D30" s="8">
        <v>107</v>
      </c>
      <c r="E30" s="8" t="s">
        <v>10</v>
      </c>
      <c r="F30" s="4">
        <v>0.67</v>
      </c>
      <c r="G30" s="9">
        <v>44208</v>
      </c>
      <c r="H30" s="9">
        <v>44227</v>
      </c>
      <c r="I30" s="53">
        <f>G30+107</f>
        <v>44315</v>
      </c>
      <c r="J30" s="83">
        <f t="shared" si="0"/>
        <v>19</v>
      </c>
    </row>
    <row r="31" spans="1:10" ht="16" x14ac:dyDescent="0.2">
      <c r="A31" s="7" t="s">
        <v>8</v>
      </c>
      <c r="B31" s="7" t="s">
        <v>43</v>
      </c>
      <c r="C31" s="8" t="s">
        <v>11</v>
      </c>
      <c r="D31" s="8">
        <v>123</v>
      </c>
      <c r="E31" s="8" t="s">
        <v>10</v>
      </c>
      <c r="F31" s="4">
        <v>0.2</v>
      </c>
      <c r="G31" s="9">
        <v>44208</v>
      </c>
      <c r="H31" s="9">
        <v>44227</v>
      </c>
      <c r="I31" s="53">
        <f>G31+123</f>
        <v>44331</v>
      </c>
      <c r="J31" s="83">
        <f t="shared" si="0"/>
        <v>19</v>
      </c>
    </row>
    <row r="32" spans="1:10" ht="16" x14ac:dyDescent="0.2">
      <c r="A32" s="7" t="s">
        <v>8</v>
      </c>
      <c r="B32" s="7" t="s">
        <v>51</v>
      </c>
      <c r="C32" s="8" t="s">
        <v>11</v>
      </c>
      <c r="D32" s="8">
        <v>121</v>
      </c>
      <c r="E32" s="8" t="s">
        <v>10</v>
      </c>
      <c r="F32" s="4">
        <v>0.87</v>
      </c>
      <c r="G32" s="9">
        <v>44208</v>
      </c>
      <c r="H32" s="9">
        <v>44227</v>
      </c>
      <c r="I32" s="53">
        <f>G32+121</f>
        <v>44329</v>
      </c>
      <c r="J32" s="83">
        <f t="shared" si="0"/>
        <v>19</v>
      </c>
    </row>
    <row r="33" spans="1:10" ht="16" x14ac:dyDescent="0.2">
      <c r="A33" s="7" t="s">
        <v>8</v>
      </c>
      <c r="B33" s="7" t="s">
        <v>52</v>
      </c>
      <c r="C33" s="8" t="s">
        <v>11</v>
      </c>
      <c r="D33" s="8">
        <v>114</v>
      </c>
      <c r="E33" s="8" t="s">
        <v>10</v>
      </c>
      <c r="F33" s="4">
        <v>2.34</v>
      </c>
      <c r="G33" s="9">
        <v>44208</v>
      </c>
      <c r="H33" s="9">
        <v>44226</v>
      </c>
      <c r="I33" s="53">
        <f>G33+114</f>
        <v>44322</v>
      </c>
      <c r="J33" s="83">
        <f t="shared" si="0"/>
        <v>18</v>
      </c>
    </row>
    <row r="34" spans="1:10" ht="16" x14ac:dyDescent="0.2">
      <c r="A34" s="7" t="s">
        <v>8</v>
      </c>
      <c r="B34" s="7" t="s">
        <v>12</v>
      </c>
      <c r="C34" s="8" t="s">
        <v>11</v>
      </c>
      <c r="D34" s="8">
        <v>114</v>
      </c>
      <c r="E34" s="8" t="s">
        <v>10</v>
      </c>
      <c r="F34" s="4">
        <v>0.71</v>
      </c>
      <c r="G34" s="9">
        <v>44208</v>
      </c>
      <c r="H34" s="9">
        <v>44226</v>
      </c>
      <c r="I34" s="53">
        <f>G34+114</f>
        <v>44322</v>
      </c>
      <c r="J34" s="83">
        <f t="shared" si="0"/>
        <v>18</v>
      </c>
    </row>
    <row r="35" spans="1:10" ht="16" x14ac:dyDescent="0.2">
      <c r="A35" s="7" t="s">
        <v>8</v>
      </c>
      <c r="B35" s="7" t="s">
        <v>53</v>
      </c>
      <c r="C35" s="8" t="s">
        <v>11</v>
      </c>
      <c r="D35" s="8">
        <v>122</v>
      </c>
      <c r="E35" s="8" t="s">
        <v>10</v>
      </c>
      <c r="F35" s="4">
        <v>5.2</v>
      </c>
      <c r="G35" s="9">
        <v>44188</v>
      </c>
      <c r="H35" s="9">
        <v>44209</v>
      </c>
      <c r="I35" s="53">
        <f>G35+122</f>
        <v>44310</v>
      </c>
      <c r="J35" s="83">
        <f t="shared" si="0"/>
        <v>21</v>
      </c>
    </row>
    <row r="36" spans="1:10" ht="16" x14ac:dyDescent="0.2">
      <c r="A36" s="7" t="s">
        <v>8</v>
      </c>
      <c r="B36" s="7" t="s">
        <v>54</v>
      </c>
      <c r="C36" s="8" t="s">
        <v>11</v>
      </c>
      <c r="D36" s="8">
        <v>112</v>
      </c>
      <c r="E36" s="8" t="s">
        <v>10</v>
      </c>
      <c r="F36" s="4">
        <v>1.3</v>
      </c>
      <c r="G36" s="9">
        <v>44183</v>
      </c>
      <c r="H36" s="9">
        <v>44202</v>
      </c>
      <c r="I36" s="53">
        <f>G36+112</f>
        <v>44295</v>
      </c>
      <c r="J36" s="83">
        <f t="shared" si="0"/>
        <v>19</v>
      </c>
    </row>
    <row r="37" spans="1:10" ht="16" x14ac:dyDescent="0.2">
      <c r="A37" s="7" t="s">
        <v>8</v>
      </c>
      <c r="B37" s="7" t="s">
        <v>55</v>
      </c>
      <c r="C37" s="8" t="s">
        <v>47</v>
      </c>
      <c r="D37" s="8">
        <v>107</v>
      </c>
      <c r="E37" s="8" t="s">
        <v>10</v>
      </c>
      <c r="F37" s="4">
        <v>3.24</v>
      </c>
      <c r="G37" s="9">
        <v>44183</v>
      </c>
      <c r="H37" s="9">
        <v>44202</v>
      </c>
      <c r="I37" s="53">
        <f>G37+107</f>
        <v>44290</v>
      </c>
      <c r="J37" s="83">
        <f t="shared" si="0"/>
        <v>19</v>
      </c>
    </row>
    <row r="38" spans="1:10" ht="16" x14ac:dyDescent="0.2">
      <c r="A38" s="7" t="s">
        <v>8</v>
      </c>
      <c r="B38" s="7" t="s">
        <v>56</v>
      </c>
      <c r="C38" s="8" t="s">
        <v>11</v>
      </c>
      <c r="D38" s="8">
        <v>110</v>
      </c>
      <c r="E38" s="8" t="s">
        <v>10</v>
      </c>
      <c r="F38" s="4">
        <v>1</v>
      </c>
      <c r="G38" s="9">
        <v>44183</v>
      </c>
      <c r="H38" s="9">
        <v>44202</v>
      </c>
      <c r="I38" s="53">
        <f>G38+110</f>
        <v>44293</v>
      </c>
      <c r="J38" s="83">
        <f t="shared" si="0"/>
        <v>19</v>
      </c>
    </row>
    <row r="39" spans="1:10" ht="16" x14ac:dyDescent="0.2">
      <c r="A39" s="7" t="s">
        <v>8</v>
      </c>
      <c r="B39" s="7" t="s">
        <v>57</v>
      </c>
      <c r="C39" s="8" t="s">
        <v>11</v>
      </c>
      <c r="D39" s="8">
        <v>122</v>
      </c>
      <c r="E39" s="8" t="s">
        <v>10</v>
      </c>
      <c r="F39" s="4">
        <v>0.3</v>
      </c>
      <c r="G39" s="9">
        <v>44188</v>
      </c>
      <c r="H39" s="9">
        <v>44204</v>
      </c>
      <c r="I39" s="53">
        <f>G39+122</f>
        <v>44310</v>
      </c>
      <c r="J39" s="83">
        <f t="shared" si="0"/>
        <v>16</v>
      </c>
    </row>
    <row r="40" spans="1:10" ht="16" x14ac:dyDescent="0.2">
      <c r="A40" s="7" t="s">
        <v>8</v>
      </c>
      <c r="B40" s="7" t="s">
        <v>57</v>
      </c>
      <c r="C40" s="8" t="s">
        <v>11</v>
      </c>
      <c r="D40" s="8">
        <v>122</v>
      </c>
      <c r="E40" s="8" t="s">
        <v>10</v>
      </c>
      <c r="F40" s="4">
        <v>4</v>
      </c>
      <c r="G40" s="9">
        <v>44193</v>
      </c>
      <c r="H40" s="9">
        <v>44215</v>
      </c>
      <c r="I40" s="53">
        <f>G40+122</f>
        <v>44315</v>
      </c>
      <c r="J40" s="83">
        <f t="shared" si="0"/>
        <v>22</v>
      </c>
    </row>
    <row r="41" spans="1:10" ht="16" x14ac:dyDescent="0.2">
      <c r="A41" s="7" t="s">
        <v>8</v>
      </c>
      <c r="B41" s="7" t="s">
        <v>57</v>
      </c>
      <c r="C41" s="8" t="s">
        <v>11</v>
      </c>
      <c r="D41" s="8">
        <v>122</v>
      </c>
      <c r="E41" s="8" t="s">
        <v>10</v>
      </c>
      <c r="F41" s="4">
        <v>3.48</v>
      </c>
      <c r="G41" s="9">
        <v>44204</v>
      </c>
      <c r="H41" s="9">
        <v>44223</v>
      </c>
      <c r="I41" s="53">
        <f>G41+122</f>
        <v>44326</v>
      </c>
      <c r="J41" s="83">
        <f t="shared" si="0"/>
        <v>19</v>
      </c>
    </row>
    <row r="42" spans="1:10" ht="16" x14ac:dyDescent="0.2">
      <c r="A42" s="7" t="s">
        <v>8</v>
      </c>
      <c r="B42" s="7" t="s">
        <v>57</v>
      </c>
      <c r="C42" s="8" t="s">
        <v>11</v>
      </c>
      <c r="D42" s="8">
        <v>122</v>
      </c>
      <c r="E42" s="8" t="s">
        <v>10</v>
      </c>
      <c r="F42" s="4">
        <v>5</v>
      </c>
      <c r="G42" s="9">
        <v>44186</v>
      </c>
      <c r="H42" s="9">
        <v>44207</v>
      </c>
      <c r="I42" s="53">
        <f>G42+122</f>
        <v>44308</v>
      </c>
      <c r="J42" s="83">
        <f t="shared" si="0"/>
        <v>21</v>
      </c>
    </row>
    <row r="43" spans="1:10" s="16" customFormat="1" ht="16" x14ac:dyDescent="0.2">
      <c r="A43" s="16" t="s">
        <v>18</v>
      </c>
      <c r="B43" s="16" t="s">
        <v>12</v>
      </c>
      <c r="C43" s="37" t="s">
        <v>11</v>
      </c>
      <c r="D43" s="37">
        <v>114</v>
      </c>
      <c r="E43" s="37" t="s">
        <v>10</v>
      </c>
      <c r="F43" s="51">
        <v>1.5</v>
      </c>
      <c r="G43" s="32">
        <v>44208</v>
      </c>
      <c r="H43" s="77">
        <v>44232</v>
      </c>
      <c r="I43" s="88">
        <f>G43+114</f>
        <v>44322</v>
      </c>
      <c r="J43" s="83">
        <f t="shared" si="0"/>
        <v>24</v>
      </c>
    </row>
    <row r="44" spans="1:10" s="16" customFormat="1" ht="16" x14ac:dyDescent="0.2">
      <c r="A44" s="16" t="s">
        <v>18</v>
      </c>
      <c r="B44" s="16" t="s">
        <v>13</v>
      </c>
      <c r="C44" s="37" t="s">
        <v>11</v>
      </c>
      <c r="D44" s="37">
        <v>112</v>
      </c>
      <c r="E44" s="37" t="s">
        <v>10</v>
      </c>
      <c r="F44" s="51">
        <v>1.5</v>
      </c>
      <c r="G44" s="32">
        <v>44208</v>
      </c>
      <c r="H44" s="77">
        <v>44230</v>
      </c>
      <c r="I44" s="88">
        <f>G44+112</f>
        <v>44320</v>
      </c>
      <c r="J44" s="83">
        <f t="shared" si="0"/>
        <v>22</v>
      </c>
    </row>
    <row r="45" spans="1:10" s="16" customFormat="1" ht="16" x14ac:dyDescent="0.2">
      <c r="A45" s="16" t="s">
        <v>18</v>
      </c>
      <c r="B45" s="16" t="s">
        <v>14</v>
      </c>
      <c r="C45" s="37" t="s">
        <v>11</v>
      </c>
      <c r="D45" s="37">
        <v>114</v>
      </c>
      <c r="E45" s="37" t="s">
        <v>10</v>
      </c>
      <c r="F45" s="51">
        <v>0.5</v>
      </c>
      <c r="G45" s="78">
        <v>44163</v>
      </c>
      <c r="H45" s="78">
        <v>44180</v>
      </c>
      <c r="I45" s="78">
        <v>44277</v>
      </c>
      <c r="J45" s="83">
        <f t="shared" si="0"/>
        <v>17</v>
      </c>
    </row>
    <row r="46" spans="1:10" s="16" customFormat="1" ht="16" x14ac:dyDescent="0.2">
      <c r="A46" s="16" t="s">
        <v>18</v>
      </c>
      <c r="B46" s="16" t="s">
        <v>15</v>
      </c>
      <c r="C46" s="37" t="s">
        <v>11</v>
      </c>
      <c r="D46" s="37">
        <v>106</v>
      </c>
      <c r="E46" s="37" t="s">
        <v>10</v>
      </c>
      <c r="F46" s="51">
        <v>0.5</v>
      </c>
      <c r="G46" s="78">
        <v>44163</v>
      </c>
      <c r="H46" s="78">
        <v>44182</v>
      </c>
      <c r="I46" s="78">
        <v>44263</v>
      </c>
      <c r="J46" s="83">
        <f t="shared" si="0"/>
        <v>19</v>
      </c>
    </row>
    <row r="47" spans="1:10" s="16" customFormat="1" ht="16" x14ac:dyDescent="0.2">
      <c r="A47" s="16" t="s">
        <v>18</v>
      </c>
      <c r="B47" s="16" t="s">
        <v>16</v>
      </c>
      <c r="C47" s="37" t="s">
        <v>11</v>
      </c>
      <c r="D47" s="37">
        <v>106</v>
      </c>
      <c r="E47" s="37" t="s">
        <v>10</v>
      </c>
      <c r="F47" s="51">
        <v>0.5</v>
      </c>
      <c r="G47" s="78">
        <v>44163</v>
      </c>
      <c r="H47" s="78">
        <v>44181</v>
      </c>
      <c r="I47" s="78">
        <v>44263</v>
      </c>
      <c r="J47" s="83">
        <f t="shared" si="0"/>
        <v>18</v>
      </c>
    </row>
    <row r="48" spans="1:10" ht="16" x14ac:dyDescent="0.2">
      <c r="A48" s="7" t="s">
        <v>18</v>
      </c>
      <c r="B48" s="7" t="s">
        <v>12</v>
      </c>
      <c r="C48" s="8" t="s">
        <v>11</v>
      </c>
      <c r="D48" s="8">
        <v>114</v>
      </c>
      <c r="E48" s="8" t="s">
        <v>10</v>
      </c>
      <c r="F48" s="4">
        <v>3</v>
      </c>
      <c r="G48" s="10">
        <v>44175</v>
      </c>
      <c r="H48" s="10">
        <v>44193</v>
      </c>
      <c r="I48" s="10">
        <v>44289</v>
      </c>
      <c r="J48" s="83">
        <f t="shared" si="0"/>
        <v>18</v>
      </c>
    </row>
    <row r="49" spans="1:10" ht="16" x14ac:dyDescent="0.2">
      <c r="A49" s="7" t="s">
        <v>18</v>
      </c>
      <c r="B49" s="7" t="s">
        <v>16</v>
      </c>
      <c r="C49" s="8" t="s">
        <v>11</v>
      </c>
      <c r="D49" s="8">
        <v>106</v>
      </c>
      <c r="E49" s="8" t="s">
        <v>10</v>
      </c>
      <c r="F49" s="4">
        <v>1</v>
      </c>
      <c r="G49" s="10">
        <v>44172</v>
      </c>
      <c r="H49" s="10">
        <v>44190</v>
      </c>
      <c r="I49" s="10">
        <v>44286</v>
      </c>
      <c r="J49" s="83">
        <f t="shared" si="0"/>
        <v>18</v>
      </c>
    </row>
    <row r="50" spans="1:10" ht="16" x14ac:dyDescent="0.2">
      <c r="A50" s="7" t="s">
        <v>18</v>
      </c>
      <c r="B50" s="7" t="s">
        <v>12</v>
      </c>
      <c r="C50" s="8" t="s">
        <v>11</v>
      </c>
      <c r="D50" s="8">
        <v>114</v>
      </c>
      <c r="E50" s="8" t="s">
        <v>10</v>
      </c>
      <c r="F50" s="4">
        <v>2</v>
      </c>
      <c r="G50" s="10">
        <v>44182</v>
      </c>
      <c r="H50" s="10">
        <v>44199</v>
      </c>
      <c r="I50" s="10">
        <v>44296</v>
      </c>
      <c r="J50" s="83">
        <f t="shared" si="0"/>
        <v>17</v>
      </c>
    </row>
    <row r="51" spans="1:10" ht="16" x14ac:dyDescent="0.2">
      <c r="A51" s="7" t="s">
        <v>18</v>
      </c>
      <c r="B51" s="7" t="s">
        <v>13</v>
      </c>
      <c r="C51" s="8" t="s">
        <v>11</v>
      </c>
      <c r="D51" s="8">
        <v>112</v>
      </c>
      <c r="E51" s="8" t="s">
        <v>10</v>
      </c>
      <c r="F51" s="4">
        <v>2.5</v>
      </c>
      <c r="G51" s="10">
        <v>44177</v>
      </c>
      <c r="H51" s="10">
        <v>44195</v>
      </c>
      <c r="I51" s="10">
        <v>44289</v>
      </c>
      <c r="J51" s="83">
        <f t="shared" si="0"/>
        <v>18</v>
      </c>
    </row>
    <row r="52" spans="1:10" ht="16" x14ac:dyDescent="0.2">
      <c r="A52" s="7" t="s">
        <v>18</v>
      </c>
      <c r="B52" s="7" t="s">
        <v>14</v>
      </c>
      <c r="C52" s="8" t="s">
        <v>11</v>
      </c>
      <c r="D52" s="8">
        <v>114</v>
      </c>
      <c r="E52" s="8" t="s">
        <v>10</v>
      </c>
      <c r="F52" s="4">
        <v>1</v>
      </c>
      <c r="G52" s="10">
        <v>44177</v>
      </c>
      <c r="H52" s="10">
        <v>44195</v>
      </c>
      <c r="I52" s="10">
        <v>44291</v>
      </c>
      <c r="J52" s="83">
        <f t="shared" si="0"/>
        <v>18</v>
      </c>
    </row>
    <row r="53" spans="1:10" ht="16" x14ac:dyDescent="0.2">
      <c r="A53" s="7" t="s">
        <v>21</v>
      </c>
      <c r="B53" s="7" t="s">
        <v>13</v>
      </c>
      <c r="D53" s="8">
        <v>112</v>
      </c>
      <c r="E53" s="8" t="s">
        <v>22</v>
      </c>
      <c r="F53" s="4">
        <v>0.32</v>
      </c>
      <c r="G53" s="3">
        <v>44142</v>
      </c>
      <c r="H53" s="2">
        <v>44163</v>
      </c>
      <c r="I53" s="2">
        <v>44254</v>
      </c>
      <c r="J53" s="83">
        <f t="shared" si="0"/>
        <v>21</v>
      </c>
    </row>
    <row r="54" spans="1:10" ht="16" x14ac:dyDescent="0.2">
      <c r="A54" s="7" t="s">
        <v>21</v>
      </c>
      <c r="B54" s="7" t="s">
        <v>33</v>
      </c>
      <c r="D54" s="8">
        <v>109</v>
      </c>
      <c r="E54" s="8" t="s">
        <v>22</v>
      </c>
      <c r="F54" s="4">
        <v>0.36</v>
      </c>
      <c r="G54" s="3">
        <v>44142</v>
      </c>
      <c r="H54" s="2">
        <v>44162</v>
      </c>
      <c r="I54" s="2">
        <v>44251</v>
      </c>
      <c r="J54" s="83">
        <f t="shared" si="0"/>
        <v>20</v>
      </c>
    </row>
    <row r="55" spans="1:10" ht="16" x14ac:dyDescent="0.2">
      <c r="A55" s="7" t="s">
        <v>21</v>
      </c>
      <c r="B55" s="7" t="s">
        <v>38</v>
      </c>
      <c r="D55" s="8">
        <v>106</v>
      </c>
      <c r="E55" s="8" t="s">
        <v>22</v>
      </c>
      <c r="F55" s="4">
        <v>0.27</v>
      </c>
      <c r="G55" s="3">
        <v>44142</v>
      </c>
      <c r="H55" s="2">
        <v>44162</v>
      </c>
      <c r="I55" s="2">
        <v>44248</v>
      </c>
      <c r="J55" s="83">
        <f t="shared" si="0"/>
        <v>20</v>
      </c>
    </row>
    <row r="56" spans="1:10" ht="16" x14ac:dyDescent="0.2">
      <c r="A56" s="7" t="s">
        <v>21</v>
      </c>
      <c r="B56" s="7" t="s">
        <v>34</v>
      </c>
      <c r="D56" s="8">
        <v>113</v>
      </c>
      <c r="E56" s="8" t="s">
        <v>10</v>
      </c>
      <c r="F56" s="4">
        <v>5</v>
      </c>
      <c r="G56" s="3">
        <v>44132</v>
      </c>
      <c r="H56" s="2">
        <v>44153</v>
      </c>
      <c r="I56" s="2">
        <v>44245</v>
      </c>
      <c r="J56" s="83">
        <f t="shared" si="0"/>
        <v>21</v>
      </c>
    </row>
    <row r="57" spans="1:10" ht="16" x14ac:dyDescent="0.2">
      <c r="A57" s="7" t="s">
        <v>21</v>
      </c>
      <c r="B57" s="7" t="s">
        <v>34</v>
      </c>
      <c r="D57" s="8">
        <v>113</v>
      </c>
      <c r="E57" s="8" t="s">
        <v>10</v>
      </c>
      <c r="F57" s="4">
        <v>2.9</v>
      </c>
      <c r="G57" s="3">
        <v>44134</v>
      </c>
      <c r="H57" s="2">
        <v>44155</v>
      </c>
      <c r="I57" s="2">
        <v>44247</v>
      </c>
      <c r="J57" s="83">
        <f t="shared" si="0"/>
        <v>21</v>
      </c>
    </row>
    <row r="58" spans="1:10" ht="16" x14ac:dyDescent="0.2">
      <c r="A58" s="7" t="s">
        <v>21</v>
      </c>
      <c r="B58" s="7" t="s">
        <v>34</v>
      </c>
      <c r="D58" s="8">
        <v>113</v>
      </c>
      <c r="E58" s="8" t="s">
        <v>10</v>
      </c>
      <c r="F58" s="4">
        <v>2.9</v>
      </c>
      <c r="G58" s="3">
        <v>44134</v>
      </c>
      <c r="H58" s="2">
        <v>44155</v>
      </c>
      <c r="I58" s="2">
        <v>44247</v>
      </c>
      <c r="J58" s="83">
        <f t="shared" si="0"/>
        <v>21</v>
      </c>
    </row>
    <row r="59" spans="1:10" ht="16" x14ac:dyDescent="0.2">
      <c r="A59" s="7" t="s">
        <v>21</v>
      </c>
      <c r="B59" s="7" t="s">
        <v>58</v>
      </c>
      <c r="D59" s="8">
        <v>114</v>
      </c>
      <c r="E59" s="8" t="s">
        <v>10</v>
      </c>
      <c r="F59" s="4">
        <v>2.5</v>
      </c>
      <c r="G59" s="3">
        <v>44139</v>
      </c>
      <c r="H59" s="2">
        <v>44160</v>
      </c>
      <c r="I59" s="2">
        <v>44253</v>
      </c>
      <c r="J59" s="83">
        <f t="shared" si="0"/>
        <v>21</v>
      </c>
    </row>
    <row r="60" spans="1:10" ht="16" x14ac:dyDescent="0.2">
      <c r="A60" s="7" t="s">
        <v>21</v>
      </c>
      <c r="B60" s="7" t="s">
        <v>58</v>
      </c>
      <c r="D60" s="8">
        <v>114</v>
      </c>
      <c r="E60" s="8" t="s">
        <v>10</v>
      </c>
      <c r="F60" s="4">
        <v>0.26</v>
      </c>
      <c r="G60" s="3">
        <v>44139</v>
      </c>
      <c r="H60" s="2">
        <v>44161</v>
      </c>
      <c r="I60" s="2">
        <v>44253</v>
      </c>
      <c r="J60" s="83">
        <f t="shared" si="0"/>
        <v>22</v>
      </c>
    </row>
    <row r="61" spans="1:10" ht="16" x14ac:dyDescent="0.2">
      <c r="A61" s="7" t="s">
        <v>21</v>
      </c>
      <c r="B61" s="7" t="s">
        <v>33</v>
      </c>
      <c r="D61" s="8">
        <v>109</v>
      </c>
      <c r="E61" s="8" t="s">
        <v>10</v>
      </c>
      <c r="F61" s="4">
        <v>0.73</v>
      </c>
      <c r="G61" s="3">
        <v>44139</v>
      </c>
      <c r="H61" s="2">
        <v>44160</v>
      </c>
      <c r="I61" s="2">
        <v>44248</v>
      </c>
      <c r="J61" s="83">
        <f t="shared" si="0"/>
        <v>21</v>
      </c>
    </row>
    <row r="62" spans="1:10" ht="16" x14ac:dyDescent="0.2">
      <c r="A62" s="7" t="s">
        <v>21</v>
      </c>
      <c r="B62" s="7" t="s">
        <v>33</v>
      </c>
      <c r="D62" s="8">
        <v>109</v>
      </c>
      <c r="E62" s="8" t="s">
        <v>10</v>
      </c>
      <c r="F62" s="4">
        <v>2.8000000000000003</v>
      </c>
      <c r="G62" s="84">
        <v>44139</v>
      </c>
      <c r="H62" s="85">
        <v>44160</v>
      </c>
      <c r="I62" s="85">
        <v>44248</v>
      </c>
      <c r="J62" s="83">
        <f t="shared" si="0"/>
        <v>21</v>
      </c>
    </row>
    <row r="63" spans="1:10" ht="16" x14ac:dyDescent="0.2">
      <c r="A63" s="7" t="s">
        <v>21</v>
      </c>
      <c r="B63" s="7" t="s">
        <v>14</v>
      </c>
      <c r="D63" s="8">
        <v>107</v>
      </c>
      <c r="E63" s="8" t="s">
        <v>10</v>
      </c>
      <c r="F63" s="4">
        <v>6</v>
      </c>
      <c r="G63" s="84">
        <v>44142</v>
      </c>
      <c r="H63" s="85">
        <v>44163</v>
      </c>
      <c r="I63" s="85">
        <v>44249</v>
      </c>
      <c r="J63" s="83">
        <f t="shared" si="0"/>
        <v>21</v>
      </c>
    </row>
    <row r="64" spans="1:10" ht="16" x14ac:dyDescent="0.2">
      <c r="A64" s="7" t="s">
        <v>21</v>
      </c>
      <c r="B64" s="7" t="s">
        <v>53</v>
      </c>
      <c r="D64" s="8">
        <v>107</v>
      </c>
      <c r="E64" s="8" t="s">
        <v>10</v>
      </c>
      <c r="F64" s="4">
        <v>5.5</v>
      </c>
      <c r="G64" s="84">
        <v>44146</v>
      </c>
      <c r="H64" s="85">
        <v>44167</v>
      </c>
      <c r="I64" s="85">
        <v>44253</v>
      </c>
      <c r="J64" s="83">
        <f t="shared" si="0"/>
        <v>21</v>
      </c>
    </row>
    <row r="65" spans="1:10" ht="16" x14ac:dyDescent="0.2">
      <c r="A65" s="7" t="s">
        <v>21</v>
      </c>
      <c r="B65" s="7" t="s">
        <v>58</v>
      </c>
      <c r="D65" s="8">
        <v>114</v>
      </c>
      <c r="E65" s="8" t="s">
        <v>10</v>
      </c>
      <c r="F65" s="4">
        <v>4</v>
      </c>
      <c r="G65" s="3">
        <v>44149</v>
      </c>
      <c r="H65" s="2">
        <v>44171</v>
      </c>
      <c r="I65" s="2">
        <v>44263</v>
      </c>
      <c r="J65" s="83">
        <f t="shared" si="0"/>
        <v>22</v>
      </c>
    </row>
    <row r="66" spans="1:10" ht="16" x14ac:dyDescent="0.2">
      <c r="A66" s="7" t="s">
        <v>21</v>
      </c>
      <c r="B66" s="7" t="s">
        <v>59</v>
      </c>
      <c r="D66" s="8">
        <v>111</v>
      </c>
      <c r="E66" s="8" t="s">
        <v>10</v>
      </c>
      <c r="F66" s="4">
        <v>7.73</v>
      </c>
      <c r="G66" s="3">
        <v>44151</v>
      </c>
      <c r="H66" s="2">
        <v>44172</v>
      </c>
      <c r="I66" s="2">
        <v>44262</v>
      </c>
      <c r="J66" s="83">
        <f t="shared" si="0"/>
        <v>21</v>
      </c>
    </row>
    <row r="67" spans="1:10" ht="16" x14ac:dyDescent="0.2">
      <c r="A67" s="7" t="s">
        <v>21</v>
      </c>
      <c r="B67" s="7" t="s">
        <v>12</v>
      </c>
      <c r="D67" s="8">
        <v>114</v>
      </c>
      <c r="E67" s="8" t="s">
        <v>10</v>
      </c>
      <c r="F67" s="4">
        <v>5.4</v>
      </c>
      <c r="G67" s="3">
        <v>44160</v>
      </c>
      <c r="H67" s="2">
        <v>44181</v>
      </c>
      <c r="I67" s="2">
        <v>44274</v>
      </c>
      <c r="J67" s="83">
        <f t="shared" ref="J67:J130" si="1">H67-G67</f>
        <v>21</v>
      </c>
    </row>
    <row r="68" spans="1:10" ht="16" x14ac:dyDescent="0.2">
      <c r="A68" s="7" t="s">
        <v>21</v>
      </c>
      <c r="B68" s="7" t="s">
        <v>13</v>
      </c>
      <c r="D68" s="8">
        <v>112</v>
      </c>
      <c r="E68" s="8" t="s">
        <v>10</v>
      </c>
      <c r="F68" s="4">
        <v>5</v>
      </c>
      <c r="G68" s="3">
        <v>44167</v>
      </c>
      <c r="H68" s="2">
        <v>44188</v>
      </c>
      <c r="I68" s="2">
        <v>44279</v>
      </c>
      <c r="J68" s="83">
        <f t="shared" si="1"/>
        <v>21</v>
      </c>
    </row>
    <row r="69" spans="1:10" ht="16" x14ac:dyDescent="0.2">
      <c r="A69" s="7" t="s">
        <v>21</v>
      </c>
      <c r="B69" s="7" t="s">
        <v>13</v>
      </c>
      <c r="D69" s="8">
        <v>112</v>
      </c>
      <c r="E69" s="8" t="s">
        <v>10</v>
      </c>
      <c r="F69" s="4">
        <v>4.26</v>
      </c>
      <c r="G69" s="3">
        <v>44170</v>
      </c>
      <c r="H69" s="2">
        <v>44191</v>
      </c>
      <c r="I69" s="2">
        <v>44282</v>
      </c>
      <c r="J69" s="83">
        <f t="shared" si="1"/>
        <v>21</v>
      </c>
    </row>
    <row r="70" spans="1:10" ht="16" x14ac:dyDescent="0.2">
      <c r="A70" s="7" t="s">
        <v>21</v>
      </c>
      <c r="B70" s="7" t="s">
        <v>38</v>
      </c>
      <c r="D70" s="8">
        <v>106</v>
      </c>
      <c r="E70" s="8" t="s">
        <v>10</v>
      </c>
      <c r="F70" s="4">
        <v>1</v>
      </c>
      <c r="G70" s="3">
        <v>44173</v>
      </c>
      <c r="H70" s="2">
        <v>44194</v>
      </c>
      <c r="I70" s="2">
        <v>44279</v>
      </c>
      <c r="J70" s="83">
        <f t="shared" si="1"/>
        <v>21</v>
      </c>
    </row>
    <row r="71" spans="1:10" ht="16" x14ac:dyDescent="0.2">
      <c r="A71" s="7" t="s">
        <v>21</v>
      </c>
      <c r="B71" s="7" t="s">
        <v>38</v>
      </c>
      <c r="D71" s="8">
        <v>106</v>
      </c>
      <c r="E71" s="8" t="s">
        <v>10</v>
      </c>
      <c r="F71" s="4">
        <v>0.35</v>
      </c>
      <c r="G71" s="3">
        <v>44173</v>
      </c>
      <c r="H71" s="2">
        <v>44194</v>
      </c>
      <c r="I71" s="2">
        <v>44279</v>
      </c>
      <c r="J71" s="83">
        <f t="shared" si="1"/>
        <v>21</v>
      </c>
    </row>
    <row r="72" spans="1:10" ht="16" x14ac:dyDescent="0.2">
      <c r="A72" s="7" t="s">
        <v>21</v>
      </c>
      <c r="B72" s="7" t="s">
        <v>44</v>
      </c>
      <c r="D72" s="8">
        <v>111</v>
      </c>
      <c r="E72" s="8" t="s">
        <v>10</v>
      </c>
      <c r="F72" s="4">
        <v>0.34</v>
      </c>
      <c r="G72" s="3">
        <v>44174</v>
      </c>
      <c r="H72" s="2">
        <v>44195</v>
      </c>
      <c r="I72" s="2">
        <v>44285</v>
      </c>
      <c r="J72" s="83">
        <f t="shared" si="1"/>
        <v>21</v>
      </c>
    </row>
    <row r="73" spans="1:10" ht="16" x14ac:dyDescent="0.2">
      <c r="A73" s="7" t="s">
        <v>21</v>
      </c>
      <c r="B73" s="7" t="s">
        <v>44</v>
      </c>
      <c r="D73" s="8">
        <v>111</v>
      </c>
      <c r="E73" s="8" t="s">
        <v>10</v>
      </c>
      <c r="F73" s="4">
        <v>2.7</v>
      </c>
      <c r="G73" s="3">
        <v>44174</v>
      </c>
      <c r="H73" s="2">
        <v>44195</v>
      </c>
      <c r="I73" s="2">
        <v>44285</v>
      </c>
      <c r="J73" s="83">
        <f t="shared" si="1"/>
        <v>21</v>
      </c>
    </row>
    <row r="74" spans="1:10" ht="16" x14ac:dyDescent="0.2">
      <c r="A74" s="7" t="s">
        <v>21</v>
      </c>
      <c r="B74" s="7" t="s">
        <v>43</v>
      </c>
      <c r="D74" s="8">
        <v>123</v>
      </c>
      <c r="E74" s="8" t="s">
        <v>10</v>
      </c>
      <c r="F74" s="4">
        <v>5.8500000000000005</v>
      </c>
      <c r="G74" s="3">
        <v>44176</v>
      </c>
      <c r="H74" s="2">
        <v>44197</v>
      </c>
      <c r="I74" s="2">
        <v>44299</v>
      </c>
      <c r="J74" s="83">
        <f t="shared" si="1"/>
        <v>21</v>
      </c>
    </row>
    <row r="75" spans="1:10" ht="16" x14ac:dyDescent="0.2">
      <c r="A75" s="7" t="s">
        <v>21</v>
      </c>
      <c r="B75" s="7" t="s">
        <v>14</v>
      </c>
      <c r="D75" s="8">
        <v>107</v>
      </c>
      <c r="E75" s="8" t="s">
        <v>10</v>
      </c>
      <c r="F75" s="4">
        <v>1</v>
      </c>
      <c r="G75" s="3">
        <v>44204</v>
      </c>
      <c r="H75" s="2">
        <v>44225</v>
      </c>
      <c r="I75" s="2">
        <v>44311</v>
      </c>
      <c r="J75" s="83">
        <f t="shared" si="1"/>
        <v>21</v>
      </c>
    </row>
    <row r="76" spans="1:10" ht="16" x14ac:dyDescent="0.2">
      <c r="A76" s="7" t="s">
        <v>21</v>
      </c>
      <c r="B76" s="7" t="s">
        <v>14</v>
      </c>
      <c r="D76" s="8">
        <v>107</v>
      </c>
      <c r="E76" s="8" t="s">
        <v>10</v>
      </c>
      <c r="F76" s="4">
        <v>0.76999999999999957</v>
      </c>
      <c r="G76" s="3">
        <v>44204</v>
      </c>
      <c r="H76" s="2">
        <v>44225</v>
      </c>
      <c r="I76" s="2">
        <v>44311</v>
      </c>
      <c r="J76" s="83">
        <f t="shared" si="1"/>
        <v>21</v>
      </c>
    </row>
    <row r="77" spans="1:10" ht="16" x14ac:dyDescent="0.2">
      <c r="A77" s="7" t="s">
        <v>21</v>
      </c>
      <c r="B77" s="7" t="s">
        <v>14</v>
      </c>
      <c r="D77" s="8">
        <v>107</v>
      </c>
      <c r="E77" s="8" t="s">
        <v>10</v>
      </c>
      <c r="F77" s="4">
        <v>4</v>
      </c>
      <c r="G77" s="3">
        <v>44205</v>
      </c>
      <c r="H77" s="2">
        <v>44226</v>
      </c>
      <c r="I77" s="2">
        <v>44312</v>
      </c>
      <c r="J77" s="83">
        <f t="shared" si="1"/>
        <v>21</v>
      </c>
    </row>
    <row r="78" spans="1:10" ht="16" x14ac:dyDescent="0.2">
      <c r="A78" s="7" t="s">
        <v>21</v>
      </c>
      <c r="B78" s="7" t="s">
        <v>14</v>
      </c>
      <c r="D78" s="8">
        <v>107</v>
      </c>
      <c r="E78" s="8" t="s">
        <v>10</v>
      </c>
      <c r="F78" s="4">
        <v>4</v>
      </c>
      <c r="G78" s="3">
        <v>44207</v>
      </c>
      <c r="H78" s="2">
        <v>44228</v>
      </c>
      <c r="I78" s="2">
        <v>44314</v>
      </c>
      <c r="J78" s="83">
        <f t="shared" si="1"/>
        <v>21</v>
      </c>
    </row>
    <row r="79" spans="1:10" ht="16" x14ac:dyDescent="0.2">
      <c r="A79" s="7" t="s">
        <v>21</v>
      </c>
      <c r="B79" s="7" t="s">
        <v>39</v>
      </c>
      <c r="D79" s="8">
        <v>120</v>
      </c>
      <c r="E79" s="8" t="s">
        <v>10</v>
      </c>
      <c r="F79" s="4">
        <v>2</v>
      </c>
      <c r="G79" s="3">
        <v>44210</v>
      </c>
      <c r="H79" s="2">
        <v>44231</v>
      </c>
      <c r="I79" s="2">
        <v>44330</v>
      </c>
      <c r="J79" s="83">
        <f t="shared" si="1"/>
        <v>21</v>
      </c>
    </row>
    <row r="80" spans="1:10" ht="16" x14ac:dyDescent="0.2">
      <c r="A80" s="7" t="s">
        <v>21</v>
      </c>
      <c r="B80" s="7" t="s">
        <v>16</v>
      </c>
      <c r="D80" s="8">
        <v>106</v>
      </c>
      <c r="E80" s="8" t="s">
        <v>10</v>
      </c>
      <c r="F80" s="4">
        <v>1.48</v>
      </c>
      <c r="G80" s="3">
        <v>44211</v>
      </c>
      <c r="H80" s="2">
        <v>44232</v>
      </c>
      <c r="I80" s="2">
        <v>44317</v>
      </c>
      <c r="J80" s="83">
        <f t="shared" si="1"/>
        <v>21</v>
      </c>
    </row>
    <row r="81" spans="1:11" ht="16" x14ac:dyDescent="0.2">
      <c r="A81" s="7" t="s">
        <v>21</v>
      </c>
      <c r="B81" s="7" t="s">
        <v>13</v>
      </c>
      <c r="D81" s="8">
        <v>112</v>
      </c>
      <c r="E81" s="8" t="s">
        <v>10</v>
      </c>
      <c r="F81" s="4">
        <v>5</v>
      </c>
      <c r="G81" s="3">
        <v>44212</v>
      </c>
      <c r="H81" s="2">
        <v>44233</v>
      </c>
      <c r="I81" s="2">
        <v>44324</v>
      </c>
      <c r="J81" s="83">
        <f t="shared" si="1"/>
        <v>21</v>
      </c>
    </row>
    <row r="82" spans="1:11" ht="16" x14ac:dyDescent="0.2">
      <c r="A82" s="7" t="s">
        <v>21</v>
      </c>
      <c r="B82" s="7" t="s">
        <v>35</v>
      </c>
      <c r="D82" s="8">
        <v>107</v>
      </c>
      <c r="E82" s="8" t="s">
        <v>10</v>
      </c>
      <c r="F82" s="4">
        <v>5</v>
      </c>
      <c r="G82" s="3">
        <v>44215</v>
      </c>
      <c r="H82" s="2">
        <v>44236</v>
      </c>
      <c r="I82" s="2">
        <v>44322</v>
      </c>
      <c r="J82" s="83">
        <f t="shared" si="1"/>
        <v>21</v>
      </c>
    </row>
    <row r="83" spans="1:11" ht="16" x14ac:dyDescent="0.2">
      <c r="A83" s="7" t="s">
        <v>21</v>
      </c>
      <c r="B83" s="7" t="s">
        <v>12</v>
      </c>
      <c r="D83" s="8">
        <v>114</v>
      </c>
      <c r="E83" s="8" t="s">
        <v>10</v>
      </c>
      <c r="F83" s="4">
        <v>3</v>
      </c>
      <c r="G83" s="3">
        <v>44217</v>
      </c>
      <c r="H83" s="2">
        <v>44238</v>
      </c>
      <c r="I83" s="2">
        <v>44331</v>
      </c>
      <c r="J83" s="83">
        <f t="shared" si="1"/>
        <v>21</v>
      </c>
    </row>
    <row r="84" spans="1:11" ht="16" x14ac:dyDescent="0.2">
      <c r="A84" s="7" t="s">
        <v>24</v>
      </c>
      <c r="B84" s="7" t="s">
        <v>25</v>
      </c>
      <c r="C84" s="8" t="s">
        <v>11</v>
      </c>
      <c r="D84" s="8">
        <v>123</v>
      </c>
      <c r="E84" s="8" t="s">
        <v>22</v>
      </c>
      <c r="F84" s="4">
        <v>1</v>
      </c>
      <c r="G84" s="12">
        <v>44170</v>
      </c>
      <c r="H84" s="12">
        <v>44200</v>
      </c>
      <c r="I84" s="12">
        <v>44284</v>
      </c>
      <c r="J84" s="83">
        <f t="shared" si="1"/>
        <v>30</v>
      </c>
      <c r="K84" s="7" t="s">
        <v>7</v>
      </c>
    </row>
    <row r="85" spans="1:11" ht="16" x14ac:dyDescent="0.2">
      <c r="A85" s="7" t="s">
        <v>24</v>
      </c>
      <c r="B85" s="7" t="s">
        <v>26</v>
      </c>
      <c r="C85" s="8" t="s">
        <v>11</v>
      </c>
      <c r="D85" s="8">
        <v>123</v>
      </c>
      <c r="E85" s="8" t="s">
        <v>10</v>
      </c>
      <c r="F85" s="4">
        <v>2.2999999999999998</v>
      </c>
      <c r="G85" s="12">
        <v>44179</v>
      </c>
      <c r="H85" s="12">
        <v>44200</v>
      </c>
      <c r="I85" s="12">
        <v>44293</v>
      </c>
      <c r="J85" s="83">
        <f t="shared" si="1"/>
        <v>21</v>
      </c>
      <c r="K85" s="7" t="s">
        <v>7</v>
      </c>
    </row>
    <row r="86" spans="1:11" ht="16" x14ac:dyDescent="0.2">
      <c r="A86" s="7" t="s">
        <v>24</v>
      </c>
      <c r="B86" s="7" t="s">
        <v>26</v>
      </c>
      <c r="C86" s="8" t="s">
        <v>11</v>
      </c>
      <c r="D86" s="8">
        <v>123</v>
      </c>
      <c r="E86" s="8" t="s">
        <v>10</v>
      </c>
      <c r="F86" s="4">
        <v>3.3</v>
      </c>
      <c r="G86" s="13">
        <v>44194</v>
      </c>
      <c r="H86" s="13">
        <v>44214</v>
      </c>
      <c r="I86" s="12">
        <v>44308</v>
      </c>
      <c r="J86" s="83">
        <f t="shared" si="1"/>
        <v>20</v>
      </c>
      <c r="K86" s="7" t="s">
        <v>7</v>
      </c>
    </row>
    <row r="87" spans="1:11" ht="16" x14ac:dyDescent="0.2">
      <c r="A87" s="7" t="s">
        <v>24</v>
      </c>
      <c r="B87" s="7" t="s">
        <v>27</v>
      </c>
      <c r="C87" s="8" t="s">
        <v>11</v>
      </c>
      <c r="D87" s="8">
        <v>114</v>
      </c>
      <c r="E87" s="8" t="s">
        <v>22</v>
      </c>
      <c r="F87" s="4">
        <v>3</v>
      </c>
      <c r="G87" s="12">
        <v>44139</v>
      </c>
      <c r="H87" s="12">
        <v>44170</v>
      </c>
      <c r="I87" s="12">
        <v>44253</v>
      </c>
      <c r="J87" s="83">
        <f t="shared" si="1"/>
        <v>31</v>
      </c>
      <c r="K87" s="7" t="s">
        <v>7</v>
      </c>
    </row>
    <row r="88" spans="1:11" ht="16" x14ac:dyDescent="0.2">
      <c r="A88" s="7" t="s">
        <v>24</v>
      </c>
      <c r="B88" s="7" t="s">
        <v>13</v>
      </c>
      <c r="C88" s="8" t="s">
        <v>11</v>
      </c>
      <c r="D88" s="8">
        <v>112</v>
      </c>
      <c r="E88" s="8" t="s">
        <v>10</v>
      </c>
      <c r="F88" s="4">
        <v>0.55000000000000004</v>
      </c>
      <c r="G88" s="12">
        <v>44151</v>
      </c>
      <c r="H88" s="13">
        <v>44173</v>
      </c>
      <c r="I88" s="12">
        <v>44263</v>
      </c>
      <c r="J88" s="83">
        <f t="shared" si="1"/>
        <v>22</v>
      </c>
      <c r="K88" s="7" t="s">
        <v>7</v>
      </c>
    </row>
    <row r="89" spans="1:11" ht="16" x14ac:dyDescent="0.2">
      <c r="A89" s="7" t="s">
        <v>24</v>
      </c>
      <c r="B89" s="7" t="s">
        <v>39</v>
      </c>
      <c r="C89" s="8" t="s">
        <v>11</v>
      </c>
      <c r="D89" s="8">
        <v>120</v>
      </c>
      <c r="E89" s="8" t="s">
        <v>10</v>
      </c>
      <c r="F89" s="4">
        <v>0.5</v>
      </c>
      <c r="G89" s="12">
        <v>44151</v>
      </c>
      <c r="H89" s="12">
        <v>44170</v>
      </c>
      <c r="I89" s="12">
        <v>44271</v>
      </c>
      <c r="J89" s="83">
        <f t="shared" si="1"/>
        <v>19</v>
      </c>
      <c r="K89" s="7" t="s">
        <v>7</v>
      </c>
    </row>
    <row r="90" spans="1:11" ht="16" x14ac:dyDescent="0.2">
      <c r="A90" s="7" t="s">
        <v>24</v>
      </c>
      <c r="B90" s="7" t="s">
        <v>16</v>
      </c>
      <c r="C90" s="8" t="s">
        <v>11</v>
      </c>
      <c r="D90" s="8">
        <v>106</v>
      </c>
      <c r="E90" s="8" t="s">
        <v>10</v>
      </c>
      <c r="F90" s="4">
        <v>0.4</v>
      </c>
      <c r="G90" s="12">
        <v>44151</v>
      </c>
      <c r="H90" s="12">
        <v>44170</v>
      </c>
      <c r="I90" s="12">
        <v>44257</v>
      </c>
      <c r="J90" s="83">
        <f t="shared" si="1"/>
        <v>19</v>
      </c>
      <c r="K90" s="7" t="s">
        <v>7</v>
      </c>
    </row>
    <row r="91" spans="1:11" ht="16" x14ac:dyDescent="0.2">
      <c r="A91" s="7" t="s">
        <v>24</v>
      </c>
      <c r="B91" s="7" t="s">
        <v>43</v>
      </c>
      <c r="C91" s="8" t="s">
        <v>11</v>
      </c>
      <c r="D91" s="8">
        <v>123</v>
      </c>
      <c r="E91" s="8" t="s">
        <v>10</v>
      </c>
      <c r="F91" s="4">
        <v>0.5</v>
      </c>
      <c r="G91" s="12">
        <v>44151</v>
      </c>
      <c r="H91" s="12">
        <v>44170</v>
      </c>
      <c r="I91" s="12">
        <v>44274</v>
      </c>
      <c r="J91" s="83">
        <f t="shared" si="1"/>
        <v>19</v>
      </c>
      <c r="K91" s="7" t="s">
        <v>7</v>
      </c>
    </row>
    <row r="92" spans="1:11" ht="16" x14ac:dyDescent="0.2">
      <c r="A92" s="7" t="s">
        <v>24</v>
      </c>
      <c r="B92" s="7" t="s">
        <v>41</v>
      </c>
      <c r="C92" s="8" t="s">
        <v>11</v>
      </c>
      <c r="D92" s="8">
        <v>110</v>
      </c>
      <c r="E92" s="8" t="s">
        <v>10</v>
      </c>
      <c r="F92" s="4">
        <v>0.5</v>
      </c>
      <c r="G92" s="12">
        <v>44151</v>
      </c>
      <c r="H92" s="12">
        <v>44170</v>
      </c>
      <c r="I92" s="12">
        <v>44261</v>
      </c>
      <c r="J92" s="83">
        <f t="shared" si="1"/>
        <v>19</v>
      </c>
      <c r="K92" s="7" t="s">
        <v>7</v>
      </c>
    </row>
    <row r="93" spans="1:11" ht="16" x14ac:dyDescent="0.2">
      <c r="A93" s="7" t="s">
        <v>24</v>
      </c>
      <c r="B93" s="7" t="s">
        <v>28</v>
      </c>
      <c r="C93" s="8" t="s">
        <v>11</v>
      </c>
      <c r="D93" s="8">
        <v>130</v>
      </c>
      <c r="E93" s="8" t="s">
        <v>10</v>
      </c>
      <c r="F93" s="4">
        <v>0.2</v>
      </c>
      <c r="G93" s="12">
        <v>44151</v>
      </c>
      <c r="H93" s="12">
        <v>44170</v>
      </c>
      <c r="I93" s="12">
        <v>44281</v>
      </c>
      <c r="J93" s="83">
        <f t="shared" si="1"/>
        <v>19</v>
      </c>
      <c r="K93" s="7" t="s">
        <v>7</v>
      </c>
    </row>
    <row r="94" spans="1:11" ht="16" x14ac:dyDescent="0.2">
      <c r="A94" s="7" t="s">
        <v>24</v>
      </c>
      <c r="B94" s="7" t="s">
        <v>35</v>
      </c>
      <c r="C94" s="8" t="s">
        <v>11</v>
      </c>
      <c r="D94" s="8">
        <v>107</v>
      </c>
      <c r="E94" s="8" t="s">
        <v>10</v>
      </c>
      <c r="F94" s="4">
        <v>0.5</v>
      </c>
      <c r="G94" s="12">
        <v>44153</v>
      </c>
      <c r="H94" s="13">
        <v>44173</v>
      </c>
      <c r="I94" s="12">
        <v>44259</v>
      </c>
      <c r="J94" s="83">
        <f t="shared" si="1"/>
        <v>20</v>
      </c>
      <c r="K94" s="7" t="s">
        <v>7</v>
      </c>
    </row>
    <row r="95" spans="1:11" ht="16" x14ac:dyDescent="0.2">
      <c r="A95" s="7" t="s">
        <v>24</v>
      </c>
      <c r="B95" s="7" t="s">
        <v>60</v>
      </c>
      <c r="C95" s="8" t="s">
        <v>11</v>
      </c>
      <c r="D95" s="8">
        <v>107</v>
      </c>
      <c r="E95" s="8" t="s">
        <v>10</v>
      </c>
      <c r="F95" s="4">
        <v>1.5</v>
      </c>
      <c r="G95" s="12">
        <v>44153</v>
      </c>
      <c r="H95" s="13">
        <v>44172</v>
      </c>
      <c r="I95" s="12">
        <v>44259</v>
      </c>
      <c r="J95" s="83">
        <f t="shared" si="1"/>
        <v>19</v>
      </c>
      <c r="K95" s="7" t="s">
        <v>7</v>
      </c>
    </row>
    <row r="96" spans="1:11" ht="16" x14ac:dyDescent="0.2">
      <c r="A96" s="7" t="s">
        <v>24</v>
      </c>
      <c r="B96" s="7" t="s">
        <v>15</v>
      </c>
      <c r="C96" s="8" t="s">
        <v>11</v>
      </c>
      <c r="D96" s="8">
        <v>106</v>
      </c>
      <c r="E96" s="8" t="s">
        <v>10</v>
      </c>
      <c r="F96" s="4">
        <v>0.2</v>
      </c>
      <c r="G96" s="12">
        <v>44153</v>
      </c>
      <c r="H96" s="13">
        <v>44173</v>
      </c>
      <c r="I96" s="12">
        <v>44258</v>
      </c>
      <c r="J96" s="83">
        <f t="shared" si="1"/>
        <v>20</v>
      </c>
      <c r="K96" s="7" t="s">
        <v>7</v>
      </c>
    </row>
    <row r="97" spans="1:11" ht="16" x14ac:dyDescent="0.2">
      <c r="A97" s="7" t="s">
        <v>24</v>
      </c>
      <c r="B97" s="7" t="s">
        <v>29</v>
      </c>
      <c r="C97" s="8" t="s">
        <v>11</v>
      </c>
      <c r="D97" s="8">
        <v>110</v>
      </c>
      <c r="E97" s="8" t="s">
        <v>22</v>
      </c>
      <c r="F97" s="4">
        <v>0.3</v>
      </c>
      <c r="G97" s="12">
        <v>44153</v>
      </c>
      <c r="H97" s="13">
        <v>44173</v>
      </c>
      <c r="I97" s="12">
        <v>44263</v>
      </c>
      <c r="J97" s="83">
        <f t="shared" si="1"/>
        <v>20</v>
      </c>
      <c r="K97" s="7" t="s">
        <v>7</v>
      </c>
    </row>
    <row r="98" spans="1:11" ht="16" x14ac:dyDescent="0.2">
      <c r="A98" s="7" t="s">
        <v>24</v>
      </c>
      <c r="B98" s="7" t="s">
        <v>61</v>
      </c>
      <c r="C98" s="8" t="s">
        <v>11</v>
      </c>
      <c r="D98" s="8">
        <v>114</v>
      </c>
      <c r="E98" s="8" t="s">
        <v>10</v>
      </c>
      <c r="F98" s="4">
        <v>1</v>
      </c>
      <c r="G98" s="17">
        <v>44174</v>
      </c>
      <c r="H98" s="17">
        <v>44195</v>
      </c>
      <c r="I98" s="17">
        <v>44288</v>
      </c>
      <c r="J98" s="83">
        <f t="shared" si="1"/>
        <v>21</v>
      </c>
      <c r="K98" s="7" t="s">
        <v>30</v>
      </c>
    </row>
    <row r="99" spans="1:11" ht="16" x14ac:dyDescent="0.2">
      <c r="A99" s="7" t="s">
        <v>24</v>
      </c>
      <c r="B99" s="7" t="s">
        <v>61</v>
      </c>
      <c r="C99" s="8" t="s">
        <v>11</v>
      </c>
      <c r="D99" s="8">
        <v>114</v>
      </c>
      <c r="E99" s="8" t="s">
        <v>10</v>
      </c>
      <c r="F99" s="4">
        <v>2</v>
      </c>
      <c r="G99" s="17">
        <v>44154</v>
      </c>
      <c r="H99" s="17">
        <v>44174</v>
      </c>
      <c r="I99" s="17">
        <v>44268</v>
      </c>
      <c r="J99" s="83">
        <f t="shared" si="1"/>
        <v>20</v>
      </c>
      <c r="K99" s="7" t="s">
        <v>30</v>
      </c>
    </row>
    <row r="100" spans="1:11" ht="16" x14ac:dyDescent="0.2">
      <c r="A100" s="7" t="s">
        <v>24</v>
      </c>
      <c r="B100" s="7" t="s">
        <v>61</v>
      </c>
      <c r="C100" s="8" t="s">
        <v>11</v>
      </c>
      <c r="D100" s="8">
        <v>114</v>
      </c>
      <c r="E100" s="8" t="s">
        <v>10</v>
      </c>
      <c r="F100" s="4">
        <v>1</v>
      </c>
      <c r="G100" s="17">
        <v>44156</v>
      </c>
      <c r="H100" s="17">
        <v>44177</v>
      </c>
      <c r="I100" s="17">
        <v>44270</v>
      </c>
      <c r="J100" s="83">
        <f t="shared" si="1"/>
        <v>21</v>
      </c>
      <c r="K100" s="7" t="s">
        <v>30</v>
      </c>
    </row>
    <row r="101" spans="1:11" ht="16" x14ac:dyDescent="0.2">
      <c r="A101" s="7" t="s">
        <v>24</v>
      </c>
      <c r="B101" s="7" t="s">
        <v>55</v>
      </c>
      <c r="C101" s="8" t="s">
        <v>11</v>
      </c>
      <c r="D101" s="8">
        <v>107</v>
      </c>
      <c r="E101" s="8" t="s">
        <v>10</v>
      </c>
      <c r="F101" s="4">
        <v>2</v>
      </c>
      <c r="G101" s="17">
        <v>44169</v>
      </c>
      <c r="H101" s="17">
        <v>44189</v>
      </c>
      <c r="I101" s="17">
        <v>44276</v>
      </c>
      <c r="J101" s="83">
        <f t="shared" si="1"/>
        <v>20</v>
      </c>
      <c r="K101" s="7" t="s">
        <v>30</v>
      </c>
    </row>
    <row r="102" spans="1:11" ht="16" x14ac:dyDescent="0.2">
      <c r="A102" s="7" t="s">
        <v>24</v>
      </c>
      <c r="B102" s="7" t="s">
        <v>55</v>
      </c>
      <c r="C102" s="8" t="s">
        <v>11</v>
      </c>
      <c r="D102" s="8">
        <v>107</v>
      </c>
      <c r="E102" s="8" t="s">
        <v>10</v>
      </c>
      <c r="F102" s="4">
        <v>3</v>
      </c>
      <c r="G102" s="17">
        <v>44167</v>
      </c>
      <c r="H102" s="17">
        <v>44187</v>
      </c>
      <c r="I102" s="17">
        <v>44274</v>
      </c>
      <c r="J102" s="83">
        <f t="shared" si="1"/>
        <v>20</v>
      </c>
      <c r="K102" s="7" t="s">
        <v>30</v>
      </c>
    </row>
    <row r="103" spans="1:11" ht="16" x14ac:dyDescent="0.2">
      <c r="A103" s="7" t="s">
        <v>24</v>
      </c>
      <c r="B103" s="7" t="s">
        <v>14</v>
      </c>
      <c r="C103" s="8" t="s">
        <v>11</v>
      </c>
      <c r="D103" s="8">
        <v>114</v>
      </c>
      <c r="E103" s="8" t="s">
        <v>10</v>
      </c>
      <c r="F103" s="4">
        <v>2</v>
      </c>
      <c r="G103" s="18">
        <v>44167</v>
      </c>
      <c r="H103" s="18">
        <v>44187</v>
      </c>
      <c r="I103" s="17">
        <v>44281</v>
      </c>
      <c r="J103" s="83">
        <f t="shared" si="1"/>
        <v>20</v>
      </c>
      <c r="K103" s="7" t="s">
        <v>30</v>
      </c>
    </row>
    <row r="104" spans="1:11" ht="16" x14ac:dyDescent="0.2">
      <c r="A104" s="7" t="s">
        <v>24</v>
      </c>
      <c r="B104" s="7" t="s">
        <v>55</v>
      </c>
      <c r="C104" s="8" t="s">
        <v>11</v>
      </c>
      <c r="D104" s="8">
        <v>107</v>
      </c>
      <c r="E104" s="8" t="s">
        <v>10</v>
      </c>
      <c r="F104" s="4">
        <v>1</v>
      </c>
      <c r="G104" s="18">
        <v>44165</v>
      </c>
      <c r="H104" s="18">
        <v>44185</v>
      </c>
      <c r="I104" s="17">
        <v>44272</v>
      </c>
      <c r="J104" s="83">
        <f t="shared" si="1"/>
        <v>20</v>
      </c>
      <c r="K104" s="7" t="s">
        <v>30</v>
      </c>
    </row>
    <row r="105" spans="1:11" ht="16" x14ac:dyDescent="0.2">
      <c r="A105" s="7" t="s">
        <v>24</v>
      </c>
      <c r="B105" s="7" t="s">
        <v>14</v>
      </c>
      <c r="C105" s="8" t="s">
        <v>11</v>
      </c>
      <c r="D105" s="8">
        <v>114</v>
      </c>
      <c r="E105" s="8" t="s">
        <v>10</v>
      </c>
      <c r="F105" s="4">
        <v>2</v>
      </c>
      <c r="G105" s="18">
        <v>44150</v>
      </c>
      <c r="H105" s="18">
        <v>44170</v>
      </c>
      <c r="I105" s="17">
        <v>44264</v>
      </c>
      <c r="J105" s="83">
        <f t="shared" si="1"/>
        <v>20</v>
      </c>
      <c r="K105" s="7" t="s">
        <v>30</v>
      </c>
    </row>
    <row r="106" spans="1:11" ht="16" x14ac:dyDescent="0.2">
      <c r="A106" s="7" t="s">
        <v>24</v>
      </c>
      <c r="B106" s="7" t="s">
        <v>55</v>
      </c>
      <c r="C106" s="8" t="s">
        <v>11</v>
      </c>
      <c r="D106" s="8">
        <v>107</v>
      </c>
      <c r="E106" s="8" t="s">
        <v>10</v>
      </c>
      <c r="F106" s="4">
        <v>1</v>
      </c>
      <c r="G106" s="18">
        <v>44161</v>
      </c>
      <c r="H106" s="18">
        <v>44181</v>
      </c>
      <c r="I106" s="17">
        <v>44268</v>
      </c>
      <c r="J106" s="83">
        <f t="shared" si="1"/>
        <v>20</v>
      </c>
      <c r="K106" s="7" t="s">
        <v>30</v>
      </c>
    </row>
    <row r="107" spans="1:11" ht="16" x14ac:dyDescent="0.2">
      <c r="A107" s="7" t="s">
        <v>24</v>
      </c>
      <c r="B107" s="7" t="s">
        <v>62</v>
      </c>
      <c r="C107" s="8" t="s">
        <v>11</v>
      </c>
      <c r="D107" s="8">
        <v>106</v>
      </c>
      <c r="E107" s="8" t="s">
        <v>10</v>
      </c>
      <c r="F107" s="4">
        <v>1</v>
      </c>
      <c r="G107" s="18">
        <v>44161</v>
      </c>
      <c r="H107" s="18">
        <v>44181</v>
      </c>
      <c r="I107" s="17">
        <v>44267</v>
      </c>
      <c r="J107" s="83">
        <f t="shared" si="1"/>
        <v>20</v>
      </c>
      <c r="K107" s="7" t="s">
        <v>30</v>
      </c>
    </row>
    <row r="108" spans="1:11" ht="16" x14ac:dyDescent="0.2">
      <c r="A108" s="7" t="s">
        <v>24</v>
      </c>
      <c r="B108" s="7" t="s">
        <v>61</v>
      </c>
      <c r="C108" s="8" t="s">
        <v>11</v>
      </c>
      <c r="D108" s="8">
        <v>114</v>
      </c>
      <c r="E108" s="8" t="s">
        <v>10</v>
      </c>
      <c r="F108" s="4">
        <v>4</v>
      </c>
      <c r="G108" s="18">
        <v>44154</v>
      </c>
      <c r="H108" s="18">
        <v>44174</v>
      </c>
      <c r="I108" s="17">
        <v>44268</v>
      </c>
      <c r="J108" s="83">
        <f t="shared" si="1"/>
        <v>20</v>
      </c>
      <c r="K108" s="7" t="s">
        <v>30</v>
      </c>
    </row>
    <row r="109" spans="1:11" ht="16" x14ac:dyDescent="0.2">
      <c r="A109" s="7" t="s">
        <v>24</v>
      </c>
      <c r="B109" s="7" t="s">
        <v>61</v>
      </c>
      <c r="C109" s="8" t="s">
        <v>11</v>
      </c>
      <c r="D109" s="8">
        <v>114</v>
      </c>
      <c r="E109" s="8" t="s">
        <v>10</v>
      </c>
      <c r="F109" s="4">
        <v>2</v>
      </c>
      <c r="G109" s="18">
        <v>44163</v>
      </c>
      <c r="H109" s="18">
        <v>44183</v>
      </c>
      <c r="I109" s="17">
        <v>44277</v>
      </c>
      <c r="J109" s="83">
        <f t="shared" si="1"/>
        <v>20</v>
      </c>
      <c r="K109" s="7" t="s">
        <v>30</v>
      </c>
    </row>
    <row r="110" spans="1:11" ht="16" x14ac:dyDescent="0.2">
      <c r="A110" s="7" t="s">
        <v>24</v>
      </c>
      <c r="B110" s="7" t="s">
        <v>55</v>
      </c>
      <c r="C110" s="8" t="s">
        <v>11</v>
      </c>
      <c r="D110" s="8">
        <v>107</v>
      </c>
      <c r="E110" s="8" t="s">
        <v>10</v>
      </c>
      <c r="F110" s="4">
        <v>4</v>
      </c>
      <c r="G110" s="18">
        <v>44173</v>
      </c>
      <c r="H110" s="18">
        <v>44193</v>
      </c>
      <c r="I110" s="17">
        <v>44280</v>
      </c>
      <c r="J110" s="83">
        <f t="shared" si="1"/>
        <v>20</v>
      </c>
      <c r="K110" s="7" t="s">
        <v>30</v>
      </c>
    </row>
    <row r="111" spans="1:11" ht="16" x14ac:dyDescent="0.2">
      <c r="A111" s="7" t="s">
        <v>24</v>
      </c>
      <c r="B111" s="7" t="s">
        <v>14</v>
      </c>
      <c r="C111" s="8" t="s">
        <v>11</v>
      </c>
      <c r="D111" s="8">
        <v>114</v>
      </c>
      <c r="E111" s="8" t="s">
        <v>10</v>
      </c>
      <c r="F111" s="4">
        <v>2</v>
      </c>
      <c r="G111" s="18">
        <v>44154</v>
      </c>
      <c r="H111" s="18">
        <v>44174</v>
      </c>
      <c r="I111" s="17">
        <v>44268</v>
      </c>
      <c r="J111" s="83">
        <f t="shared" si="1"/>
        <v>20</v>
      </c>
      <c r="K111" s="7" t="s">
        <v>30</v>
      </c>
    </row>
    <row r="112" spans="1:11" ht="16" x14ac:dyDescent="0.2">
      <c r="A112" s="7" t="s">
        <v>24</v>
      </c>
      <c r="B112" s="7" t="s">
        <v>55</v>
      </c>
      <c r="C112" s="8" t="s">
        <v>11</v>
      </c>
      <c r="D112" s="8">
        <v>107</v>
      </c>
      <c r="E112" s="8" t="s">
        <v>10</v>
      </c>
      <c r="F112" s="4">
        <v>2</v>
      </c>
      <c r="G112" s="18">
        <v>44163</v>
      </c>
      <c r="H112" s="18">
        <v>44183</v>
      </c>
      <c r="I112" s="17">
        <v>44270</v>
      </c>
      <c r="J112" s="83">
        <f t="shared" si="1"/>
        <v>20</v>
      </c>
      <c r="K112" s="7" t="s">
        <v>30</v>
      </c>
    </row>
    <row r="113" spans="1:11" ht="16" x14ac:dyDescent="0.2">
      <c r="A113" s="7" t="s">
        <v>24</v>
      </c>
      <c r="B113" s="7" t="s">
        <v>14</v>
      </c>
      <c r="C113" s="8" t="s">
        <v>11</v>
      </c>
      <c r="D113" s="8">
        <v>114</v>
      </c>
      <c r="E113" s="8" t="s">
        <v>10</v>
      </c>
      <c r="F113" s="4">
        <v>2</v>
      </c>
      <c r="G113" s="18">
        <v>44161</v>
      </c>
      <c r="H113" s="18">
        <v>44181</v>
      </c>
      <c r="I113" s="17">
        <v>44275</v>
      </c>
      <c r="J113" s="83">
        <f t="shared" si="1"/>
        <v>20</v>
      </c>
      <c r="K113" s="7" t="s">
        <v>30</v>
      </c>
    </row>
    <row r="114" spans="1:11" ht="16" x14ac:dyDescent="0.2">
      <c r="A114" s="7" t="s">
        <v>24</v>
      </c>
      <c r="B114" s="7" t="s">
        <v>55</v>
      </c>
      <c r="C114" s="8" t="s">
        <v>11</v>
      </c>
      <c r="D114" s="8">
        <v>107</v>
      </c>
      <c r="E114" s="8" t="s">
        <v>10</v>
      </c>
      <c r="F114" s="4">
        <v>1</v>
      </c>
      <c r="G114" s="18">
        <v>44161</v>
      </c>
      <c r="H114" s="18">
        <v>44181</v>
      </c>
      <c r="I114" s="17">
        <v>44268</v>
      </c>
      <c r="J114" s="83">
        <f t="shared" si="1"/>
        <v>20</v>
      </c>
      <c r="K114" s="7" t="s">
        <v>30</v>
      </c>
    </row>
    <row r="115" spans="1:11" ht="16" x14ac:dyDescent="0.2">
      <c r="A115" s="7" t="s">
        <v>24</v>
      </c>
      <c r="B115" s="7" t="s">
        <v>55</v>
      </c>
      <c r="C115" s="8" t="s">
        <v>11</v>
      </c>
      <c r="D115" s="8">
        <v>107</v>
      </c>
      <c r="E115" s="8" t="s">
        <v>10</v>
      </c>
      <c r="F115" s="4">
        <v>2</v>
      </c>
      <c r="G115" s="18">
        <v>44166</v>
      </c>
      <c r="H115" s="18">
        <v>44186</v>
      </c>
      <c r="I115" s="17">
        <v>44273</v>
      </c>
      <c r="J115" s="83">
        <f t="shared" si="1"/>
        <v>20</v>
      </c>
      <c r="K115" s="7" t="s">
        <v>30</v>
      </c>
    </row>
    <row r="116" spans="1:11" ht="16" x14ac:dyDescent="0.2">
      <c r="A116" s="7" t="s">
        <v>24</v>
      </c>
      <c r="B116" s="7" t="s">
        <v>13</v>
      </c>
      <c r="C116" s="8" t="s">
        <v>11</v>
      </c>
      <c r="D116" s="8">
        <v>112</v>
      </c>
      <c r="E116" s="8" t="s">
        <v>10</v>
      </c>
      <c r="F116" s="4">
        <v>1.5</v>
      </c>
      <c r="G116" s="17">
        <v>44180</v>
      </c>
      <c r="H116" s="18">
        <v>44200</v>
      </c>
      <c r="I116" s="17">
        <v>44292</v>
      </c>
      <c r="J116" s="83">
        <f t="shared" si="1"/>
        <v>20</v>
      </c>
      <c r="K116" s="7" t="s">
        <v>30</v>
      </c>
    </row>
    <row r="117" spans="1:11" ht="16" x14ac:dyDescent="0.2">
      <c r="A117" s="7" t="s">
        <v>37</v>
      </c>
      <c r="B117" s="7" t="s">
        <v>31</v>
      </c>
      <c r="C117" s="8" t="s">
        <v>9</v>
      </c>
      <c r="D117" s="8">
        <v>107</v>
      </c>
      <c r="E117" s="8" t="s">
        <v>22</v>
      </c>
      <c r="F117" s="4">
        <v>0.13600000000000001</v>
      </c>
      <c r="G117" s="19">
        <v>44147</v>
      </c>
      <c r="H117" s="20">
        <v>44167</v>
      </c>
      <c r="I117" s="11">
        <f>D117+G117</f>
        <v>44254</v>
      </c>
      <c r="J117" s="83">
        <f t="shared" si="1"/>
        <v>20</v>
      </c>
    </row>
    <row r="118" spans="1:11" ht="16" x14ac:dyDescent="0.2">
      <c r="A118" s="7" t="s">
        <v>37</v>
      </c>
      <c r="B118" s="7" t="s">
        <v>13</v>
      </c>
      <c r="C118" s="8" t="s">
        <v>11</v>
      </c>
      <c r="D118" s="8">
        <v>112</v>
      </c>
      <c r="E118" s="8" t="s">
        <v>22</v>
      </c>
      <c r="F118" s="4">
        <v>9.4E-2</v>
      </c>
      <c r="G118" s="19">
        <v>44147</v>
      </c>
      <c r="H118" s="20">
        <v>44167</v>
      </c>
      <c r="I118" s="11">
        <f t="shared" ref="I118:I124" si="2">D118+G118</f>
        <v>44259</v>
      </c>
      <c r="J118" s="83">
        <f t="shared" si="1"/>
        <v>20</v>
      </c>
    </row>
    <row r="119" spans="1:11" ht="16" x14ac:dyDescent="0.2">
      <c r="A119" s="7" t="s">
        <v>37</v>
      </c>
      <c r="B119" s="7" t="s">
        <v>12</v>
      </c>
      <c r="C119" s="8" t="s">
        <v>11</v>
      </c>
      <c r="D119" s="8">
        <v>114</v>
      </c>
      <c r="E119" s="8" t="s">
        <v>22</v>
      </c>
      <c r="F119" s="4">
        <v>0.10299999999999999</v>
      </c>
      <c r="G119" s="19">
        <v>44147</v>
      </c>
      <c r="H119" s="20">
        <v>44167</v>
      </c>
      <c r="I119" s="11">
        <f t="shared" si="2"/>
        <v>44261</v>
      </c>
      <c r="J119" s="83">
        <f t="shared" si="1"/>
        <v>20</v>
      </c>
    </row>
    <row r="120" spans="1:11" ht="16" x14ac:dyDescent="0.2">
      <c r="A120" s="7" t="s">
        <v>37</v>
      </c>
      <c r="B120" s="7" t="s">
        <v>32</v>
      </c>
      <c r="C120" s="8" t="s">
        <v>11</v>
      </c>
      <c r="D120" s="8">
        <v>108</v>
      </c>
      <c r="E120" s="8" t="s">
        <v>22</v>
      </c>
      <c r="F120" s="4">
        <v>0.16</v>
      </c>
      <c r="G120" s="19">
        <v>44147</v>
      </c>
      <c r="H120" s="20">
        <v>44168</v>
      </c>
      <c r="I120" s="11">
        <f t="shared" si="2"/>
        <v>44255</v>
      </c>
      <c r="J120" s="83">
        <f t="shared" si="1"/>
        <v>21</v>
      </c>
    </row>
    <row r="121" spans="1:11" ht="16" x14ac:dyDescent="0.2">
      <c r="A121" s="7" t="s">
        <v>37</v>
      </c>
      <c r="B121" s="7" t="s">
        <v>33</v>
      </c>
      <c r="C121" s="8" t="s">
        <v>11</v>
      </c>
      <c r="D121" s="8">
        <v>109</v>
      </c>
      <c r="E121" s="8" t="s">
        <v>22</v>
      </c>
      <c r="F121" s="4">
        <v>0.128</v>
      </c>
      <c r="G121" s="19">
        <v>44147</v>
      </c>
      <c r="H121" s="20">
        <v>44168</v>
      </c>
      <c r="I121" s="11">
        <f t="shared" si="2"/>
        <v>44256</v>
      </c>
      <c r="J121" s="83">
        <f t="shared" si="1"/>
        <v>21</v>
      </c>
    </row>
    <row r="122" spans="1:11" ht="16" x14ac:dyDescent="0.2">
      <c r="A122" s="7" t="s">
        <v>37</v>
      </c>
      <c r="B122" s="7" t="s">
        <v>34</v>
      </c>
      <c r="C122" s="8" t="s">
        <v>11</v>
      </c>
      <c r="D122" s="8">
        <v>113</v>
      </c>
      <c r="E122" s="8" t="s">
        <v>22</v>
      </c>
      <c r="F122" s="4">
        <v>0.17299999999999999</v>
      </c>
      <c r="G122" s="19">
        <v>44147</v>
      </c>
      <c r="H122" s="20">
        <v>44168</v>
      </c>
      <c r="I122" s="11">
        <f t="shared" si="2"/>
        <v>44260</v>
      </c>
      <c r="J122" s="83">
        <f t="shared" si="1"/>
        <v>21</v>
      </c>
    </row>
    <row r="123" spans="1:11" ht="16" x14ac:dyDescent="0.2">
      <c r="A123" s="7" t="s">
        <v>37</v>
      </c>
      <c r="B123" s="7" t="s">
        <v>35</v>
      </c>
      <c r="C123" s="8" t="s">
        <v>11</v>
      </c>
      <c r="D123" s="8">
        <v>107</v>
      </c>
      <c r="E123" s="8" t="s">
        <v>22</v>
      </c>
      <c r="F123" s="4">
        <v>0.11600000000000001</v>
      </c>
      <c r="G123" s="19">
        <v>44147</v>
      </c>
      <c r="H123" s="20">
        <v>44168</v>
      </c>
      <c r="I123" s="11">
        <f t="shared" si="2"/>
        <v>44254</v>
      </c>
      <c r="J123" s="83">
        <f t="shared" si="1"/>
        <v>21</v>
      </c>
    </row>
    <row r="124" spans="1:11" ht="16" x14ac:dyDescent="0.2">
      <c r="A124" s="7" t="s">
        <v>37</v>
      </c>
      <c r="B124" s="7" t="s">
        <v>36</v>
      </c>
      <c r="C124" s="8" t="s">
        <v>11</v>
      </c>
      <c r="D124" s="8">
        <v>110</v>
      </c>
      <c r="E124" s="8" t="s">
        <v>22</v>
      </c>
      <c r="F124" s="4">
        <v>0.12</v>
      </c>
      <c r="G124" s="19">
        <v>44147</v>
      </c>
      <c r="H124" s="20">
        <v>44168</v>
      </c>
      <c r="I124" s="11">
        <f t="shared" si="2"/>
        <v>44257</v>
      </c>
      <c r="J124" s="83">
        <f t="shared" si="1"/>
        <v>21</v>
      </c>
    </row>
    <row r="125" spans="1:11" ht="16" x14ac:dyDescent="0.2">
      <c r="A125" s="7" t="s">
        <v>37</v>
      </c>
      <c r="B125" s="7" t="s">
        <v>13</v>
      </c>
      <c r="C125" s="8" t="s">
        <v>11</v>
      </c>
      <c r="D125" s="8">
        <v>112</v>
      </c>
      <c r="E125" s="8" t="s">
        <v>10</v>
      </c>
      <c r="F125" s="4">
        <v>9.4499999999999993</v>
      </c>
      <c r="G125" s="18">
        <v>44158</v>
      </c>
      <c r="H125" s="18">
        <v>44178</v>
      </c>
      <c r="I125" s="18">
        <v>44271</v>
      </c>
      <c r="J125" s="83">
        <f t="shared" si="1"/>
        <v>20</v>
      </c>
    </row>
    <row r="126" spans="1:11" ht="16" x14ac:dyDescent="0.2">
      <c r="A126" s="7" t="s">
        <v>37</v>
      </c>
      <c r="B126" s="7" t="s">
        <v>12</v>
      </c>
      <c r="C126" s="8" t="s">
        <v>11</v>
      </c>
      <c r="D126" s="8">
        <v>114</v>
      </c>
      <c r="E126" s="8" t="s">
        <v>10</v>
      </c>
      <c r="F126" s="4">
        <v>17.010000000000002</v>
      </c>
      <c r="G126" s="18">
        <v>44147</v>
      </c>
      <c r="H126" s="18">
        <v>44167</v>
      </c>
      <c r="I126" s="18">
        <v>44264</v>
      </c>
      <c r="J126" s="83">
        <f t="shared" si="1"/>
        <v>20</v>
      </c>
    </row>
    <row r="127" spans="1:11" ht="16" x14ac:dyDescent="0.2">
      <c r="A127" s="7" t="s">
        <v>37</v>
      </c>
      <c r="B127" s="7" t="s">
        <v>38</v>
      </c>
      <c r="C127" s="8" t="s">
        <v>11</v>
      </c>
      <c r="D127" s="8">
        <v>112</v>
      </c>
      <c r="E127" s="8" t="s">
        <v>10</v>
      </c>
      <c r="F127" s="4">
        <v>2.41</v>
      </c>
      <c r="G127" s="18">
        <v>44154</v>
      </c>
      <c r="H127" s="18">
        <v>44174</v>
      </c>
      <c r="I127" s="18">
        <v>44266</v>
      </c>
      <c r="J127" s="83">
        <f t="shared" si="1"/>
        <v>20</v>
      </c>
    </row>
    <row r="128" spans="1:11" ht="16" x14ac:dyDescent="0.2">
      <c r="A128" s="7" t="s">
        <v>37</v>
      </c>
      <c r="B128" s="7" t="s">
        <v>39</v>
      </c>
      <c r="C128" s="8" t="s">
        <v>11</v>
      </c>
      <c r="D128" s="8">
        <v>120</v>
      </c>
      <c r="E128" s="8" t="s">
        <v>10</v>
      </c>
      <c r="F128" s="4">
        <v>4.4800000000000004</v>
      </c>
      <c r="G128" s="18">
        <v>44155</v>
      </c>
      <c r="H128" s="18">
        <v>44175</v>
      </c>
      <c r="I128" s="18">
        <v>44275</v>
      </c>
      <c r="J128" s="83">
        <f t="shared" si="1"/>
        <v>20</v>
      </c>
    </row>
    <row r="129" spans="1:11" ht="16" x14ac:dyDescent="0.2">
      <c r="A129" s="7" t="s">
        <v>37</v>
      </c>
      <c r="B129" s="7" t="s">
        <v>16</v>
      </c>
      <c r="C129" s="8" t="s">
        <v>11</v>
      </c>
      <c r="D129" s="8">
        <v>106</v>
      </c>
      <c r="E129" s="8" t="s">
        <v>10</v>
      </c>
      <c r="F129" s="4">
        <v>4.8</v>
      </c>
      <c r="G129" s="18">
        <v>44153</v>
      </c>
      <c r="H129" s="18">
        <v>44183</v>
      </c>
      <c r="I129" s="18">
        <v>44263</v>
      </c>
      <c r="J129" s="83">
        <f t="shared" si="1"/>
        <v>30</v>
      </c>
    </row>
    <row r="130" spans="1:11" ht="16" x14ac:dyDescent="0.2">
      <c r="A130" s="7" t="s">
        <v>37</v>
      </c>
      <c r="B130" s="7" t="s">
        <v>33</v>
      </c>
      <c r="C130" s="8" t="s">
        <v>11</v>
      </c>
      <c r="D130" s="8">
        <v>109</v>
      </c>
      <c r="E130" s="8" t="s">
        <v>10</v>
      </c>
      <c r="F130" s="4">
        <v>12.490000000000002</v>
      </c>
      <c r="G130" s="18">
        <v>44151</v>
      </c>
      <c r="H130" s="18">
        <v>44170</v>
      </c>
      <c r="I130" s="18">
        <v>44260</v>
      </c>
      <c r="J130" s="83">
        <f t="shared" si="1"/>
        <v>19</v>
      </c>
    </row>
    <row r="131" spans="1:11" ht="16" x14ac:dyDescent="0.2">
      <c r="A131" s="7" t="s">
        <v>37</v>
      </c>
      <c r="B131" s="7" t="s">
        <v>34</v>
      </c>
      <c r="C131" s="8" t="s">
        <v>11</v>
      </c>
      <c r="D131" s="8">
        <v>113</v>
      </c>
      <c r="E131" s="8" t="s">
        <v>10</v>
      </c>
      <c r="F131" s="4">
        <v>14.41</v>
      </c>
      <c r="G131" s="18">
        <v>44151</v>
      </c>
      <c r="H131" s="18">
        <v>44169</v>
      </c>
      <c r="I131" s="18">
        <v>44273</v>
      </c>
      <c r="J131" s="83">
        <f t="shared" ref="J131:J194" si="3">H131-G131</f>
        <v>18</v>
      </c>
    </row>
    <row r="132" spans="1:11" s="16" customFormat="1" ht="16" x14ac:dyDescent="0.2">
      <c r="A132" s="16" t="s">
        <v>40</v>
      </c>
      <c r="B132" s="16" t="s">
        <v>68</v>
      </c>
      <c r="C132" s="37" t="s">
        <v>11</v>
      </c>
      <c r="D132" s="37">
        <v>123</v>
      </c>
      <c r="E132" s="37" t="s">
        <v>10</v>
      </c>
      <c r="F132" s="51">
        <v>1.72</v>
      </c>
      <c r="G132" s="89">
        <v>44181</v>
      </c>
      <c r="H132" s="89">
        <v>44202</v>
      </c>
      <c r="I132" s="90">
        <f>G132+D132</f>
        <v>44304</v>
      </c>
      <c r="J132" s="83">
        <f t="shared" si="3"/>
        <v>21</v>
      </c>
      <c r="K132" s="91"/>
    </row>
    <row r="133" spans="1:11" s="16" customFormat="1" ht="16" x14ac:dyDescent="0.2">
      <c r="A133" s="16" t="s">
        <v>40</v>
      </c>
      <c r="B133" s="16" t="s">
        <v>57</v>
      </c>
      <c r="C133" s="37" t="s">
        <v>11</v>
      </c>
      <c r="D133" s="37">
        <v>107</v>
      </c>
      <c r="E133" s="37" t="s">
        <v>10</v>
      </c>
      <c r="F133" s="51">
        <v>2</v>
      </c>
      <c r="G133" s="89">
        <v>44186</v>
      </c>
      <c r="H133" s="89">
        <v>44209</v>
      </c>
      <c r="I133" s="90">
        <f t="shared" ref="I133:I138" si="4">G133+D133</f>
        <v>44293</v>
      </c>
      <c r="J133" s="83">
        <f t="shared" si="3"/>
        <v>23</v>
      </c>
    </row>
    <row r="134" spans="1:11" s="16" customFormat="1" ht="16" x14ac:dyDescent="0.2">
      <c r="A134" s="16" t="s">
        <v>40</v>
      </c>
      <c r="B134" s="16" t="s">
        <v>13</v>
      </c>
      <c r="C134" s="37" t="s">
        <v>11</v>
      </c>
      <c r="D134" s="37">
        <v>112</v>
      </c>
      <c r="E134" s="37" t="s">
        <v>10</v>
      </c>
      <c r="F134" s="51">
        <v>1.44</v>
      </c>
      <c r="G134" s="89">
        <v>44186</v>
      </c>
      <c r="H134" s="89">
        <v>44208</v>
      </c>
      <c r="I134" s="90">
        <f t="shared" si="4"/>
        <v>44298</v>
      </c>
      <c r="J134" s="83">
        <f t="shared" si="3"/>
        <v>22</v>
      </c>
    </row>
    <row r="135" spans="1:11" s="16" customFormat="1" ht="16" x14ac:dyDescent="0.2">
      <c r="A135" s="16" t="s">
        <v>40</v>
      </c>
      <c r="B135" s="16" t="s">
        <v>63</v>
      </c>
      <c r="C135" s="37" t="s">
        <v>11</v>
      </c>
      <c r="D135" s="37">
        <v>122</v>
      </c>
      <c r="E135" s="37" t="s">
        <v>10</v>
      </c>
      <c r="F135" s="51">
        <v>1.8</v>
      </c>
      <c r="G135" s="89">
        <v>44183</v>
      </c>
      <c r="H135" s="89">
        <v>44203</v>
      </c>
      <c r="I135" s="90">
        <f t="shared" si="4"/>
        <v>44305</v>
      </c>
      <c r="J135" s="83">
        <f t="shared" si="3"/>
        <v>20</v>
      </c>
    </row>
    <row r="136" spans="1:11" s="16" customFormat="1" ht="16" x14ac:dyDescent="0.2">
      <c r="A136" s="16" t="s">
        <v>40</v>
      </c>
      <c r="B136" s="16" t="s">
        <v>64</v>
      </c>
      <c r="C136" s="37" t="s">
        <v>11</v>
      </c>
      <c r="D136" s="37">
        <v>114</v>
      </c>
      <c r="E136" s="37" t="s">
        <v>10</v>
      </c>
      <c r="F136" s="51">
        <v>1.3</v>
      </c>
      <c r="G136" s="89">
        <v>44183</v>
      </c>
      <c r="H136" s="89">
        <v>44204</v>
      </c>
      <c r="I136" s="90">
        <f t="shared" si="4"/>
        <v>44297</v>
      </c>
      <c r="J136" s="83">
        <f t="shared" si="3"/>
        <v>21</v>
      </c>
    </row>
    <row r="137" spans="1:11" s="16" customFormat="1" ht="16" x14ac:dyDescent="0.2">
      <c r="A137" s="16" t="s">
        <v>40</v>
      </c>
      <c r="B137" s="16" t="s">
        <v>14</v>
      </c>
      <c r="C137" s="37" t="s">
        <v>11</v>
      </c>
      <c r="D137" s="37">
        <v>114</v>
      </c>
      <c r="E137" s="37" t="s">
        <v>10</v>
      </c>
      <c r="F137" s="51">
        <v>1.74</v>
      </c>
      <c r="G137" s="89">
        <v>44188</v>
      </c>
      <c r="H137" s="89">
        <v>44207</v>
      </c>
      <c r="I137" s="90">
        <f t="shared" si="4"/>
        <v>44302</v>
      </c>
      <c r="J137" s="83">
        <f t="shared" si="3"/>
        <v>19</v>
      </c>
    </row>
    <row r="138" spans="1:11" s="16" customFormat="1" ht="16" x14ac:dyDescent="0.2">
      <c r="A138" s="16" t="s">
        <v>40</v>
      </c>
      <c r="B138" s="16" t="s">
        <v>55</v>
      </c>
      <c r="C138" s="37" t="s">
        <v>11</v>
      </c>
      <c r="D138" s="37">
        <v>121</v>
      </c>
      <c r="E138" s="37" t="s">
        <v>10</v>
      </c>
      <c r="F138" s="51">
        <v>2</v>
      </c>
      <c r="G138" s="89">
        <v>44181</v>
      </c>
      <c r="H138" s="89">
        <v>44202</v>
      </c>
      <c r="I138" s="90">
        <f t="shared" si="4"/>
        <v>44302</v>
      </c>
      <c r="J138" s="83">
        <f t="shared" si="3"/>
        <v>21</v>
      </c>
    </row>
    <row r="139" spans="1:11" ht="16" x14ac:dyDescent="0.2">
      <c r="A139" s="7" t="s">
        <v>46</v>
      </c>
      <c r="B139" s="7" t="s">
        <v>13</v>
      </c>
      <c r="C139" s="8" t="s">
        <v>11</v>
      </c>
      <c r="D139" s="8">
        <v>112</v>
      </c>
      <c r="E139" s="8" t="s">
        <v>10</v>
      </c>
      <c r="F139" s="4">
        <v>2.21</v>
      </c>
      <c r="G139" s="14">
        <v>44154</v>
      </c>
      <c r="H139" s="15">
        <v>44172</v>
      </c>
      <c r="I139" s="21">
        <f>G139+112</f>
        <v>44266</v>
      </c>
      <c r="J139" s="83">
        <f t="shared" si="3"/>
        <v>18</v>
      </c>
    </row>
    <row r="140" spans="1:11" ht="16" x14ac:dyDescent="0.2">
      <c r="A140" s="7" t="s">
        <v>46</v>
      </c>
      <c r="B140" s="7" t="s">
        <v>34</v>
      </c>
      <c r="C140" s="8" t="s">
        <v>11</v>
      </c>
      <c r="D140" s="8">
        <v>113</v>
      </c>
      <c r="E140" s="8" t="s">
        <v>10</v>
      </c>
      <c r="F140" s="4">
        <v>2.33</v>
      </c>
      <c r="G140" s="14">
        <v>44153</v>
      </c>
      <c r="H140" s="15">
        <v>44172</v>
      </c>
      <c r="I140" s="14">
        <f>G140+113</f>
        <v>44266</v>
      </c>
      <c r="J140" s="83">
        <f t="shared" si="3"/>
        <v>19</v>
      </c>
    </row>
    <row r="141" spans="1:11" ht="16" x14ac:dyDescent="0.2">
      <c r="A141" s="7" t="s">
        <v>46</v>
      </c>
      <c r="B141" s="7" t="s">
        <v>13</v>
      </c>
      <c r="C141" s="8" t="s">
        <v>11</v>
      </c>
      <c r="D141" s="8">
        <v>112</v>
      </c>
      <c r="E141" s="8" t="s">
        <v>10</v>
      </c>
      <c r="F141" s="4">
        <v>2.14</v>
      </c>
      <c r="G141" s="14">
        <v>44154</v>
      </c>
      <c r="H141" s="15">
        <v>44173</v>
      </c>
      <c r="I141" s="14">
        <f>G141+112</f>
        <v>44266</v>
      </c>
      <c r="J141" s="83">
        <f t="shared" si="3"/>
        <v>19</v>
      </c>
    </row>
    <row r="142" spans="1:11" ht="16" x14ac:dyDescent="0.2">
      <c r="A142" s="7" t="s">
        <v>46</v>
      </c>
      <c r="B142" s="7" t="s">
        <v>34</v>
      </c>
      <c r="C142" s="8" t="s">
        <v>11</v>
      </c>
      <c r="D142" s="8">
        <v>113</v>
      </c>
      <c r="E142" s="8" t="s">
        <v>10</v>
      </c>
      <c r="F142" s="4">
        <v>2.1</v>
      </c>
      <c r="G142" s="14">
        <v>44153</v>
      </c>
      <c r="H142" s="15">
        <v>44173</v>
      </c>
      <c r="I142" s="14">
        <f>G142+113</f>
        <v>44266</v>
      </c>
      <c r="J142" s="83">
        <f t="shared" si="3"/>
        <v>20</v>
      </c>
    </row>
    <row r="143" spans="1:11" ht="16" x14ac:dyDescent="0.2">
      <c r="A143" s="7" t="s">
        <v>46</v>
      </c>
      <c r="B143" s="7" t="s">
        <v>13</v>
      </c>
      <c r="C143" s="8" t="s">
        <v>11</v>
      </c>
      <c r="D143" s="8">
        <v>112</v>
      </c>
      <c r="E143" s="8" t="s">
        <v>10</v>
      </c>
      <c r="F143" s="4">
        <v>1.26</v>
      </c>
      <c r="G143" s="14">
        <v>44154</v>
      </c>
      <c r="H143" s="15">
        <v>44175</v>
      </c>
      <c r="I143" s="14">
        <f t="shared" ref="I143:I147" si="5">G143+112</f>
        <v>44266</v>
      </c>
      <c r="J143" s="83">
        <f t="shared" si="3"/>
        <v>21</v>
      </c>
    </row>
    <row r="144" spans="1:11" ht="16" x14ac:dyDescent="0.2">
      <c r="A144" s="7" t="s">
        <v>46</v>
      </c>
      <c r="B144" s="7" t="s">
        <v>35</v>
      </c>
      <c r="C144" s="8" t="s">
        <v>11</v>
      </c>
      <c r="D144" s="8">
        <v>107</v>
      </c>
      <c r="E144" s="8" t="s">
        <v>10</v>
      </c>
      <c r="F144" s="4">
        <v>2.08</v>
      </c>
      <c r="G144" s="14">
        <v>44153</v>
      </c>
      <c r="H144" s="15">
        <v>44175</v>
      </c>
      <c r="I144" s="14">
        <f>G144+D144</f>
        <v>44260</v>
      </c>
      <c r="J144" s="83">
        <f t="shared" si="3"/>
        <v>22</v>
      </c>
    </row>
    <row r="145" spans="1:10" ht="16" x14ac:dyDescent="0.2">
      <c r="A145" s="7" t="s">
        <v>46</v>
      </c>
      <c r="B145" s="7" t="s">
        <v>13</v>
      </c>
      <c r="C145" s="8" t="s">
        <v>11</v>
      </c>
      <c r="D145" s="8">
        <v>112</v>
      </c>
      <c r="E145" s="8" t="s">
        <v>10</v>
      </c>
      <c r="F145" s="4">
        <v>1.27</v>
      </c>
      <c r="G145" s="14">
        <v>44154</v>
      </c>
      <c r="H145" s="15">
        <v>44175</v>
      </c>
      <c r="I145" s="14">
        <f t="shared" si="5"/>
        <v>44266</v>
      </c>
      <c r="J145" s="83">
        <f t="shared" si="3"/>
        <v>21</v>
      </c>
    </row>
    <row r="146" spans="1:10" ht="16" x14ac:dyDescent="0.2">
      <c r="A146" s="7" t="s">
        <v>46</v>
      </c>
      <c r="B146" s="7" t="s">
        <v>13</v>
      </c>
      <c r="C146" s="8" t="s">
        <v>11</v>
      </c>
      <c r="D146" s="8">
        <v>112</v>
      </c>
      <c r="E146" s="8" t="s">
        <v>10</v>
      </c>
      <c r="F146" s="4">
        <v>2.17</v>
      </c>
      <c r="G146" s="14">
        <v>44155</v>
      </c>
      <c r="H146" s="15">
        <v>44176</v>
      </c>
      <c r="I146" s="14">
        <f t="shared" si="5"/>
        <v>44267</v>
      </c>
      <c r="J146" s="83">
        <f t="shared" si="3"/>
        <v>21</v>
      </c>
    </row>
    <row r="147" spans="1:10" ht="16" x14ac:dyDescent="0.2">
      <c r="A147" s="7" t="s">
        <v>46</v>
      </c>
      <c r="B147" s="7" t="s">
        <v>13</v>
      </c>
      <c r="C147" s="8" t="s">
        <v>11</v>
      </c>
      <c r="D147" s="8">
        <v>112</v>
      </c>
      <c r="E147" s="8" t="s">
        <v>10</v>
      </c>
      <c r="F147" s="4">
        <v>0.48</v>
      </c>
      <c r="G147" s="14">
        <v>44155</v>
      </c>
      <c r="H147" s="15">
        <v>44176</v>
      </c>
      <c r="I147" s="14">
        <f t="shared" si="5"/>
        <v>44267</v>
      </c>
      <c r="J147" s="83">
        <f t="shared" si="3"/>
        <v>21</v>
      </c>
    </row>
    <row r="148" spans="1:10" ht="16" x14ac:dyDescent="0.2">
      <c r="A148" s="7" t="s">
        <v>46</v>
      </c>
      <c r="B148" s="7" t="s">
        <v>15</v>
      </c>
      <c r="C148" s="8" t="s">
        <v>11</v>
      </c>
      <c r="D148" s="8">
        <v>106</v>
      </c>
      <c r="E148" s="8" t="s">
        <v>10</v>
      </c>
      <c r="F148" s="4">
        <v>1.6</v>
      </c>
      <c r="G148" s="14">
        <v>44154</v>
      </c>
      <c r="H148" s="15">
        <v>44176</v>
      </c>
      <c r="I148" s="14">
        <f>G148+106</f>
        <v>44260</v>
      </c>
      <c r="J148" s="83">
        <f t="shared" si="3"/>
        <v>22</v>
      </c>
    </row>
    <row r="149" spans="1:10" ht="16" x14ac:dyDescent="0.2">
      <c r="A149" s="7" t="s">
        <v>46</v>
      </c>
      <c r="B149" s="7" t="s">
        <v>13</v>
      </c>
      <c r="C149" s="8" t="s">
        <v>11</v>
      </c>
      <c r="D149" s="8">
        <v>112</v>
      </c>
      <c r="E149" s="8" t="s">
        <v>10</v>
      </c>
      <c r="F149" s="4">
        <v>1.95</v>
      </c>
      <c r="G149" s="14">
        <v>44155</v>
      </c>
      <c r="H149" s="15">
        <v>44177</v>
      </c>
      <c r="I149" s="14">
        <f>G149+112</f>
        <v>44267</v>
      </c>
      <c r="J149" s="83">
        <f t="shared" si="3"/>
        <v>22</v>
      </c>
    </row>
    <row r="150" spans="1:10" ht="16" x14ac:dyDescent="0.2">
      <c r="A150" s="7" t="s">
        <v>46</v>
      </c>
      <c r="B150" s="7" t="s">
        <v>41</v>
      </c>
      <c r="C150" s="8" t="s">
        <v>11</v>
      </c>
      <c r="D150" s="8">
        <v>110</v>
      </c>
      <c r="E150" s="8" t="s">
        <v>10</v>
      </c>
      <c r="F150" s="4">
        <v>2.15</v>
      </c>
      <c r="G150" s="14">
        <v>44162</v>
      </c>
      <c r="H150" s="15">
        <v>44177</v>
      </c>
      <c r="I150" s="14">
        <f>G150+110</f>
        <v>44272</v>
      </c>
      <c r="J150" s="83">
        <f t="shared" si="3"/>
        <v>15</v>
      </c>
    </row>
    <row r="151" spans="1:10" ht="16" x14ac:dyDescent="0.2">
      <c r="A151" s="7" t="s">
        <v>46</v>
      </c>
      <c r="B151" s="7" t="s">
        <v>12</v>
      </c>
      <c r="C151" s="8" t="s">
        <v>11</v>
      </c>
      <c r="D151" s="8">
        <v>114</v>
      </c>
      <c r="E151" s="8" t="s">
        <v>10</v>
      </c>
      <c r="F151" s="4">
        <v>0.78</v>
      </c>
      <c r="G151" s="14">
        <v>44155</v>
      </c>
      <c r="H151" s="15">
        <v>44178</v>
      </c>
      <c r="I151" s="14">
        <f>G151+114</f>
        <v>44269</v>
      </c>
      <c r="J151" s="83">
        <f t="shared" si="3"/>
        <v>23</v>
      </c>
    </row>
    <row r="152" spans="1:10" ht="16" x14ac:dyDescent="0.2">
      <c r="A152" s="7" t="s">
        <v>46</v>
      </c>
      <c r="B152" s="7" t="s">
        <v>12</v>
      </c>
      <c r="C152" s="8" t="s">
        <v>11</v>
      </c>
      <c r="D152" s="8">
        <v>114</v>
      </c>
      <c r="E152" s="8" t="s">
        <v>10</v>
      </c>
      <c r="F152" s="4">
        <v>2.19</v>
      </c>
      <c r="G152" s="14">
        <v>44156</v>
      </c>
      <c r="H152" s="15">
        <v>44178</v>
      </c>
      <c r="I152" s="14">
        <f>G152+114</f>
        <v>44270</v>
      </c>
      <c r="J152" s="83">
        <f t="shared" si="3"/>
        <v>22</v>
      </c>
    </row>
    <row r="153" spans="1:10" ht="16" x14ac:dyDescent="0.2">
      <c r="A153" s="7" t="s">
        <v>46</v>
      </c>
      <c r="B153" s="7" t="s">
        <v>12</v>
      </c>
      <c r="C153" s="8" t="s">
        <v>11</v>
      </c>
      <c r="D153" s="8">
        <v>114</v>
      </c>
      <c r="E153" s="8" t="s">
        <v>10</v>
      </c>
      <c r="F153" s="4">
        <v>1.17</v>
      </c>
      <c r="G153" s="14">
        <v>44160</v>
      </c>
      <c r="H153" s="15">
        <v>44179</v>
      </c>
      <c r="I153" s="14">
        <f>G153+114</f>
        <v>44274</v>
      </c>
      <c r="J153" s="83">
        <f t="shared" si="3"/>
        <v>19</v>
      </c>
    </row>
    <row r="154" spans="1:10" ht="16" x14ac:dyDescent="0.2">
      <c r="A154" s="7" t="s">
        <v>46</v>
      </c>
      <c r="B154" s="7" t="s">
        <v>12</v>
      </c>
      <c r="C154" s="8" t="s">
        <v>11</v>
      </c>
      <c r="D154" s="8">
        <v>114</v>
      </c>
      <c r="E154" s="8" t="s">
        <v>10</v>
      </c>
      <c r="F154" s="4">
        <v>0.65</v>
      </c>
      <c r="G154" s="14">
        <v>44156</v>
      </c>
      <c r="H154" s="15">
        <f>H152+2</f>
        <v>44180</v>
      </c>
      <c r="I154" s="14">
        <f>G154+114</f>
        <v>44270</v>
      </c>
      <c r="J154" s="83">
        <f t="shared" si="3"/>
        <v>24</v>
      </c>
    </row>
    <row r="155" spans="1:10" ht="16" x14ac:dyDescent="0.2">
      <c r="A155" s="7" t="s">
        <v>46</v>
      </c>
      <c r="B155" s="7" t="s">
        <v>38</v>
      </c>
      <c r="C155" s="8" t="s">
        <v>11</v>
      </c>
      <c r="D155" s="8">
        <v>112</v>
      </c>
      <c r="E155" s="8" t="s">
        <v>10</v>
      </c>
      <c r="F155" s="4">
        <v>1.36</v>
      </c>
      <c r="G155" s="14">
        <v>44158</v>
      </c>
      <c r="H155" s="15">
        <v>44180</v>
      </c>
      <c r="I155" s="14">
        <f>G155+112</f>
        <v>44270</v>
      </c>
      <c r="J155" s="83">
        <f t="shared" si="3"/>
        <v>22</v>
      </c>
    </row>
    <row r="156" spans="1:10" ht="16" x14ac:dyDescent="0.2">
      <c r="A156" s="7" t="s">
        <v>46</v>
      </c>
      <c r="B156" s="7" t="s">
        <v>42</v>
      </c>
      <c r="C156" s="8" t="s">
        <v>11</v>
      </c>
      <c r="D156" s="8">
        <v>112</v>
      </c>
      <c r="E156" s="8" t="s">
        <v>10</v>
      </c>
      <c r="F156" s="4">
        <v>2.11</v>
      </c>
      <c r="G156" s="14">
        <v>44155</v>
      </c>
      <c r="H156" s="15">
        <v>44180</v>
      </c>
      <c r="I156" s="14">
        <f>G156+D156</f>
        <v>44267</v>
      </c>
      <c r="J156" s="83">
        <f t="shared" si="3"/>
        <v>25</v>
      </c>
    </row>
    <row r="157" spans="1:10" ht="16" x14ac:dyDescent="0.2">
      <c r="A157" s="7" t="s">
        <v>46</v>
      </c>
      <c r="B157" s="7" t="s">
        <v>12</v>
      </c>
      <c r="C157" s="8" t="s">
        <v>11</v>
      </c>
      <c r="D157" s="8">
        <v>112</v>
      </c>
      <c r="E157" s="8" t="s">
        <v>10</v>
      </c>
      <c r="F157" s="4">
        <v>0.43</v>
      </c>
      <c r="G157" s="14">
        <v>44158</v>
      </c>
      <c r="H157" s="15">
        <v>44181</v>
      </c>
      <c r="I157" s="14">
        <f>G157+112</f>
        <v>44270</v>
      </c>
      <c r="J157" s="83">
        <f t="shared" si="3"/>
        <v>23</v>
      </c>
    </row>
    <row r="158" spans="1:10" ht="16" x14ac:dyDescent="0.2">
      <c r="A158" s="7" t="s">
        <v>46</v>
      </c>
      <c r="B158" s="7" t="s">
        <v>42</v>
      </c>
      <c r="C158" s="8" t="s">
        <v>11</v>
      </c>
      <c r="D158" s="8">
        <v>112</v>
      </c>
      <c r="E158" s="8" t="s">
        <v>10</v>
      </c>
      <c r="F158" s="4">
        <v>0.91</v>
      </c>
      <c r="G158" s="14">
        <v>44155</v>
      </c>
      <c r="H158" s="15">
        <v>44181</v>
      </c>
      <c r="I158" s="14">
        <f>G158+112</f>
        <v>44267</v>
      </c>
      <c r="J158" s="83">
        <f t="shared" si="3"/>
        <v>26</v>
      </c>
    </row>
    <row r="159" spans="1:10" ht="16" x14ac:dyDescent="0.2">
      <c r="A159" s="7" t="s">
        <v>46</v>
      </c>
      <c r="B159" s="7" t="s">
        <v>12</v>
      </c>
      <c r="C159" s="8" t="s">
        <v>11</v>
      </c>
      <c r="D159" s="8">
        <v>114</v>
      </c>
      <c r="E159" s="8" t="s">
        <v>10</v>
      </c>
      <c r="F159" s="4">
        <v>1.88</v>
      </c>
      <c r="G159" s="14">
        <v>44160</v>
      </c>
      <c r="H159" s="15">
        <v>44182</v>
      </c>
      <c r="I159" s="14">
        <f>G159+D159</f>
        <v>44274</v>
      </c>
      <c r="J159" s="83">
        <f t="shared" si="3"/>
        <v>22</v>
      </c>
    </row>
    <row r="160" spans="1:10" ht="16" x14ac:dyDescent="0.2">
      <c r="A160" s="7" t="s">
        <v>46</v>
      </c>
      <c r="B160" s="7" t="s">
        <v>12</v>
      </c>
      <c r="C160" s="8" t="s">
        <v>11</v>
      </c>
      <c r="D160" s="8">
        <v>114</v>
      </c>
      <c r="E160" s="8" t="s">
        <v>10</v>
      </c>
      <c r="F160" s="4">
        <v>2.11</v>
      </c>
      <c r="G160" s="14">
        <v>44160</v>
      </c>
      <c r="H160" s="15">
        <v>44182</v>
      </c>
      <c r="I160" s="14">
        <f>G160+D160</f>
        <v>44274</v>
      </c>
      <c r="J160" s="83">
        <f t="shared" si="3"/>
        <v>22</v>
      </c>
    </row>
    <row r="161" spans="1:10" ht="16" x14ac:dyDescent="0.2">
      <c r="A161" s="7" t="s">
        <v>46</v>
      </c>
      <c r="B161" s="7" t="s">
        <v>12</v>
      </c>
      <c r="C161" s="8" t="s">
        <v>11</v>
      </c>
      <c r="D161" s="8">
        <v>114</v>
      </c>
      <c r="E161" s="8" t="s">
        <v>10</v>
      </c>
      <c r="F161" s="4">
        <v>2</v>
      </c>
      <c r="G161" s="14">
        <v>44160</v>
      </c>
      <c r="H161" s="15">
        <v>44185</v>
      </c>
      <c r="I161" s="14">
        <f>G161+D161</f>
        <v>44274</v>
      </c>
      <c r="J161" s="83">
        <f t="shared" si="3"/>
        <v>25</v>
      </c>
    </row>
    <row r="162" spans="1:10" ht="16" x14ac:dyDescent="0.2">
      <c r="A162" s="7" t="s">
        <v>46</v>
      </c>
      <c r="B162" s="7" t="s">
        <v>12</v>
      </c>
      <c r="C162" s="8" t="s">
        <v>11</v>
      </c>
      <c r="D162" s="8">
        <v>114</v>
      </c>
      <c r="E162" s="8" t="s">
        <v>10</v>
      </c>
      <c r="F162" s="4">
        <v>1.75</v>
      </c>
      <c r="G162" s="14">
        <v>44165</v>
      </c>
      <c r="H162" s="15">
        <f t="shared" ref="H162" si="6">G162+18</f>
        <v>44183</v>
      </c>
      <c r="I162" s="14">
        <f>G162+D162</f>
        <v>44279</v>
      </c>
      <c r="J162" s="83">
        <f t="shared" si="3"/>
        <v>18</v>
      </c>
    </row>
    <row r="163" spans="1:10" ht="16" x14ac:dyDescent="0.2">
      <c r="A163" s="7" t="s">
        <v>46</v>
      </c>
      <c r="B163" s="7" t="s">
        <v>43</v>
      </c>
      <c r="C163" s="8" t="s">
        <v>11</v>
      </c>
      <c r="D163" s="8">
        <v>123</v>
      </c>
      <c r="E163" s="8" t="s">
        <v>10</v>
      </c>
      <c r="F163" s="4">
        <v>2.08</v>
      </c>
      <c r="G163" s="14">
        <v>44162</v>
      </c>
      <c r="H163" s="15">
        <v>44183</v>
      </c>
      <c r="I163" s="14">
        <f>G163+123</f>
        <v>44285</v>
      </c>
      <c r="J163" s="83">
        <f t="shared" si="3"/>
        <v>21</v>
      </c>
    </row>
    <row r="164" spans="1:10" ht="16" x14ac:dyDescent="0.2">
      <c r="A164" s="7" t="s">
        <v>46</v>
      </c>
      <c r="B164" s="7" t="s">
        <v>43</v>
      </c>
      <c r="C164" s="8" t="s">
        <v>11</v>
      </c>
      <c r="D164" s="8">
        <v>123</v>
      </c>
      <c r="E164" s="8" t="s">
        <v>10</v>
      </c>
      <c r="F164" s="4">
        <v>2</v>
      </c>
      <c r="G164" s="14">
        <v>44162</v>
      </c>
      <c r="H164" s="15">
        <v>44183</v>
      </c>
      <c r="I164" s="14">
        <f>G164+123</f>
        <v>44285</v>
      </c>
      <c r="J164" s="83">
        <f t="shared" si="3"/>
        <v>21</v>
      </c>
    </row>
    <row r="165" spans="1:10" ht="16" x14ac:dyDescent="0.2">
      <c r="A165" s="7" t="s">
        <v>46</v>
      </c>
      <c r="B165" s="7" t="s">
        <v>43</v>
      </c>
      <c r="C165" s="8" t="s">
        <v>11</v>
      </c>
      <c r="D165" s="8">
        <v>123</v>
      </c>
      <c r="E165" s="8" t="s">
        <v>10</v>
      </c>
      <c r="F165" s="4">
        <v>1.54</v>
      </c>
      <c r="G165" s="14">
        <v>44162</v>
      </c>
      <c r="H165" s="15">
        <v>44185</v>
      </c>
      <c r="I165" s="14">
        <f>G165+123</f>
        <v>44285</v>
      </c>
      <c r="J165" s="83">
        <f t="shared" si="3"/>
        <v>23</v>
      </c>
    </row>
    <row r="166" spans="1:10" ht="16" x14ac:dyDescent="0.2">
      <c r="A166" s="7" t="s">
        <v>46</v>
      </c>
      <c r="B166" s="7" t="s">
        <v>44</v>
      </c>
      <c r="C166" s="8" t="s">
        <v>11</v>
      </c>
      <c r="D166" s="8">
        <v>111</v>
      </c>
      <c r="E166" s="8" t="s">
        <v>10</v>
      </c>
      <c r="F166" s="4">
        <v>0.24</v>
      </c>
      <c r="G166" s="14">
        <v>44170</v>
      </c>
      <c r="H166" s="15">
        <v>44193</v>
      </c>
      <c r="I166" s="14">
        <f>G166+111</f>
        <v>44281</v>
      </c>
      <c r="J166" s="83">
        <f t="shared" si="3"/>
        <v>23</v>
      </c>
    </row>
    <row r="167" spans="1:10" ht="16" x14ac:dyDescent="0.2">
      <c r="A167" s="7" t="s">
        <v>46</v>
      </c>
      <c r="B167" s="7" t="s">
        <v>44</v>
      </c>
      <c r="C167" s="8" t="s">
        <v>11</v>
      </c>
      <c r="D167" s="8">
        <v>111</v>
      </c>
      <c r="E167" s="8" t="s">
        <v>10</v>
      </c>
      <c r="F167" s="4">
        <v>2.0699999999999998</v>
      </c>
      <c r="G167" s="14">
        <v>44162</v>
      </c>
      <c r="H167" s="15">
        <v>44187</v>
      </c>
      <c r="I167" s="14">
        <f>G167+111</f>
        <v>44273</v>
      </c>
      <c r="J167" s="83">
        <f t="shared" si="3"/>
        <v>25</v>
      </c>
    </row>
    <row r="168" spans="1:10" ht="16" x14ac:dyDescent="0.2">
      <c r="A168" s="7" t="s">
        <v>46</v>
      </c>
      <c r="B168" s="7" t="s">
        <v>44</v>
      </c>
      <c r="C168" s="8" t="s">
        <v>11</v>
      </c>
      <c r="D168" s="8">
        <v>111</v>
      </c>
      <c r="E168" s="8" t="s">
        <v>10</v>
      </c>
      <c r="F168" s="4">
        <v>0.69</v>
      </c>
      <c r="G168" s="14">
        <v>44162</v>
      </c>
      <c r="H168" s="15">
        <v>44188</v>
      </c>
      <c r="I168" s="14">
        <f t="shared" ref="I168:I176" si="7">G168+D168</f>
        <v>44273</v>
      </c>
      <c r="J168" s="83">
        <f t="shared" si="3"/>
        <v>26</v>
      </c>
    </row>
    <row r="169" spans="1:10" ht="16" x14ac:dyDescent="0.2">
      <c r="A169" s="7" t="s">
        <v>46</v>
      </c>
      <c r="B169" s="7" t="s">
        <v>45</v>
      </c>
      <c r="C169" s="8" t="s">
        <v>11</v>
      </c>
      <c r="D169" s="8">
        <v>107</v>
      </c>
      <c r="E169" s="8" t="s">
        <v>10</v>
      </c>
      <c r="F169" s="4">
        <v>0.59</v>
      </c>
      <c r="G169" s="14">
        <v>44178</v>
      </c>
      <c r="H169" s="15">
        <v>44194</v>
      </c>
      <c r="I169" s="14">
        <f t="shared" si="7"/>
        <v>44285</v>
      </c>
      <c r="J169" s="83">
        <f t="shared" si="3"/>
        <v>16</v>
      </c>
    </row>
    <row r="170" spans="1:10" ht="16" x14ac:dyDescent="0.2">
      <c r="A170" s="7" t="s">
        <v>46</v>
      </c>
      <c r="B170" s="7" t="s">
        <v>44</v>
      </c>
      <c r="C170" s="8" t="s">
        <v>11</v>
      </c>
      <c r="D170" s="8">
        <v>111</v>
      </c>
      <c r="E170" s="8" t="s">
        <v>10</v>
      </c>
      <c r="F170" s="4">
        <v>0.21</v>
      </c>
      <c r="G170" s="14">
        <v>44170</v>
      </c>
      <c r="H170" s="15">
        <v>44195</v>
      </c>
      <c r="I170" s="14">
        <f t="shared" si="7"/>
        <v>44281</v>
      </c>
      <c r="J170" s="83">
        <f t="shared" si="3"/>
        <v>25</v>
      </c>
    </row>
    <row r="171" spans="1:10" ht="16" x14ac:dyDescent="0.2">
      <c r="A171" s="7" t="s">
        <v>46</v>
      </c>
      <c r="B171" s="7" t="s">
        <v>31</v>
      </c>
      <c r="C171" s="8" t="s">
        <v>11</v>
      </c>
      <c r="D171" s="8">
        <v>107</v>
      </c>
      <c r="E171" s="8" t="s">
        <v>10</v>
      </c>
      <c r="F171" s="4">
        <v>0.99</v>
      </c>
      <c r="G171" s="14">
        <v>44189</v>
      </c>
      <c r="H171" s="15">
        <v>44207</v>
      </c>
      <c r="I171" s="14">
        <f>G171+D171</f>
        <v>44296</v>
      </c>
      <c r="J171" s="83">
        <f t="shared" si="3"/>
        <v>18</v>
      </c>
    </row>
    <row r="172" spans="1:10" ht="16" x14ac:dyDescent="0.2">
      <c r="A172" s="7" t="s">
        <v>46</v>
      </c>
      <c r="B172" s="7" t="s">
        <v>31</v>
      </c>
      <c r="C172" s="8" t="s">
        <v>11</v>
      </c>
      <c r="D172" s="8">
        <v>107</v>
      </c>
      <c r="E172" s="8" t="s">
        <v>10</v>
      </c>
      <c r="F172" s="4">
        <v>0.56000000000000005</v>
      </c>
      <c r="G172" s="14">
        <v>44189</v>
      </c>
      <c r="H172" s="15">
        <v>44207</v>
      </c>
      <c r="I172" s="14">
        <f t="shared" si="7"/>
        <v>44296</v>
      </c>
      <c r="J172" s="83">
        <f t="shared" si="3"/>
        <v>18</v>
      </c>
    </row>
    <row r="173" spans="1:10" ht="16" x14ac:dyDescent="0.2">
      <c r="A173" s="7" t="s">
        <v>46</v>
      </c>
      <c r="B173" s="7" t="s">
        <v>31</v>
      </c>
      <c r="C173" s="8" t="s">
        <v>47</v>
      </c>
      <c r="D173" s="8">
        <v>107</v>
      </c>
      <c r="E173" s="8" t="s">
        <v>10</v>
      </c>
      <c r="F173" s="4">
        <v>1.37</v>
      </c>
      <c r="G173" s="14">
        <v>44189</v>
      </c>
      <c r="H173" s="15">
        <v>44207</v>
      </c>
      <c r="I173" s="14">
        <f t="shared" si="7"/>
        <v>44296</v>
      </c>
      <c r="J173" s="83">
        <f t="shared" si="3"/>
        <v>18</v>
      </c>
    </row>
    <row r="174" spans="1:10" ht="16" x14ac:dyDescent="0.2">
      <c r="A174" s="7" t="s">
        <v>46</v>
      </c>
      <c r="B174" s="7" t="s">
        <v>31</v>
      </c>
      <c r="C174" s="8" t="s">
        <v>47</v>
      </c>
      <c r="D174" s="8">
        <v>107</v>
      </c>
      <c r="E174" s="8" t="s">
        <v>10</v>
      </c>
      <c r="F174" s="4">
        <v>2.33</v>
      </c>
      <c r="G174" s="14">
        <v>44189</v>
      </c>
      <c r="H174" s="15">
        <v>44207</v>
      </c>
      <c r="I174" s="14">
        <f t="shared" si="7"/>
        <v>44296</v>
      </c>
      <c r="J174" s="83">
        <f t="shared" si="3"/>
        <v>18</v>
      </c>
    </row>
    <row r="175" spans="1:10" ht="16" x14ac:dyDescent="0.2">
      <c r="A175" s="7" t="s">
        <v>46</v>
      </c>
      <c r="B175" s="7" t="s">
        <v>31</v>
      </c>
      <c r="C175" s="8" t="s">
        <v>11</v>
      </c>
      <c r="D175" s="8">
        <v>107</v>
      </c>
      <c r="E175" s="8" t="s">
        <v>10</v>
      </c>
      <c r="F175" s="4">
        <v>2.0299999999999998</v>
      </c>
      <c r="G175" s="14">
        <v>44189</v>
      </c>
      <c r="H175" s="15">
        <v>44207</v>
      </c>
      <c r="I175" s="14">
        <f t="shared" si="7"/>
        <v>44296</v>
      </c>
      <c r="J175" s="83">
        <f t="shared" si="3"/>
        <v>18</v>
      </c>
    </row>
    <row r="176" spans="1:10" ht="16" x14ac:dyDescent="0.2">
      <c r="A176" s="7" t="s">
        <v>46</v>
      </c>
      <c r="B176" s="7" t="s">
        <v>31</v>
      </c>
      <c r="C176" s="8" t="s">
        <v>11</v>
      </c>
      <c r="D176" s="8">
        <v>107</v>
      </c>
      <c r="E176" s="8" t="s">
        <v>10</v>
      </c>
      <c r="F176" s="4">
        <v>1.1000000000000001</v>
      </c>
      <c r="G176" s="14">
        <v>44189</v>
      </c>
      <c r="H176" s="15">
        <v>44207</v>
      </c>
      <c r="I176" s="14">
        <f t="shared" si="7"/>
        <v>44296</v>
      </c>
      <c r="J176" s="83">
        <f t="shared" si="3"/>
        <v>18</v>
      </c>
    </row>
    <row r="177" spans="1:10" s="16" customFormat="1" ht="16" x14ac:dyDescent="0.2">
      <c r="A177" s="16" t="s">
        <v>48</v>
      </c>
      <c r="B177" s="16" t="s">
        <v>13</v>
      </c>
      <c r="C177" s="37" t="s">
        <v>11</v>
      </c>
      <c r="D177" s="37">
        <v>112</v>
      </c>
      <c r="E177" s="37" t="s">
        <v>10</v>
      </c>
      <c r="F177" s="51">
        <v>3.35</v>
      </c>
      <c r="G177" s="56">
        <v>44141</v>
      </c>
      <c r="H177" s="56">
        <v>44159</v>
      </c>
      <c r="I177" s="56">
        <v>44252</v>
      </c>
      <c r="J177" s="83">
        <f t="shared" si="3"/>
        <v>18</v>
      </c>
    </row>
    <row r="178" spans="1:10" ht="16" x14ac:dyDescent="0.2">
      <c r="A178" s="7" t="s">
        <v>48</v>
      </c>
      <c r="B178" s="7" t="s">
        <v>14</v>
      </c>
      <c r="C178" s="8" t="s">
        <v>11</v>
      </c>
      <c r="D178" s="8">
        <v>114</v>
      </c>
      <c r="E178" s="8" t="s">
        <v>10</v>
      </c>
      <c r="F178" s="4">
        <v>3.13</v>
      </c>
      <c r="G178" s="11">
        <v>44144</v>
      </c>
      <c r="H178" s="11">
        <v>44162</v>
      </c>
      <c r="I178" s="11">
        <v>44257</v>
      </c>
      <c r="J178" s="83">
        <f t="shared" si="3"/>
        <v>18</v>
      </c>
    </row>
    <row r="179" spans="1:10" ht="16" x14ac:dyDescent="0.2">
      <c r="A179" s="7" t="s">
        <v>48</v>
      </c>
      <c r="B179" s="7" t="s">
        <v>23</v>
      </c>
      <c r="C179" s="8" t="s">
        <v>11</v>
      </c>
      <c r="D179" s="8">
        <v>107</v>
      </c>
      <c r="E179" s="8" t="s">
        <v>10</v>
      </c>
      <c r="F179" s="4">
        <v>2.5299999999999998</v>
      </c>
      <c r="G179" s="11">
        <v>44149</v>
      </c>
      <c r="H179" s="11">
        <v>44168</v>
      </c>
      <c r="I179" s="11">
        <v>44255</v>
      </c>
      <c r="J179" s="83">
        <f t="shared" si="3"/>
        <v>19</v>
      </c>
    </row>
    <row r="180" spans="1:10" ht="16" x14ac:dyDescent="0.2">
      <c r="A180" s="7" t="s">
        <v>48</v>
      </c>
      <c r="B180" s="7" t="s">
        <v>12</v>
      </c>
      <c r="C180" s="8" t="s">
        <v>11</v>
      </c>
      <c r="D180" s="8">
        <v>114</v>
      </c>
      <c r="E180" s="8" t="s">
        <v>10</v>
      </c>
      <c r="F180" s="4">
        <v>1</v>
      </c>
      <c r="G180" s="11">
        <v>44154</v>
      </c>
      <c r="H180" s="11">
        <v>44175</v>
      </c>
      <c r="I180" s="11">
        <v>44267</v>
      </c>
      <c r="J180" s="83">
        <f t="shared" si="3"/>
        <v>21</v>
      </c>
    </row>
    <row r="181" spans="1:10" ht="16" x14ac:dyDescent="0.2">
      <c r="A181" s="7" t="s">
        <v>48</v>
      </c>
      <c r="B181" s="7" t="s">
        <v>35</v>
      </c>
      <c r="C181" s="8" t="s">
        <v>47</v>
      </c>
      <c r="D181" s="8">
        <v>107</v>
      </c>
      <c r="E181" s="8" t="s">
        <v>10</v>
      </c>
      <c r="F181" s="4">
        <v>0.9</v>
      </c>
      <c r="G181" s="11">
        <v>44156</v>
      </c>
      <c r="H181" s="22">
        <v>44177</v>
      </c>
      <c r="I181" s="11">
        <v>44262</v>
      </c>
      <c r="J181" s="83">
        <f t="shared" si="3"/>
        <v>21</v>
      </c>
    </row>
    <row r="182" spans="1:10" ht="16" x14ac:dyDescent="0.2">
      <c r="A182" s="7" t="s">
        <v>48</v>
      </c>
      <c r="B182" s="7" t="s">
        <v>15</v>
      </c>
      <c r="C182" s="8" t="s">
        <v>11</v>
      </c>
      <c r="D182" s="8">
        <v>106</v>
      </c>
      <c r="E182" s="8" t="s">
        <v>10</v>
      </c>
      <c r="F182" s="4">
        <v>0.85</v>
      </c>
      <c r="G182" s="11">
        <v>44161</v>
      </c>
      <c r="H182" s="11">
        <v>44179</v>
      </c>
      <c r="I182" s="11">
        <v>44266</v>
      </c>
      <c r="J182" s="83">
        <f t="shared" si="3"/>
        <v>18</v>
      </c>
    </row>
    <row r="183" spans="1:10" ht="16" x14ac:dyDescent="0.2">
      <c r="A183" s="7" t="s">
        <v>48</v>
      </c>
      <c r="B183" s="7" t="s">
        <v>14</v>
      </c>
      <c r="C183" s="8" t="s">
        <v>11</v>
      </c>
      <c r="D183" s="8">
        <v>106</v>
      </c>
      <c r="E183" s="8" t="s">
        <v>10</v>
      </c>
      <c r="F183" s="4">
        <v>4</v>
      </c>
      <c r="G183" s="11">
        <v>44163</v>
      </c>
      <c r="H183" s="22">
        <v>44180</v>
      </c>
      <c r="I183" s="11">
        <v>44276</v>
      </c>
      <c r="J183" s="83">
        <f t="shared" si="3"/>
        <v>17</v>
      </c>
    </row>
    <row r="184" spans="1:10" ht="16" x14ac:dyDescent="0.2">
      <c r="A184" s="16" t="s">
        <v>84</v>
      </c>
      <c r="B184" s="7" t="s">
        <v>53</v>
      </c>
      <c r="C184" s="8" t="s">
        <v>11</v>
      </c>
      <c r="D184" s="8">
        <v>122</v>
      </c>
      <c r="E184" s="8" t="s">
        <v>10</v>
      </c>
      <c r="F184" s="4">
        <v>2.5</v>
      </c>
      <c r="G184" s="57">
        <v>44169</v>
      </c>
      <c r="H184" s="57">
        <v>44188</v>
      </c>
      <c r="I184" s="58">
        <v>44289</v>
      </c>
      <c r="J184" s="83">
        <f t="shared" si="3"/>
        <v>19</v>
      </c>
    </row>
    <row r="185" spans="1:10" ht="16" x14ac:dyDescent="0.2">
      <c r="A185" s="16" t="s">
        <v>84</v>
      </c>
      <c r="B185" s="7" t="s">
        <v>13</v>
      </c>
      <c r="C185" s="8" t="s">
        <v>11</v>
      </c>
      <c r="D185" s="8">
        <v>112</v>
      </c>
      <c r="E185" s="8" t="s">
        <v>10</v>
      </c>
      <c r="F185" s="4">
        <v>2</v>
      </c>
      <c r="G185" s="57">
        <v>44178</v>
      </c>
      <c r="H185" s="57">
        <v>44200</v>
      </c>
      <c r="I185" s="58">
        <v>44290</v>
      </c>
      <c r="J185" s="83">
        <f t="shared" si="3"/>
        <v>22</v>
      </c>
    </row>
    <row r="186" spans="1:10" ht="16" x14ac:dyDescent="0.2">
      <c r="A186" s="16" t="s">
        <v>84</v>
      </c>
      <c r="B186" s="7" t="s">
        <v>12</v>
      </c>
      <c r="C186" s="8" t="s">
        <v>11</v>
      </c>
      <c r="D186" s="8">
        <v>114</v>
      </c>
      <c r="E186" s="8" t="s">
        <v>10</v>
      </c>
      <c r="F186" s="4">
        <v>0.5</v>
      </c>
      <c r="G186" s="57">
        <v>44179</v>
      </c>
      <c r="H186" s="57">
        <v>44200</v>
      </c>
      <c r="I186" s="58">
        <v>44293</v>
      </c>
      <c r="J186" s="83">
        <f t="shared" si="3"/>
        <v>21</v>
      </c>
    </row>
    <row r="187" spans="1:10" ht="16" x14ac:dyDescent="0.2">
      <c r="A187" s="16" t="s">
        <v>84</v>
      </c>
      <c r="B187" s="7" t="s">
        <v>13</v>
      </c>
      <c r="C187" s="8" t="s">
        <v>11</v>
      </c>
      <c r="D187" s="8">
        <v>112</v>
      </c>
      <c r="E187" s="8" t="s">
        <v>10</v>
      </c>
      <c r="F187" s="4">
        <v>1.5</v>
      </c>
      <c r="G187" s="57">
        <v>44166</v>
      </c>
      <c r="H187" s="57">
        <v>44187</v>
      </c>
      <c r="I187" s="58">
        <v>44280</v>
      </c>
      <c r="J187" s="83">
        <f t="shared" si="3"/>
        <v>21</v>
      </c>
    </row>
    <row r="188" spans="1:10" ht="16" x14ac:dyDescent="0.2">
      <c r="A188" s="16" t="s">
        <v>84</v>
      </c>
      <c r="B188" s="7" t="s">
        <v>12</v>
      </c>
      <c r="C188" s="8" t="s">
        <v>11</v>
      </c>
      <c r="D188" s="8">
        <v>114</v>
      </c>
      <c r="E188" s="8" t="s">
        <v>10</v>
      </c>
      <c r="F188" s="4">
        <v>1</v>
      </c>
      <c r="G188" s="57">
        <v>44166</v>
      </c>
      <c r="H188" s="57">
        <v>44187</v>
      </c>
      <c r="I188" s="58">
        <v>44282</v>
      </c>
      <c r="J188" s="83">
        <f t="shared" si="3"/>
        <v>21</v>
      </c>
    </row>
    <row r="189" spans="1:10" ht="16" x14ac:dyDescent="0.2">
      <c r="A189" s="16" t="s">
        <v>84</v>
      </c>
      <c r="B189" s="7" t="s">
        <v>35</v>
      </c>
      <c r="C189" s="8" t="s">
        <v>85</v>
      </c>
      <c r="D189" s="8">
        <v>107</v>
      </c>
      <c r="E189" s="8" t="s">
        <v>10</v>
      </c>
      <c r="F189" s="4">
        <v>1.5</v>
      </c>
      <c r="G189" s="57">
        <v>44167</v>
      </c>
      <c r="H189" s="57">
        <v>44188</v>
      </c>
      <c r="I189" s="58">
        <v>44274</v>
      </c>
      <c r="J189" s="83">
        <f t="shared" si="3"/>
        <v>21</v>
      </c>
    </row>
    <row r="190" spans="1:10" ht="16" x14ac:dyDescent="0.2">
      <c r="A190" s="16" t="s">
        <v>84</v>
      </c>
      <c r="B190" s="7" t="s">
        <v>12</v>
      </c>
      <c r="C190" s="8" t="s">
        <v>11</v>
      </c>
      <c r="D190" s="8">
        <v>114</v>
      </c>
      <c r="E190" s="8" t="s">
        <v>10</v>
      </c>
      <c r="F190" s="4">
        <v>2</v>
      </c>
      <c r="G190" s="57">
        <v>44158</v>
      </c>
      <c r="H190" s="57">
        <v>44179</v>
      </c>
      <c r="I190" s="58">
        <v>44272</v>
      </c>
      <c r="J190" s="83">
        <f t="shared" si="3"/>
        <v>21</v>
      </c>
    </row>
    <row r="191" spans="1:10" ht="16" x14ac:dyDescent="0.2">
      <c r="A191" s="16" t="s">
        <v>84</v>
      </c>
      <c r="B191" s="7" t="s">
        <v>12</v>
      </c>
      <c r="C191" s="8" t="s">
        <v>11</v>
      </c>
      <c r="D191" s="8">
        <v>114</v>
      </c>
      <c r="E191" s="8" t="s">
        <v>10</v>
      </c>
      <c r="F191" s="4">
        <v>0.4</v>
      </c>
      <c r="G191" s="57">
        <v>44177</v>
      </c>
      <c r="H191" s="57">
        <v>44193</v>
      </c>
      <c r="I191" s="58">
        <v>44291</v>
      </c>
      <c r="J191" s="83">
        <f t="shared" si="3"/>
        <v>16</v>
      </c>
    </row>
    <row r="192" spans="1:10" ht="16" x14ac:dyDescent="0.2">
      <c r="A192" s="16" t="s">
        <v>80</v>
      </c>
      <c r="B192" s="7" t="s">
        <v>76</v>
      </c>
      <c r="C192" s="8" t="s">
        <v>11</v>
      </c>
      <c r="D192" s="8">
        <v>120</v>
      </c>
      <c r="E192" s="8" t="s">
        <v>10</v>
      </c>
      <c r="F192" s="4">
        <v>0.5</v>
      </c>
      <c r="G192" s="54">
        <v>44144</v>
      </c>
      <c r="H192" s="54">
        <f>G192+21</f>
        <v>44165</v>
      </c>
      <c r="I192" s="54">
        <f>G192+D192</f>
        <v>44264</v>
      </c>
      <c r="J192" s="83">
        <f t="shared" si="3"/>
        <v>21</v>
      </c>
    </row>
    <row r="193" spans="1:10" ht="16" x14ac:dyDescent="0.2">
      <c r="A193" s="16" t="s">
        <v>80</v>
      </c>
      <c r="B193" s="7" t="s">
        <v>19</v>
      </c>
      <c r="C193" s="8" t="s">
        <v>11</v>
      </c>
      <c r="D193" s="8">
        <v>114</v>
      </c>
      <c r="E193" s="8" t="s">
        <v>10</v>
      </c>
      <c r="F193" s="4">
        <v>0.5</v>
      </c>
      <c r="G193" s="55">
        <v>44166</v>
      </c>
      <c r="H193" s="54">
        <f>G193+21</f>
        <v>44187</v>
      </c>
      <c r="I193" s="54">
        <f t="shared" ref="I193:I194" si="8">G193+D193</f>
        <v>44280</v>
      </c>
      <c r="J193" s="83">
        <f t="shared" si="3"/>
        <v>21</v>
      </c>
    </row>
    <row r="194" spans="1:10" ht="16" x14ac:dyDescent="0.2">
      <c r="A194" s="16" t="s">
        <v>80</v>
      </c>
      <c r="B194" s="7" t="s">
        <v>81</v>
      </c>
      <c r="C194" s="8" t="s">
        <v>11</v>
      </c>
      <c r="D194" s="8">
        <v>112</v>
      </c>
      <c r="E194" s="8" t="s">
        <v>10</v>
      </c>
      <c r="F194" s="4">
        <v>0.75</v>
      </c>
      <c r="G194" s="55">
        <v>44191</v>
      </c>
      <c r="H194" s="54">
        <f t="shared" ref="H194" si="9">G194+21</f>
        <v>44212</v>
      </c>
      <c r="I194" s="54">
        <f t="shared" si="8"/>
        <v>44303</v>
      </c>
      <c r="J194" s="83">
        <f t="shared" si="3"/>
        <v>21</v>
      </c>
    </row>
    <row r="195" spans="1:10" ht="16" x14ac:dyDescent="0.2">
      <c r="A195" s="16" t="s">
        <v>80</v>
      </c>
      <c r="B195" s="7" t="s">
        <v>82</v>
      </c>
      <c r="C195" s="8" t="s">
        <v>11</v>
      </c>
      <c r="D195" s="8">
        <v>123</v>
      </c>
      <c r="E195" s="8" t="s">
        <v>10</v>
      </c>
      <c r="F195" s="4">
        <v>0.25</v>
      </c>
      <c r="G195" s="55">
        <v>44183</v>
      </c>
      <c r="H195" s="54">
        <f>G195+21</f>
        <v>44204</v>
      </c>
      <c r="I195" s="54">
        <f>G195+D195</f>
        <v>44306</v>
      </c>
      <c r="J195" s="83">
        <f t="shared" ref="J195:J200" si="10">H195-G195</f>
        <v>21</v>
      </c>
    </row>
    <row r="196" spans="1:10" ht="16" x14ac:dyDescent="0.2">
      <c r="A196" s="16" t="s">
        <v>80</v>
      </c>
      <c r="B196" s="7" t="s">
        <v>83</v>
      </c>
      <c r="C196" s="8" t="s">
        <v>11</v>
      </c>
      <c r="D196" s="8">
        <v>122</v>
      </c>
      <c r="E196" s="8" t="s">
        <v>10</v>
      </c>
      <c r="F196" s="4">
        <v>0.25</v>
      </c>
      <c r="G196" s="55">
        <v>44186</v>
      </c>
      <c r="H196" s="54">
        <f>G196+21</f>
        <v>44207</v>
      </c>
      <c r="I196" s="54">
        <f>G196+D196</f>
        <v>44308</v>
      </c>
      <c r="J196" s="83">
        <f t="shared" si="10"/>
        <v>21</v>
      </c>
    </row>
    <row r="197" spans="1:10" ht="16" x14ac:dyDescent="0.2">
      <c r="A197" s="16" t="s">
        <v>49</v>
      </c>
      <c r="B197" s="7" t="s">
        <v>23</v>
      </c>
      <c r="C197" s="8" t="s">
        <v>11</v>
      </c>
      <c r="D197" s="8">
        <v>122</v>
      </c>
      <c r="E197" s="8" t="s">
        <v>10</v>
      </c>
      <c r="F197" s="4">
        <v>0.93</v>
      </c>
      <c r="G197" s="9">
        <v>44200</v>
      </c>
      <c r="H197" s="9">
        <v>44220</v>
      </c>
      <c r="I197" s="9">
        <v>44322</v>
      </c>
      <c r="J197" s="83">
        <f t="shared" si="10"/>
        <v>20</v>
      </c>
    </row>
    <row r="198" spans="1:10" ht="16" x14ac:dyDescent="0.2">
      <c r="A198" s="16" t="s">
        <v>49</v>
      </c>
      <c r="B198" s="7" t="s">
        <v>23</v>
      </c>
      <c r="C198" s="8" t="s">
        <v>11</v>
      </c>
      <c r="D198" s="8">
        <v>122</v>
      </c>
      <c r="E198" s="8" t="s">
        <v>10</v>
      </c>
      <c r="F198" s="4">
        <v>1.17</v>
      </c>
      <c r="G198" s="9">
        <v>44205</v>
      </c>
      <c r="H198" s="9">
        <v>44225</v>
      </c>
      <c r="I198" s="9">
        <v>44327</v>
      </c>
      <c r="J198" s="83">
        <f t="shared" si="10"/>
        <v>20</v>
      </c>
    </row>
    <row r="199" spans="1:10" ht="16" x14ac:dyDescent="0.2">
      <c r="A199" s="16" t="s">
        <v>49</v>
      </c>
      <c r="B199" s="7" t="s">
        <v>14</v>
      </c>
      <c r="C199" s="8" t="s">
        <v>11</v>
      </c>
      <c r="D199" s="8">
        <v>114</v>
      </c>
      <c r="E199" s="8" t="s">
        <v>10</v>
      </c>
      <c r="F199" s="4">
        <v>0.91</v>
      </c>
      <c r="G199" s="9">
        <v>44218</v>
      </c>
      <c r="H199" s="9">
        <v>44238</v>
      </c>
      <c r="I199" s="9">
        <v>44332</v>
      </c>
      <c r="J199" s="83">
        <f t="shared" si="10"/>
        <v>20</v>
      </c>
    </row>
    <row r="200" spans="1:10" ht="16" x14ac:dyDescent="0.2">
      <c r="A200" s="16" t="s">
        <v>49</v>
      </c>
      <c r="B200" s="7" t="s">
        <v>14</v>
      </c>
      <c r="C200" s="8" t="s">
        <v>11</v>
      </c>
      <c r="D200" s="8">
        <v>114</v>
      </c>
      <c r="E200" s="8" t="s">
        <v>10</v>
      </c>
      <c r="F200" s="4">
        <v>0.87</v>
      </c>
      <c r="G200" s="9">
        <v>44223</v>
      </c>
      <c r="H200" s="9">
        <v>44243</v>
      </c>
      <c r="I200" s="9">
        <v>44337</v>
      </c>
      <c r="J200" s="83">
        <f t="shared" si="10"/>
        <v>20</v>
      </c>
    </row>
    <row r="201" spans="1:10" x14ac:dyDescent="0.2">
      <c r="G201" s="37"/>
      <c r="H201" s="37"/>
      <c r="I201" s="37"/>
      <c r="J201" s="71"/>
    </row>
  </sheetData>
  <autoFilter ref="B1:B200" xr:uid="{A54307C5-607F-4C69-838F-6C3BBA90C031}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95CD-878D-44D8-8E7D-E702645C0F30}">
  <dimension ref="A2:N48"/>
  <sheetViews>
    <sheetView workbookViewId="0">
      <selection activeCell="J43" sqref="J43"/>
    </sheetView>
  </sheetViews>
  <sheetFormatPr baseColWidth="10" defaultColWidth="8.83203125" defaultRowHeight="15" x14ac:dyDescent="0.2"/>
  <cols>
    <col min="1" max="1" width="26.1640625" bestFit="1" customWidth="1"/>
    <col min="2" max="2" width="14.83203125" bestFit="1" customWidth="1"/>
    <col min="3" max="3" width="9.1640625" bestFit="1" customWidth="1"/>
    <col min="4" max="4" width="9.5" bestFit="1" customWidth="1"/>
    <col min="5" max="5" width="9.1640625" bestFit="1" customWidth="1"/>
    <col min="6" max="6" width="9.5" bestFit="1" customWidth="1"/>
    <col min="7" max="8" width="9.1640625" bestFit="1" customWidth="1"/>
    <col min="9" max="9" width="9.33203125" bestFit="1" customWidth="1"/>
    <col min="10" max="10" width="9" bestFit="1" customWidth="1"/>
    <col min="11" max="11" width="9.1640625" bestFit="1" customWidth="1"/>
    <col min="12" max="12" width="9.33203125" bestFit="1" customWidth="1"/>
    <col min="13" max="13" width="9.83203125" bestFit="1" customWidth="1"/>
    <col min="14" max="14" width="10" bestFit="1" customWidth="1"/>
    <col min="15" max="16" width="10.5" bestFit="1" customWidth="1"/>
    <col min="17" max="17" width="6.33203125" bestFit="1" customWidth="1"/>
    <col min="20" max="20" width="10.1640625" bestFit="1" customWidth="1"/>
    <col min="21" max="21" width="11.33203125" bestFit="1" customWidth="1"/>
  </cols>
  <sheetData>
    <row r="2" spans="1:14" x14ac:dyDescent="0.2">
      <c r="A2" s="23" t="s">
        <v>3</v>
      </c>
      <c r="B2" t="s">
        <v>10</v>
      </c>
    </row>
    <row r="4" spans="1:14" x14ac:dyDescent="0.2">
      <c r="A4" s="23" t="s">
        <v>89</v>
      </c>
      <c r="B4" s="23" t="s">
        <v>67</v>
      </c>
    </row>
    <row r="5" spans="1:14" x14ac:dyDescent="0.2">
      <c r="A5" s="23" t="s">
        <v>88</v>
      </c>
      <c r="B5" t="s">
        <v>8</v>
      </c>
      <c r="C5" t="s">
        <v>84</v>
      </c>
      <c r="D5" t="s">
        <v>18</v>
      </c>
      <c r="E5" t="s">
        <v>73</v>
      </c>
      <c r="F5" t="s">
        <v>21</v>
      </c>
      <c r="G5" t="s">
        <v>24</v>
      </c>
      <c r="H5" t="s">
        <v>80</v>
      </c>
      <c r="I5" t="s">
        <v>37</v>
      </c>
      <c r="J5" t="s">
        <v>40</v>
      </c>
      <c r="K5" t="s">
        <v>46</v>
      </c>
      <c r="L5" t="s">
        <v>48</v>
      </c>
      <c r="M5" t="s">
        <v>49</v>
      </c>
      <c r="N5" t="s">
        <v>65</v>
      </c>
    </row>
    <row r="6" spans="1:14" x14ac:dyDescent="0.2">
      <c r="A6" s="24" t="s">
        <v>26</v>
      </c>
      <c r="B6" s="64"/>
      <c r="C6" s="64"/>
      <c r="D6" s="64"/>
      <c r="E6" s="64"/>
      <c r="F6" s="64"/>
      <c r="G6" s="64">
        <v>44308</v>
      </c>
      <c r="H6" s="64"/>
      <c r="I6" s="64"/>
      <c r="J6" s="64"/>
      <c r="K6" s="64"/>
      <c r="L6" s="64"/>
      <c r="M6" s="64"/>
      <c r="N6" s="64">
        <v>44308</v>
      </c>
    </row>
    <row r="7" spans="1:14" x14ac:dyDescent="0.2">
      <c r="A7" s="24" t="s">
        <v>51</v>
      </c>
      <c r="B7" s="64">
        <v>44329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>
        <v>44329</v>
      </c>
    </row>
    <row r="8" spans="1:14" x14ac:dyDescent="0.2">
      <c r="A8" s="24" t="s">
        <v>53</v>
      </c>
      <c r="B8" s="64">
        <v>44310</v>
      </c>
      <c r="C8" s="64">
        <v>44289</v>
      </c>
      <c r="D8" s="64"/>
      <c r="E8" s="64">
        <v>44275</v>
      </c>
      <c r="F8" s="64">
        <v>44253</v>
      </c>
      <c r="G8" s="64"/>
      <c r="H8" s="64"/>
      <c r="I8" s="64"/>
      <c r="J8" s="64"/>
      <c r="K8" s="64"/>
      <c r="L8" s="64"/>
      <c r="M8" s="64"/>
      <c r="N8" s="64">
        <v>44310</v>
      </c>
    </row>
    <row r="9" spans="1:14" x14ac:dyDescent="0.2">
      <c r="A9" s="24" t="s">
        <v>57</v>
      </c>
      <c r="B9" s="64">
        <v>44326</v>
      </c>
      <c r="C9" s="64"/>
      <c r="D9" s="64"/>
      <c r="E9" s="64"/>
      <c r="F9" s="64"/>
      <c r="G9" s="64"/>
      <c r="H9" s="64"/>
      <c r="I9" s="64"/>
      <c r="J9" s="64">
        <v>44293</v>
      </c>
      <c r="K9" s="64"/>
      <c r="L9" s="64"/>
      <c r="M9" s="64"/>
      <c r="N9" s="64">
        <v>44326</v>
      </c>
    </row>
    <row r="10" spans="1:14" x14ac:dyDescent="0.2">
      <c r="A10" s="24" t="s">
        <v>13</v>
      </c>
      <c r="B10" s="64"/>
      <c r="C10" s="64">
        <v>44290</v>
      </c>
      <c r="D10" s="64">
        <v>44320</v>
      </c>
      <c r="E10" s="64">
        <v>44286</v>
      </c>
      <c r="F10" s="64">
        <v>44324</v>
      </c>
      <c r="G10" s="64">
        <v>44292</v>
      </c>
      <c r="H10" s="64"/>
      <c r="I10" s="64">
        <v>44271</v>
      </c>
      <c r="J10" s="64">
        <v>44298</v>
      </c>
      <c r="K10" s="64">
        <v>44267</v>
      </c>
      <c r="L10" s="64">
        <v>44252</v>
      </c>
      <c r="M10" s="64"/>
      <c r="N10" s="64">
        <v>44324</v>
      </c>
    </row>
    <row r="11" spans="1:14" x14ac:dyDescent="0.2">
      <c r="A11" s="24" t="s">
        <v>54</v>
      </c>
      <c r="B11" s="64">
        <v>44295</v>
      </c>
      <c r="C11" s="64"/>
      <c r="D11" s="64"/>
      <c r="E11" s="64">
        <v>44281</v>
      </c>
      <c r="F11" s="64"/>
      <c r="G11" s="64"/>
      <c r="H11" s="64"/>
      <c r="I11" s="64"/>
      <c r="J11" s="64"/>
      <c r="K11" s="64"/>
      <c r="L11" s="64"/>
      <c r="M11" s="64"/>
      <c r="N11" s="64">
        <v>44295</v>
      </c>
    </row>
    <row r="12" spans="1:14" x14ac:dyDescent="0.2">
      <c r="A12" s="24" t="s">
        <v>63</v>
      </c>
      <c r="B12" s="64"/>
      <c r="C12" s="64"/>
      <c r="D12" s="64"/>
      <c r="E12" s="64"/>
      <c r="F12" s="64"/>
      <c r="G12" s="64"/>
      <c r="H12" s="64"/>
      <c r="I12" s="64"/>
      <c r="J12" s="64">
        <v>44305</v>
      </c>
      <c r="K12" s="64"/>
      <c r="L12" s="64"/>
      <c r="M12" s="64"/>
      <c r="N12" s="64">
        <v>44305</v>
      </c>
    </row>
    <row r="13" spans="1:14" x14ac:dyDescent="0.2">
      <c r="A13" s="24" t="s">
        <v>12</v>
      </c>
      <c r="B13" s="64">
        <v>44322</v>
      </c>
      <c r="C13" s="64">
        <v>44293</v>
      </c>
      <c r="D13" s="64">
        <v>44322</v>
      </c>
      <c r="E13" s="64"/>
      <c r="F13" s="64">
        <v>44331</v>
      </c>
      <c r="G13" s="64"/>
      <c r="H13" s="64"/>
      <c r="I13" s="64">
        <v>44264</v>
      </c>
      <c r="J13" s="64"/>
      <c r="K13" s="64">
        <v>44279</v>
      </c>
      <c r="L13" s="64">
        <v>44267</v>
      </c>
      <c r="M13" s="64"/>
      <c r="N13" s="64">
        <v>44331</v>
      </c>
    </row>
    <row r="14" spans="1:14" x14ac:dyDescent="0.2">
      <c r="A14" s="24" t="s">
        <v>61</v>
      </c>
      <c r="B14" s="64"/>
      <c r="C14" s="64"/>
      <c r="D14" s="64"/>
      <c r="E14" s="64"/>
      <c r="F14" s="64"/>
      <c r="G14" s="64">
        <v>44288</v>
      </c>
      <c r="H14" s="64"/>
      <c r="I14" s="64"/>
      <c r="J14" s="64"/>
      <c r="K14" s="64"/>
      <c r="L14" s="64"/>
      <c r="M14" s="64"/>
      <c r="N14" s="64">
        <v>44288</v>
      </c>
    </row>
    <row r="15" spans="1:14" x14ac:dyDescent="0.2">
      <c r="A15" s="24" t="s">
        <v>64</v>
      </c>
      <c r="B15" s="64"/>
      <c r="C15" s="64"/>
      <c r="D15" s="64"/>
      <c r="E15" s="64"/>
      <c r="F15" s="64"/>
      <c r="G15" s="64"/>
      <c r="H15" s="64"/>
      <c r="I15" s="64"/>
      <c r="J15" s="64">
        <v>44297</v>
      </c>
      <c r="K15" s="64"/>
      <c r="L15" s="64"/>
      <c r="M15" s="64"/>
      <c r="N15" s="64">
        <v>44297</v>
      </c>
    </row>
    <row r="16" spans="1:14" x14ac:dyDescent="0.2">
      <c r="A16" s="24" t="s">
        <v>44</v>
      </c>
      <c r="B16" s="64"/>
      <c r="C16" s="64"/>
      <c r="D16" s="64"/>
      <c r="E16" s="64"/>
      <c r="F16" s="64">
        <v>44285</v>
      </c>
      <c r="G16" s="64"/>
      <c r="H16" s="64"/>
      <c r="I16" s="64"/>
      <c r="J16" s="64"/>
      <c r="K16" s="64">
        <v>44281</v>
      </c>
      <c r="L16" s="64"/>
      <c r="M16" s="64"/>
      <c r="N16" s="64">
        <v>44285</v>
      </c>
    </row>
    <row r="17" spans="1:14" x14ac:dyDescent="0.2">
      <c r="A17" s="24" t="s">
        <v>38</v>
      </c>
      <c r="B17" s="64"/>
      <c r="C17" s="64"/>
      <c r="D17" s="64"/>
      <c r="E17" s="64"/>
      <c r="F17" s="64">
        <v>44279</v>
      </c>
      <c r="G17" s="64"/>
      <c r="H17" s="64"/>
      <c r="I17" s="64">
        <v>44266</v>
      </c>
      <c r="J17" s="64"/>
      <c r="K17" s="64">
        <v>44270</v>
      </c>
      <c r="L17" s="64"/>
      <c r="M17" s="64"/>
      <c r="N17" s="64">
        <v>44279</v>
      </c>
    </row>
    <row r="18" spans="1:14" x14ac:dyDescent="0.2">
      <c r="A18" s="24" t="s">
        <v>31</v>
      </c>
      <c r="B18" s="64"/>
      <c r="C18" s="64"/>
      <c r="D18" s="64"/>
      <c r="E18" s="64"/>
      <c r="F18" s="64"/>
      <c r="G18" s="64"/>
      <c r="H18" s="64"/>
      <c r="I18" s="64"/>
      <c r="J18" s="64"/>
      <c r="K18" s="64">
        <v>44296</v>
      </c>
      <c r="L18" s="64"/>
      <c r="M18" s="64"/>
      <c r="N18" s="64">
        <v>44296</v>
      </c>
    </row>
    <row r="19" spans="1:14" x14ac:dyDescent="0.2">
      <c r="A19" s="24" t="s">
        <v>50</v>
      </c>
      <c r="B19" s="64">
        <v>44315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>
        <v>44315</v>
      </c>
    </row>
    <row r="20" spans="1:14" x14ac:dyDescent="0.2">
      <c r="A20" s="24" t="s">
        <v>58</v>
      </c>
      <c r="B20" s="64"/>
      <c r="C20" s="64"/>
      <c r="D20" s="64"/>
      <c r="E20" s="64"/>
      <c r="F20" s="64">
        <v>44263</v>
      </c>
      <c r="G20" s="64"/>
      <c r="H20" s="64"/>
      <c r="I20" s="64"/>
      <c r="J20" s="64"/>
      <c r="K20" s="64"/>
      <c r="L20" s="64"/>
      <c r="M20" s="64"/>
      <c r="N20" s="64">
        <v>44263</v>
      </c>
    </row>
    <row r="21" spans="1:14" x14ac:dyDescent="0.2">
      <c r="A21" s="24" t="s">
        <v>39</v>
      </c>
      <c r="B21" s="64"/>
      <c r="C21" s="64"/>
      <c r="D21" s="64"/>
      <c r="E21" s="64"/>
      <c r="F21" s="64">
        <v>44330</v>
      </c>
      <c r="G21" s="64">
        <v>44271</v>
      </c>
      <c r="H21" s="64"/>
      <c r="I21" s="64">
        <v>44275</v>
      </c>
      <c r="J21" s="64"/>
      <c r="K21" s="64"/>
      <c r="L21" s="64"/>
      <c r="M21" s="64"/>
      <c r="N21" s="64">
        <v>44330</v>
      </c>
    </row>
    <row r="22" spans="1:14" x14ac:dyDescent="0.2">
      <c r="A22" s="24" t="s">
        <v>14</v>
      </c>
      <c r="B22" s="64"/>
      <c r="C22" s="64"/>
      <c r="D22" s="64">
        <v>44291</v>
      </c>
      <c r="E22" s="64">
        <v>44305</v>
      </c>
      <c r="F22" s="64">
        <v>44314</v>
      </c>
      <c r="G22" s="64">
        <v>44281</v>
      </c>
      <c r="H22" s="64"/>
      <c r="I22" s="64"/>
      <c r="J22" s="64">
        <v>44302</v>
      </c>
      <c r="K22" s="64"/>
      <c r="L22" s="64">
        <v>44276</v>
      </c>
      <c r="M22" s="64">
        <v>44337</v>
      </c>
      <c r="N22" s="64">
        <v>44337</v>
      </c>
    </row>
    <row r="23" spans="1:14" x14ac:dyDescent="0.2">
      <c r="A23" s="24" t="s">
        <v>52</v>
      </c>
      <c r="B23" s="64">
        <v>44322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>
        <v>44322</v>
      </c>
    </row>
    <row r="24" spans="1:14" x14ac:dyDescent="0.2">
      <c r="A24" s="24" t="s">
        <v>60</v>
      </c>
      <c r="B24" s="64"/>
      <c r="C24" s="64"/>
      <c r="D24" s="64"/>
      <c r="E24" s="64">
        <v>44303</v>
      </c>
      <c r="F24" s="64"/>
      <c r="G24" s="64">
        <v>44259</v>
      </c>
      <c r="H24" s="64"/>
      <c r="I24" s="64"/>
      <c r="J24" s="64"/>
      <c r="K24" s="64"/>
      <c r="L24" s="64"/>
      <c r="M24" s="64"/>
      <c r="N24" s="64">
        <v>44303</v>
      </c>
    </row>
    <row r="25" spans="1:14" x14ac:dyDescent="0.2">
      <c r="A25" s="24" t="s">
        <v>45</v>
      </c>
      <c r="B25" s="64"/>
      <c r="C25" s="64"/>
      <c r="D25" s="64"/>
      <c r="E25" s="64"/>
      <c r="F25" s="64"/>
      <c r="G25" s="64"/>
      <c r="H25" s="64"/>
      <c r="I25" s="64"/>
      <c r="J25" s="64"/>
      <c r="K25" s="64">
        <v>44285</v>
      </c>
      <c r="L25" s="64"/>
      <c r="M25" s="64"/>
      <c r="N25" s="64">
        <v>44285</v>
      </c>
    </row>
    <row r="26" spans="1:14" x14ac:dyDescent="0.2">
      <c r="A26" s="24" t="s">
        <v>16</v>
      </c>
      <c r="B26" s="64"/>
      <c r="C26" s="64"/>
      <c r="D26" s="64">
        <v>44286</v>
      </c>
      <c r="E26" s="64"/>
      <c r="F26" s="64">
        <v>44317</v>
      </c>
      <c r="G26" s="64">
        <v>44257</v>
      </c>
      <c r="H26" s="64"/>
      <c r="I26" s="64">
        <v>44263</v>
      </c>
      <c r="J26" s="64"/>
      <c r="K26" s="64"/>
      <c r="L26" s="64"/>
      <c r="M26" s="64"/>
      <c r="N26" s="64">
        <v>44317</v>
      </c>
    </row>
    <row r="27" spans="1:14" x14ac:dyDescent="0.2">
      <c r="A27" s="24" t="s">
        <v>62</v>
      </c>
      <c r="B27" s="64"/>
      <c r="C27" s="64"/>
      <c r="D27" s="64"/>
      <c r="E27" s="64"/>
      <c r="F27" s="64"/>
      <c r="G27" s="64">
        <v>44267</v>
      </c>
      <c r="H27" s="64"/>
      <c r="I27" s="64"/>
      <c r="J27" s="64"/>
      <c r="K27" s="64"/>
      <c r="L27" s="64"/>
      <c r="M27" s="64"/>
      <c r="N27" s="64">
        <v>44267</v>
      </c>
    </row>
    <row r="28" spans="1:14" x14ac:dyDescent="0.2">
      <c r="A28" s="24" t="s">
        <v>33</v>
      </c>
      <c r="B28" s="64"/>
      <c r="C28" s="64"/>
      <c r="D28" s="64"/>
      <c r="E28" s="64"/>
      <c r="F28" s="64">
        <v>44248</v>
      </c>
      <c r="G28" s="64"/>
      <c r="H28" s="64"/>
      <c r="I28" s="64">
        <v>44260</v>
      </c>
      <c r="J28" s="64"/>
      <c r="K28" s="64"/>
      <c r="L28" s="64"/>
      <c r="M28" s="64"/>
      <c r="N28" s="64">
        <v>44260</v>
      </c>
    </row>
    <row r="29" spans="1:14" x14ac:dyDescent="0.2">
      <c r="A29" s="24" t="s">
        <v>34</v>
      </c>
      <c r="B29" s="64"/>
      <c r="C29" s="64"/>
      <c r="D29" s="64"/>
      <c r="E29" s="64"/>
      <c r="F29" s="64">
        <v>44247</v>
      </c>
      <c r="G29" s="64"/>
      <c r="H29" s="64"/>
      <c r="I29" s="64">
        <v>44273</v>
      </c>
      <c r="J29" s="64"/>
      <c r="K29" s="64">
        <v>44266</v>
      </c>
      <c r="L29" s="64"/>
      <c r="M29" s="64"/>
      <c r="N29" s="64">
        <v>44273</v>
      </c>
    </row>
    <row r="30" spans="1:14" x14ac:dyDescent="0.2">
      <c r="A30" s="24" t="s">
        <v>74</v>
      </c>
      <c r="B30" s="64"/>
      <c r="C30" s="64"/>
      <c r="D30" s="64"/>
      <c r="E30" s="64">
        <v>44303</v>
      </c>
      <c r="F30" s="64"/>
      <c r="G30" s="64"/>
      <c r="H30" s="64"/>
      <c r="I30" s="64"/>
      <c r="J30" s="64"/>
      <c r="K30" s="64"/>
      <c r="L30" s="64"/>
      <c r="M30" s="64"/>
      <c r="N30" s="64">
        <v>44303</v>
      </c>
    </row>
    <row r="31" spans="1:14" x14ac:dyDescent="0.2">
      <c r="A31" s="24" t="s">
        <v>35</v>
      </c>
      <c r="B31" s="64"/>
      <c r="C31" s="64">
        <v>44274</v>
      </c>
      <c r="D31" s="64"/>
      <c r="E31" s="64">
        <v>44282</v>
      </c>
      <c r="F31" s="64">
        <v>44322</v>
      </c>
      <c r="G31" s="64">
        <v>44259</v>
      </c>
      <c r="H31" s="64"/>
      <c r="I31" s="64"/>
      <c r="J31" s="64"/>
      <c r="K31" s="64">
        <v>44260</v>
      </c>
      <c r="L31" s="64">
        <v>44262</v>
      </c>
      <c r="M31" s="64"/>
      <c r="N31" s="64">
        <v>44322</v>
      </c>
    </row>
    <row r="32" spans="1:14" x14ac:dyDescent="0.2">
      <c r="A32" s="24" t="s">
        <v>55</v>
      </c>
      <c r="B32" s="64">
        <v>44290</v>
      </c>
      <c r="C32" s="64"/>
      <c r="D32" s="64"/>
      <c r="E32" s="64"/>
      <c r="F32" s="64"/>
      <c r="G32" s="64">
        <v>44280</v>
      </c>
      <c r="H32" s="64"/>
      <c r="I32" s="64"/>
      <c r="J32" s="64">
        <v>44302</v>
      </c>
      <c r="K32" s="64"/>
      <c r="L32" s="64"/>
      <c r="M32" s="64"/>
      <c r="N32" s="64">
        <v>44302</v>
      </c>
    </row>
    <row r="33" spans="1:14" x14ac:dyDescent="0.2">
      <c r="A33" s="24" t="s">
        <v>59</v>
      </c>
      <c r="B33" s="64"/>
      <c r="C33" s="64"/>
      <c r="D33" s="64"/>
      <c r="E33" s="64"/>
      <c r="F33" s="64">
        <v>44262</v>
      </c>
      <c r="G33" s="64"/>
      <c r="H33" s="64"/>
      <c r="I33" s="64"/>
      <c r="J33" s="64"/>
      <c r="K33" s="64"/>
      <c r="L33" s="64"/>
      <c r="M33" s="64"/>
      <c r="N33" s="64">
        <v>44262</v>
      </c>
    </row>
    <row r="34" spans="1:14" x14ac:dyDescent="0.2">
      <c r="A34" s="24" t="s">
        <v>23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>
        <v>44255</v>
      </c>
      <c r="M34" s="64">
        <v>44327</v>
      </c>
      <c r="N34" s="64">
        <v>44327</v>
      </c>
    </row>
    <row r="35" spans="1:14" x14ac:dyDescent="0.2">
      <c r="A35" s="24" t="s">
        <v>81</v>
      </c>
      <c r="B35" s="64"/>
      <c r="C35" s="64"/>
      <c r="D35" s="64"/>
      <c r="E35" s="64"/>
      <c r="F35" s="64"/>
      <c r="G35" s="64"/>
      <c r="H35" s="64">
        <v>44303</v>
      </c>
      <c r="I35" s="64"/>
      <c r="J35" s="64"/>
      <c r="K35" s="64"/>
      <c r="L35" s="64"/>
      <c r="M35" s="64"/>
      <c r="N35" s="64">
        <v>44303</v>
      </c>
    </row>
    <row r="36" spans="1:14" x14ac:dyDescent="0.2">
      <c r="A36" s="24" t="s">
        <v>76</v>
      </c>
      <c r="B36" s="64"/>
      <c r="C36" s="64"/>
      <c r="D36" s="64"/>
      <c r="E36" s="64">
        <v>44283</v>
      </c>
      <c r="F36" s="64"/>
      <c r="G36" s="64"/>
      <c r="H36" s="64">
        <v>44264</v>
      </c>
      <c r="I36" s="64"/>
      <c r="J36" s="64"/>
      <c r="K36" s="64"/>
      <c r="L36" s="64"/>
      <c r="M36" s="64"/>
      <c r="N36" s="64">
        <v>44283</v>
      </c>
    </row>
    <row r="37" spans="1:14" x14ac:dyDescent="0.2">
      <c r="A37" s="24" t="s">
        <v>20</v>
      </c>
      <c r="B37" s="64"/>
      <c r="C37" s="64"/>
      <c r="D37" s="64"/>
      <c r="E37" s="64">
        <v>44268</v>
      </c>
      <c r="F37" s="64"/>
      <c r="G37" s="64"/>
      <c r="H37" s="64"/>
      <c r="I37" s="64"/>
      <c r="J37" s="64"/>
      <c r="K37" s="64"/>
      <c r="L37" s="64"/>
      <c r="M37" s="64"/>
      <c r="N37" s="64">
        <v>44268</v>
      </c>
    </row>
    <row r="38" spans="1:14" x14ac:dyDescent="0.2">
      <c r="A38" s="24" t="s">
        <v>75</v>
      </c>
      <c r="B38" s="64"/>
      <c r="C38" s="64"/>
      <c r="D38" s="64"/>
      <c r="E38" s="64">
        <v>44280</v>
      </c>
      <c r="F38" s="64"/>
      <c r="G38" s="64"/>
      <c r="H38" s="64"/>
      <c r="I38" s="64"/>
      <c r="J38" s="64"/>
      <c r="K38" s="64"/>
      <c r="L38" s="64"/>
      <c r="M38" s="64"/>
      <c r="N38" s="64">
        <v>44280</v>
      </c>
    </row>
    <row r="39" spans="1:14" x14ac:dyDescent="0.2">
      <c r="A39" s="24" t="s">
        <v>19</v>
      </c>
      <c r="B39" s="64"/>
      <c r="C39" s="64"/>
      <c r="D39" s="64"/>
      <c r="E39" s="64">
        <v>44272</v>
      </c>
      <c r="F39" s="64"/>
      <c r="G39" s="64"/>
      <c r="H39" s="64">
        <v>44280</v>
      </c>
      <c r="I39" s="64"/>
      <c r="J39" s="64"/>
      <c r="K39" s="64"/>
      <c r="L39" s="64"/>
      <c r="M39" s="64"/>
      <c r="N39" s="64">
        <v>44280</v>
      </c>
    </row>
    <row r="40" spans="1:14" x14ac:dyDescent="0.2">
      <c r="A40" s="24" t="s">
        <v>83</v>
      </c>
      <c r="B40" s="64"/>
      <c r="C40" s="64"/>
      <c r="D40" s="64"/>
      <c r="E40" s="64"/>
      <c r="F40" s="64"/>
      <c r="G40" s="64"/>
      <c r="H40" s="64">
        <v>44308</v>
      </c>
      <c r="I40" s="64"/>
      <c r="J40" s="64"/>
      <c r="K40" s="64"/>
      <c r="L40" s="64"/>
      <c r="M40" s="64"/>
      <c r="N40" s="64">
        <v>44308</v>
      </c>
    </row>
    <row r="41" spans="1:14" x14ac:dyDescent="0.2">
      <c r="A41" s="24" t="s">
        <v>15</v>
      </c>
      <c r="B41" s="64"/>
      <c r="C41" s="64"/>
      <c r="D41" s="64">
        <v>44263</v>
      </c>
      <c r="E41" s="64">
        <v>44294</v>
      </c>
      <c r="F41" s="64"/>
      <c r="G41" s="64">
        <v>44258</v>
      </c>
      <c r="H41" s="64"/>
      <c r="I41" s="64"/>
      <c r="J41" s="64"/>
      <c r="K41" s="64">
        <v>44260</v>
      </c>
      <c r="L41" s="64">
        <v>44266</v>
      </c>
      <c r="M41" s="64"/>
      <c r="N41" s="64">
        <v>44294</v>
      </c>
    </row>
    <row r="42" spans="1:14" x14ac:dyDescent="0.2">
      <c r="A42" s="24" t="s">
        <v>43</v>
      </c>
      <c r="B42" s="64">
        <v>44331</v>
      </c>
      <c r="C42" s="64"/>
      <c r="D42" s="64"/>
      <c r="E42" s="64">
        <v>44307</v>
      </c>
      <c r="F42" s="64">
        <v>44299</v>
      </c>
      <c r="G42" s="64">
        <v>44274</v>
      </c>
      <c r="H42" s="64"/>
      <c r="I42" s="64"/>
      <c r="J42" s="64"/>
      <c r="K42" s="64">
        <v>44285</v>
      </c>
      <c r="L42" s="64"/>
      <c r="M42" s="64"/>
      <c r="N42" s="64">
        <v>44331</v>
      </c>
    </row>
    <row r="43" spans="1:14" x14ac:dyDescent="0.2">
      <c r="A43" s="24" t="s">
        <v>68</v>
      </c>
      <c r="B43" s="64"/>
      <c r="C43" s="64"/>
      <c r="D43" s="64"/>
      <c r="E43" s="64"/>
      <c r="F43" s="64"/>
      <c r="G43" s="64"/>
      <c r="H43" s="64"/>
      <c r="I43" s="64"/>
      <c r="J43" s="64">
        <v>44304</v>
      </c>
      <c r="K43" s="64"/>
      <c r="L43" s="64"/>
      <c r="M43" s="64"/>
      <c r="N43" s="64">
        <v>44304</v>
      </c>
    </row>
    <row r="44" spans="1:14" x14ac:dyDescent="0.2">
      <c r="A44" s="24" t="s">
        <v>41</v>
      </c>
      <c r="B44" s="64"/>
      <c r="C44" s="64"/>
      <c r="D44" s="64"/>
      <c r="E44" s="64"/>
      <c r="F44" s="64"/>
      <c r="G44" s="64">
        <v>44261</v>
      </c>
      <c r="H44" s="64"/>
      <c r="I44" s="64"/>
      <c r="J44" s="64"/>
      <c r="K44" s="64">
        <v>44272</v>
      </c>
      <c r="L44" s="64"/>
      <c r="M44" s="64"/>
      <c r="N44" s="64">
        <v>44272</v>
      </c>
    </row>
    <row r="45" spans="1:14" x14ac:dyDescent="0.2">
      <c r="A45" s="24" t="s">
        <v>56</v>
      </c>
      <c r="B45" s="64">
        <v>44293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>
        <v>44293</v>
      </c>
    </row>
    <row r="46" spans="1:14" x14ac:dyDescent="0.2">
      <c r="A46" s="24" t="s">
        <v>82</v>
      </c>
      <c r="B46" s="64"/>
      <c r="C46" s="64"/>
      <c r="D46" s="64"/>
      <c r="E46" s="64"/>
      <c r="F46" s="64"/>
      <c r="G46" s="64"/>
      <c r="H46" s="64">
        <v>44306</v>
      </c>
      <c r="I46" s="64"/>
      <c r="J46" s="64"/>
      <c r="K46" s="64"/>
      <c r="L46" s="64"/>
      <c r="M46" s="64"/>
      <c r="N46" s="64">
        <v>44306</v>
      </c>
    </row>
    <row r="47" spans="1:14" x14ac:dyDescent="0.2">
      <c r="A47" s="24" t="s">
        <v>28</v>
      </c>
      <c r="B47" s="64"/>
      <c r="C47" s="64"/>
      <c r="D47" s="64"/>
      <c r="E47" s="64"/>
      <c r="F47" s="64"/>
      <c r="G47" s="64">
        <v>44281</v>
      </c>
      <c r="H47" s="64"/>
      <c r="I47" s="64"/>
      <c r="J47" s="64"/>
      <c r="K47" s="64"/>
      <c r="L47" s="64"/>
      <c r="M47" s="64"/>
      <c r="N47" s="64">
        <v>44281</v>
      </c>
    </row>
    <row r="48" spans="1:14" x14ac:dyDescent="0.2">
      <c r="A48" s="24" t="s">
        <v>65</v>
      </c>
      <c r="B48" s="64">
        <v>44331</v>
      </c>
      <c r="C48" s="64">
        <v>44293</v>
      </c>
      <c r="D48" s="64">
        <v>44322</v>
      </c>
      <c r="E48" s="64">
        <v>44307</v>
      </c>
      <c r="F48" s="64">
        <v>44331</v>
      </c>
      <c r="G48" s="64">
        <v>44308</v>
      </c>
      <c r="H48" s="64">
        <v>44308</v>
      </c>
      <c r="I48" s="64">
        <v>44275</v>
      </c>
      <c r="J48" s="64">
        <v>44305</v>
      </c>
      <c r="K48" s="64">
        <v>44296</v>
      </c>
      <c r="L48" s="64">
        <v>44276</v>
      </c>
      <c r="M48" s="64">
        <v>44337</v>
      </c>
      <c r="N48" s="64">
        <v>44337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C8CD-E49F-43AD-8AB5-01C9E7A32F8B}">
  <dimension ref="A1:K90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13" bestFit="1" customWidth="1"/>
    <col min="2" max="2" width="14.83203125" style="26" bestFit="1" customWidth="1"/>
    <col min="3" max="3" width="7.6640625" style="26" bestFit="1" customWidth="1"/>
    <col min="4" max="4" width="10" style="26" bestFit="1" customWidth="1"/>
    <col min="5" max="5" width="7.33203125" style="26" bestFit="1" customWidth="1"/>
    <col min="6" max="6" width="9.5" style="26" bestFit="1" customWidth="1"/>
    <col min="7" max="7" width="8.6640625" style="26" bestFit="1" customWidth="1"/>
    <col min="8" max="8" width="7.33203125" style="26" bestFit="1" customWidth="1"/>
    <col min="9" max="9" width="6.5" style="26" bestFit="1" customWidth="1"/>
    <col min="10" max="10" width="11.1640625" style="26" bestFit="1" customWidth="1"/>
    <col min="11" max="11" width="11" style="26" bestFit="1" customWidth="1"/>
    <col min="12" max="12" width="12" bestFit="1" customWidth="1"/>
    <col min="13" max="14" width="11" bestFit="1" customWidth="1"/>
    <col min="15" max="15" width="10" bestFit="1" customWidth="1"/>
    <col min="16" max="16" width="10.5" bestFit="1" customWidth="1"/>
    <col min="17" max="19" width="11" bestFit="1" customWidth="1"/>
    <col min="20" max="20" width="11.5" bestFit="1" customWidth="1"/>
    <col min="21" max="22" width="11" bestFit="1" customWidth="1"/>
    <col min="23" max="23" width="11.5" bestFit="1" customWidth="1"/>
    <col min="24" max="24" width="11" bestFit="1" customWidth="1"/>
    <col min="25" max="25" width="11.5" bestFit="1" customWidth="1"/>
    <col min="26" max="28" width="11" bestFit="1" customWidth="1"/>
    <col min="29" max="29" width="11.5" bestFit="1" customWidth="1"/>
    <col min="30" max="31" width="11" bestFit="1" customWidth="1"/>
    <col min="32" max="37" width="10.5" bestFit="1" customWidth="1"/>
    <col min="38" max="38" width="6.33203125" bestFit="1" customWidth="1"/>
    <col min="41" max="41" width="14" bestFit="1" customWidth="1"/>
    <col min="43" max="43" width="9.5" bestFit="1" customWidth="1"/>
    <col min="44" max="44" width="8.6640625" bestFit="1" customWidth="1"/>
    <col min="45" max="45" width="6.33203125" bestFit="1" customWidth="1"/>
    <col min="46" max="46" width="10.1640625" bestFit="1" customWidth="1"/>
    <col min="47" max="47" width="11.33203125" bestFit="1" customWidth="1"/>
  </cols>
  <sheetData>
    <row r="1" spans="1:11" x14ac:dyDescent="0.2">
      <c r="B1"/>
    </row>
    <row r="3" spans="1:11" x14ac:dyDescent="0.2">
      <c r="A3" s="23" t="s">
        <v>66</v>
      </c>
      <c r="B3" s="23" t="s">
        <v>67</v>
      </c>
      <c r="C3"/>
      <c r="D3"/>
      <c r="E3"/>
      <c r="F3"/>
      <c r="G3"/>
      <c r="H3"/>
      <c r="I3"/>
      <c r="J3"/>
      <c r="K3"/>
    </row>
    <row r="4" spans="1:11" x14ac:dyDescent="0.2">
      <c r="A4" s="23" t="s">
        <v>7</v>
      </c>
      <c r="B4" s="29" t="s">
        <v>22</v>
      </c>
      <c r="C4" s="29" t="s">
        <v>10</v>
      </c>
      <c r="D4" s="29" t="s">
        <v>65</v>
      </c>
      <c r="E4"/>
      <c r="F4"/>
      <c r="G4"/>
      <c r="H4"/>
      <c r="I4"/>
      <c r="J4"/>
      <c r="K4"/>
    </row>
    <row r="5" spans="1:11" x14ac:dyDescent="0.2">
      <c r="A5" s="24" t="s">
        <v>8</v>
      </c>
      <c r="B5" s="52"/>
      <c r="C5" s="52">
        <v>28.310000000000002</v>
      </c>
      <c r="D5" s="52">
        <v>28.310000000000002</v>
      </c>
      <c r="E5"/>
      <c r="F5"/>
      <c r="G5"/>
      <c r="H5"/>
      <c r="I5"/>
      <c r="J5"/>
      <c r="K5"/>
    </row>
    <row r="6" spans="1:11" x14ac:dyDescent="0.2">
      <c r="A6" s="24" t="s">
        <v>18</v>
      </c>
      <c r="B6" s="52"/>
      <c r="C6" s="52">
        <v>14</v>
      </c>
      <c r="D6" s="52">
        <v>14</v>
      </c>
      <c r="E6"/>
      <c r="F6"/>
      <c r="G6"/>
      <c r="H6"/>
      <c r="I6"/>
      <c r="J6"/>
      <c r="K6"/>
    </row>
    <row r="7" spans="1:11" x14ac:dyDescent="0.2">
      <c r="A7" s="24" t="s">
        <v>21</v>
      </c>
      <c r="B7" s="52">
        <v>0.95</v>
      </c>
      <c r="C7" s="52">
        <v>91.470000000000013</v>
      </c>
      <c r="D7" s="52">
        <v>92.420000000000016</v>
      </c>
      <c r="E7"/>
      <c r="F7"/>
      <c r="G7"/>
      <c r="H7"/>
      <c r="I7"/>
      <c r="J7"/>
      <c r="K7"/>
    </row>
    <row r="8" spans="1:11" x14ac:dyDescent="0.2">
      <c r="A8" s="24" t="s">
        <v>24</v>
      </c>
      <c r="B8" s="52">
        <v>4.3</v>
      </c>
      <c r="C8" s="52">
        <v>46.95</v>
      </c>
      <c r="D8" s="52">
        <v>51.25</v>
      </c>
      <c r="E8"/>
      <c r="F8"/>
      <c r="G8"/>
      <c r="H8"/>
      <c r="I8"/>
      <c r="J8"/>
      <c r="K8"/>
    </row>
    <row r="9" spans="1:11" x14ac:dyDescent="0.2">
      <c r="A9" s="24" t="s">
        <v>37</v>
      </c>
      <c r="B9" s="52">
        <v>1.03</v>
      </c>
      <c r="C9" s="52">
        <v>65.05</v>
      </c>
      <c r="D9" s="52">
        <v>66.08</v>
      </c>
      <c r="E9"/>
      <c r="F9"/>
      <c r="G9"/>
      <c r="H9"/>
      <c r="I9"/>
      <c r="J9"/>
      <c r="K9"/>
    </row>
    <row r="10" spans="1:11" x14ac:dyDescent="0.2">
      <c r="A10" s="24" t="s">
        <v>40</v>
      </c>
      <c r="B10" s="52"/>
      <c r="C10" s="52">
        <v>12</v>
      </c>
      <c r="D10" s="52">
        <v>12</v>
      </c>
      <c r="E10"/>
      <c r="F10"/>
      <c r="G10"/>
      <c r="H10"/>
      <c r="I10"/>
      <c r="J10"/>
      <c r="K10"/>
    </row>
    <row r="11" spans="1:11" x14ac:dyDescent="0.2">
      <c r="A11" s="24" t="s">
        <v>46</v>
      </c>
      <c r="B11" s="52"/>
      <c r="C11" s="52">
        <v>56.88</v>
      </c>
      <c r="D11" s="52">
        <v>56.88</v>
      </c>
      <c r="E11"/>
      <c r="F11"/>
      <c r="G11"/>
      <c r="H11"/>
      <c r="I11"/>
      <c r="J11"/>
      <c r="K11"/>
    </row>
    <row r="12" spans="1:11" x14ac:dyDescent="0.2">
      <c r="A12" s="24" t="s">
        <v>48</v>
      </c>
      <c r="B12" s="52"/>
      <c r="C12" s="52">
        <v>15.76</v>
      </c>
      <c r="D12" s="52">
        <v>15.76</v>
      </c>
      <c r="E12"/>
      <c r="F12"/>
      <c r="G12"/>
      <c r="H12"/>
      <c r="I12"/>
      <c r="J12"/>
      <c r="K12"/>
    </row>
    <row r="13" spans="1:11" x14ac:dyDescent="0.2">
      <c r="A13" s="24" t="s">
        <v>49</v>
      </c>
      <c r="B13" s="52"/>
      <c r="C13" s="52">
        <v>3.8800000000000003</v>
      </c>
      <c r="D13" s="52">
        <v>3.8800000000000003</v>
      </c>
      <c r="E13"/>
      <c r="F13"/>
      <c r="G13"/>
      <c r="H13"/>
      <c r="I13"/>
      <c r="J13"/>
      <c r="K13"/>
    </row>
    <row r="14" spans="1:11" x14ac:dyDescent="0.2">
      <c r="A14" s="24" t="s">
        <v>73</v>
      </c>
      <c r="B14" s="52">
        <v>5.0300000000000011</v>
      </c>
      <c r="C14" s="52">
        <v>45.320391900625999</v>
      </c>
      <c r="D14" s="52">
        <v>50.350391900626001</v>
      </c>
      <c r="E14"/>
      <c r="F14"/>
      <c r="G14"/>
      <c r="H14"/>
      <c r="I14"/>
      <c r="J14"/>
      <c r="K14"/>
    </row>
    <row r="15" spans="1:11" x14ac:dyDescent="0.2">
      <c r="A15" s="24" t="s">
        <v>84</v>
      </c>
      <c r="B15" s="52"/>
      <c r="C15" s="52">
        <v>11.4</v>
      </c>
      <c r="D15" s="52">
        <v>11.4</v>
      </c>
      <c r="E15"/>
      <c r="F15"/>
      <c r="G15"/>
      <c r="H15"/>
      <c r="I15"/>
      <c r="J15"/>
      <c r="K15"/>
    </row>
    <row r="16" spans="1:11" x14ac:dyDescent="0.2">
      <c r="A16" s="24" t="s">
        <v>80</v>
      </c>
      <c r="B16" s="52"/>
      <c r="C16" s="52">
        <v>2.25</v>
      </c>
      <c r="D16" s="52">
        <v>2.25</v>
      </c>
      <c r="E16"/>
      <c r="F16"/>
      <c r="G16"/>
      <c r="H16"/>
      <c r="I16"/>
      <c r="J16"/>
      <c r="K16"/>
    </row>
    <row r="17" spans="1:4" customFormat="1" x14ac:dyDescent="0.2">
      <c r="A17" s="24" t="s">
        <v>65</v>
      </c>
      <c r="B17" s="52">
        <v>11.310000000000002</v>
      </c>
      <c r="C17" s="52">
        <v>393.27039190062601</v>
      </c>
      <c r="D17" s="52">
        <v>404.58039190062595</v>
      </c>
    </row>
    <row r="18" spans="1:4" customFormat="1" x14ac:dyDescent="0.2"/>
    <row r="19" spans="1:4" customFormat="1" x14ac:dyDescent="0.2"/>
    <row r="20" spans="1:4" customFormat="1" x14ac:dyDescent="0.2"/>
    <row r="21" spans="1:4" customFormat="1" x14ac:dyDescent="0.2"/>
    <row r="22" spans="1:4" customFormat="1" x14ac:dyDescent="0.2"/>
    <row r="23" spans="1:4" customFormat="1" x14ac:dyDescent="0.2"/>
    <row r="24" spans="1:4" customFormat="1" x14ac:dyDescent="0.2"/>
    <row r="25" spans="1:4" customFormat="1" x14ac:dyDescent="0.2"/>
    <row r="26" spans="1:4" customFormat="1" x14ac:dyDescent="0.2"/>
    <row r="27" spans="1:4" customFormat="1" x14ac:dyDescent="0.2"/>
    <row r="28" spans="1:4" customFormat="1" x14ac:dyDescent="0.2"/>
    <row r="29" spans="1:4" customFormat="1" x14ac:dyDescent="0.2"/>
    <row r="30" spans="1:4" customFormat="1" x14ac:dyDescent="0.2"/>
    <row r="31" spans="1:4" customFormat="1" x14ac:dyDescent="0.2"/>
    <row r="32" spans="1:4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CB8C6-B7B3-46AE-9146-B0495142CFDA}">
  <dimension ref="A1:N47"/>
  <sheetViews>
    <sheetView topLeftCell="A28" workbookViewId="0">
      <selection activeCell="N43" sqref="N43"/>
    </sheetView>
  </sheetViews>
  <sheetFormatPr baseColWidth="10" defaultColWidth="8.83203125" defaultRowHeight="15" x14ac:dyDescent="0.2"/>
  <cols>
    <col min="1" max="1" width="17.1640625" bestFit="1" customWidth="1"/>
    <col min="2" max="2" width="14.83203125" style="26" bestFit="1" customWidth="1"/>
    <col min="3" max="3" width="5.33203125" style="61" bestFit="1" customWidth="1"/>
    <col min="4" max="4" width="5" style="26" bestFit="1" customWidth="1"/>
    <col min="5" max="5" width="12.1640625" style="26" bestFit="1" customWidth="1"/>
    <col min="6" max="6" width="6.1640625" style="26" bestFit="1" customWidth="1"/>
    <col min="7" max="7" width="6.5" style="26" bestFit="1" customWidth="1"/>
    <col min="8" max="8" width="8.6640625" style="61" bestFit="1" customWidth="1"/>
    <col min="9" max="9" width="8.5" style="26" bestFit="1" customWidth="1"/>
    <col min="10" max="10" width="8" style="26" bestFit="1" customWidth="1"/>
    <col min="11" max="11" width="6.5" style="26" bestFit="1" customWidth="1"/>
    <col min="12" max="12" width="6.1640625" style="61" bestFit="1" customWidth="1"/>
    <col min="13" max="13" width="9.83203125" style="26" bestFit="1" customWidth="1"/>
    <col min="14" max="14" width="12.1640625" style="26" bestFit="1" customWidth="1"/>
  </cols>
  <sheetData>
    <row r="1" spans="1:14" x14ac:dyDescent="0.2">
      <c r="A1" s="23" t="s">
        <v>3</v>
      </c>
      <c r="B1" t="s">
        <v>10</v>
      </c>
    </row>
    <row r="3" spans="1:14" x14ac:dyDescent="0.2">
      <c r="A3" s="23" t="s">
        <v>66</v>
      </c>
      <c r="B3" s="23" t="s">
        <v>67</v>
      </c>
      <c r="C3" s="62"/>
      <c r="D3"/>
      <c r="E3"/>
      <c r="F3"/>
      <c r="G3"/>
      <c r="H3" s="62"/>
      <c r="I3"/>
      <c r="J3"/>
      <c r="K3"/>
      <c r="L3" s="62"/>
      <c r="M3"/>
      <c r="N3"/>
    </row>
    <row r="4" spans="1:14" x14ac:dyDescent="0.2">
      <c r="A4" s="23" t="s">
        <v>88</v>
      </c>
      <c r="B4" t="s">
        <v>8</v>
      </c>
      <c r="C4" s="62" t="s">
        <v>84</v>
      </c>
      <c r="D4" t="s">
        <v>18</v>
      </c>
      <c r="E4" t="s">
        <v>73</v>
      </c>
      <c r="F4" t="s">
        <v>21</v>
      </c>
      <c r="G4" t="s">
        <v>24</v>
      </c>
      <c r="H4" s="62" t="s">
        <v>80</v>
      </c>
      <c r="I4" t="s">
        <v>37</v>
      </c>
      <c r="J4" t="s">
        <v>40</v>
      </c>
      <c r="K4" t="s">
        <v>46</v>
      </c>
      <c r="L4" s="62" t="s">
        <v>48</v>
      </c>
      <c r="M4" t="s">
        <v>49</v>
      </c>
      <c r="N4" t="s">
        <v>65</v>
      </c>
    </row>
    <row r="5" spans="1:14" x14ac:dyDescent="0.2">
      <c r="A5" s="24" t="s">
        <v>26</v>
      </c>
      <c r="B5" s="60"/>
      <c r="C5" s="63"/>
      <c r="D5" s="60"/>
      <c r="E5" s="60"/>
      <c r="F5" s="60"/>
      <c r="G5" s="60">
        <v>5.6</v>
      </c>
      <c r="H5" s="63"/>
      <c r="I5" s="60"/>
      <c r="J5" s="60"/>
      <c r="K5" s="60"/>
      <c r="L5" s="63"/>
      <c r="M5" s="60"/>
      <c r="N5" s="60">
        <v>5.6</v>
      </c>
    </row>
    <row r="6" spans="1:14" x14ac:dyDescent="0.2">
      <c r="A6" s="24" t="s">
        <v>51</v>
      </c>
      <c r="B6" s="60">
        <v>0.87</v>
      </c>
      <c r="C6" s="63"/>
      <c r="D6" s="60"/>
      <c r="E6" s="60"/>
      <c r="F6" s="60"/>
      <c r="G6" s="60"/>
      <c r="H6" s="63"/>
      <c r="I6" s="60"/>
      <c r="J6" s="60"/>
      <c r="K6" s="60"/>
      <c r="L6" s="63"/>
      <c r="M6" s="60"/>
      <c r="N6" s="60">
        <v>0.87</v>
      </c>
    </row>
    <row r="7" spans="1:14" x14ac:dyDescent="0.2">
      <c r="A7" s="24" t="s">
        <v>53</v>
      </c>
      <c r="B7" s="60">
        <v>5.2</v>
      </c>
      <c r="C7" s="63">
        <v>2.5</v>
      </c>
      <c r="D7" s="60"/>
      <c r="E7" s="60">
        <v>3.5</v>
      </c>
      <c r="F7" s="60">
        <v>5.5</v>
      </c>
      <c r="G7" s="60"/>
      <c r="H7" s="63"/>
      <c r="I7" s="60"/>
      <c r="J7" s="60"/>
      <c r="K7" s="60"/>
      <c r="L7" s="63"/>
      <c r="M7" s="60"/>
      <c r="N7" s="60">
        <v>16.7</v>
      </c>
    </row>
    <row r="8" spans="1:14" x14ac:dyDescent="0.2">
      <c r="A8" s="24" t="s">
        <v>57</v>
      </c>
      <c r="B8" s="60">
        <v>12.78</v>
      </c>
      <c r="C8" s="63"/>
      <c r="D8" s="60"/>
      <c r="E8" s="60"/>
      <c r="F8" s="60"/>
      <c r="G8" s="60"/>
      <c r="H8" s="63"/>
      <c r="I8" s="60"/>
      <c r="J8" s="60">
        <v>2</v>
      </c>
      <c r="K8" s="60"/>
      <c r="L8" s="63"/>
      <c r="M8" s="60"/>
      <c r="N8" s="60">
        <v>14.78</v>
      </c>
    </row>
    <row r="9" spans="1:14" x14ac:dyDescent="0.2">
      <c r="A9" s="24" t="s">
        <v>13</v>
      </c>
      <c r="B9" s="60"/>
      <c r="C9" s="63">
        <v>3.5</v>
      </c>
      <c r="D9" s="60">
        <v>4</v>
      </c>
      <c r="E9" s="60">
        <v>5.085</v>
      </c>
      <c r="F9" s="60">
        <v>14.26</v>
      </c>
      <c r="G9" s="60">
        <v>2.0499999999999998</v>
      </c>
      <c r="H9" s="63"/>
      <c r="I9" s="60">
        <v>9.4499999999999993</v>
      </c>
      <c r="J9" s="60">
        <v>1.44</v>
      </c>
      <c r="K9" s="60">
        <v>14.499999999999998</v>
      </c>
      <c r="L9" s="63">
        <v>3.35</v>
      </c>
      <c r="M9" s="60"/>
      <c r="N9" s="60">
        <v>57.634999999999998</v>
      </c>
    </row>
    <row r="10" spans="1:14" x14ac:dyDescent="0.2">
      <c r="A10" s="24" t="s">
        <v>54</v>
      </c>
      <c r="B10" s="60">
        <v>1.3</v>
      </c>
      <c r="C10" s="63"/>
      <c r="D10" s="60"/>
      <c r="E10" s="60">
        <v>2.4699999999999998</v>
      </c>
      <c r="F10" s="60"/>
      <c r="G10" s="60"/>
      <c r="H10" s="63"/>
      <c r="I10" s="60"/>
      <c r="J10" s="60"/>
      <c r="K10" s="60"/>
      <c r="L10" s="63"/>
      <c r="M10" s="60"/>
      <c r="N10" s="60">
        <v>3.7699999999999996</v>
      </c>
    </row>
    <row r="11" spans="1:14" x14ac:dyDescent="0.2">
      <c r="A11" s="24" t="s">
        <v>63</v>
      </c>
      <c r="B11" s="60"/>
      <c r="C11" s="63"/>
      <c r="D11" s="60"/>
      <c r="E11" s="60"/>
      <c r="F11" s="60"/>
      <c r="G11" s="60"/>
      <c r="H11" s="63"/>
      <c r="I11" s="60"/>
      <c r="J11" s="60">
        <v>1.8</v>
      </c>
      <c r="K11" s="60"/>
      <c r="L11" s="63"/>
      <c r="M11" s="60"/>
      <c r="N11" s="60">
        <v>1.8</v>
      </c>
    </row>
    <row r="12" spans="1:14" s="40" customFormat="1" x14ac:dyDescent="0.2">
      <c r="A12" s="42" t="s">
        <v>12</v>
      </c>
      <c r="B12" s="43">
        <v>0.71</v>
      </c>
      <c r="C12" s="63">
        <v>3.9</v>
      </c>
      <c r="D12" s="43">
        <v>6.5</v>
      </c>
      <c r="E12" s="43"/>
      <c r="F12" s="43">
        <v>8.4</v>
      </c>
      <c r="G12" s="43"/>
      <c r="H12" s="63"/>
      <c r="I12" s="43">
        <v>17.010000000000002</v>
      </c>
      <c r="J12" s="43"/>
      <c r="K12" s="43">
        <v>12.959999999999999</v>
      </c>
      <c r="L12" s="63">
        <v>1</v>
      </c>
      <c r="M12" s="43"/>
      <c r="N12" s="43">
        <v>50.48</v>
      </c>
    </row>
    <row r="13" spans="1:14" s="40" customFormat="1" x14ac:dyDescent="0.2">
      <c r="A13" s="42" t="s">
        <v>61</v>
      </c>
      <c r="B13" s="43"/>
      <c r="C13" s="63"/>
      <c r="D13" s="43"/>
      <c r="E13" s="43"/>
      <c r="F13" s="43"/>
      <c r="G13" s="43">
        <v>10</v>
      </c>
      <c r="H13" s="63"/>
      <c r="I13" s="43"/>
      <c r="J13" s="43"/>
      <c r="K13" s="43"/>
      <c r="L13" s="63"/>
      <c r="M13" s="43"/>
      <c r="N13" s="43">
        <v>10</v>
      </c>
    </row>
    <row r="14" spans="1:14" s="40" customFormat="1" x14ac:dyDescent="0.2">
      <c r="A14" s="42" t="s">
        <v>64</v>
      </c>
      <c r="B14" s="43"/>
      <c r="C14" s="63"/>
      <c r="D14" s="43"/>
      <c r="E14" s="43"/>
      <c r="F14" s="43"/>
      <c r="G14" s="43"/>
      <c r="H14" s="63"/>
      <c r="I14" s="43"/>
      <c r="J14" s="43">
        <v>1.3</v>
      </c>
      <c r="K14" s="43"/>
      <c r="L14" s="63"/>
      <c r="M14" s="43"/>
      <c r="N14" s="43">
        <v>1.3</v>
      </c>
    </row>
    <row r="15" spans="1:14" x14ac:dyDescent="0.2">
      <c r="A15" s="24" t="s">
        <v>44</v>
      </c>
      <c r="B15" s="60"/>
      <c r="C15" s="63"/>
      <c r="D15" s="60"/>
      <c r="E15" s="60"/>
      <c r="F15" s="60">
        <v>3.04</v>
      </c>
      <c r="G15" s="60"/>
      <c r="H15" s="63"/>
      <c r="I15" s="60"/>
      <c r="J15" s="60"/>
      <c r="K15" s="60">
        <v>3.2099999999999995</v>
      </c>
      <c r="L15" s="63"/>
      <c r="M15" s="60"/>
      <c r="N15" s="60">
        <v>6.25</v>
      </c>
    </row>
    <row r="16" spans="1:14" x14ac:dyDescent="0.2">
      <c r="A16" s="24" t="s">
        <v>38</v>
      </c>
      <c r="B16" s="60"/>
      <c r="C16" s="63"/>
      <c r="D16" s="60"/>
      <c r="E16" s="60"/>
      <c r="F16" s="60">
        <v>1.35</v>
      </c>
      <c r="G16" s="60"/>
      <c r="H16" s="63"/>
      <c r="I16" s="60">
        <v>2.41</v>
      </c>
      <c r="J16" s="60"/>
      <c r="K16" s="60">
        <v>1.36</v>
      </c>
      <c r="L16" s="63"/>
      <c r="M16" s="60"/>
      <c r="N16" s="60">
        <v>5.12</v>
      </c>
    </row>
    <row r="17" spans="1:14" x14ac:dyDescent="0.2">
      <c r="A17" s="24" t="s">
        <v>31</v>
      </c>
      <c r="B17" s="60"/>
      <c r="C17" s="63"/>
      <c r="D17" s="60"/>
      <c r="E17" s="60"/>
      <c r="F17" s="60"/>
      <c r="G17" s="60"/>
      <c r="H17" s="63"/>
      <c r="I17" s="60"/>
      <c r="J17" s="60"/>
      <c r="K17" s="60">
        <v>8.379999999999999</v>
      </c>
      <c r="L17" s="63"/>
      <c r="M17" s="60"/>
      <c r="N17" s="60">
        <v>8.379999999999999</v>
      </c>
    </row>
    <row r="18" spans="1:14" x14ac:dyDescent="0.2">
      <c r="A18" s="24" t="s">
        <v>50</v>
      </c>
      <c r="B18" s="60">
        <v>0.67</v>
      </c>
      <c r="C18" s="63"/>
      <c r="D18" s="60"/>
      <c r="E18" s="60"/>
      <c r="F18" s="60"/>
      <c r="G18" s="60"/>
      <c r="H18" s="63"/>
      <c r="I18" s="60"/>
      <c r="J18" s="60"/>
      <c r="K18" s="60"/>
      <c r="L18" s="63"/>
      <c r="M18" s="60"/>
      <c r="N18" s="60">
        <v>0.67</v>
      </c>
    </row>
    <row r="19" spans="1:14" x14ac:dyDescent="0.2">
      <c r="A19" s="24" t="s">
        <v>58</v>
      </c>
      <c r="B19" s="60"/>
      <c r="C19" s="63"/>
      <c r="D19" s="60"/>
      <c r="E19" s="60"/>
      <c r="F19" s="60">
        <v>6.76</v>
      </c>
      <c r="G19" s="60"/>
      <c r="H19" s="63"/>
      <c r="I19" s="60"/>
      <c r="J19" s="60"/>
      <c r="K19" s="60"/>
      <c r="L19" s="63"/>
      <c r="M19" s="60"/>
      <c r="N19" s="60">
        <v>6.76</v>
      </c>
    </row>
    <row r="20" spans="1:14" x14ac:dyDescent="0.2">
      <c r="A20" s="24" t="s">
        <v>39</v>
      </c>
      <c r="B20" s="60"/>
      <c r="C20" s="63"/>
      <c r="D20" s="60"/>
      <c r="E20" s="60"/>
      <c r="F20" s="60">
        <v>2</v>
      </c>
      <c r="G20" s="60">
        <v>0.5</v>
      </c>
      <c r="H20" s="63"/>
      <c r="I20" s="60">
        <v>4.4800000000000004</v>
      </c>
      <c r="J20" s="60"/>
      <c r="K20" s="60"/>
      <c r="L20" s="63"/>
      <c r="M20" s="60"/>
      <c r="N20" s="60">
        <v>6.98</v>
      </c>
    </row>
    <row r="21" spans="1:14" x14ac:dyDescent="0.2">
      <c r="A21" s="24" t="s">
        <v>14</v>
      </c>
      <c r="B21" s="60"/>
      <c r="C21" s="63"/>
      <c r="D21" s="60">
        <v>1.5</v>
      </c>
      <c r="E21" s="60">
        <v>6.45</v>
      </c>
      <c r="F21" s="60">
        <v>15.77</v>
      </c>
      <c r="G21" s="60">
        <v>8</v>
      </c>
      <c r="H21" s="63"/>
      <c r="I21" s="60"/>
      <c r="J21" s="60">
        <v>1.74</v>
      </c>
      <c r="K21" s="60"/>
      <c r="L21" s="63">
        <v>7.13</v>
      </c>
      <c r="M21" s="60">
        <v>1.78</v>
      </c>
      <c r="N21" s="60">
        <v>42.370000000000005</v>
      </c>
    </row>
    <row r="22" spans="1:14" x14ac:dyDescent="0.2">
      <c r="A22" s="24" t="s">
        <v>52</v>
      </c>
      <c r="B22" s="60">
        <v>2.34</v>
      </c>
      <c r="C22" s="63"/>
      <c r="D22" s="60"/>
      <c r="E22" s="60"/>
      <c r="F22" s="60"/>
      <c r="G22" s="60"/>
      <c r="H22" s="63"/>
      <c r="I22" s="60"/>
      <c r="J22" s="60"/>
      <c r="K22" s="60"/>
      <c r="L22" s="63"/>
      <c r="M22" s="60"/>
      <c r="N22" s="60">
        <v>2.34</v>
      </c>
    </row>
    <row r="23" spans="1:14" x14ac:dyDescent="0.2">
      <c r="A23" s="24" t="s">
        <v>60</v>
      </c>
      <c r="B23" s="60"/>
      <c r="C23" s="63"/>
      <c r="D23" s="60"/>
      <c r="E23" s="60">
        <v>5.9</v>
      </c>
      <c r="F23" s="60"/>
      <c r="G23" s="60">
        <v>1.5</v>
      </c>
      <c r="H23" s="63"/>
      <c r="I23" s="60"/>
      <c r="J23" s="60"/>
      <c r="K23" s="60"/>
      <c r="L23" s="63"/>
      <c r="M23" s="60"/>
      <c r="N23" s="60">
        <v>7.4</v>
      </c>
    </row>
    <row r="24" spans="1:14" x14ac:dyDescent="0.2">
      <c r="A24" s="24" t="s">
        <v>45</v>
      </c>
      <c r="B24" s="60"/>
      <c r="C24" s="63"/>
      <c r="D24" s="60"/>
      <c r="E24" s="60"/>
      <c r="F24" s="60"/>
      <c r="G24" s="60"/>
      <c r="H24" s="63"/>
      <c r="I24" s="60"/>
      <c r="J24" s="60"/>
      <c r="K24" s="60">
        <v>0.59</v>
      </c>
      <c r="L24" s="63"/>
      <c r="M24" s="60"/>
      <c r="N24" s="60">
        <v>0.59</v>
      </c>
    </row>
    <row r="25" spans="1:14" x14ac:dyDescent="0.2">
      <c r="A25" s="24" t="s">
        <v>16</v>
      </c>
      <c r="B25" s="60"/>
      <c r="C25" s="63"/>
      <c r="D25" s="60">
        <v>1.5</v>
      </c>
      <c r="E25" s="60"/>
      <c r="F25" s="60">
        <v>1.48</v>
      </c>
      <c r="G25" s="60">
        <v>0.4</v>
      </c>
      <c r="H25" s="63"/>
      <c r="I25" s="60">
        <v>4.8</v>
      </c>
      <c r="J25" s="60"/>
      <c r="K25" s="60"/>
      <c r="L25" s="63"/>
      <c r="M25" s="60"/>
      <c r="N25" s="60">
        <v>8.18</v>
      </c>
    </row>
    <row r="26" spans="1:14" x14ac:dyDescent="0.2">
      <c r="A26" s="24" t="s">
        <v>62</v>
      </c>
      <c r="B26" s="60"/>
      <c r="C26" s="63"/>
      <c r="D26" s="60"/>
      <c r="E26" s="60"/>
      <c r="F26" s="60"/>
      <c r="G26" s="60">
        <v>1</v>
      </c>
      <c r="H26" s="63"/>
      <c r="I26" s="60"/>
      <c r="J26" s="60"/>
      <c r="K26" s="60"/>
      <c r="L26" s="63"/>
      <c r="M26" s="60"/>
      <c r="N26" s="60">
        <v>1</v>
      </c>
    </row>
    <row r="27" spans="1:14" x14ac:dyDescent="0.2">
      <c r="A27" s="24" t="s">
        <v>33</v>
      </c>
      <c r="B27" s="60"/>
      <c r="C27" s="63"/>
      <c r="D27" s="60"/>
      <c r="E27" s="60"/>
      <c r="F27" s="60">
        <v>3.5300000000000002</v>
      </c>
      <c r="G27" s="60"/>
      <c r="H27" s="63"/>
      <c r="I27" s="60">
        <v>12.490000000000002</v>
      </c>
      <c r="J27" s="60"/>
      <c r="K27" s="60"/>
      <c r="L27" s="63"/>
      <c r="M27" s="60"/>
      <c r="N27" s="60">
        <v>16.020000000000003</v>
      </c>
    </row>
    <row r="28" spans="1:14" x14ac:dyDescent="0.2">
      <c r="A28" s="24" t="s">
        <v>34</v>
      </c>
      <c r="B28" s="60"/>
      <c r="C28" s="63"/>
      <c r="D28" s="60"/>
      <c r="E28" s="60"/>
      <c r="F28" s="60">
        <v>10.8</v>
      </c>
      <c r="G28" s="60"/>
      <c r="H28" s="63"/>
      <c r="I28" s="60">
        <v>14.41</v>
      </c>
      <c r="J28" s="60"/>
      <c r="K28" s="60">
        <v>4.43</v>
      </c>
      <c r="L28" s="63"/>
      <c r="M28" s="60"/>
      <c r="N28" s="60">
        <v>29.64</v>
      </c>
    </row>
    <row r="29" spans="1:14" x14ac:dyDescent="0.2">
      <c r="A29" s="24" t="s">
        <v>74</v>
      </c>
      <c r="B29" s="60"/>
      <c r="C29" s="63"/>
      <c r="D29" s="60"/>
      <c r="E29" s="60">
        <v>0.87</v>
      </c>
      <c r="F29" s="60"/>
      <c r="G29" s="60"/>
      <c r="H29" s="63"/>
      <c r="I29" s="60"/>
      <c r="J29" s="60"/>
      <c r="K29" s="60"/>
      <c r="L29" s="63"/>
      <c r="M29" s="60"/>
      <c r="N29" s="60">
        <v>0.87</v>
      </c>
    </row>
    <row r="30" spans="1:14" x14ac:dyDescent="0.2">
      <c r="A30" s="24" t="s">
        <v>35</v>
      </c>
      <c r="B30" s="60"/>
      <c r="C30" s="63">
        <v>1.5</v>
      </c>
      <c r="D30" s="60"/>
      <c r="E30" s="60">
        <v>7.1999999999999993</v>
      </c>
      <c r="F30" s="60">
        <v>5</v>
      </c>
      <c r="G30" s="60">
        <v>0.5</v>
      </c>
      <c r="H30" s="63"/>
      <c r="I30" s="60"/>
      <c r="J30" s="60"/>
      <c r="K30" s="60">
        <v>2.08</v>
      </c>
      <c r="L30" s="63">
        <v>0.9</v>
      </c>
      <c r="M30" s="60"/>
      <c r="N30" s="60">
        <v>17.18</v>
      </c>
    </row>
    <row r="31" spans="1:14" x14ac:dyDescent="0.2">
      <c r="A31" s="24" t="s">
        <v>55</v>
      </c>
      <c r="B31" s="60">
        <v>3.24</v>
      </c>
      <c r="C31" s="63"/>
      <c r="D31" s="60"/>
      <c r="E31" s="60"/>
      <c r="F31" s="60"/>
      <c r="G31" s="60">
        <v>16</v>
      </c>
      <c r="H31" s="63"/>
      <c r="I31" s="60"/>
      <c r="J31" s="60">
        <v>2</v>
      </c>
      <c r="K31" s="60"/>
      <c r="L31" s="63"/>
      <c r="M31" s="60"/>
      <c r="N31" s="60">
        <v>21.240000000000002</v>
      </c>
    </row>
    <row r="32" spans="1:14" x14ac:dyDescent="0.2">
      <c r="A32" s="24" t="s">
        <v>59</v>
      </c>
      <c r="B32" s="60"/>
      <c r="C32" s="63"/>
      <c r="D32" s="60"/>
      <c r="E32" s="60"/>
      <c r="F32" s="60">
        <v>7.73</v>
      </c>
      <c r="G32" s="60"/>
      <c r="H32" s="63"/>
      <c r="I32" s="60"/>
      <c r="J32" s="60"/>
      <c r="K32" s="60"/>
      <c r="L32" s="63"/>
      <c r="M32" s="60"/>
      <c r="N32" s="60">
        <v>7.73</v>
      </c>
    </row>
    <row r="33" spans="1:14" x14ac:dyDescent="0.2">
      <c r="A33" s="24" t="s">
        <v>23</v>
      </c>
      <c r="B33" s="60"/>
      <c r="C33" s="63"/>
      <c r="D33" s="60"/>
      <c r="E33" s="60"/>
      <c r="F33" s="60"/>
      <c r="G33" s="60"/>
      <c r="H33" s="63"/>
      <c r="I33" s="60"/>
      <c r="J33" s="60"/>
      <c r="K33" s="60"/>
      <c r="L33" s="63">
        <v>2.5299999999999998</v>
      </c>
      <c r="M33" s="60">
        <v>2.1</v>
      </c>
      <c r="N33" s="60">
        <v>4.63</v>
      </c>
    </row>
    <row r="34" spans="1:14" x14ac:dyDescent="0.2">
      <c r="A34" s="24" t="s">
        <v>81</v>
      </c>
      <c r="B34" s="60"/>
      <c r="C34" s="63"/>
      <c r="D34" s="60"/>
      <c r="E34" s="60"/>
      <c r="F34" s="60"/>
      <c r="G34" s="60"/>
      <c r="H34" s="63">
        <v>0.75</v>
      </c>
      <c r="I34" s="60"/>
      <c r="J34" s="60"/>
      <c r="K34" s="60"/>
      <c r="L34" s="63"/>
      <c r="M34" s="60"/>
      <c r="N34" s="60">
        <v>0.75</v>
      </c>
    </row>
    <row r="35" spans="1:14" x14ac:dyDescent="0.2">
      <c r="A35" s="24" t="s">
        <v>76</v>
      </c>
      <c r="B35" s="60"/>
      <c r="C35" s="63"/>
      <c r="D35" s="60"/>
      <c r="E35" s="60">
        <v>1.74</v>
      </c>
      <c r="F35" s="60"/>
      <c r="G35" s="60"/>
      <c r="H35" s="63">
        <v>0.5</v>
      </c>
      <c r="I35" s="60"/>
      <c r="J35" s="60"/>
      <c r="K35" s="60"/>
      <c r="L35" s="63"/>
      <c r="M35" s="60"/>
      <c r="N35" s="60">
        <v>2.2400000000000002</v>
      </c>
    </row>
    <row r="36" spans="1:14" x14ac:dyDescent="0.2">
      <c r="A36" s="24" t="s">
        <v>20</v>
      </c>
      <c r="B36" s="60"/>
      <c r="C36" s="63"/>
      <c r="D36" s="60"/>
      <c r="E36" s="60">
        <v>4.1900000000000004</v>
      </c>
      <c r="F36" s="60"/>
      <c r="G36" s="60"/>
      <c r="H36" s="63"/>
      <c r="I36" s="60"/>
      <c r="J36" s="60"/>
      <c r="K36" s="60"/>
      <c r="L36" s="63"/>
      <c r="M36" s="60"/>
      <c r="N36" s="60">
        <v>4.1900000000000004</v>
      </c>
    </row>
    <row r="37" spans="1:14" x14ac:dyDescent="0.2">
      <c r="A37" s="24" t="s">
        <v>75</v>
      </c>
      <c r="B37" s="60"/>
      <c r="C37" s="63"/>
      <c r="D37" s="60"/>
      <c r="E37" s="60">
        <v>2.1603919006260002</v>
      </c>
      <c r="F37" s="60"/>
      <c r="G37" s="60"/>
      <c r="H37" s="63"/>
      <c r="I37" s="60"/>
      <c r="J37" s="60"/>
      <c r="K37" s="60"/>
      <c r="L37" s="63"/>
      <c r="M37" s="60"/>
      <c r="N37" s="60">
        <v>2.1603919006260002</v>
      </c>
    </row>
    <row r="38" spans="1:14" x14ac:dyDescent="0.2">
      <c r="A38" s="24" t="s">
        <v>19</v>
      </c>
      <c r="B38" s="60"/>
      <c r="C38" s="63"/>
      <c r="D38" s="60"/>
      <c r="E38" s="60">
        <v>2.71</v>
      </c>
      <c r="F38" s="60"/>
      <c r="G38" s="60"/>
      <c r="H38" s="63">
        <v>0.5</v>
      </c>
      <c r="I38" s="60"/>
      <c r="J38" s="60"/>
      <c r="K38" s="60"/>
      <c r="L38" s="63"/>
      <c r="M38" s="60"/>
      <c r="N38" s="60">
        <v>3.21</v>
      </c>
    </row>
    <row r="39" spans="1:14" x14ac:dyDescent="0.2">
      <c r="A39" s="24" t="s">
        <v>83</v>
      </c>
      <c r="B39" s="60"/>
      <c r="C39" s="63"/>
      <c r="D39" s="60"/>
      <c r="E39" s="60"/>
      <c r="F39" s="60"/>
      <c r="G39" s="60"/>
      <c r="H39" s="63">
        <v>0.25</v>
      </c>
      <c r="I39" s="60"/>
      <c r="J39" s="60"/>
      <c r="K39" s="60"/>
      <c r="L39" s="63"/>
      <c r="M39" s="60"/>
      <c r="N39" s="60">
        <v>0.25</v>
      </c>
    </row>
    <row r="40" spans="1:14" x14ac:dyDescent="0.2">
      <c r="A40" s="24" t="s">
        <v>15</v>
      </c>
      <c r="B40" s="60"/>
      <c r="C40" s="63"/>
      <c r="D40" s="60">
        <v>0.5</v>
      </c>
      <c r="E40" s="60">
        <v>1.6300000000000001</v>
      </c>
      <c r="F40" s="60"/>
      <c r="G40" s="60">
        <v>0.2</v>
      </c>
      <c r="H40" s="63"/>
      <c r="I40" s="60"/>
      <c r="J40" s="60"/>
      <c r="K40" s="60">
        <v>1.6</v>
      </c>
      <c r="L40" s="63">
        <v>0.85</v>
      </c>
      <c r="M40" s="60"/>
      <c r="N40" s="60">
        <v>4.78</v>
      </c>
    </row>
    <row r="41" spans="1:14" x14ac:dyDescent="0.2">
      <c r="A41" s="24" t="s">
        <v>43</v>
      </c>
      <c r="B41" s="60">
        <v>0.2</v>
      </c>
      <c r="C41" s="63"/>
      <c r="D41" s="60"/>
      <c r="E41" s="60">
        <v>1.4149999999999998</v>
      </c>
      <c r="F41" s="60">
        <v>5.8500000000000005</v>
      </c>
      <c r="G41" s="60">
        <v>0.5</v>
      </c>
      <c r="H41" s="63"/>
      <c r="I41" s="60"/>
      <c r="J41" s="60"/>
      <c r="K41" s="60">
        <v>5.62</v>
      </c>
      <c r="L41" s="63"/>
      <c r="M41" s="60"/>
      <c r="N41" s="60">
        <v>13.585000000000001</v>
      </c>
    </row>
    <row r="42" spans="1:14" x14ac:dyDescent="0.2">
      <c r="A42" s="24" t="s">
        <v>68</v>
      </c>
      <c r="B42" s="60"/>
      <c r="C42" s="63"/>
      <c r="D42" s="60"/>
      <c r="E42" s="60"/>
      <c r="F42" s="60"/>
      <c r="G42" s="60"/>
      <c r="H42" s="63"/>
      <c r="I42" s="60"/>
      <c r="J42" s="60">
        <v>1.72</v>
      </c>
      <c r="K42" s="60"/>
      <c r="L42" s="63"/>
      <c r="M42" s="60"/>
      <c r="N42" s="60">
        <v>1.72</v>
      </c>
    </row>
    <row r="43" spans="1:14" x14ac:dyDescent="0.2">
      <c r="A43" s="24" t="s">
        <v>41</v>
      </c>
      <c r="B43" s="60"/>
      <c r="C43" s="63"/>
      <c r="D43" s="60"/>
      <c r="E43" s="60"/>
      <c r="F43" s="60"/>
      <c r="G43" s="60">
        <v>0.5</v>
      </c>
      <c r="H43" s="63"/>
      <c r="I43" s="60"/>
      <c r="J43" s="60"/>
      <c r="K43" s="60">
        <v>2.15</v>
      </c>
      <c r="L43" s="63"/>
      <c r="M43" s="60"/>
      <c r="N43" s="60">
        <v>2.65</v>
      </c>
    </row>
    <row r="44" spans="1:14" x14ac:dyDescent="0.2">
      <c r="A44" s="24" t="s">
        <v>56</v>
      </c>
      <c r="B44" s="60">
        <v>1</v>
      </c>
      <c r="C44" s="63"/>
      <c r="D44" s="60"/>
      <c r="E44" s="60"/>
      <c r="F44" s="60"/>
      <c r="G44" s="60"/>
      <c r="H44" s="63"/>
      <c r="I44" s="60"/>
      <c r="J44" s="60"/>
      <c r="K44" s="60"/>
      <c r="L44" s="63"/>
      <c r="M44" s="60"/>
      <c r="N44" s="60">
        <v>1</v>
      </c>
    </row>
    <row r="45" spans="1:14" x14ac:dyDescent="0.2">
      <c r="A45" s="24" t="s">
        <v>82</v>
      </c>
      <c r="B45" s="60"/>
      <c r="C45" s="63"/>
      <c r="D45" s="60"/>
      <c r="E45" s="60"/>
      <c r="F45" s="60"/>
      <c r="G45" s="60"/>
      <c r="H45" s="63">
        <v>0.25</v>
      </c>
      <c r="I45" s="60"/>
      <c r="J45" s="60"/>
      <c r="K45" s="60"/>
      <c r="L45" s="63"/>
      <c r="M45" s="60"/>
      <c r="N45" s="60">
        <v>0.25</v>
      </c>
    </row>
    <row r="46" spans="1:14" x14ac:dyDescent="0.2">
      <c r="A46" s="24" t="s">
        <v>28</v>
      </c>
      <c r="B46" s="60"/>
      <c r="C46" s="63"/>
      <c r="D46" s="60"/>
      <c r="E46" s="60"/>
      <c r="F46" s="60"/>
      <c r="G46" s="60">
        <v>0.2</v>
      </c>
      <c r="H46" s="63"/>
      <c r="I46" s="60"/>
      <c r="J46" s="60"/>
      <c r="K46" s="60"/>
      <c r="L46" s="63"/>
      <c r="M46" s="60"/>
      <c r="N46" s="60">
        <v>0.2</v>
      </c>
    </row>
    <row r="47" spans="1:14" x14ac:dyDescent="0.2">
      <c r="A47" s="24" t="s">
        <v>65</v>
      </c>
      <c r="B47" s="60">
        <v>28.310000000000006</v>
      </c>
      <c r="C47" s="63">
        <v>11.4</v>
      </c>
      <c r="D47" s="60">
        <v>14</v>
      </c>
      <c r="E47" s="60">
        <v>45.320391900626007</v>
      </c>
      <c r="F47" s="60">
        <v>91.47</v>
      </c>
      <c r="G47" s="60">
        <v>46.95</v>
      </c>
      <c r="H47" s="63">
        <v>2.25</v>
      </c>
      <c r="I47" s="60">
        <v>65.05</v>
      </c>
      <c r="J47" s="60">
        <v>12</v>
      </c>
      <c r="K47" s="60">
        <v>56.879999999999995</v>
      </c>
      <c r="L47" s="63">
        <v>15.76</v>
      </c>
      <c r="M47" s="60">
        <v>3.88</v>
      </c>
      <c r="N47" s="60">
        <v>393.2703919006259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 harvest sched</vt:lpstr>
      <vt:lpstr>varieties planted</vt:lpstr>
      <vt:lpstr>area planted</vt:lpstr>
      <vt:lpstr>2021 DS Planting Summary</vt:lpstr>
      <vt:lpstr>pivot_harvest</vt:lpstr>
      <vt:lpstr>pivot_area</vt:lpstr>
      <vt:lpstr>pivot_variety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Maureen P. Capistrano</dc:creator>
  <cp:lastModifiedBy>Microsoft Office User</cp:lastModifiedBy>
  <dcterms:created xsi:type="dcterms:W3CDTF">2021-02-16T01:03:23Z</dcterms:created>
  <dcterms:modified xsi:type="dcterms:W3CDTF">2021-03-23T03:00:09Z</dcterms:modified>
</cp:coreProperties>
</file>