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90" yWindow="195" windowWidth="11115" windowHeight="9795" tabRatio="954" activeTab="7"/>
  </bookViews>
  <sheets>
    <sheet name="Portada" sheetId="20" r:id="rId1"/>
    <sheet name="Introducción" sheetId="71" r:id="rId2"/>
    <sheet name="Índice" sheetId="19" r:id="rId3"/>
    <sheet name="Matriz Priamria" sheetId="25" r:id="rId4"/>
    <sheet name="Matriz Secundaria" sheetId="38" r:id="rId5"/>
    <sheet name="Producción Bruta " sheetId="30" r:id="rId6"/>
    <sheet name="Matriz de Consumo" sheetId="10" r:id="rId7"/>
    <sheet name="Balance de Energía" sheetId="3" r:id="rId8"/>
    <sheet name="Balance Energético (u.físicas)" sheetId="55" r:id="rId9"/>
    <sheet name="Matriz de Consumo (u.físicas)" sheetId="67" r:id="rId10"/>
    <sheet name="Producción Bruta (u.físicas)" sheetId="61" r:id="rId11"/>
    <sheet name="Matriz Primaria (u.físicas)" sheetId="43" r:id="rId12"/>
    <sheet name="Matriz Secundaria (u.físicas)" sheetId="49" r:id="rId13"/>
    <sheet name="CUADRO1" sheetId="68" r:id="rId14"/>
    <sheet name="CUADRO2" sheetId="69" r:id="rId15"/>
    <sheet name="Glosario" sheetId="70" r:id="rId16"/>
  </sheets>
  <calcPr calcId="162913"/>
</workbook>
</file>

<file path=xl/calcChain.xml><?xml version="1.0" encoding="utf-8"?>
<calcChain xmlns="http://schemas.openxmlformats.org/spreadsheetml/2006/main">
  <c r="AB51" i="67" l="1"/>
  <c r="AB50" i="67"/>
  <c r="AB49" i="67"/>
  <c r="AB48" i="67"/>
  <c r="AB46" i="67"/>
  <c r="AB45" i="67"/>
  <c r="AB44" i="67"/>
  <c r="AB43" i="67"/>
  <c r="AB41" i="67"/>
  <c r="AB40" i="67"/>
  <c r="AB39" i="67"/>
  <c r="AB38" i="67"/>
  <c r="AB37" i="67"/>
  <c r="AB36" i="67"/>
  <c r="AB35" i="67"/>
  <c r="AB34" i="67"/>
  <c r="AB33" i="67"/>
  <c r="AB32" i="67"/>
  <c r="AB31" i="67"/>
  <c r="AB29" i="67"/>
  <c r="AB28" i="67"/>
  <c r="AB27" i="67"/>
  <c r="AB26" i="67"/>
  <c r="AB25" i="67"/>
  <c r="AB24" i="67"/>
  <c r="AB23" i="67"/>
  <c r="AB20" i="67"/>
  <c r="AB19" i="67"/>
  <c r="AB18" i="67"/>
  <c r="AB17" i="67"/>
  <c r="AB16" i="67"/>
  <c r="AB15" i="67"/>
  <c r="AB14" i="67"/>
  <c r="AB13" i="67"/>
  <c r="AB12" i="67"/>
  <c r="AA51" i="67"/>
  <c r="AA50" i="67"/>
  <c r="AA49" i="67"/>
  <c r="AA48" i="67"/>
  <c r="AA46" i="67"/>
  <c r="AA45" i="67"/>
  <c r="AA44" i="67"/>
  <c r="AA43" i="67"/>
  <c r="AA41" i="67"/>
  <c r="AA40" i="67"/>
  <c r="AA39" i="67"/>
  <c r="AA38" i="67"/>
  <c r="AA37" i="67"/>
  <c r="AA36" i="67"/>
  <c r="AA35" i="67"/>
  <c r="AA34" i="67"/>
  <c r="AA33" i="67"/>
  <c r="AA32" i="67"/>
  <c r="AA31" i="67"/>
  <c r="AA29" i="67"/>
  <c r="AA28" i="67"/>
  <c r="AA27" i="67"/>
  <c r="AA26" i="67"/>
  <c r="AA25" i="67"/>
  <c r="AA24" i="67"/>
  <c r="AA23" i="67"/>
  <c r="AA20" i="67"/>
  <c r="AA19" i="67"/>
  <c r="AA18" i="67"/>
  <c r="AA17" i="67"/>
  <c r="AA16" i="67"/>
  <c r="AA15" i="67"/>
  <c r="AA14" i="67"/>
  <c r="AA13" i="67"/>
  <c r="AA12" i="67"/>
  <c r="Z51" i="67"/>
  <c r="Z50" i="67"/>
  <c r="Z49" i="67"/>
  <c r="Z48" i="67"/>
  <c r="Z46" i="67"/>
  <c r="Z45" i="67"/>
  <c r="Z44" i="67"/>
  <c r="Z43" i="67"/>
  <c r="Z41" i="67"/>
  <c r="Z40" i="67"/>
  <c r="Z39" i="67"/>
  <c r="Z38" i="67"/>
  <c r="Z37" i="67"/>
  <c r="Z36" i="67"/>
  <c r="Z35" i="67"/>
  <c r="Z34" i="67"/>
  <c r="Z33" i="67"/>
  <c r="Z32" i="67"/>
  <c r="Z31" i="67"/>
  <c r="Z29" i="67"/>
  <c r="Z28" i="67"/>
  <c r="Z27" i="67"/>
  <c r="Z26" i="67"/>
  <c r="Z25" i="67"/>
  <c r="Z24" i="67"/>
  <c r="Z23" i="67"/>
  <c r="Z20" i="67"/>
  <c r="Z19" i="67"/>
  <c r="Z18" i="67"/>
  <c r="Z17" i="67"/>
  <c r="Z16" i="67"/>
  <c r="Z15" i="67"/>
  <c r="Z14" i="67"/>
  <c r="Z13" i="67"/>
  <c r="Z12" i="67"/>
  <c r="Y51" i="67"/>
  <c r="Y50" i="67"/>
  <c r="Y49" i="67"/>
  <c r="Y48" i="67"/>
  <c r="Y46" i="67"/>
  <c r="Y45" i="67"/>
  <c r="Y44" i="67"/>
  <c r="Y43" i="67"/>
  <c r="Y41" i="67"/>
  <c r="Y40" i="67"/>
  <c r="Y39" i="67"/>
  <c r="Y38" i="67"/>
  <c r="Y37" i="67"/>
  <c r="Y36" i="67"/>
  <c r="Y35" i="67"/>
  <c r="Y34" i="67"/>
  <c r="Y33" i="67"/>
  <c r="Y32" i="67"/>
  <c r="Y31" i="67"/>
  <c r="Y29" i="67"/>
  <c r="Y28" i="67"/>
  <c r="Y27" i="67"/>
  <c r="Y26" i="67"/>
  <c r="Y25" i="67"/>
  <c r="Y24" i="67"/>
  <c r="Y23" i="67"/>
  <c r="Y20" i="67"/>
  <c r="Y19" i="67"/>
  <c r="Y18" i="67"/>
  <c r="Y17" i="67"/>
  <c r="Y16" i="67"/>
  <c r="Y15" i="67"/>
  <c r="Y14" i="67"/>
  <c r="Y13" i="67"/>
  <c r="Y12" i="67"/>
  <c r="X51" i="67"/>
  <c r="X50" i="67"/>
  <c r="X49" i="67"/>
  <c r="X48" i="67"/>
  <c r="X46" i="67"/>
  <c r="X45" i="67"/>
  <c r="X44" i="67"/>
  <c r="X43" i="67"/>
  <c r="X41" i="67"/>
  <c r="X40" i="67"/>
  <c r="X39" i="67"/>
  <c r="X38" i="67"/>
  <c r="X37" i="67"/>
  <c r="X36" i="67"/>
  <c r="X35" i="67"/>
  <c r="X34" i="67"/>
  <c r="X33" i="67"/>
  <c r="X32" i="67"/>
  <c r="X31" i="67"/>
  <c r="X29" i="67"/>
  <c r="X28" i="67"/>
  <c r="X27" i="67"/>
  <c r="X26" i="67"/>
  <c r="X25" i="67"/>
  <c r="X24" i="67"/>
  <c r="X23" i="67"/>
  <c r="X20" i="67"/>
  <c r="X19" i="67"/>
  <c r="X18" i="67"/>
  <c r="X17" i="67"/>
  <c r="X16" i="67"/>
  <c r="X15" i="67"/>
  <c r="X14" i="67"/>
  <c r="X13" i="67"/>
  <c r="X12" i="67"/>
  <c r="W51" i="67"/>
  <c r="W50" i="67"/>
  <c r="W49" i="67"/>
  <c r="W48" i="67"/>
  <c r="W46" i="67"/>
  <c r="W45" i="67"/>
  <c r="W44" i="67"/>
  <c r="W43" i="67"/>
  <c r="W41" i="67"/>
  <c r="W40" i="67"/>
  <c r="W39" i="67"/>
  <c r="W38" i="67"/>
  <c r="W37" i="67"/>
  <c r="W36" i="67"/>
  <c r="W35" i="67"/>
  <c r="W34" i="67"/>
  <c r="W33" i="67"/>
  <c r="W32" i="67"/>
  <c r="W31" i="67"/>
  <c r="W29" i="67"/>
  <c r="W28" i="67"/>
  <c r="W27" i="67"/>
  <c r="W26" i="67"/>
  <c r="W25" i="67"/>
  <c r="W24" i="67"/>
  <c r="W23" i="67"/>
  <c r="W20" i="67"/>
  <c r="W19" i="67"/>
  <c r="W18" i="67"/>
  <c r="W17" i="67"/>
  <c r="W16" i="67"/>
  <c r="W15" i="67"/>
  <c r="W14" i="67"/>
  <c r="W13" i="67"/>
  <c r="W12" i="67" l="1"/>
  <c r="V51" i="67"/>
  <c r="V50" i="67"/>
  <c r="V49" i="67"/>
  <c r="V48" i="67"/>
  <c r="V46" i="67"/>
  <c r="V45" i="67"/>
  <c r="V44" i="67"/>
  <c r="V43" i="67"/>
  <c r="V41" i="67"/>
  <c r="V40" i="67"/>
  <c r="V39" i="67"/>
  <c r="V38" i="67"/>
  <c r="V37" i="67"/>
  <c r="V36" i="67"/>
  <c r="V35" i="67"/>
  <c r="V34" i="67"/>
  <c r="V33" i="67"/>
  <c r="V32" i="67"/>
  <c r="V31" i="67"/>
  <c r="V29" i="67"/>
  <c r="V28" i="67"/>
  <c r="V27" i="67"/>
  <c r="V26" i="67"/>
  <c r="V25" i="67"/>
  <c r="V24" i="67"/>
  <c r="V23" i="67"/>
  <c r="V20" i="67"/>
  <c r="V19" i="67"/>
  <c r="V18" i="67"/>
  <c r="V17" i="67"/>
  <c r="V16" i="67"/>
  <c r="V15" i="67"/>
  <c r="V14" i="67"/>
  <c r="V13" i="67"/>
  <c r="V12" i="67"/>
  <c r="U51" i="67"/>
  <c r="U50" i="67"/>
  <c r="U49" i="67"/>
  <c r="U48" i="67"/>
  <c r="U46" i="67"/>
  <c r="U45" i="67"/>
  <c r="U44" i="67"/>
  <c r="U43" i="67"/>
  <c r="U41" i="67"/>
  <c r="U40" i="67"/>
  <c r="U39" i="67"/>
  <c r="U38" i="67"/>
  <c r="U37" i="67"/>
  <c r="U36" i="67"/>
  <c r="U35" i="67"/>
  <c r="U34" i="67"/>
  <c r="U33" i="67"/>
  <c r="U32" i="67"/>
  <c r="U31" i="67"/>
  <c r="U29" i="67"/>
  <c r="U28" i="67"/>
  <c r="U27" i="67"/>
  <c r="U26" i="67"/>
  <c r="U25" i="67"/>
  <c r="U24" i="67"/>
  <c r="U23" i="67"/>
  <c r="U20" i="67"/>
  <c r="U19" i="67"/>
  <c r="U18" i="67"/>
  <c r="U17" i="67"/>
  <c r="U16" i="67"/>
  <c r="U15" i="67"/>
  <c r="U14" i="67"/>
  <c r="U13" i="67"/>
  <c r="U11" i="67" s="1"/>
  <c r="U12" i="67"/>
  <c r="T51" i="67"/>
  <c r="T50" i="67"/>
  <c r="T49" i="67"/>
  <c r="T48" i="67"/>
  <c r="T46" i="67"/>
  <c r="T45" i="67"/>
  <c r="T44" i="67"/>
  <c r="T43" i="67"/>
  <c r="T41" i="67"/>
  <c r="T40" i="67"/>
  <c r="T39" i="67"/>
  <c r="T38" i="67"/>
  <c r="T37" i="67"/>
  <c r="T36" i="67"/>
  <c r="T35" i="67"/>
  <c r="T34" i="67"/>
  <c r="T33" i="67"/>
  <c r="T32" i="67"/>
  <c r="T31" i="67"/>
  <c r="T29" i="67"/>
  <c r="T28" i="67"/>
  <c r="T27" i="67"/>
  <c r="T26" i="67"/>
  <c r="T25" i="67"/>
  <c r="T24" i="67"/>
  <c r="T23" i="67"/>
  <c r="T20" i="67"/>
  <c r="T19" i="67"/>
  <c r="T18" i="67"/>
  <c r="T17" i="67"/>
  <c r="T16" i="67"/>
  <c r="T15" i="67"/>
  <c r="T14" i="67"/>
  <c r="T13" i="67"/>
  <c r="T12" i="67"/>
  <c r="S51" i="67"/>
  <c r="S50" i="67"/>
  <c r="S49" i="67"/>
  <c r="S48" i="67"/>
  <c r="S46" i="67"/>
  <c r="S45" i="67"/>
  <c r="S44" i="67"/>
  <c r="S43" i="67"/>
  <c r="S41" i="67"/>
  <c r="S40" i="67"/>
  <c r="S39" i="67"/>
  <c r="S38" i="67"/>
  <c r="S37" i="67"/>
  <c r="S36" i="67"/>
  <c r="S35" i="67"/>
  <c r="S34" i="67"/>
  <c r="S33" i="67"/>
  <c r="S32" i="67"/>
  <c r="S31" i="67"/>
  <c r="S29" i="67"/>
  <c r="S28" i="67"/>
  <c r="S27" i="67"/>
  <c r="S26" i="67"/>
  <c r="S25" i="67"/>
  <c r="S24" i="67"/>
  <c r="S23" i="67"/>
  <c r="S20" i="67"/>
  <c r="S19" i="67"/>
  <c r="S18" i="67"/>
  <c r="S17" i="67"/>
  <c r="S16" i="67"/>
  <c r="S15" i="67"/>
  <c r="S14" i="67"/>
  <c r="S13" i="67"/>
  <c r="S11" i="67" s="1"/>
  <c r="S12" i="67"/>
  <c r="R51" i="67"/>
  <c r="R50" i="67"/>
  <c r="R49" i="67"/>
  <c r="R48" i="67"/>
  <c r="R46" i="67"/>
  <c r="R45" i="67"/>
  <c r="R44" i="67"/>
  <c r="R43" i="67"/>
  <c r="R41" i="67"/>
  <c r="R40" i="67"/>
  <c r="R39" i="67"/>
  <c r="R38" i="67"/>
  <c r="R37" i="67"/>
  <c r="R36" i="67"/>
  <c r="R35" i="67"/>
  <c r="R34" i="67"/>
  <c r="R33" i="67"/>
  <c r="R32" i="67"/>
  <c r="R31" i="67"/>
  <c r="R29" i="67"/>
  <c r="R28" i="67"/>
  <c r="R27" i="67"/>
  <c r="R26" i="67"/>
  <c r="R25" i="67"/>
  <c r="R24" i="67"/>
  <c r="R23" i="67"/>
  <c r="R20" i="67"/>
  <c r="R19" i="67"/>
  <c r="R18" i="67"/>
  <c r="R17" i="67"/>
  <c r="R16" i="67"/>
  <c r="R15" i="67"/>
  <c r="R14" i="67"/>
  <c r="R13" i="67"/>
  <c r="R11" i="67" s="1"/>
  <c r="R12" i="67"/>
  <c r="Q51" i="67"/>
  <c r="Q50" i="67"/>
  <c r="Q49" i="67"/>
  <c r="Q48" i="67"/>
  <c r="Q46" i="67"/>
  <c r="Q45" i="67"/>
  <c r="Q44" i="67"/>
  <c r="Q43" i="67"/>
  <c r="Q41" i="67"/>
  <c r="Q40" i="67"/>
  <c r="Q39" i="67"/>
  <c r="Q38" i="67"/>
  <c r="Q37" i="67"/>
  <c r="Q36" i="67"/>
  <c r="Q35" i="67"/>
  <c r="Q34" i="67"/>
  <c r="Q33" i="67"/>
  <c r="Q32" i="67"/>
  <c r="Q31" i="67"/>
  <c r="Q29" i="67"/>
  <c r="Q28" i="67"/>
  <c r="Q27" i="67"/>
  <c r="Q26" i="67"/>
  <c r="Q25" i="67"/>
  <c r="Q24" i="67"/>
  <c r="Q23" i="67"/>
  <c r="Q20" i="67"/>
  <c r="Q19" i="67"/>
  <c r="Q18" i="67"/>
  <c r="Q17" i="67"/>
  <c r="Q16" i="67"/>
  <c r="Q15" i="67"/>
  <c r="Q14" i="67"/>
  <c r="Q13" i="67"/>
  <c r="Q11" i="67" s="1"/>
  <c r="Q12" i="67"/>
  <c r="P51" i="67"/>
  <c r="P50" i="67"/>
  <c r="P49" i="67"/>
  <c r="P48" i="67"/>
  <c r="P46" i="67"/>
  <c r="P45" i="67"/>
  <c r="P44" i="67"/>
  <c r="P43" i="67"/>
  <c r="P41" i="67"/>
  <c r="P40" i="67"/>
  <c r="P39" i="67"/>
  <c r="P38" i="67"/>
  <c r="P37" i="67"/>
  <c r="P36" i="67"/>
  <c r="P35" i="67"/>
  <c r="P34" i="67"/>
  <c r="P33" i="67"/>
  <c r="P32" i="67"/>
  <c r="P31" i="67"/>
  <c r="P29" i="67"/>
  <c r="P28" i="67"/>
  <c r="P27" i="67"/>
  <c r="P26" i="67"/>
  <c r="P25" i="67"/>
  <c r="P24" i="67"/>
  <c r="P23" i="67"/>
  <c r="P20" i="67"/>
  <c r="P19" i="67"/>
  <c r="P18" i="67"/>
  <c r="P17" i="67"/>
  <c r="P16" i="67"/>
  <c r="P15" i="67"/>
  <c r="P14" i="67"/>
  <c r="P13" i="67"/>
  <c r="P12" i="67"/>
  <c r="O51" i="67"/>
  <c r="O50" i="67"/>
  <c r="O49" i="67"/>
  <c r="O48" i="67"/>
  <c r="O46" i="67"/>
  <c r="O45" i="67"/>
  <c r="O44" i="67"/>
  <c r="O43" i="67"/>
  <c r="O41" i="67"/>
  <c r="O40" i="67"/>
  <c r="O39" i="67"/>
  <c r="O38" i="67"/>
  <c r="O37" i="67"/>
  <c r="O36" i="67"/>
  <c r="O35" i="67"/>
  <c r="O34" i="67"/>
  <c r="O33" i="67"/>
  <c r="O32" i="67"/>
  <c r="O31" i="67"/>
  <c r="O29" i="67"/>
  <c r="O28" i="67"/>
  <c r="O27" i="67"/>
  <c r="O26" i="67"/>
  <c r="O25" i="67"/>
  <c r="O24" i="67"/>
  <c r="O23" i="67"/>
  <c r="O20" i="67"/>
  <c r="O19" i="67"/>
  <c r="O18" i="67"/>
  <c r="O17" i="67"/>
  <c r="O16" i="67"/>
  <c r="O15" i="67"/>
  <c r="O14" i="67"/>
  <c r="O13" i="67"/>
  <c r="O11" i="67" s="1"/>
  <c r="O12" i="67"/>
  <c r="N51" i="67"/>
  <c r="N50" i="67"/>
  <c r="N49" i="67"/>
  <c r="N48" i="67"/>
  <c r="N46" i="67"/>
  <c r="N45" i="67"/>
  <c r="N44" i="67"/>
  <c r="N43" i="67"/>
  <c r="N41" i="67"/>
  <c r="N40" i="67"/>
  <c r="N39" i="67"/>
  <c r="N38" i="67"/>
  <c r="N37" i="67"/>
  <c r="N36" i="67"/>
  <c r="N35" i="67"/>
  <c r="N34" i="67"/>
  <c r="N33" i="67"/>
  <c r="N32" i="67"/>
  <c r="N31" i="67"/>
  <c r="N29" i="67"/>
  <c r="N28" i="67"/>
  <c r="N27" i="67"/>
  <c r="N26" i="67"/>
  <c r="N25" i="67"/>
  <c r="N24" i="67"/>
  <c r="N23" i="67"/>
  <c r="N20" i="67"/>
  <c r="N19" i="67"/>
  <c r="N18" i="67"/>
  <c r="N17" i="67"/>
  <c r="N16" i="67"/>
  <c r="N15" i="67"/>
  <c r="N14" i="67"/>
  <c r="N13" i="67"/>
  <c r="N12" i="67"/>
  <c r="M51" i="67"/>
  <c r="M50" i="67"/>
  <c r="M49" i="67"/>
  <c r="M48" i="67"/>
  <c r="M46" i="67"/>
  <c r="M45" i="67"/>
  <c r="M44" i="67"/>
  <c r="M43" i="67"/>
  <c r="M41" i="67"/>
  <c r="M40" i="67"/>
  <c r="M39" i="67"/>
  <c r="M38" i="67"/>
  <c r="M37" i="67"/>
  <c r="M36" i="67"/>
  <c r="M35" i="67"/>
  <c r="M34" i="67"/>
  <c r="M33" i="67"/>
  <c r="M32" i="67"/>
  <c r="M31" i="67"/>
  <c r="M29" i="67"/>
  <c r="M28" i="67"/>
  <c r="M27" i="67"/>
  <c r="M26" i="67"/>
  <c r="M25" i="67"/>
  <c r="M24" i="67"/>
  <c r="M23" i="67"/>
  <c r="M20" i="67"/>
  <c r="M19" i="67"/>
  <c r="M18" i="67"/>
  <c r="M17" i="67"/>
  <c r="M16" i="67"/>
  <c r="M15" i="67"/>
  <c r="M14" i="67"/>
  <c r="M13" i="67"/>
  <c r="M11" i="67" s="1"/>
  <c r="M12" i="67"/>
  <c r="L51" i="67"/>
  <c r="L50" i="67"/>
  <c r="L49" i="67"/>
  <c r="L48" i="67"/>
  <c r="L46" i="67"/>
  <c r="L45" i="67"/>
  <c r="L44" i="67"/>
  <c r="L43" i="67"/>
  <c r="L41" i="67"/>
  <c r="L40" i="67"/>
  <c r="L39" i="67"/>
  <c r="L38" i="67"/>
  <c r="L37" i="67"/>
  <c r="L36" i="67"/>
  <c r="L35" i="67"/>
  <c r="L34" i="67"/>
  <c r="L33" i="67"/>
  <c r="L32" i="67"/>
  <c r="L31" i="67"/>
  <c r="L29" i="67"/>
  <c r="L28" i="67"/>
  <c r="L27" i="67"/>
  <c r="L26" i="67"/>
  <c r="L25" i="67"/>
  <c r="L24" i="67"/>
  <c r="L23" i="67"/>
  <c r="L20" i="67"/>
  <c r="L19" i="67"/>
  <c r="L18" i="67"/>
  <c r="L17" i="67"/>
  <c r="L16" i="67"/>
  <c r="L15" i="67"/>
  <c r="L14" i="67"/>
  <c r="L13" i="67"/>
  <c r="L12" i="67"/>
  <c r="K51" i="67"/>
  <c r="K50" i="67"/>
  <c r="K49" i="67"/>
  <c r="K48" i="67"/>
  <c r="K46" i="67"/>
  <c r="K45" i="67"/>
  <c r="K44" i="67"/>
  <c r="K43" i="67"/>
  <c r="K41" i="67"/>
  <c r="K40" i="67"/>
  <c r="K39" i="67"/>
  <c r="K38" i="67"/>
  <c r="K37" i="67"/>
  <c r="K36" i="67"/>
  <c r="K35" i="67"/>
  <c r="K34" i="67"/>
  <c r="K33" i="67"/>
  <c r="K32" i="67"/>
  <c r="K31" i="67"/>
  <c r="K29" i="67"/>
  <c r="K28" i="67"/>
  <c r="K27" i="67"/>
  <c r="K26" i="67"/>
  <c r="K25" i="67"/>
  <c r="K24" i="67"/>
  <c r="K23" i="67"/>
  <c r="K20" i="67"/>
  <c r="K19" i="67"/>
  <c r="K18" i="67"/>
  <c r="K17" i="67"/>
  <c r="K16" i="67"/>
  <c r="K15" i="67"/>
  <c r="K14" i="67"/>
  <c r="K13" i="67"/>
  <c r="K12" i="67"/>
  <c r="J51" i="67"/>
  <c r="J50" i="67"/>
  <c r="J49" i="67"/>
  <c r="J48" i="67"/>
  <c r="J46" i="67"/>
  <c r="J45" i="67"/>
  <c r="J44" i="67"/>
  <c r="J43" i="67"/>
  <c r="J41" i="67"/>
  <c r="J40" i="67"/>
  <c r="J39" i="67"/>
  <c r="J38" i="67"/>
  <c r="J37" i="67"/>
  <c r="J36" i="67"/>
  <c r="J35" i="67"/>
  <c r="J34" i="67"/>
  <c r="J33" i="67"/>
  <c r="J32" i="67"/>
  <c r="J31" i="67"/>
  <c r="J29" i="67"/>
  <c r="J28" i="67"/>
  <c r="J27" i="67"/>
  <c r="J26" i="67"/>
  <c r="J25" i="67"/>
  <c r="J24" i="67"/>
  <c r="J23" i="67"/>
  <c r="J20" i="67"/>
  <c r="J19" i="67"/>
  <c r="J18" i="67"/>
  <c r="J17" i="67"/>
  <c r="J16" i="67"/>
  <c r="J15" i="67"/>
  <c r="J14" i="67"/>
  <c r="J13" i="67"/>
  <c r="J12" i="67"/>
  <c r="J11" i="67" s="1"/>
  <c r="I51" i="67"/>
  <c r="I50" i="67"/>
  <c r="I49" i="67"/>
  <c r="I48" i="67"/>
  <c r="I46" i="67"/>
  <c r="I45" i="67"/>
  <c r="I44" i="67"/>
  <c r="I43" i="67"/>
  <c r="I41" i="67"/>
  <c r="I40" i="67"/>
  <c r="I39" i="67"/>
  <c r="I38" i="67"/>
  <c r="I37" i="67"/>
  <c r="I36" i="67"/>
  <c r="I35" i="67"/>
  <c r="I34" i="67"/>
  <c r="I33" i="67"/>
  <c r="I32" i="67"/>
  <c r="I31" i="67"/>
  <c r="I29" i="67"/>
  <c r="I28" i="67"/>
  <c r="I27" i="67"/>
  <c r="I26" i="67"/>
  <c r="I25" i="67"/>
  <c r="I24" i="67"/>
  <c r="I23" i="67"/>
  <c r="I20" i="67"/>
  <c r="I19" i="67"/>
  <c r="I18" i="67"/>
  <c r="I17" i="67"/>
  <c r="I16" i="67"/>
  <c r="I15" i="67"/>
  <c r="I14" i="67"/>
  <c r="I13" i="67"/>
  <c r="I12" i="67"/>
  <c r="H51" i="67"/>
  <c r="H50" i="67"/>
  <c r="H49" i="67"/>
  <c r="H48" i="67"/>
  <c r="H46" i="67"/>
  <c r="H45" i="67"/>
  <c r="H44" i="67"/>
  <c r="H43" i="67"/>
  <c r="H41" i="67"/>
  <c r="H40" i="67"/>
  <c r="H39" i="67"/>
  <c r="H38" i="67"/>
  <c r="H37" i="67"/>
  <c r="H36" i="67"/>
  <c r="H35" i="67"/>
  <c r="H34" i="67"/>
  <c r="H33" i="67"/>
  <c r="H32" i="67"/>
  <c r="H31" i="67"/>
  <c r="H29" i="67"/>
  <c r="H28" i="67"/>
  <c r="H27" i="67"/>
  <c r="H26" i="67"/>
  <c r="H25" i="67"/>
  <c r="H24" i="67"/>
  <c r="H23" i="67"/>
  <c r="H20" i="67"/>
  <c r="H19" i="67"/>
  <c r="H18" i="67"/>
  <c r="H17" i="67"/>
  <c r="H16" i="67"/>
  <c r="H15" i="67"/>
  <c r="H14" i="67"/>
  <c r="H13" i="67"/>
  <c r="H12" i="67"/>
  <c r="G51" i="67"/>
  <c r="G50" i="67"/>
  <c r="G49" i="67"/>
  <c r="G48" i="67"/>
  <c r="G46" i="67"/>
  <c r="G45" i="67"/>
  <c r="G44" i="67"/>
  <c r="G43" i="67"/>
  <c r="G41" i="67"/>
  <c r="G40" i="67"/>
  <c r="G39" i="67"/>
  <c r="G38" i="67"/>
  <c r="G37" i="67"/>
  <c r="G36" i="67"/>
  <c r="G35" i="67"/>
  <c r="G34" i="67"/>
  <c r="G33" i="67"/>
  <c r="G32" i="67"/>
  <c r="G31" i="67"/>
  <c r="G29" i="67"/>
  <c r="G28" i="67"/>
  <c r="G27" i="67"/>
  <c r="G26" i="67"/>
  <c r="G25" i="67"/>
  <c r="G24" i="67"/>
  <c r="G23" i="67"/>
  <c r="G20" i="67"/>
  <c r="G19" i="67"/>
  <c r="G18" i="67"/>
  <c r="G17" i="67"/>
  <c r="G16" i="67"/>
  <c r="G15" i="67"/>
  <c r="G14" i="67"/>
  <c r="G13" i="67"/>
  <c r="G12" i="67"/>
  <c r="G11" i="67" s="1"/>
  <c r="F51" i="67"/>
  <c r="F50" i="67"/>
  <c r="F49" i="67"/>
  <c r="F48" i="67"/>
  <c r="F46" i="67"/>
  <c r="F45" i="67"/>
  <c r="F44" i="67"/>
  <c r="F43" i="67"/>
  <c r="F41" i="67"/>
  <c r="F40" i="67"/>
  <c r="F39" i="67"/>
  <c r="F38" i="67"/>
  <c r="F37" i="67"/>
  <c r="F36" i="67"/>
  <c r="F35" i="67"/>
  <c r="F34" i="67"/>
  <c r="F33" i="67"/>
  <c r="F32" i="67"/>
  <c r="F31" i="67"/>
  <c r="F29" i="67"/>
  <c r="F28" i="67"/>
  <c r="F27" i="67"/>
  <c r="F26" i="67"/>
  <c r="F25" i="67"/>
  <c r="F24" i="67"/>
  <c r="F23" i="67"/>
  <c r="F20" i="67"/>
  <c r="F19" i="67"/>
  <c r="F18" i="67"/>
  <c r="F17" i="67"/>
  <c r="F16" i="67"/>
  <c r="F15" i="67"/>
  <c r="F14" i="67"/>
  <c r="F13" i="67"/>
  <c r="F12" i="67"/>
  <c r="F11" i="67" s="1"/>
  <c r="E51" i="67"/>
  <c r="E50" i="67"/>
  <c r="E49" i="67"/>
  <c r="E48" i="67"/>
  <c r="E46" i="67"/>
  <c r="E45" i="67"/>
  <c r="E44" i="67"/>
  <c r="E43" i="67"/>
  <c r="E41" i="67"/>
  <c r="E40" i="67"/>
  <c r="E39" i="67"/>
  <c r="E38" i="67"/>
  <c r="E37" i="67"/>
  <c r="E36" i="67"/>
  <c r="E35" i="67"/>
  <c r="E34" i="67"/>
  <c r="E33" i="67"/>
  <c r="E32" i="67"/>
  <c r="E31" i="67"/>
  <c r="E29" i="67"/>
  <c r="E28" i="67"/>
  <c r="E27" i="67"/>
  <c r="E26" i="67"/>
  <c r="E25" i="67"/>
  <c r="E24" i="67"/>
  <c r="E23" i="67"/>
  <c r="E20" i="67"/>
  <c r="E19" i="67"/>
  <c r="E18" i="67"/>
  <c r="E17" i="67"/>
  <c r="E16" i="67"/>
  <c r="E15" i="67"/>
  <c r="E14" i="67"/>
  <c r="E13" i="67"/>
  <c r="E11" i="67" s="1"/>
  <c r="E12" i="67"/>
  <c r="D51" i="67"/>
  <c r="D50" i="67"/>
  <c r="D49" i="67"/>
  <c r="D48" i="67"/>
  <c r="D46" i="67"/>
  <c r="D45" i="67"/>
  <c r="D44" i="67"/>
  <c r="D43" i="67"/>
  <c r="D41" i="67"/>
  <c r="D40" i="67"/>
  <c r="D39" i="67"/>
  <c r="D38" i="67"/>
  <c r="D37" i="67"/>
  <c r="D36" i="67"/>
  <c r="D35" i="67"/>
  <c r="D34" i="67"/>
  <c r="D33" i="67"/>
  <c r="D32" i="67"/>
  <c r="D31" i="67"/>
  <c r="D29" i="67"/>
  <c r="D28" i="67"/>
  <c r="D27" i="67"/>
  <c r="D26" i="67"/>
  <c r="D25" i="67"/>
  <c r="D24" i="67"/>
  <c r="D23" i="67"/>
  <c r="D20" i="67"/>
  <c r="D19" i="67"/>
  <c r="D18" i="67"/>
  <c r="D17" i="67"/>
  <c r="D16" i="67"/>
  <c r="D15" i="67"/>
  <c r="D14" i="67"/>
  <c r="D13" i="67"/>
  <c r="D12" i="67"/>
  <c r="C51" i="67"/>
  <c r="C50" i="67"/>
  <c r="C49" i="67"/>
  <c r="C48" i="67"/>
  <c r="C46" i="67"/>
  <c r="C45" i="67"/>
  <c r="C44" i="67"/>
  <c r="C43" i="67"/>
  <c r="C41" i="67"/>
  <c r="C40" i="67"/>
  <c r="C39" i="67"/>
  <c r="C38" i="67"/>
  <c r="C37" i="67"/>
  <c r="C36" i="67"/>
  <c r="C35" i="67"/>
  <c r="C34" i="67"/>
  <c r="C33" i="67"/>
  <c r="C32" i="67"/>
  <c r="C31" i="67"/>
  <c r="C29" i="67"/>
  <c r="C28" i="67"/>
  <c r="C27" i="67"/>
  <c r="C26" i="67"/>
  <c r="C25" i="67"/>
  <c r="C24" i="67"/>
  <c r="C23" i="67"/>
  <c r="C20" i="67"/>
  <c r="C19" i="67"/>
  <c r="C18" i="67"/>
  <c r="C17" i="67"/>
  <c r="C16" i="67"/>
  <c r="C15" i="67"/>
  <c r="C14" i="67"/>
  <c r="AC14" i="67" s="1"/>
  <c r="C13" i="67"/>
  <c r="C11" i="67" s="1"/>
  <c r="C12" i="67"/>
  <c r="Y11" i="67"/>
  <c r="AB11" i="67"/>
  <c r="Z11" i="67"/>
  <c r="X11" i="67"/>
  <c r="T11" i="67"/>
  <c r="AA11" i="67"/>
  <c r="W11" i="67"/>
  <c r="AC29" i="67" l="1"/>
  <c r="L11" i="67"/>
  <c r="H11" i="67"/>
  <c r="AC39" i="67"/>
  <c r="AC15" i="67"/>
  <c r="AC23" i="67"/>
  <c r="AC45" i="67"/>
  <c r="AC38" i="67"/>
  <c r="D11" i="67"/>
  <c r="I11" i="67"/>
  <c r="AC11" i="67" s="1"/>
  <c r="AC17" i="67"/>
  <c r="AC33" i="67"/>
  <c r="AC49" i="67"/>
  <c r="AC25" i="67"/>
  <c r="AC37" i="67"/>
  <c r="AC46" i="67"/>
  <c r="V11" i="67"/>
  <c r="AC18" i="67"/>
  <c r="AC26" i="67"/>
  <c r="AC50" i="67"/>
  <c r="AC34" i="67"/>
  <c r="AC19" i="67"/>
  <c r="AC27" i="67"/>
  <c r="AC35" i="67"/>
  <c r="AC43" i="67"/>
  <c r="AC51" i="67"/>
  <c r="AC36" i="67"/>
  <c r="AC12" i="67"/>
  <c r="P11" i="67"/>
  <c r="N11" i="67"/>
  <c r="AC31" i="67"/>
  <c r="AC41" i="67"/>
  <c r="K11" i="67"/>
  <c r="AC16" i="67"/>
  <c r="AC32" i="67"/>
  <c r="AC48" i="67"/>
  <c r="AC28" i="67"/>
  <c r="AC44" i="67"/>
  <c r="AC24" i="67"/>
  <c r="AC40" i="67"/>
  <c r="AC13" i="67"/>
  <c r="L56" i="55"/>
  <c r="L55" i="55"/>
  <c r="L54" i="55"/>
  <c r="L53" i="55"/>
  <c r="L51" i="55"/>
  <c r="L50" i="55"/>
  <c r="L49" i="55"/>
  <c r="L48" i="55"/>
  <c r="L46" i="55"/>
  <c r="L45" i="55"/>
  <c r="L44" i="55"/>
  <c r="L43" i="55"/>
  <c r="L42" i="55"/>
  <c r="L41" i="55"/>
  <c r="L40" i="55"/>
  <c r="L39" i="55"/>
  <c r="L38" i="55"/>
  <c r="L37" i="55"/>
  <c r="L36" i="55"/>
  <c r="L34" i="55"/>
  <c r="L33" i="55"/>
  <c r="L32" i="55"/>
  <c r="L31" i="55"/>
  <c r="L30" i="55"/>
  <c r="L29" i="55"/>
  <c r="L28" i="55"/>
  <c r="L25" i="55"/>
  <c r="L24" i="55"/>
  <c r="L23" i="55"/>
  <c r="L22" i="55"/>
  <c r="L21" i="55"/>
  <c r="L20" i="55"/>
  <c r="L19" i="55"/>
  <c r="L18" i="55"/>
  <c r="L17" i="55"/>
  <c r="L14" i="55"/>
  <c r="L13" i="55"/>
  <c r="L12" i="55"/>
  <c r="L11" i="55"/>
  <c r="L10" i="55"/>
  <c r="L9" i="55"/>
  <c r="E76" i="61"/>
  <c r="E75" i="61"/>
  <c r="E73" i="61"/>
  <c r="E72" i="61"/>
  <c r="E71" i="61"/>
  <c r="E70" i="61"/>
  <c r="E68" i="61"/>
  <c r="E67" i="61"/>
  <c r="E66" i="61"/>
  <c r="E65" i="61"/>
  <c r="E64" i="61"/>
  <c r="E63" i="61"/>
  <c r="E62" i="61"/>
  <c r="E61" i="61"/>
  <c r="E60" i="61"/>
  <c r="E59" i="61"/>
  <c r="E58" i="61"/>
  <c r="E56" i="61"/>
  <c r="E54" i="61"/>
  <c r="E53" i="61"/>
  <c r="E52" i="61"/>
  <c r="E51" i="61"/>
  <c r="E50" i="61"/>
  <c r="E49" i="61"/>
  <c r="E48" i="61"/>
  <c r="E47" i="61"/>
  <c r="E36" i="61"/>
  <c r="E31" i="61"/>
  <c r="E19" i="61"/>
  <c r="E8" i="61"/>
  <c r="E46" i="61" l="1"/>
  <c r="E69" i="61"/>
  <c r="E17" i="61"/>
  <c r="E74" i="61"/>
  <c r="E57" i="61"/>
  <c r="E55" i="61" s="1"/>
  <c r="AB56" i="55" l="1"/>
  <c r="AB55" i="55"/>
  <c r="AB54" i="55"/>
  <c r="AB53" i="55"/>
  <c r="AB51" i="55"/>
  <c r="AB50" i="55"/>
  <c r="AB49" i="55"/>
  <c r="AB48" i="55"/>
  <c r="AB46" i="55"/>
  <c r="AB45" i="55"/>
  <c r="AB44" i="55"/>
  <c r="AB43" i="55"/>
  <c r="AB42" i="55"/>
  <c r="AB41" i="55"/>
  <c r="AB40" i="55"/>
  <c r="AB39" i="55"/>
  <c r="AB38" i="55"/>
  <c r="AB37" i="55"/>
  <c r="AB36" i="55"/>
  <c r="AB34" i="55"/>
  <c r="AB33" i="55"/>
  <c r="AB32" i="55"/>
  <c r="AB31" i="55"/>
  <c r="AB30" i="55"/>
  <c r="AB29" i="55"/>
  <c r="AB28" i="55"/>
  <c r="AB25" i="55"/>
  <c r="AB24" i="55"/>
  <c r="AB23" i="55"/>
  <c r="AB22" i="55"/>
  <c r="AB21" i="55"/>
  <c r="AB20" i="55"/>
  <c r="AB19" i="55"/>
  <c r="AB18" i="55"/>
  <c r="AB17" i="55"/>
  <c r="AB14" i="55"/>
  <c r="AB13" i="55"/>
  <c r="AB12" i="55"/>
  <c r="AB11" i="55"/>
  <c r="AB10" i="55"/>
  <c r="AB9" i="55"/>
  <c r="AA56" i="55"/>
  <c r="AA55" i="55"/>
  <c r="AA54" i="55"/>
  <c r="AA53" i="55"/>
  <c r="AA51" i="55"/>
  <c r="AA50" i="55"/>
  <c r="AA49" i="55"/>
  <c r="AA48" i="55"/>
  <c r="AA46" i="55"/>
  <c r="AA45" i="55"/>
  <c r="AA44" i="55"/>
  <c r="AA43" i="55"/>
  <c r="AA42" i="55"/>
  <c r="AA41" i="55"/>
  <c r="AA40" i="55"/>
  <c r="AA39" i="55"/>
  <c r="AA38" i="55"/>
  <c r="AA37" i="55"/>
  <c r="AA36" i="55"/>
  <c r="AA34" i="55"/>
  <c r="AA33" i="55"/>
  <c r="AA32" i="55"/>
  <c r="AA31" i="55"/>
  <c r="AA30" i="55"/>
  <c r="AA29" i="55"/>
  <c r="AA28" i="55"/>
  <c r="AA25" i="55"/>
  <c r="AA24" i="55"/>
  <c r="AA23" i="55"/>
  <c r="AA22" i="55"/>
  <c r="AA21" i="55"/>
  <c r="AA20" i="55"/>
  <c r="AA19" i="55"/>
  <c r="AA18" i="55"/>
  <c r="AA17" i="55"/>
  <c r="AA14" i="55"/>
  <c r="AA13" i="55"/>
  <c r="AA12" i="55"/>
  <c r="AA11" i="55"/>
  <c r="AA10" i="55"/>
  <c r="AA9" i="55"/>
  <c r="Z56" i="55"/>
  <c r="Z55" i="55"/>
  <c r="Z54" i="55"/>
  <c r="Z53" i="55"/>
  <c r="Z51" i="55"/>
  <c r="Z50" i="55"/>
  <c r="Z49" i="55"/>
  <c r="Z48" i="55"/>
  <c r="Z46" i="55"/>
  <c r="Z45" i="55"/>
  <c r="Z44" i="55"/>
  <c r="Z43" i="55"/>
  <c r="Z42" i="55"/>
  <c r="Z41" i="55"/>
  <c r="Z40" i="55"/>
  <c r="Z39" i="55"/>
  <c r="Z38" i="55"/>
  <c r="Z37" i="55"/>
  <c r="Z36" i="55"/>
  <c r="Z34" i="55"/>
  <c r="Z33" i="55"/>
  <c r="Z32" i="55"/>
  <c r="Z31" i="55"/>
  <c r="Z30" i="55"/>
  <c r="Z29" i="55"/>
  <c r="Z28" i="55"/>
  <c r="Z25" i="55"/>
  <c r="Z24" i="55"/>
  <c r="Z23" i="55"/>
  <c r="Z22" i="55"/>
  <c r="Z21" i="55"/>
  <c r="Z20" i="55"/>
  <c r="Z19" i="55"/>
  <c r="Z18" i="55"/>
  <c r="Z17" i="55"/>
  <c r="Z14" i="55"/>
  <c r="Z13" i="55"/>
  <c r="Z12" i="55"/>
  <c r="Z11" i="55"/>
  <c r="Z10" i="55"/>
  <c r="Z9" i="55"/>
  <c r="Y56" i="55"/>
  <c r="Y55" i="55"/>
  <c r="Y54" i="55"/>
  <c r="Y53" i="55"/>
  <c r="Y51" i="55"/>
  <c r="Y50" i="55"/>
  <c r="Y49" i="55"/>
  <c r="Y48" i="55"/>
  <c r="Y46" i="55"/>
  <c r="Y45" i="55"/>
  <c r="Y44" i="55"/>
  <c r="Y43" i="55"/>
  <c r="Y42" i="55"/>
  <c r="Y41" i="55"/>
  <c r="Y40" i="55"/>
  <c r="Y39" i="55"/>
  <c r="Y38" i="55"/>
  <c r="Y37" i="55"/>
  <c r="Y36" i="55"/>
  <c r="Y34" i="55"/>
  <c r="Y33" i="55"/>
  <c r="Y32" i="55"/>
  <c r="Y31" i="55"/>
  <c r="Y30" i="55"/>
  <c r="Y29" i="55"/>
  <c r="Y28" i="55"/>
  <c r="Y25" i="55"/>
  <c r="Y24" i="55"/>
  <c r="Y23" i="55"/>
  <c r="Y22" i="55"/>
  <c r="Y21" i="55"/>
  <c r="Y20" i="55"/>
  <c r="Y19" i="55"/>
  <c r="Y18" i="55"/>
  <c r="Y17" i="55"/>
  <c r="Y14" i="55"/>
  <c r="Y13" i="55"/>
  <c r="Y12" i="55"/>
  <c r="Y11" i="55"/>
  <c r="Y10" i="55"/>
  <c r="Y9" i="55"/>
  <c r="X56" i="55"/>
  <c r="X55" i="55"/>
  <c r="X54" i="55"/>
  <c r="X53" i="55"/>
  <c r="X51" i="55"/>
  <c r="X50" i="55"/>
  <c r="X49" i="55"/>
  <c r="X48" i="55"/>
  <c r="X46" i="55"/>
  <c r="X45" i="55"/>
  <c r="X44" i="55"/>
  <c r="X43" i="55"/>
  <c r="X42" i="55"/>
  <c r="X41" i="55"/>
  <c r="X40" i="55"/>
  <c r="X39" i="55"/>
  <c r="X38" i="55"/>
  <c r="X37" i="55"/>
  <c r="X36" i="55"/>
  <c r="X34" i="55"/>
  <c r="X33" i="55"/>
  <c r="X32" i="55"/>
  <c r="X31" i="55"/>
  <c r="X30" i="55"/>
  <c r="X29" i="55"/>
  <c r="X28" i="55"/>
  <c r="X25" i="55"/>
  <c r="X24" i="55"/>
  <c r="X23" i="55"/>
  <c r="X22" i="55"/>
  <c r="X21" i="55"/>
  <c r="X20" i="55"/>
  <c r="X19" i="55"/>
  <c r="X18" i="55"/>
  <c r="X17" i="55"/>
  <c r="X14" i="55"/>
  <c r="X13" i="55"/>
  <c r="X12" i="55"/>
  <c r="X11" i="55"/>
  <c r="X10" i="55"/>
  <c r="X9" i="55"/>
  <c r="W56" i="55"/>
  <c r="W55" i="55"/>
  <c r="W54" i="55"/>
  <c r="W53" i="55"/>
  <c r="W51" i="55"/>
  <c r="W50" i="55"/>
  <c r="W49" i="55"/>
  <c r="W48" i="55"/>
  <c r="W46" i="55"/>
  <c r="W45" i="55"/>
  <c r="W44" i="55"/>
  <c r="W43" i="55"/>
  <c r="W42" i="55"/>
  <c r="W41" i="55"/>
  <c r="W40" i="55"/>
  <c r="W39" i="55"/>
  <c r="W38" i="55"/>
  <c r="W37" i="55"/>
  <c r="W36" i="55"/>
  <c r="W34" i="55"/>
  <c r="W33" i="55"/>
  <c r="W32" i="55"/>
  <c r="W31" i="55"/>
  <c r="W30" i="55"/>
  <c r="W29" i="55"/>
  <c r="W28" i="55"/>
  <c r="W25" i="55"/>
  <c r="W24" i="55"/>
  <c r="W23" i="55"/>
  <c r="W22" i="55"/>
  <c r="W21" i="55"/>
  <c r="W20" i="55"/>
  <c r="W19" i="55"/>
  <c r="W18" i="55"/>
  <c r="W17" i="55"/>
  <c r="W14" i="55"/>
  <c r="W13" i="55"/>
  <c r="W12" i="55"/>
  <c r="W11" i="55"/>
  <c r="W10" i="55"/>
  <c r="W9" i="55"/>
  <c r="V56" i="55"/>
  <c r="V55" i="55"/>
  <c r="V54" i="55"/>
  <c r="V53" i="55"/>
  <c r="V51" i="55"/>
  <c r="V50" i="55"/>
  <c r="V49" i="55"/>
  <c r="V48" i="55"/>
  <c r="V46" i="55"/>
  <c r="V45" i="55"/>
  <c r="V44" i="55"/>
  <c r="V43" i="55"/>
  <c r="V42" i="55"/>
  <c r="V41" i="55"/>
  <c r="V40" i="55"/>
  <c r="V39" i="55"/>
  <c r="V38" i="55"/>
  <c r="V37" i="55"/>
  <c r="V36" i="55"/>
  <c r="V34" i="55"/>
  <c r="V33" i="55"/>
  <c r="V32" i="55"/>
  <c r="V31" i="55"/>
  <c r="V30" i="55"/>
  <c r="V29" i="55"/>
  <c r="V28" i="55"/>
  <c r="V25" i="55"/>
  <c r="V24" i="55"/>
  <c r="V23" i="55"/>
  <c r="V22" i="55"/>
  <c r="V21" i="55"/>
  <c r="V20" i="55"/>
  <c r="V19" i="55"/>
  <c r="V18" i="55"/>
  <c r="V17" i="55"/>
  <c r="V14" i="55"/>
  <c r="V13" i="55"/>
  <c r="V12" i="55"/>
  <c r="V11" i="55"/>
  <c r="V10" i="55"/>
  <c r="V9" i="55"/>
  <c r="U56" i="55"/>
  <c r="U55" i="55"/>
  <c r="U54" i="55"/>
  <c r="U53" i="55"/>
  <c r="U51" i="55"/>
  <c r="U50" i="55"/>
  <c r="U49" i="55"/>
  <c r="U48" i="55"/>
  <c r="U46" i="55"/>
  <c r="U45" i="55"/>
  <c r="U44" i="55"/>
  <c r="U43" i="55"/>
  <c r="U42" i="55"/>
  <c r="U41" i="55"/>
  <c r="U40" i="55"/>
  <c r="U39" i="55"/>
  <c r="U38" i="55"/>
  <c r="U37" i="55"/>
  <c r="U36" i="55"/>
  <c r="U34" i="55"/>
  <c r="U33" i="55"/>
  <c r="U32" i="55"/>
  <c r="U31" i="55"/>
  <c r="U30" i="55"/>
  <c r="U29" i="55"/>
  <c r="U28" i="55"/>
  <c r="U25" i="55"/>
  <c r="U24" i="55"/>
  <c r="U23" i="55"/>
  <c r="U22" i="55"/>
  <c r="U21" i="55"/>
  <c r="U20" i="55"/>
  <c r="U19" i="55"/>
  <c r="U18" i="55"/>
  <c r="U17" i="55"/>
  <c r="U14" i="55"/>
  <c r="U13" i="55"/>
  <c r="U12" i="55"/>
  <c r="U11" i="55"/>
  <c r="U10" i="55"/>
  <c r="U9" i="55"/>
  <c r="T56" i="55"/>
  <c r="T55" i="55"/>
  <c r="T54" i="55"/>
  <c r="T53" i="55"/>
  <c r="T51" i="55"/>
  <c r="T50" i="55"/>
  <c r="T49" i="55"/>
  <c r="T48" i="55"/>
  <c r="T46" i="55"/>
  <c r="T45" i="55"/>
  <c r="T44" i="55"/>
  <c r="T43" i="55"/>
  <c r="T42" i="55"/>
  <c r="T41" i="55"/>
  <c r="T40" i="55"/>
  <c r="T39" i="55"/>
  <c r="T38" i="55"/>
  <c r="T37" i="55"/>
  <c r="T36" i="55"/>
  <c r="T34" i="55"/>
  <c r="T33" i="55"/>
  <c r="T32" i="55"/>
  <c r="T31" i="55"/>
  <c r="T30" i="55"/>
  <c r="T29" i="55"/>
  <c r="T28" i="55"/>
  <c r="T25" i="55"/>
  <c r="T24" i="55"/>
  <c r="T23" i="55"/>
  <c r="T22" i="55"/>
  <c r="T21" i="55"/>
  <c r="T20" i="55"/>
  <c r="T19" i="55"/>
  <c r="T18" i="55"/>
  <c r="T17" i="55"/>
  <c r="T14" i="55"/>
  <c r="T13" i="55"/>
  <c r="T12" i="55"/>
  <c r="T11" i="55"/>
  <c r="T10" i="55"/>
  <c r="T9" i="55"/>
  <c r="S56" i="55"/>
  <c r="S55" i="55"/>
  <c r="S54" i="55"/>
  <c r="S53" i="55"/>
  <c r="S51" i="55"/>
  <c r="S50" i="55"/>
  <c r="S49" i="55"/>
  <c r="S48" i="55"/>
  <c r="S46" i="55"/>
  <c r="S45" i="55"/>
  <c r="S44" i="55"/>
  <c r="S43" i="55"/>
  <c r="S42" i="55"/>
  <c r="S41" i="55"/>
  <c r="S40" i="55"/>
  <c r="S39" i="55"/>
  <c r="S38" i="55"/>
  <c r="S37" i="55"/>
  <c r="S36" i="55"/>
  <c r="S34" i="55"/>
  <c r="S33" i="55"/>
  <c r="S32" i="55"/>
  <c r="S31" i="55"/>
  <c r="S30" i="55"/>
  <c r="S29" i="55"/>
  <c r="S28" i="55"/>
  <c r="S25" i="55"/>
  <c r="S24" i="55"/>
  <c r="S23" i="55"/>
  <c r="S22" i="55"/>
  <c r="S21" i="55"/>
  <c r="S20" i="55"/>
  <c r="S19" i="55"/>
  <c r="S18" i="55"/>
  <c r="S17" i="55"/>
  <c r="S14" i="55"/>
  <c r="S13" i="55"/>
  <c r="S12" i="55"/>
  <c r="S11" i="55"/>
  <c r="S10" i="55"/>
  <c r="S9" i="55"/>
  <c r="R56" i="55"/>
  <c r="R55" i="55"/>
  <c r="R54" i="55"/>
  <c r="R53" i="55"/>
  <c r="R51" i="55"/>
  <c r="R50" i="55"/>
  <c r="R49" i="55"/>
  <c r="R48" i="55"/>
  <c r="R46" i="55"/>
  <c r="R45" i="55"/>
  <c r="R44" i="55"/>
  <c r="R43" i="55"/>
  <c r="R42" i="55"/>
  <c r="R41" i="55"/>
  <c r="R40" i="55"/>
  <c r="R39" i="55"/>
  <c r="R38" i="55"/>
  <c r="R37" i="55"/>
  <c r="R36" i="55"/>
  <c r="R34" i="55"/>
  <c r="R33" i="55"/>
  <c r="R32" i="55"/>
  <c r="R31" i="55"/>
  <c r="R30" i="55"/>
  <c r="R29" i="55"/>
  <c r="R28" i="55"/>
  <c r="R25" i="55"/>
  <c r="R24" i="55"/>
  <c r="R23" i="55"/>
  <c r="R22" i="55"/>
  <c r="R21" i="55"/>
  <c r="R20" i="55"/>
  <c r="R19" i="55"/>
  <c r="R18" i="55"/>
  <c r="R17" i="55"/>
  <c r="R14" i="55"/>
  <c r="R13" i="55"/>
  <c r="R12" i="55"/>
  <c r="R11" i="55"/>
  <c r="R10" i="55"/>
  <c r="R9" i="55"/>
  <c r="Q56" i="55"/>
  <c r="Q55" i="55"/>
  <c r="Q54" i="55"/>
  <c r="Q53" i="55"/>
  <c r="Q51" i="55"/>
  <c r="Q50" i="55"/>
  <c r="Q49" i="55"/>
  <c r="Q48" i="55"/>
  <c r="Q46" i="55"/>
  <c r="Q45" i="55"/>
  <c r="Q44" i="55"/>
  <c r="Q43" i="55"/>
  <c r="Q42" i="55"/>
  <c r="Q41" i="55"/>
  <c r="Q40" i="55"/>
  <c r="Q39" i="55"/>
  <c r="Q38" i="55"/>
  <c r="Q37" i="55"/>
  <c r="Q36" i="55"/>
  <c r="Q34" i="55"/>
  <c r="Q33" i="55"/>
  <c r="Q32" i="55"/>
  <c r="Q31" i="55"/>
  <c r="Q30" i="55"/>
  <c r="Q29" i="55"/>
  <c r="Q28" i="55"/>
  <c r="Q25" i="55"/>
  <c r="Q24" i="55"/>
  <c r="Q23" i="55"/>
  <c r="Q22" i="55"/>
  <c r="Q21" i="55"/>
  <c r="Q20" i="55"/>
  <c r="Q19" i="55"/>
  <c r="Q18" i="55"/>
  <c r="Q17" i="55"/>
  <c r="Q14" i="55"/>
  <c r="Q13" i="55"/>
  <c r="Q12" i="55"/>
  <c r="Q11" i="55"/>
  <c r="Q10" i="55"/>
  <c r="Q9" i="55"/>
  <c r="P56" i="55" l="1"/>
  <c r="P55" i="55"/>
  <c r="P54" i="55"/>
  <c r="P53" i="55"/>
  <c r="P51" i="55"/>
  <c r="P50" i="55"/>
  <c r="P49" i="55"/>
  <c r="P48" i="55"/>
  <c r="P46" i="55"/>
  <c r="P45" i="55"/>
  <c r="P44" i="55"/>
  <c r="P43" i="55"/>
  <c r="P42" i="55"/>
  <c r="P41" i="55"/>
  <c r="P40" i="55"/>
  <c r="P39" i="55"/>
  <c r="P38" i="55"/>
  <c r="P37" i="55"/>
  <c r="P36" i="55"/>
  <c r="P34" i="55"/>
  <c r="P33" i="55"/>
  <c r="P32" i="55"/>
  <c r="P31" i="55"/>
  <c r="P30" i="55"/>
  <c r="P29" i="55"/>
  <c r="P28" i="55"/>
  <c r="P25" i="55"/>
  <c r="P24" i="55"/>
  <c r="P23" i="55"/>
  <c r="P22" i="55"/>
  <c r="P21" i="55"/>
  <c r="P20" i="55"/>
  <c r="P19" i="55"/>
  <c r="P18" i="55"/>
  <c r="P17" i="55"/>
  <c r="P14" i="55"/>
  <c r="P13" i="55"/>
  <c r="P12" i="55"/>
  <c r="P11" i="55"/>
  <c r="P10" i="55"/>
  <c r="P9" i="55"/>
  <c r="O10" i="55"/>
  <c r="O56" i="55"/>
  <c r="O55" i="55"/>
  <c r="O54" i="55"/>
  <c r="O53" i="55"/>
  <c r="O51" i="55"/>
  <c r="O50" i="55"/>
  <c r="O49" i="55"/>
  <c r="O48" i="55"/>
  <c r="O46" i="55"/>
  <c r="O45" i="55"/>
  <c r="O44" i="55"/>
  <c r="O43" i="55"/>
  <c r="O42" i="55"/>
  <c r="O41" i="55"/>
  <c r="O40" i="55"/>
  <c r="O39" i="55"/>
  <c r="O38" i="55"/>
  <c r="O37" i="55"/>
  <c r="O36" i="55"/>
  <c r="O34" i="55"/>
  <c r="O33" i="55"/>
  <c r="O32" i="55"/>
  <c r="O31" i="55"/>
  <c r="O30" i="55"/>
  <c r="O29" i="55"/>
  <c r="O28" i="55"/>
  <c r="O25" i="55"/>
  <c r="O24" i="55"/>
  <c r="O23" i="55"/>
  <c r="O22" i="55"/>
  <c r="O21" i="55"/>
  <c r="O20" i="55"/>
  <c r="O19" i="55"/>
  <c r="O18" i="55"/>
  <c r="O17" i="55"/>
  <c r="O14" i="55"/>
  <c r="O13" i="55"/>
  <c r="O12" i="55"/>
  <c r="O11" i="55"/>
  <c r="O9" i="55"/>
  <c r="N56" i="55"/>
  <c r="N55" i="55"/>
  <c r="N54" i="55"/>
  <c r="N53" i="55"/>
  <c r="N51" i="55"/>
  <c r="N50" i="55"/>
  <c r="N49" i="55"/>
  <c r="N48" i="55"/>
  <c r="N46" i="55"/>
  <c r="N45" i="55"/>
  <c r="N44" i="55"/>
  <c r="N43" i="55"/>
  <c r="N42" i="55"/>
  <c r="N41" i="55"/>
  <c r="N40" i="55"/>
  <c r="N39" i="55"/>
  <c r="N38" i="55"/>
  <c r="N37" i="55"/>
  <c r="N36" i="55"/>
  <c r="N34" i="55"/>
  <c r="N33" i="55"/>
  <c r="N32" i="55"/>
  <c r="N31" i="55"/>
  <c r="N30" i="55"/>
  <c r="N29" i="55"/>
  <c r="N28" i="55"/>
  <c r="N25" i="55"/>
  <c r="N24" i="55"/>
  <c r="N23" i="55"/>
  <c r="N22" i="55"/>
  <c r="N21" i="55"/>
  <c r="N20" i="55"/>
  <c r="N19" i="55"/>
  <c r="N18" i="55"/>
  <c r="N17" i="55"/>
  <c r="N14" i="55"/>
  <c r="N13" i="55"/>
  <c r="N12" i="55"/>
  <c r="N11" i="55"/>
  <c r="N10" i="55"/>
  <c r="N9" i="55"/>
  <c r="M56" i="55"/>
  <c r="M55" i="55"/>
  <c r="M54" i="55"/>
  <c r="M53" i="55"/>
  <c r="M51" i="55"/>
  <c r="M50" i="55"/>
  <c r="M49" i="55"/>
  <c r="M48" i="55"/>
  <c r="M46" i="55"/>
  <c r="M45" i="55"/>
  <c r="M44" i="55"/>
  <c r="M43" i="55"/>
  <c r="M42" i="55"/>
  <c r="M41" i="55"/>
  <c r="M40" i="55"/>
  <c r="M39" i="55"/>
  <c r="M38" i="55"/>
  <c r="M37" i="55"/>
  <c r="M36" i="55"/>
  <c r="M34" i="55"/>
  <c r="M33" i="55"/>
  <c r="M32" i="55"/>
  <c r="M31" i="55"/>
  <c r="M30" i="55"/>
  <c r="M29" i="55"/>
  <c r="M28" i="55"/>
  <c r="M25" i="55"/>
  <c r="M24" i="55"/>
  <c r="M23" i="55"/>
  <c r="M22" i="55"/>
  <c r="M21" i="55"/>
  <c r="M20" i="55"/>
  <c r="M19" i="55"/>
  <c r="M18" i="55"/>
  <c r="M17" i="55"/>
  <c r="M14" i="55"/>
  <c r="M13" i="55"/>
  <c r="M12" i="55"/>
  <c r="M11" i="55"/>
  <c r="M10" i="55"/>
  <c r="M9" i="55"/>
  <c r="K56" i="55"/>
  <c r="K55" i="55"/>
  <c r="K54" i="55"/>
  <c r="K53" i="55"/>
  <c r="K51" i="55"/>
  <c r="K50" i="55"/>
  <c r="K49" i="55"/>
  <c r="K48" i="55"/>
  <c r="K46" i="55"/>
  <c r="K45" i="55"/>
  <c r="K44" i="55"/>
  <c r="K43" i="55"/>
  <c r="K42" i="55"/>
  <c r="K41" i="55"/>
  <c r="K40" i="55"/>
  <c r="K39" i="55"/>
  <c r="K38" i="55"/>
  <c r="K37" i="55"/>
  <c r="K36" i="55"/>
  <c r="K34" i="55"/>
  <c r="K33" i="55"/>
  <c r="K32" i="55"/>
  <c r="K31" i="55"/>
  <c r="K30" i="55"/>
  <c r="K29" i="55"/>
  <c r="K28" i="55"/>
  <c r="K25" i="55"/>
  <c r="K24" i="55"/>
  <c r="K23" i="55"/>
  <c r="K22" i="55"/>
  <c r="K21" i="55"/>
  <c r="K20" i="55"/>
  <c r="K19" i="55"/>
  <c r="K18" i="55"/>
  <c r="K17" i="55"/>
  <c r="K14" i="55"/>
  <c r="K13" i="55"/>
  <c r="K12" i="55"/>
  <c r="K11" i="55"/>
  <c r="K10" i="55"/>
  <c r="K9" i="55"/>
  <c r="J56" i="55"/>
  <c r="J55" i="55"/>
  <c r="J54" i="55"/>
  <c r="J53" i="55"/>
  <c r="J51" i="55"/>
  <c r="J50" i="55"/>
  <c r="J49" i="55"/>
  <c r="J48" i="55"/>
  <c r="J46" i="55"/>
  <c r="J45" i="55"/>
  <c r="J44" i="55"/>
  <c r="J43" i="55"/>
  <c r="J42" i="55"/>
  <c r="J41" i="55"/>
  <c r="J40" i="55"/>
  <c r="J39" i="55"/>
  <c r="J38" i="55"/>
  <c r="J37" i="55"/>
  <c r="J36" i="55"/>
  <c r="J34" i="55"/>
  <c r="J33" i="55"/>
  <c r="J32" i="55"/>
  <c r="J31" i="55"/>
  <c r="J30" i="55"/>
  <c r="J29" i="55"/>
  <c r="J28" i="55"/>
  <c r="J25" i="55"/>
  <c r="J24" i="55"/>
  <c r="J23" i="55"/>
  <c r="J22" i="55"/>
  <c r="J21" i="55"/>
  <c r="J20" i="55"/>
  <c r="J19" i="55"/>
  <c r="J18" i="55"/>
  <c r="J17" i="55"/>
  <c r="J14" i="55"/>
  <c r="J13" i="55"/>
  <c r="J12" i="55"/>
  <c r="J11" i="55"/>
  <c r="J10" i="55"/>
  <c r="J9" i="55"/>
  <c r="I56" i="55"/>
  <c r="I55" i="55"/>
  <c r="I54" i="55"/>
  <c r="I53" i="55"/>
  <c r="I51" i="55"/>
  <c r="I50" i="55"/>
  <c r="I49" i="55"/>
  <c r="I48" i="55"/>
  <c r="I46" i="55"/>
  <c r="I45" i="55"/>
  <c r="I44" i="55"/>
  <c r="I43" i="55"/>
  <c r="I42" i="55"/>
  <c r="I41" i="55"/>
  <c r="I40" i="55"/>
  <c r="I39" i="55"/>
  <c r="I38" i="55"/>
  <c r="I37" i="55"/>
  <c r="I36" i="55"/>
  <c r="I34" i="55"/>
  <c r="I33" i="55"/>
  <c r="I32" i="55"/>
  <c r="I31" i="55"/>
  <c r="I30" i="55"/>
  <c r="I29" i="55"/>
  <c r="I28" i="55"/>
  <c r="I25" i="55"/>
  <c r="I24" i="55"/>
  <c r="I23" i="55"/>
  <c r="I22" i="55"/>
  <c r="I21" i="55"/>
  <c r="I20" i="55"/>
  <c r="I19" i="55"/>
  <c r="I18" i="55"/>
  <c r="I17" i="55"/>
  <c r="I14" i="55"/>
  <c r="I13" i="55"/>
  <c r="I12" i="55"/>
  <c r="I11" i="55"/>
  <c r="I10" i="55"/>
  <c r="I9" i="55"/>
  <c r="H56" i="55"/>
  <c r="H55" i="55"/>
  <c r="H54" i="55"/>
  <c r="H53" i="55"/>
  <c r="H51" i="55"/>
  <c r="H50" i="55"/>
  <c r="H49" i="55"/>
  <c r="H48" i="55"/>
  <c r="H46" i="55"/>
  <c r="H45" i="55"/>
  <c r="H44" i="55"/>
  <c r="H43" i="55"/>
  <c r="H42" i="55"/>
  <c r="H41" i="55"/>
  <c r="H40" i="55"/>
  <c r="H39" i="55"/>
  <c r="H38" i="55"/>
  <c r="H37" i="55"/>
  <c r="H36" i="55"/>
  <c r="H34" i="55"/>
  <c r="H33" i="55"/>
  <c r="H32" i="55"/>
  <c r="H31" i="55"/>
  <c r="H30" i="55"/>
  <c r="H29" i="55"/>
  <c r="H28" i="55"/>
  <c r="H25" i="55"/>
  <c r="H24" i="55"/>
  <c r="H23" i="55"/>
  <c r="H22" i="55"/>
  <c r="H21" i="55"/>
  <c r="H20" i="55"/>
  <c r="H19" i="55"/>
  <c r="H18" i="55"/>
  <c r="H17" i="55"/>
  <c r="H14" i="55"/>
  <c r="H13" i="55"/>
  <c r="H12" i="55"/>
  <c r="H11" i="55"/>
  <c r="H10" i="55"/>
  <c r="H9" i="55"/>
  <c r="G56" i="55"/>
  <c r="G55" i="55"/>
  <c r="G54" i="55"/>
  <c r="G53" i="55"/>
  <c r="G51" i="55"/>
  <c r="G50" i="55"/>
  <c r="G49" i="55"/>
  <c r="G48" i="55"/>
  <c r="AC48" i="55" s="1"/>
  <c r="G46" i="55"/>
  <c r="G45" i="55"/>
  <c r="G44" i="55"/>
  <c r="G43" i="55"/>
  <c r="G42" i="55"/>
  <c r="G41" i="55"/>
  <c r="G40" i="55"/>
  <c r="G39" i="55"/>
  <c r="G38" i="55"/>
  <c r="G37" i="55"/>
  <c r="G36" i="55"/>
  <c r="G34" i="55"/>
  <c r="G33" i="55"/>
  <c r="G32" i="55"/>
  <c r="G31" i="55"/>
  <c r="G30" i="55"/>
  <c r="G29" i="55"/>
  <c r="G28" i="55"/>
  <c r="G25" i="55"/>
  <c r="G24" i="55"/>
  <c r="G23" i="55"/>
  <c r="G22" i="55"/>
  <c r="G21" i="55"/>
  <c r="G20" i="55"/>
  <c r="G19" i="55"/>
  <c r="G18" i="55"/>
  <c r="G17" i="55"/>
  <c r="G14" i="55"/>
  <c r="G13" i="55"/>
  <c r="G12" i="55"/>
  <c r="G11" i="55"/>
  <c r="G10" i="55"/>
  <c r="G9" i="55"/>
  <c r="F56" i="55"/>
  <c r="F55" i="55"/>
  <c r="F54" i="55"/>
  <c r="F53" i="55"/>
  <c r="F51" i="55"/>
  <c r="F50" i="55"/>
  <c r="F49" i="55"/>
  <c r="F48" i="55"/>
  <c r="F46" i="55"/>
  <c r="F45" i="55"/>
  <c r="F44" i="55"/>
  <c r="F43" i="55"/>
  <c r="F42" i="55"/>
  <c r="F41" i="55"/>
  <c r="F40" i="55"/>
  <c r="F39" i="55"/>
  <c r="F38" i="55"/>
  <c r="F37" i="55"/>
  <c r="F36" i="55"/>
  <c r="F34" i="55"/>
  <c r="F33" i="55"/>
  <c r="F32" i="55"/>
  <c r="F31" i="55"/>
  <c r="F30" i="55"/>
  <c r="F29" i="55"/>
  <c r="F28" i="55"/>
  <c r="F25" i="55"/>
  <c r="F24" i="55"/>
  <c r="F23" i="55"/>
  <c r="F22" i="55"/>
  <c r="F21" i="55"/>
  <c r="F20" i="55"/>
  <c r="F19" i="55"/>
  <c r="F18" i="55"/>
  <c r="F17" i="55"/>
  <c r="F14" i="55"/>
  <c r="F13" i="55"/>
  <c r="F12" i="55"/>
  <c r="F11" i="55"/>
  <c r="F10" i="55"/>
  <c r="F9" i="55"/>
  <c r="E56" i="55"/>
  <c r="E55" i="55"/>
  <c r="E54" i="55"/>
  <c r="E53" i="55"/>
  <c r="E51" i="55"/>
  <c r="E50" i="55"/>
  <c r="E49" i="55"/>
  <c r="E48" i="55"/>
  <c r="E46" i="55"/>
  <c r="E45" i="55"/>
  <c r="E44" i="55"/>
  <c r="E43" i="55"/>
  <c r="E42" i="55"/>
  <c r="E41" i="55"/>
  <c r="E40" i="55"/>
  <c r="E39" i="55"/>
  <c r="E38" i="55"/>
  <c r="E37" i="55"/>
  <c r="E36" i="55"/>
  <c r="E34" i="55"/>
  <c r="E33" i="55"/>
  <c r="E32" i="55"/>
  <c r="E31" i="55"/>
  <c r="E30" i="55"/>
  <c r="E29" i="55"/>
  <c r="E28" i="55"/>
  <c r="E25" i="55"/>
  <c r="E24" i="55"/>
  <c r="E23" i="55"/>
  <c r="E22" i="55"/>
  <c r="E21" i="55"/>
  <c r="E20" i="55"/>
  <c r="E19" i="55"/>
  <c r="E18" i="55"/>
  <c r="E17" i="55"/>
  <c r="E14" i="55"/>
  <c r="E13" i="55"/>
  <c r="E12" i="55"/>
  <c r="E11" i="55"/>
  <c r="E10" i="55"/>
  <c r="E9" i="55"/>
  <c r="D56" i="55"/>
  <c r="D55" i="55"/>
  <c r="D54" i="55"/>
  <c r="D53" i="55"/>
  <c r="D51" i="55"/>
  <c r="D50" i="55"/>
  <c r="D49" i="55"/>
  <c r="D48" i="55"/>
  <c r="D46" i="55"/>
  <c r="D45" i="55"/>
  <c r="D44" i="55"/>
  <c r="D43" i="55"/>
  <c r="D42" i="55"/>
  <c r="D41" i="55"/>
  <c r="D40" i="55"/>
  <c r="D39" i="55"/>
  <c r="D38" i="55"/>
  <c r="D37" i="55"/>
  <c r="D36" i="55"/>
  <c r="D34" i="55"/>
  <c r="D33" i="55"/>
  <c r="D32" i="55"/>
  <c r="D31" i="55"/>
  <c r="D30" i="55"/>
  <c r="D29" i="55"/>
  <c r="D28" i="55"/>
  <c r="D25" i="55"/>
  <c r="D24" i="55"/>
  <c r="D23" i="55"/>
  <c r="D22" i="55"/>
  <c r="D21" i="55"/>
  <c r="D20" i="55"/>
  <c r="D19" i="55"/>
  <c r="D18" i="55"/>
  <c r="D17" i="55"/>
  <c r="D14" i="55"/>
  <c r="D13" i="55"/>
  <c r="D12" i="55"/>
  <c r="D11" i="55"/>
  <c r="D10" i="55"/>
  <c r="D9" i="55"/>
  <c r="C56" i="55"/>
  <c r="C55" i="55"/>
  <c r="C54" i="55"/>
  <c r="C53" i="55"/>
  <c r="C51" i="55"/>
  <c r="C50" i="55"/>
  <c r="C49" i="55"/>
  <c r="C48" i="55"/>
  <c r="C46" i="55"/>
  <c r="C45" i="55"/>
  <c r="C44" i="55"/>
  <c r="C43" i="55"/>
  <c r="C42" i="55"/>
  <c r="C41" i="55"/>
  <c r="C40" i="55"/>
  <c r="C39" i="55"/>
  <c r="C38" i="55"/>
  <c r="C37" i="55"/>
  <c r="C36" i="55"/>
  <c r="C34" i="55"/>
  <c r="C33" i="55"/>
  <c r="C32" i="55"/>
  <c r="C31" i="55"/>
  <c r="C30" i="55"/>
  <c r="C29" i="55"/>
  <c r="C28" i="55"/>
  <c r="C25" i="55"/>
  <c r="C24" i="55"/>
  <c r="C23" i="55"/>
  <c r="C22" i="55"/>
  <c r="C21" i="55"/>
  <c r="C20" i="55"/>
  <c r="C19" i="55"/>
  <c r="C18" i="55"/>
  <c r="C17" i="55"/>
  <c r="C14" i="55"/>
  <c r="C13" i="55"/>
  <c r="C12" i="55"/>
  <c r="C11" i="55"/>
  <c r="C10" i="55"/>
  <c r="C9" i="55"/>
  <c r="AC25" i="55" l="1"/>
  <c r="AC9" i="55"/>
  <c r="AC22" i="55"/>
  <c r="AC41" i="55"/>
  <c r="AC33" i="55"/>
  <c r="AC17" i="55"/>
  <c r="AC13" i="55"/>
  <c r="AC21" i="55"/>
  <c r="AC29" i="55"/>
  <c r="AC14" i="55"/>
  <c r="AC30" i="55"/>
  <c r="AC55" i="55"/>
  <c r="AC46" i="55"/>
  <c r="AC38" i="55"/>
  <c r="AC50" i="55"/>
  <c r="AC18" i="55"/>
  <c r="AC34" i="55"/>
  <c r="AC54" i="55"/>
  <c r="AC10" i="55"/>
  <c r="AC42" i="55"/>
  <c r="AC37" i="55"/>
  <c r="AC11" i="55"/>
  <c r="AC19" i="55"/>
  <c r="AC24" i="55"/>
  <c r="AC32" i="55"/>
  <c r="AC40" i="55"/>
  <c r="AC43" i="55"/>
  <c r="AC45" i="55"/>
  <c r="AC49" i="55"/>
  <c r="AC56" i="55"/>
  <c r="AC12" i="55"/>
  <c r="AC20" i="55"/>
  <c r="AC23" i="55"/>
  <c r="AC28" i="55"/>
  <c r="AC31" i="55"/>
  <c r="AC36" i="55"/>
  <c r="AC39" i="55"/>
  <c r="AC44" i="55"/>
  <c r="AC51" i="55"/>
  <c r="AC53" i="55"/>
  <c r="E52" i="49" l="1"/>
  <c r="F53" i="49"/>
  <c r="F30" i="49"/>
  <c r="F61" i="49" s="1"/>
  <c r="E30" i="49"/>
  <c r="E61" i="49" s="1"/>
  <c r="D30" i="49"/>
  <c r="D61" i="49" s="1"/>
  <c r="C30" i="49"/>
  <c r="C61" i="49" s="1"/>
  <c r="F29" i="49"/>
  <c r="F60" i="49" s="1"/>
  <c r="E29" i="49"/>
  <c r="E60" i="49" s="1"/>
  <c r="D29" i="49"/>
  <c r="D60" i="49" s="1"/>
  <c r="C29" i="49"/>
  <c r="C60" i="49" s="1"/>
  <c r="F28" i="49"/>
  <c r="F59" i="49" s="1"/>
  <c r="E28" i="49"/>
  <c r="E59" i="49" s="1"/>
  <c r="D28" i="49"/>
  <c r="D59" i="49" s="1"/>
  <c r="C28" i="49"/>
  <c r="C59" i="49" s="1"/>
  <c r="F27" i="49"/>
  <c r="F58" i="49" s="1"/>
  <c r="E27" i="49"/>
  <c r="E58" i="49" s="1"/>
  <c r="D27" i="49"/>
  <c r="D58" i="49" s="1"/>
  <c r="C27" i="49"/>
  <c r="C58" i="49" s="1"/>
  <c r="F26" i="49"/>
  <c r="F57" i="49" s="1"/>
  <c r="E26" i="49"/>
  <c r="E57" i="49" s="1"/>
  <c r="D26" i="49"/>
  <c r="D57" i="49" s="1"/>
  <c r="C26" i="49"/>
  <c r="C57" i="49" s="1"/>
  <c r="F25" i="49"/>
  <c r="F56" i="49" s="1"/>
  <c r="E25" i="49"/>
  <c r="E56" i="49" s="1"/>
  <c r="D25" i="49"/>
  <c r="D56" i="49" s="1"/>
  <c r="C25" i="49"/>
  <c r="C56" i="49" s="1"/>
  <c r="F24" i="49"/>
  <c r="F55" i="49" s="1"/>
  <c r="E24" i="49"/>
  <c r="E55" i="49" s="1"/>
  <c r="D24" i="49"/>
  <c r="D55" i="49" s="1"/>
  <c r="C24" i="49"/>
  <c r="C55" i="49" s="1"/>
  <c r="F23" i="49"/>
  <c r="F54" i="49" s="1"/>
  <c r="E23" i="49"/>
  <c r="E54" i="49" s="1"/>
  <c r="D23" i="49"/>
  <c r="D54" i="49" s="1"/>
  <c r="C23" i="49"/>
  <c r="C54" i="49" s="1"/>
  <c r="F22" i="49"/>
  <c r="E22" i="49"/>
  <c r="E53" i="49" s="1"/>
  <c r="D22" i="49"/>
  <c r="D53" i="49" s="1"/>
  <c r="C22" i="49"/>
  <c r="C53" i="49" s="1"/>
  <c r="F21" i="49"/>
  <c r="F52" i="49" s="1"/>
  <c r="E21" i="49"/>
  <c r="D21" i="49"/>
  <c r="D52" i="49" s="1"/>
  <c r="C21" i="49"/>
  <c r="C52" i="49" s="1"/>
  <c r="F20" i="49"/>
  <c r="F51" i="49" s="1"/>
  <c r="E20" i="49"/>
  <c r="E51" i="49" s="1"/>
  <c r="D20" i="49"/>
  <c r="D51" i="49" s="1"/>
  <c r="C20" i="49"/>
  <c r="C51" i="49" s="1"/>
  <c r="F19" i="49"/>
  <c r="F50" i="49" s="1"/>
  <c r="E19" i="49"/>
  <c r="E50" i="49" s="1"/>
  <c r="D19" i="49"/>
  <c r="D50" i="49" s="1"/>
  <c r="C19" i="49"/>
  <c r="C50" i="49" s="1"/>
  <c r="F18" i="49"/>
  <c r="F49" i="49" s="1"/>
  <c r="E18" i="49"/>
  <c r="E49" i="49" s="1"/>
  <c r="D18" i="49"/>
  <c r="D49" i="49" s="1"/>
  <c r="C18" i="49"/>
  <c r="C49" i="49" s="1"/>
  <c r="F17" i="49"/>
  <c r="F48" i="49" s="1"/>
  <c r="E17" i="49"/>
  <c r="E48" i="49" s="1"/>
  <c r="D17" i="49"/>
  <c r="D48" i="49" s="1"/>
  <c r="C17" i="49"/>
  <c r="C48" i="49" s="1"/>
  <c r="F16" i="49"/>
  <c r="F47" i="49" s="1"/>
  <c r="E16" i="49"/>
  <c r="E47" i="49" s="1"/>
  <c r="D16" i="49"/>
  <c r="D47" i="49" s="1"/>
  <c r="C16" i="49"/>
  <c r="C47" i="49" s="1"/>
  <c r="F15" i="49"/>
  <c r="F46" i="49" s="1"/>
  <c r="E15" i="49"/>
  <c r="E46" i="49" s="1"/>
  <c r="D15" i="49"/>
  <c r="D46" i="49" s="1"/>
  <c r="C15" i="49"/>
  <c r="C46" i="49" s="1"/>
  <c r="F14" i="49"/>
  <c r="F45" i="49" s="1"/>
  <c r="E14" i="49"/>
  <c r="E45" i="49" s="1"/>
  <c r="D14" i="49"/>
  <c r="D45" i="49" s="1"/>
  <c r="C14" i="49"/>
  <c r="C45" i="49" s="1"/>
  <c r="F13" i="49"/>
  <c r="F44" i="49" s="1"/>
  <c r="E13" i="49"/>
  <c r="E44" i="49" s="1"/>
  <c r="D13" i="49"/>
  <c r="D44" i="49" s="1"/>
  <c r="C13" i="49"/>
  <c r="C44" i="49" s="1"/>
  <c r="F12" i="49"/>
  <c r="F43" i="49" s="1"/>
  <c r="E12" i="49"/>
  <c r="E43" i="49" s="1"/>
  <c r="D12" i="49"/>
  <c r="D43" i="49" s="1"/>
  <c r="C12" i="49"/>
  <c r="C43" i="49" s="1"/>
  <c r="F11" i="49"/>
  <c r="F42" i="49" s="1"/>
  <c r="E11" i="49"/>
  <c r="E42" i="49" s="1"/>
  <c r="D11" i="49"/>
  <c r="D42" i="49" s="1"/>
  <c r="C11" i="49"/>
  <c r="C42" i="49" s="1"/>
  <c r="F10" i="49"/>
  <c r="F41" i="49" s="1"/>
  <c r="E10" i="49"/>
  <c r="E41" i="49" s="1"/>
  <c r="D10" i="49"/>
  <c r="D41" i="49" s="1"/>
  <c r="C10" i="49"/>
  <c r="C41" i="49" s="1"/>
  <c r="F9" i="49"/>
  <c r="F40" i="49" s="1"/>
  <c r="E9" i="49"/>
  <c r="E8" i="49" s="1"/>
  <c r="E31" i="49" s="1"/>
  <c r="D9" i="49"/>
  <c r="D40" i="49" s="1"/>
  <c r="C9" i="49"/>
  <c r="F8" i="49" l="1"/>
  <c r="F31" i="49" s="1"/>
  <c r="D8" i="49"/>
  <c r="D31" i="49" s="1"/>
  <c r="E40" i="49"/>
  <c r="C8" i="49"/>
  <c r="C31" i="49" s="1"/>
  <c r="C40" i="49"/>
  <c r="C39" i="49" s="1"/>
  <c r="C62" i="49" s="1"/>
  <c r="F39" i="49"/>
  <c r="F62" i="49" s="1"/>
  <c r="D39" i="49"/>
  <c r="D62" i="49" s="1"/>
  <c r="E39" i="49"/>
  <c r="E62" i="49" s="1"/>
  <c r="F15" i="43" l="1"/>
  <c r="F29" i="43" s="1"/>
  <c r="E15" i="43"/>
  <c r="E29" i="43" s="1"/>
  <c r="D15" i="43"/>
  <c r="D29" i="43" s="1"/>
  <c r="C15" i="43"/>
  <c r="F14" i="43"/>
  <c r="F28" i="43" s="1"/>
  <c r="E14" i="43"/>
  <c r="E28" i="43" s="1"/>
  <c r="D14" i="43"/>
  <c r="D28" i="43" s="1"/>
  <c r="C14" i="43"/>
  <c r="F13" i="43"/>
  <c r="F27" i="43" s="1"/>
  <c r="E13" i="43"/>
  <c r="E27" i="43" s="1"/>
  <c r="D13" i="43"/>
  <c r="D27" i="43" s="1"/>
  <c r="C13" i="43"/>
  <c r="C27" i="43" s="1"/>
  <c r="F12" i="43"/>
  <c r="F26" i="43" s="1"/>
  <c r="E12" i="43"/>
  <c r="E26" i="43" s="1"/>
  <c r="D12" i="43"/>
  <c r="D26" i="43" s="1"/>
  <c r="C12" i="43"/>
  <c r="F11" i="43"/>
  <c r="F25" i="43" s="1"/>
  <c r="E11" i="43"/>
  <c r="E25" i="43" s="1"/>
  <c r="D11" i="43"/>
  <c r="D25" i="43" s="1"/>
  <c r="C11" i="43"/>
  <c r="C25" i="43" s="1"/>
  <c r="F10" i="43"/>
  <c r="F24" i="43" s="1"/>
  <c r="E10" i="43"/>
  <c r="E24" i="43" s="1"/>
  <c r="E30" i="43" s="1"/>
  <c r="D10" i="43"/>
  <c r="D24" i="43" s="1"/>
  <c r="C10" i="43"/>
  <c r="F9" i="43"/>
  <c r="F23" i="43" s="1"/>
  <c r="E9" i="43"/>
  <c r="D9" i="43"/>
  <c r="D23" i="43" s="1"/>
  <c r="C9" i="43"/>
  <c r="C23" i="43" s="1"/>
  <c r="F8" i="43"/>
  <c r="F22" i="43" s="1"/>
  <c r="E8" i="43"/>
  <c r="D8" i="43"/>
  <c r="D16" i="43" s="1"/>
  <c r="C8" i="43"/>
  <c r="G10" i="43" l="1"/>
  <c r="G24" i="43" s="1"/>
  <c r="G12" i="43"/>
  <c r="G26" i="43" s="1"/>
  <c r="G14" i="43"/>
  <c r="G28" i="43" s="1"/>
  <c r="D22" i="43"/>
  <c r="D30" i="43" s="1"/>
  <c r="C26" i="43"/>
  <c r="C16" i="43"/>
  <c r="E16" i="43"/>
  <c r="F16" i="43"/>
  <c r="G11" i="43"/>
  <c r="G25" i="43" s="1"/>
  <c r="G15" i="43"/>
  <c r="G29" i="43" s="1"/>
  <c r="C22" i="43"/>
  <c r="G9" i="43"/>
  <c r="G23" i="43" s="1"/>
  <c r="G13" i="43"/>
  <c r="G27" i="43" s="1"/>
  <c r="C28" i="43"/>
  <c r="C24" i="43"/>
  <c r="C29" i="43"/>
  <c r="F30" i="43"/>
  <c r="G8" i="43"/>
  <c r="C30" i="43" l="1"/>
  <c r="G16" i="43"/>
  <c r="G22" i="43"/>
  <c r="G30" i="43" s="1"/>
  <c r="I47" i="10"/>
  <c r="I47" i="67" s="1"/>
  <c r="H47" i="10"/>
  <c r="H47" i="67" s="1"/>
  <c r="G47" i="10"/>
  <c r="G47" i="67" s="1"/>
  <c r="I42" i="10"/>
  <c r="I42" i="67" s="1"/>
  <c r="H42" i="10"/>
  <c r="H42" i="67" s="1"/>
  <c r="G42" i="10"/>
  <c r="G42" i="67" s="1"/>
  <c r="I30" i="10"/>
  <c r="I30" i="67" s="1"/>
  <c r="H30" i="10"/>
  <c r="H30" i="67" s="1"/>
  <c r="G30" i="10"/>
  <c r="G30" i="67" s="1"/>
  <c r="F14" i="25" l="1"/>
  <c r="E14" i="25"/>
  <c r="D14" i="25"/>
  <c r="F13" i="25"/>
  <c r="E13" i="25"/>
  <c r="D13" i="25"/>
  <c r="F12" i="25"/>
  <c r="E12" i="25"/>
  <c r="D12" i="25"/>
  <c r="I22" i="10" l="1"/>
  <c r="H22" i="10"/>
  <c r="G22" i="10"/>
  <c r="I21" i="10" l="1"/>
  <c r="I21" i="67" s="1"/>
  <c r="I9" i="67" s="1"/>
  <c r="I22" i="67"/>
  <c r="G21" i="10"/>
  <c r="G21" i="67" s="1"/>
  <c r="G9" i="67" s="1"/>
  <c r="G22" i="67"/>
  <c r="H21" i="10"/>
  <c r="H21" i="67" s="1"/>
  <c r="H9" i="67" s="1"/>
  <c r="H22" i="67"/>
  <c r="I46" i="3"/>
  <c r="I52" i="55" s="1"/>
  <c r="H46" i="3"/>
  <c r="H52" i="55" s="1"/>
  <c r="G46" i="3"/>
  <c r="G52" i="55" s="1"/>
  <c r="I41" i="3"/>
  <c r="I47" i="55" s="1"/>
  <c r="H41" i="3"/>
  <c r="H47" i="55" s="1"/>
  <c r="G41" i="3"/>
  <c r="G47" i="55" s="1"/>
  <c r="I29" i="3"/>
  <c r="I35" i="55" s="1"/>
  <c r="H29" i="3"/>
  <c r="H35" i="55" s="1"/>
  <c r="G29" i="3"/>
  <c r="G35" i="55" s="1"/>
  <c r="I21" i="3"/>
  <c r="I27" i="55" s="1"/>
  <c r="H21" i="3"/>
  <c r="H27" i="55" s="1"/>
  <c r="G21" i="3"/>
  <c r="G27" i="55" s="1"/>
  <c r="G20" i="3" l="1"/>
  <c r="G26" i="55" s="1"/>
  <c r="H20" i="3"/>
  <c r="H26" i="55" s="1"/>
  <c r="I20" i="3"/>
  <c r="I26" i="55" s="1"/>
  <c r="F10" i="38" l="1"/>
  <c r="E10" i="38"/>
  <c r="F20" i="38"/>
  <c r="E20" i="38"/>
  <c r="C20" i="38"/>
  <c r="F16" i="38"/>
  <c r="E16" i="38"/>
  <c r="F12" i="38"/>
  <c r="E12" i="38"/>
  <c r="F15" i="38"/>
  <c r="E15" i="38"/>
  <c r="F11" i="38"/>
  <c r="E11" i="38"/>
  <c r="F14" i="38"/>
  <c r="E14" i="38"/>
  <c r="AC7" i="3"/>
  <c r="F13" i="38"/>
  <c r="E13" i="38"/>
  <c r="F25" i="38"/>
  <c r="E25" i="38"/>
  <c r="F9" i="38"/>
  <c r="E9" i="38"/>
  <c r="AC50" i="3"/>
  <c r="F19" i="38"/>
  <c r="E19" i="38"/>
  <c r="F18" i="38"/>
  <c r="E18" i="38"/>
  <c r="F17" i="38"/>
  <c r="E17" i="38"/>
  <c r="F8" i="25"/>
  <c r="E8" i="25"/>
  <c r="D8" i="25"/>
  <c r="F26" i="38"/>
  <c r="E26" i="38"/>
  <c r="F22" i="38"/>
  <c r="E22" i="38"/>
  <c r="F24" i="38"/>
  <c r="E24" i="38"/>
  <c r="F21" i="38"/>
  <c r="E21" i="38"/>
  <c r="F23" i="38"/>
  <c r="E23" i="38"/>
  <c r="C24" i="38" l="1"/>
  <c r="C17" i="38"/>
  <c r="D15" i="25"/>
  <c r="D30" i="38"/>
  <c r="C18" i="38"/>
  <c r="E8" i="38"/>
  <c r="C12" i="38"/>
  <c r="D24" i="38"/>
  <c r="Z10" i="3"/>
  <c r="Z16" i="55" s="1"/>
  <c r="C22" i="38"/>
  <c r="AC51" i="10"/>
  <c r="C16" i="38"/>
  <c r="D20" i="38"/>
  <c r="V10" i="3"/>
  <c r="V16" i="55" s="1"/>
  <c r="C23" i="38"/>
  <c r="D23" i="38"/>
  <c r="Y10" i="3"/>
  <c r="Y16" i="55" s="1"/>
  <c r="X10" i="3"/>
  <c r="X16" i="55" s="1"/>
  <c r="D22" i="38"/>
  <c r="C26" i="38"/>
  <c r="C13" i="38"/>
  <c r="C14" i="38"/>
  <c r="D14" i="38"/>
  <c r="P10" i="3"/>
  <c r="P16" i="55" s="1"/>
  <c r="C11" i="38"/>
  <c r="D11" i="38"/>
  <c r="M10" i="3"/>
  <c r="M16" i="55" s="1"/>
  <c r="D16" i="38"/>
  <c r="R10" i="3"/>
  <c r="R16" i="55" s="1"/>
  <c r="D21" i="38"/>
  <c r="W10" i="3"/>
  <c r="W16" i="55" s="1"/>
  <c r="E30" i="38"/>
  <c r="E15" i="25"/>
  <c r="F15" i="25"/>
  <c r="F30" i="38"/>
  <c r="D18" i="38"/>
  <c r="T10" i="3"/>
  <c r="T16" i="55" s="1"/>
  <c r="C19" i="38"/>
  <c r="D19" i="38"/>
  <c r="U10" i="3"/>
  <c r="U16" i="55" s="1"/>
  <c r="F8" i="38"/>
  <c r="Q10" i="3"/>
  <c r="Q16" i="55" s="1"/>
  <c r="D15" i="38"/>
  <c r="D17" i="38"/>
  <c r="S10" i="3"/>
  <c r="S16" i="55" s="1"/>
  <c r="D25" i="38"/>
  <c r="AA10" i="3"/>
  <c r="AA16" i="55" s="1"/>
  <c r="D12" i="38"/>
  <c r="N10" i="3"/>
  <c r="N16" i="55" s="1"/>
  <c r="C10" i="38"/>
  <c r="D10" i="38"/>
  <c r="L10" i="3"/>
  <c r="L16" i="55" s="1"/>
  <c r="D29" i="38"/>
  <c r="D11" i="25"/>
  <c r="E29" i="38"/>
  <c r="E11" i="25"/>
  <c r="F11" i="25"/>
  <c r="F29" i="38"/>
  <c r="D26" i="38"/>
  <c r="AB10" i="3"/>
  <c r="AB16" i="55" s="1"/>
  <c r="O10" i="3"/>
  <c r="O16" i="55" s="1"/>
  <c r="D13" i="38"/>
  <c r="C15" i="38"/>
  <c r="D10" i="25"/>
  <c r="D28" i="38"/>
  <c r="E10" i="25"/>
  <c r="E28" i="38"/>
  <c r="F10" i="25"/>
  <c r="F28" i="38"/>
  <c r="D9" i="25"/>
  <c r="D27" i="38"/>
  <c r="AC4" i="3"/>
  <c r="E27" i="38"/>
  <c r="E9" i="25"/>
  <c r="AC5" i="3"/>
  <c r="AC6" i="3"/>
  <c r="F27" i="38"/>
  <c r="F9" i="25"/>
  <c r="AC19" i="3"/>
  <c r="AC8" i="3"/>
  <c r="K10" i="3"/>
  <c r="K16" i="55" s="1"/>
  <c r="D9" i="38"/>
  <c r="U46" i="3" l="1"/>
  <c r="U52" i="55" s="1"/>
  <c r="T46" i="3"/>
  <c r="T52" i="55" s="1"/>
  <c r="AB47" i="10"/>
  <c r="AB47" i="67" s="1"/>
  <c r="P46" i="3"/>
  <c r="P52" i="55" s="1"/>
  <c r="D8" i="38"/>
  <c r="D31" i="38" s="1"/>
  <c r="AC17" i="10"/>
  <c r="AC28" i="3"/>
  <c r="AC49" i="10"/>
  <c r="AC40" i="3"/>
  <c r="AC39" i="10"/>
  <c r="AC36" i="3"/>
  <c r="AC34" i="3"/>
  <c r="AC33" i="10"/>
  <c r="F16" i="25"/>
  <c r="E16" i="25"/>
  <c r="D16" i="25"/>
  <c r="E42" i="10"/>
  <c r="E42" i="67" s="1"/>
  <c r="AA22" i="10"/>
  <c r="AA22" i="67" s="1"/>
  <c r="AA47" i="10"/>
  <c r="AA47" i="67" s="1"/>
  <c r="AA30" i="10"/>
  <c r="AA30" i="67" s="1"/>
  <c r="Y41" i="3"/>
  <c r="Y47" i="55" s="1"/>
  <c r="H11" i="10"/>
  <c r="H9" i="10" s="1"/>
  <c r="Q47" i="10"/>
  <c r="Q47" i="67" s="1"/>
  <c r="O47" i="10"/>
  <c r="O47" i="67" s="1"/>
  <c r="Z22" i="10"/>
  <c r="Z22" i="67" s="1"/>
  <c r="Z47" i="10"/>
  <c r="Z47" i="67" s="1"/>
  <c r="L22" i="10"/>
  <c r="L22" i="67" s="1"/>
  <c r="W47" i="10"/>
  <c r="W47" i="67" s="1"/>
  <c r="E31" i="38"/>
  <c r="U47" i="10"/>
  <c r="U47" i="67" s="1"/>
  <c r="V22" i="10"/>
  <c r="V22" i="67" s="1"/>
  <c r="Q21" i="3"/>
  <c r="Q27" i="55" s="1"/>
  <c r="C46" i="3"/>
  <c r="C52" i="55" s="1"/>
  <c r="T42" i="10"/>
  <c r="T42" i="67" s="1"/>
  <c r="R41" i="3"/>
  <c r="R47" i="55" s="1"/>
  <c r="M47" i="10"/>
  <c r="M47" i="67" s="1"/>
  <c r="O41" i="3"/>
  <c r="O47" i="55" s="1"/>
  <c r="L42" i="10"/>
  <c r="L42" i="67" s="1"/>
  <c r="G11" i="10"/>
  <c r="G9" i="10" s="1"/>
  <c r="Q29" i="3"/>
  <c r="Q35" i="55" s="1"/>
  <c r="P41" i="3"/>
  <c r="P47" i="55" s="1"/>
  <c r="I11" i="10"/>
  <c r="I9" i="10" s="1"/>
  <c r="AC18" i="3"/>
  <c r="AC15" i="10"/>
  <c r="AC26" i="3"/>
  <c r="AC24" i="3"/>
  <c r="N11" i="10"/>
  <c r="I10" i="3"/>
  <c r="I16" i="55" s="1"/>
  <c r="C14" i="25"/>
  <c r="G14" i="25" s="1"/>
  <c r="C30" i="10"/>
  <c r="C30" i="67" s="1"/>
  <c r="Y30" i="10"/>
  <c r="Y30" i="67" s="1"/>
  <c r="C21" i="3"/>
  <c r="C27" i="55" s="1"/>
  <c r="U42" i="10"/>
  <c r="U42" i="67" s="1"/>
  <c r="K46" i="3"/>
  <c r="K52" i="55" s="1"/>
  <c r="AC37" i="10"/>
  <c r="F31" i="38"/>
  <c r="E8" i="30"/>
  <c r="E46" i="3"/>
  <c r="E52" i="55" s="1"/>
  <c r="AA21" i="3"/>
  <c r="AA27" i="55" s="1"/>
  <c r="AA46" i="3"/>
  <c r="AA52" i="55" s="1"/>
  <c r="C21" i="38"/>
  <c r="E31" i="30"/>
  <c r="C29" i="3"/>
  <c r="C35" i="55" s="1"/>
  <c r="AB11" i="10"/>
  <c r="E36" i="30"/>
  <c r="C25" i="38"/>
  <c r="T21" i="3"/>
  <c r="T27" i="55" s="1"/>
  <c r="J11" i="10"/>
  <c r="J30" i="10"/>
  <c r="J30" i="67" s="1"/>
  <c r="N46" i="3"/>
  <c r="N52" i="55" s="1"/>
  <c r="N29" i="3"/>
  <c r="N35" i="55" s="1"/>
  <c r="M29" i="3"/>
  <c r="M35" i="55" s="1"/>
  <c r="M42" i="10"/>
  <c r="M42" i="67" s="1"/>
  <c r="P29" i="3"/>
  <c r="P35" i="55" s="1"/>
  <c r="S47" i="10"/>
  <c r="S47" i="67" s="1"/>
  <c r="C11" i="10"/>
  <c r="X41" i="3"/>
  <c r="X47" i="55" s="1"/>
  <c r="Y46" i="3"/>
  <c r="Y52" i="55" s="1"/>
  <c r="V41" i="3"/>
  <c r="V47" i="55" s="1"/>
  <c r="O29" i="3"/>
  <c r="O35" i="55" s="1"/>
  <c r="U22" i="10"/>
  <c r="U22" i="67" s="1"/>
  <c r="C15" i="25"/>
  <c r="G15" i="25" s="1"/>
  <c r="J10" i="3"/>
  <c r="J16" i="55" s="1"/>
  <c r="C30" i="38"/>
  <c r="AC35" i="3"/>
  <c r="R21" i="3"/>
  <c r="R27" i="55" s="1"/>
  <c r="R47" i="10"/>
  <c r="R47" i="67" s="1"/>
  <c r="R30" i="10"/>
  <c r="R30" i="67" s="1"/>
  <c r="O42" i="10"/>
  <c r="O42" i="67" s="1"/>
  <c r="AB41" i="3"/>
  <c r="AB47" i="55" s="1"/>
  <c r="X21" i="3"/>
  <c r="X27" i="55" s="1"/>
  <c r="X46" i="3"/>
  <c r="X52" i="55" s="1"/>
  <c r="X29" i="3"/>
  <c r="X35" i="55" s="1"/>
  <c r="F11" i="10"/>
  <c r="F22" i="10"/>
  <c r="F22" i="67" s="1"/>
  <c r="F46" i="3"/>
  <c r="F52" i="55" s="1"/>
  <c r="F30" i="10"/>
  <c r="F30" i="67" s="1"/>
  <c r="F41" i="3"/>
  <c r="F47" i="55" s="1"/>
  <c r="L11" i="10"/>
  <c r="L29" i="3"/>
  <c r="L35" i="55" s="1"/>
  <c r="V46" i="3"/>
  <c r="V52" i="55" s="1"/>
  <c r="N41" i="3"/>
  <c r="N47" i="55" s="1"/>
  <c r="S41" i="3"/>
  <c r="S47" i="55" s="1"/>
  <c r="Z41" i="3"/>
  <c r="Z47" i="55" s="1"/>
  <c r="W21" i="3"/>
  <c r="W27" i="55" s="1"/>
  <c r="W29" i="3"/>
  <c r="W35" i="55" s="1"/>
  <c r="O21" i="3"/>
  <c r="O27" i="55" s="1"/>
  <c r="U29" i="3"/>
  <c r="U35" i="55" s="1"/>
  <c r="T22" i="10"/>
  <c r="T22" i="67" s="1"/>
  <c r="J29" i="3"/>
  <c r="J35" i="55" s="1"/>
  <c r="J42" i="10"/>
  <c r="J42" i="67" s="1"/>
  <c r="N22" i="10"/>
  <c r="N22" i="67" s="1"/>
  <c r="N47" i="10"/>
  <c r="N47" i="67" s="1"/>
  <c r="N30" i="10"/>
  <c r="N30" i="67" s="1"/>
  <c r="M21" i="3"/>
  <c r="M27" i="55" s="1"/>
  <c r="M30" i="10"/>
  <c r="M30" i="67" s="1"/>
  <c r="M41" i="3"/>
  <c r="M47" i="55" s="1"/>
  <c r="P22" i="10"/>
  <c r="P22" i="67" s="1"/>
  <c r="P30" i="10"/>
  <c r="P30" i="67" s="1"/>
  <c r="P42" i="10"/>
  <c r="P42" i="67" s="1"/>
  <c r="S21" i="3"/>
  <c r="S27" i="55" s="1"/>
  <c r="S46" i="3"/>
  <c r="S52" i="55" s="1"/>
  <c r="S30" i="10"/>
  <c r="S30" i="67" s="1"/>
  <c r="X42" i="10"/>
  <c r="X42" i="67" s="1"/>
  <c r="W11" i="10"/>
  <c r="Y11" i="10"/>
  <c r="Y47" i="10"/>
  <c r="Y47" i="67" s="1"/>
  <c r="L47" i="10"/>
  <c r="L47" i="67" s="1"/>
  <c r="V21" i="3"/>
  <c r="V27" i="55" s="1"/>
  <c r="V29" i="3"/>
  <c r="V35" i="55" s="1"/>
  <c r="V42" i="10"/>
  <c r="V42" i="67" s="1"/>
  <c r="H10" i="3"/>
  <c r="H16" i="55" s="1"/>
  <c r="C13" i="25"/>
  <c r="G13" i="25" s="1"/>
  <c r="Q22" i="10"/>
  <c r="Q22" i="67" s="1"/>
  <c r="C47" i="10"/>
  <c r="C47" i="67" s="1"/>
  <c r="O30" i="10"/>
  <c r="O30" i="67" s="1"/>
  <c r="AA11" i="10"/>
  <c r="J47" i="10"/>
  <c r="J47" i="67" s="1"/>
  <c r="C42" i="10"/>
  <c r="C42" i="67" s="1"/>
  <c r="W41" i="3"/>
  <c r="W47" i="55" s="1"/>
  <c r="AC44" i="3"/>
  <c r="T30" i="10"/>
  <c r="T30" i="67" s="1"/>
  <c r="AB22" i="10"/>
  <c r="AB22" i="67" s="1"/>
  <c r="Q11" i="10"/>
  <c r="AA41" i="3"/>
  <c r="AA47" i="55" s="1"/>
  <c r="Z30" i="10"/>
  <c r="Z30" i="67" s="1"/>
  <c r="Y22" i="10"/>
  <c r="Y22" i="67" s="1"/>
  <c r="Q42" i="10"/>
  <c r="Q42" i="67" s="1"/>
  <c r="U21" i="3"/>
  <c r="U27" i="55" s="1"/>
  <c r="J22" i="10"/>
  <c r="J22" i="67" s="1"/>
  <c r="AB29" i="3"/>
  <c r="AB35" i="55" s="1"/>
  <c r="K22" i="10"/>
  <c r="K22" i="67" s="1"/>
  <c r="AC12" i="3"/>
  <c r="AC48" i="3"/>
  <c r="AA29" i="3"/>
  <c r="AA35" i="55" s="1"/>
  <c r="L41" i="3"/>
  <c r="L47" i="55" s="1"/>
  <c r="Q30" i="10"/>
  <c r="Q30" i="67" s="1"/>
  <c r="U30" i="10"/>
  <c r="U30" i="67" s="1"/>
  <c r="T11" i="10"/>
  <c r="J41" i="3"/>
  <c r="J47" i="55" s="1"/>
  <c r="N21" i="3"/>
  <c r="N27" i="55" s="1"/>
  <c r="M22" i="10"/>
  <c r="M22" i="67" s="1"/>
  <c r="P21" i="3"/>
  <c r="P27" i="55" s="1"/>
  <c r="S22" i="10"/>
  <c r="S22" i="67" s="1"/>
  <c r="S29" i="3"/>
  <c r="S35" i="55" s="1"/>
  <c r="L46" i="3"/>
  <c r="L52" i="55" s="1"/>
  <c r="V30" i="10"/>
  <c r="V30" i="67" s="1"/>
  <c r="U41" i="3"/>
  <c r="U47" i="55" s="1"/>
  <c r="J21" i="3"/>
  <c r="J27" i="55" s="1"/>
  <c r="AB30" i="10"/>
  <c r="AB30" i="67" s="1"/>
  <c r="Z11" i="10"/>
  <c r="R22" i="10"/>
  <c r="R22" i="67" s="1"/>
  <c r="R46" i="3"/>
  <c r="R52" i="55" s="1"/>
  <c r="R29" i="3"/>
  <c r="R35" i="55" s="1"/>
  <c r="S11" i="10"/>
  <c r="C10" i="3"/>
  <c r="C16" i="55" s="1"/>
  <c r="AC16" i="55" s="1"/>
  <c r="C8" i="25"/>
  <c r="G8" i="25" s="1"/>
  <c r="AB42" i="10"/>
  <c r="AB42" i="67" s="1"/>
  <c r="X22" i="10"/>
  <c r="X22" i="67" s="1"/>
  <c r="X47" i="10"/>
  <c r="X47" i="67" s="1"/>
  <c r="X30" i="10"/>
  <c r="X30" i="67" s="1"/>
  <c r="F21" i="3"/>
  <c r="F27" i="55" s="1"/>
  <c r="F47" i="10"/>
  <c r="F47" i="67" s="1"/>
  <c r="F29" i="3"/>
  <c r="F35" i="55" s="1"/>
  <c r="F42" i="10"/>
  <c r="F42" i="67" s="1"/>
  <c r="C11" i="25"/>
  <c r="G11" i="25" s="1"/>
  <c r="F10" i="3"/>
  <c r="F16" i="55" s="1"/>
  <c r="C29" i="38"/>
  <c r="L30" i="10"/>
  <c r="L30" i="67" s="1"/>
  <c r="V47" i="10"/>
  <c r="V47" i="67" s="1"/>
  <c r="N42" i="10"/>
  <c r="N42" i="67" s="1"/>
  <c r="O11" i="10"/>
  <c r="S42" i="10"/>
  <c r="S42" i="67" s="1"/>
  <c r="Z42" i="10"/>
  <c r="Z42" i="67" s="1"/>
  <c r="W22" i="10"/>
  <c r="W22" i="67" s="1"/>
  <c r="W30" i="10"/>
  <c r="W30" i="67" s="1"/>
  <c r="R11" i="10"/>
  <c r="O22" i="10"/>
  <c r="O22" i="67" s="1"/>
  <c r="U11" i="10"/>
  <c r="T47" i="10"/>
  <c r="T47" i="67" s="1"/>
  <c r="T29" i="3"/>
  <c r="T35" i="55" s="1"/>
  <c r="T41" i="3"/>
  <c r="T47" i="55" s="1"/>
  <c r="AB21" i="3"/>
  <c r="AB27" i="55" s="1"/>
  <c r="AB46" i="3"/>
  <c r="AB52" i="55" s="1"/>
  <c r="R42" i="10"/>
  <c r="R42" i="67" s="1"/>
  <c r="M11" i="10"/>
  <c r="M46" i="3"/>
  <c r="M52" i="55" s="1"/>
  <c r="P11" i="10"/>
  <c r="P47" i="10"/>
  <c r="P47" i="67" s="1"/>
  <c r="AA42" i="10"/>
  <c r="AA42" i="67" s="1"/>
  <c r="Z21" i="3"/>
  <c r="Z27" i="55" s="1"/>
  <c r="Z46" i="3"/>
  <c r="Z52" i="55" s="1"/>
  <c r="Z29" i="3"/>
  <c r="Z35" i="55" s="1"/>
  <c r="Y21" i="3"/>
  <c r="Y27" i="55" s="1"/>
  <c r="Y29" i="3"/>
  <c r="Y35" i="55" s="1"/>
  <c r="Y42" i="10"/>
  <c r="Y42" i="67" s="1"/>
  <c r="L21" i="3"/>
  <c r="L27" i="55" s="1"/>
  <c r="V11" i="10"/>
  <c r="G10" i="3"/>
  <c r="G16" i="55" s="1"/>
  <c r="C12" i="25"/>
  <c r="G12" i="25" s="1"/>
  <c r="Q46" i="3"/>
  <c r="Q52" i="55" s="1"/>
  <c r="C22" i="10"/>
  <c r="C22" i="67" s="1"/>
  <c r="W46" i="3"/>
  <c r="W52" i="55" s="1"/>
  <c r="Q41" i="3"/>
  <c r="Q47" i="55" s="1"/>
  <c r="O46" i="3"/>
  <c r="O52" i="55" s="1"/>
  <c r="J46" i="3"/>
  <c r="J52" i="55" s="1"/>
  <c r="C41" i="3"/>
  <c r="C47" i="55" s="1"/>
  <c r="X11" i="10"/>
  <c r="W42" i="10"/>
  <c r="W42" i="67" s="1"/>
  <c r="D41" i="3"/>
  <c r="D47" i="55" s="1"/>
  <c r="AC42" i="3"/>
  <c r="K30" i="10"/>
  <c r="K30" i="67" s="1"/>
  <c r="AC27" i="10"/>
  <c r="AC38" i="3"/>
  <c r="AC35" i="10"/>
  <c r="AC45" i="10"/>
  <c r="K41" i="3"/>
  <c r="K47" i="55" s="1"/>
  <c r="AC17" i="3"/>
  <c r="AC15" i="3"/>
  <c r="AC13" i="3"/>
  <c r="AC12" i="10"/>
  <c r="D11" i="10"/>
  <c r="H27" i="49" s="1"/>
  <c r="H58" i="49" s="1"/>
  <c r="AC28" i="10"/>
  <c r="AC25" i="3"/>
  <c r="AC24" i="10"/>
  <c r="AC50" i="10"/>
  <c r="AC47" i="3"/>
  <c r="D46" i="3"/>
  <c r="D52" i="55" s="1"/>
  <c r="AC40" i="10"/>
  <c r="AC37" i="3"/>
  <c r="AC33" i="3"/>
  <c r="AC32" i="10"/>
  <c r="AC45" i="3"/>
  <c r="AC43" i="3"/>
  <c r="AC3" i="3"/>
  <c r="C27" i="38"/>
  <c r="D10" i="3"/>
  <c r="D16" i="55" s="1"/>
  <c r="C9" i="25"/>
  <c r="E47" i="10"/>
  <c r="E47" i="67" s="1"/>
  <c r="K11" i="10"/>
  <c r="K42" i="10"/>
  <c r="K42" i="67" s="1"/>
  <c r="AC13" i="10"/>
  <c r="AC23" i="10"/>
  <c r="D22" i="10"/>
  <c r="D22" i="67" s="1"/>
  <c r="D30" i="10"/>
  <c r="D30" i="67" s="1"/>
  <c r="AC31" i="10"/>
  <c r="E22" i="10"/>
  <c r="E22" i="67" s="1"/>
  <c r="E30" i="10"/>
  <c r="E30" i="67" s="1"/>
  <c r="C10" i="25"/>
  <c r="G10" i="25" s="1"/>
  <c r="C28" i="38"/>
  <c r="E10" i="3"/>
  <c r="E16" i="55" s="1"/>
  <c r="AC19" i="10"/>
  <c r="AC16" i="3"/>
  <c r="AC14" i="3"/>
  <c r="AC29" i="10"/>
  <c r="AC25" i="10"/>
  <c r="D21" i="3"/>
  <c r="D27" i="55" s="1"/>
  <c r="AC22" i="3"/>
  <c r="AC41" i="10"/>
  <c r="AC32" i="3"/>
  <c r="AC30" i="3"/>
  <c r="D29" i="3"/>
  <c r="D35" i="55" s="1"/>
  <c r="AC43" i="10"/>
  <c r="D42" i="10"/>
  <c r="D42" i="67" s="1"/>
  <c r="E11" i="10"/>
  <c r="K21" i="3"/>
  <c r="K27" i="55" s="1"/>
  <c r="K47" i="10"/>
  <c r="K47" i="67" s="1"/>
  <c r="E19" i="30"/>
  <c r="C9" i="38"/>
  <c r="C8" i="38" s="1"/>
  <c r="AC18" i="10"/>
  <c r="AC16" i="10"/>
  <c r="AC14" i="10"/>
  <c r="AC11" i="3"/>
  <c r="AC27" i="3"/>
  <c r="AC26" i="10"/>
  <c r="AC23" i="3"/>
  <c r="AC49" i="3"/>
  <c r="D47" i="10"/>
  <c r="D47" i="67" s="1"/>
  <c r="AC48" i="10"/>
  <c r="AC39" i="3"/>
  <c r="AC38" i="10"/>
  <c r="AC36" i="10"/>
  <c r="AC34" i="10"/>
  <c r="AC31" i="3"/>
  <c r="AC46" i="10"/>
  <c r="AC44" i="10"/>
  <c r="E21" i="3"/>
  <c r="E27" i="55" s="1"/>
  <c r="E29" i="3"/>
  <c r="E35" i="55" s="1"/>
  <c r="E41" i="3"/>
  <c r="E47" i="55" s="1"/>
  <c r="K29" i="3"/>
  <c r="K35" i="55" s="1"/>
  <c r="H13" i="38" l="1"/>
  <c r="H13" i="49"/>
  <c r="H44" i="49" s="1"/>
  <c r="H19" i="38"/>
  <c r="H19" i="49"/>
  <c r="H50" i="49" s="1"/>
  <c r="H17" i="38"/>
  <c r="H17" i="49"/>
  <c r="H48" i="49" s="1"/>
  <c r="H18" i="38"/>
  <c r="H18" i="49"/>
  <c r="H49" i="49" s="1"/>
  <c r="AC47" i="67"/>
  <c r="AC35" i="55"/>
  <c r="H12" i="38"/>
  <c r="H12" i="49"/>
  <c r="H15" i="38"/>
  <c r="H15" i="49"/>
  <c r="H46" i="49" s="1"/>
  <c r="H26" i="38"/>
  <c r="H26" i="49"/>
  <c r="H11" i="38"/>
  <c r="H11" i="49"/>
  <c r="H42" i="49" s="1"/>
  <c r="H23" i="38"/>
  <c r="H23" i="49"/>
  <c r="H54" i="49" s="1"/>
  <c r="H29" i="38"/>
  <c r="H29" i="49"/>
  <c r="H60" i="49" s="1"/>
  <c r="AC42" i="67"/>
  <c r="H28" i="38"/>
  <c r="H28" i="49"/>
  <c r="H16" i="38"/>
  <c r="H16" i="49"/>
  <c r="AC30" i="67"/>
  <c r="H21" i="38"/>
  <c r="H21" i="49"/>
  <c r="H52" i="49" s="1"/>
  <c r="H9" i="38"/>
  <c r="H8" i="38" s="1"/>
  <c r="H9" i="49"/>
  <c r="H40" i="49" s="1"/>
  <c r="H30" i="38"/>
  <c r="H30" i="49"/>
  <c r="H61" i="49" s="1"/>
  <c r="AC27" i="55"/>
  <c r="H22" i="38"/>
  <c r="H22" i="49"/>
  <c r="H53" i="49" s="1"/>
  <c r="AC47" i="55"/>
  <c r="H24" i="38"/>
  <c r="H24" i="49"/>
  <c r="H10" i="38"/>
  <c r="H10" i="49"/>
  <c r="AC22" i="67"/>
  <c r="H14" i="38"/>
  <c r="H14" i="49"/>
  <c r="H45" i="49" s="1"/>
  <c r="H20" i="38"/>
  <c r="H20" i="49"/>
  <c r="H25" i="38"/>
  <c r="H25" i="49"/>
  <c r="H56" i="49" s="1"/>
  <c r="AC52" i="55"/>
  <c r="P20" i="3"/>
  <c r="C31" i="38"/>
  <c r="AA21" i="10"/>
  <c r="V21" i="10"/>
  <c r="K21" i="10"/>
  <c r="Z21" i="10"/>
  <c r="Q20" i="3"/>
  <c r="J21" i="10"/>
  <c r="V20" i="3"/>
  <c r="P21" i="10"/>
  <c r="T21" i="10"/>
  <c r="T21" i="67" s="1"/>
  <c r="T9" i="67" s="1"/>
  <c r="R20" i="3"/>
  <c r="R9" i="3" s="1"/>
  <c r="R15" i="55" s="1"/>
  <c r="L20" i="3"/>
  <c r="P9" i="3"/>
  <c r="P15" i="55" s="1"/>
  <c r="L21" i="10"/>
  <c r="G15" i="38"/>
  <c r="I15" i="38" s="1"/>
  <c r="W21" i="10"/>
  <c r="R21" i="10"/>
  <c r="J20" i="3"/>
  <c r="T9" i="10"/>
  <c r="E17" i="30"/>
  <c r="E21" i="10"/>
  <c r="C21" i="10"/>
  <c r="G9" i="3"/>
  <c r="G15" i="55" s="1"/>
  <c r="O21" i="10"/>
  <c r="H9" i="3"/>
  <c r="H15" i="55" s="1"/>
  <c r="X20" i="3"/>
  <c r="T20" i="3"/>
  <c r="C20" i="3"/>
  <c r="AC29" i="3"/>
  <c r="AC46" i="3"/>
  <c r="V9" i="3"/>
  <c r="V15" i="55" s="1"/>
  <c r="AB20" i="3"/>
  <c r="S21" i="10"/>
  <c r="W20" i="3"/>
  <c r="AA20" i="3"/>
  <c r="I9" i="3"/>
  <c r="I15" i="55" s="1"/>
  <c r="X21" i="10"/>
  <c r="U20" i="3"/>
  <c r="AB21" i="10"/>
  <c r="Q21" i="10"/>
  <c r="N21" i="10"/>
  <c r="O20" i="3"/>
  <c r="U21" i="10"/>
  <c r="K20" i="3"/>
  <c r="Y20" i="3"/>
  <c r="Z20" i="3"/>
  <c r="F20" i="3"/>
  <c r="M21" i="10"/>
  <c r="N20" i="3"/>
  <c r="Y21" i="10"/>
  <c r="S20" i="3"/>
  <c r="M20" i="3"/>
  <c r="F21" i="10"/>
  <c r="D21" i="10"/>
  <c r="AC22" i="10"/>
  <c r="C16" i="25"/>
  <c r="G9" i="25"/>
  <c r="H27" i="38"/>
  <c r="AC11" i="10"/>
  <c r="AC41" i="3"/>
  <c r="AC10" i="3"/>
  <c r="AC21" i="3"/>
  <c r="D20" i="3"/>
  <c r="E20" i="3"/>
  <c r="AC42" i="10"/>
  <c r="AC47" i="10"/>
  <c r="AC30" i="10"/>
  <c r="S26" i="55" l="1"/>
  <c r="G17" i="49"/>
  <c r="U9" i="10"/>
  <c r="U21" i="67"/>
  <c r="U9" i="67" s="1"/>
  <c r="AA26" i="55"/>
  <c r="G25" i="49"/>
  <c r="C9" i="3"/>
  <c r="C15" i="55" s="1"/>
  <c r="C26" i="55"/>
  <c r="G10" i="38"/>
  <c r="I10" i="38" s="1"/>
  <c r="L26" i="55"/>
  <c r="G10" i="49"/>
  <c r="K9" i="10"/>
  <c r="K21" i="67"/>
  <c r="K9" i="67" s="1"/>
  <c r="H51" i="49"/>
  <c r="H39" i="49"/>
  <c r="Y9" i="10"/>
  <c r="Y21" i="67"/>
  <c r="Y9" i="67" s="1"/>
  <c r="O26" i="55"/>
  <c r="G13" i="49"/>
  <c r="W26" i="55"/>
  <c r="G21" i="49"/>
  <c r="T26" i="55"/>
  <c r="G18" i="49"/>
  <c r="G16" i="38"/>
  <c r="I16" i="38" s="1"/>
  <c r="R26" i="55"/>
  <c r="G16" i="49"/>
  <c r="G47" i="49" s="1"/>
  <c r="V9" i="10"/>
  <c r="V21" i="67"/>
  <c r="V9" i="67" s="1"/>
  <c r="H57" i="49"/>
  <c r="G28" i="38"/>
  <c r="I28" i="38" s="1"/>
  <c r="E26" i="55"/>
  <c r="G28" i="49"/>
  <c r="G59" i="49" s="1"/>
  <c r="N26" i="55"/>
  <c r="G12" i="49"/>
  <c r="G43" i="49" s="1"/>
  <c r="N9" i="10"/>
  <c r="N21" i="67"/>
  <c r="N9" i="67" s="1"/>
  <c r="S9" i="10"/>
  <c r="S21" i="67"/>
  <c r="S9" i="67" s="1"/>
  <c r="X26" i="55"/>
  <c r="G22" i="49"/>
  <c r="G30" i="38"/>
  <c r="I30" i="38" s="1"/>
  <c r="J26" i="55"/>
  <c r="G30" i="49"/>
  <c r="AA9" i="10"/>
  <c r="AA21" i="67"/>
  <c r="AA9" i="67" s="1"/>
  <c r="M26" i="55"/>
  <c r="G11" i="49"/>
  <c r="Z9" i="10"/>
  <c r="Z21" i="67"/>
  <c r="Z9" i="67" s="1"/>
  <c r="D9" i="3"/>
  <c r="D15" i="55" s="1"/>
  <c r="D26" i="55"/>
  <c r="G27" i="49"/>
  <c r="R9" i="10"/>
  <c r="R21" i="67"/>
  <c r="R9" i="67" s="1"/>
  <c r="P9" i="10"/>
  <c r="P21" i="67"/>
  <c r="P9" i="67" s="1"/>
  <c r="H43" i="49"/>
  <c r="H55" i="49"/>
  <c r="Q9" i="10"/>
  <c r="Q21" i="67"/>
  <c r="Q9" i="67" s="1"/>
  <c r="D9" i="10"/>
  <c r="D21" i="67"/>
  <c r="D9" i="67" s="1"/>
  <c r="G29" i="38"/>
  <c r="I29" i="38" s="1"/>
  <c r="F26" i="55"/>
  <c r="G29" i="49"/>
  <c r="AB9" i="10"/>
  <c r="AB21" i="67"/>
  <c r="AB9" i="67" s="1"/>
  <c r="O9" i="10"/>
  <c r="O21" i="67"/>
  <c r="O9" i="67" s="1"/>
  <c r="W9" i="10"/>
  <c r="W21" i="67"/>
  <c r="W9" i="67" s="1"/>
  <c r="G20" i="38"/>
  <c r="I20" i="38" s="1"/>
  <c r="V26" i="55"/>
  <c r="G20" i="49"/>
  <c r="G51" i="49" s="1"/>
  <c r="G14" i="38"/>
  <c r="I14" i="38" s="1"/>
  <c r="P26" i="55"/>
  <c r="G14" i="49"/>
  <c r="I16" i="49"/>
  <c r="H47" i="49"/>
  <c r="E9" i="10"/>
  <c r="E21" i="67"/>
  <c r="M9" i="10"/>
  <c r="M21" i="67"/>
  <c r="M9" i="67" s="1"/>
  <c r="U26" i="55"/>
  <c r="G19" i="49"/>
  <c r="J9" i="10"/>
  <c r="J21" i="67"/>
  <c r="J9" i="67" s="1"/>
  <c r="H8" i="49"/>
  <c r="H31" i="49" s="1"/>
  <c r="H41" i="49"/>
  <c r="G9" i="38"/>
  <c r="I9" i="38" s="1"/>
  <c r="K26" i="55"/>
  <c r="G9" i="49"/>
  <c r="AB26" i="55"/>
  <c r="G26" i="49"/>
  <c r="G57" i="49" s="1"/>
  <c r="Z26" i="55"/>
  <c r="G24" i="49"/>
  <c r="G55" i="49" s="1"/>
  <c r="I55" i="49" s="1"/>
  <c r="F9" i="10"/>
  <c r="F21" i="67"/>
  <c r="F9" i="67" s="1"/>
  <c r="Y26" i="55"/>
  <c r="G23" i="49"/>
  <c r="X9" i="10"/>
  <c r="X21" i="67"/>
  <c r="X9" i="67" s="1"/>
  <c r="C9" i="10"/>
  <c r="C21" i="67"/>
  <c r="C9" i="67" s="1"/>
  <c r="L9" i="10"/>
  <c r="L21" i="67"/>
  <c r="L9" i="67" s="1"/>
  <c r="Q9" i="3"/>
  <c r="Q15" i="55" s="1"/>
  <c r="Q26" i="55"/>
  <c r="G15" i="49"/>
  <c r="H59" i="49"/>
  <c r="H31" i="38"/>
  <c r="J9" i="3"/>
  <c r="J15" i="55" s="1"/>
  <c r="L9" i="3"/>
  <c r="L15" i="55" s="1"/>
  <c r="E9" i="3"/>
  <c r="E15" i="55" s="1"/>
  <c r="G23" i="38"/>
  <c r="I23" i="38" s="1"/>
  <c r="Y9" i="3"/>
  <c r="Y15" i="55" s="1"/>
  <c r="G13" i="38"/>
  <c r="I13" i="38" s="1"/>
  <c r="O9" i="3"/>
  <c r="O15" i="55" s="1"/>
  <c r="G18" i="38"/>
  <c r="I18" i="38" s="1"/>
  <c r="T9" i="3"/>
  <c r="T15" i="55" s="1"/>
  <c r="AC21" i="10"/>
  <c r="G24" i="38"/>
  <c r="I24" i="38" s="1"/>
  <c r="Z9" i="3"/>
  <c r="Z15" i="55" s="1"/>
  <c r="G21" i="38"/>
  <c r="I21" i="38" s="1"/>
  <c r="W9" i="3"/>
  <c r="W15" i="55" s="1"/>
  <c r="G26" i="38"/>
  <c r="I26" i="38" s="1"/>
  <c r="AB9" i="3"/>
  <c r="AB15" i="55" s="1"/>
  <c r="G11" i="38"/>
  <c r="M9" i="3"/>
  <c r="M15" i="55" s="1"/>
  <c r="F9" i="3"/>
  <c r="F15" i="55" s="1"/>
  <c r="G19" i="38"/>
  <c r="I19" i="38" s="1"/>
  <c r="U9" i="3"/>
  <c r="U15" i="55" s="1"/>
  <c r="K9" i="3"/>
  <c r="K15" i="55" s="1"/>
  <c r="G17" i="38"/>
  <c r="I17" i="38" s="1"/>
  <c r="S9" i="3"/>
  <c r="S15" i="55" s="1"/>
  <c r="G12" i="38"/>
  <c r="I12" i="38" s="1"/>
  <c r="N9" i="3"/>
  <c r="N15" i="55" s="1"/>
  <c r="G25" i="38"/>
  <c r="I25" i="38" s="1"/>
  <c r="AA9" i="3"/>
  <c r="AA15" i="55" s="1"/>
  <c r="G22" i="38"/>
  <c r="I22" i="38" s="1"/>
  <c r="X9" i="3"/>
  <c r="X15" i="55" s="1"/>
  <c r="G16" i="25"/>
  <c r="AC9" i="10"/>
  <c r="G27" i="38"/>
  <c r="AC20" i="3"/>
  <c r="I28" i="49" l="1"/>
  <c r="H62" i="49"/>
  <c r="I12" i="49"/>
  <c r="AC15" i="55"/>
  <c r="I51" i="49"/>
  <c r="I27" i="49"/>
  <c r="G58" i="49"/>
  <c r="I58" i="49" s="1"/>
  <c r="I26" i="49"/>
  <c r="I21" i="49"/>
  <c r="G52" i="49"/>
  <c r="I52" i="49" s="1"/>
  <c r="I20" i="49"/>
  <c r="I25" i="49"/>
  <c r="G56" i="49"/>
  <c r="I56" i="49" s="1"/>
  <c r="AC21" i="67"/>
  <c r="AC9" i="67" s="1"/>
  <c r="E9" i="67"/>
  <c r="I29" i="49"/>
  <c r="G60" i="49"/>
  <c r="I60" i="49" s="1"/>
  <c r="I24" i="49"/>
  <c r="I30" i="49"/>
  <c r="G61" i="49"/>
  <c r="I61" i="49" s="1"/>
  <c r="I9" i="49"/>
  <c r="G40" i="49"/>
  <c r="G8" i="49"/>
  <c r="I43" i="49"/>
  <c r="I13" i="49"/>
  <c r="G44" i="49"/>
  <c r="I44" i="49" s="1"/>
  <c r="G54" i="49"/>
  <c r="I54" i="49" s="1"/>
  <c r="I23" i="49"/>
  <c r="I47" i="49"/>
  <c r="I10" i="49"/>
  <c r="G41" i="49"/>
  <c r="I41" i="49" s="1"/>
  <c r="AC26" i="55"/>
  <c r="I57" i="49"/>
  <c r="I22" i="49"/>
  <c r="G53" i="49"/>
  <c r="I53" i="49" s="1"/>
  <c r="I59" i="49"/>
  <c r="I17" i="49"/>
  <c r="G48" i="49"/>
  <c r="I48" i="49" s="1"/>
  <c r="I18" i="49"/>
  <c r="G49" i="49"/>
  <c r="I49" i="49" s="1"/>
  <c r="G46" i="49"/>
  <c r="I46" i="49" s="1"/>
  <c r="I15" i="49"/>
  <c r="G50" i="49"/>
  <c r="I50" i="49" s="1"/>
  <c r="I19" i="49"/>
  <c r="I14" i="49"/>
  <c r="G45" i="49"/>
  <c r="I45" i="49" s="1"/>
  <c r="G42" i="49"/>
  <c r="I42" i="49" s="1"/>
  <c r="I11" i="49"/>
  <c r="AC9" i="3"/>
  <c r="I11" i="38"/>
  <c r="G8" i="38"/>
  <c r="I8" i="38" s="1"/>
  <c r="I27" i="38"/>
  <c r="I40" i="49" l="1"/>
  <c r="G39" i="49"/>
  <c r="I8" i="49"/>
  <c r="I31" i="49" s="1"/>
  <c r="G31" i="49"/>
  <c r="G31" i="38"/>
  <c r="I31" i="38"/>
  <c r="G62" i="49" l="1"/>
  <c r="I39" i="49"/>
  <c r="I62" i="49" s="1"/>
</calcChain>
</file>

<file path=xl/sharedStrings.xml><?xml version="1.0" encoding="utf-8"?>
<sst xmlns="http://schemas.openxmlformats.org/spreadsheetml/2006/main" count="1017" uniqueCount="316">
  <si>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</si>
  <si>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</si>
  <si>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</si>
  <si>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</si>
  <si>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</si>
  <si>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</si>
  <si>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</si>
  <si>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</si>
  <si>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</si>
  <si>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</si>
  <si>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</si>
  <si>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</si>
  <si>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</si>
  <si>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</si>
  <si>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</si>
  <si>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</si>
  <si>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</si>
  <si>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</si>
  <si>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</si>
  <si>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</si>
  <si>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</si>
  <si>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</si>
  <si>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</si>
  <si>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</si>
  <si>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</si>
  <si>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</si>
  <si>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</si>
  <si>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</si>
  <si>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</si>
  <si>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</si>
  <si>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</si>
  <si>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</si>
  <si>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Producción Primaria</t>
  </si>
  <si>
    <t>Importación</t>
  </si>
  <si>
    <t>Exportación</t>
  </si>
  <si>
    <t>Pérdidas</t>
  </si>
  <si>
    <t>Variación de Stock</t>
  </si>
  <si>
    <t>Error Estadístico</t>
  </si>
  <si>
    <t>Oferta Total</t>
  </si>
  <si>
    <t>C.TRANSFO.</t>
  </si>
  <si>
    <t>Carbón y Leña</t>
  </si>
  <si>
    <t>Electricidad Servicio Público</t>
  </si>
  <si>
    <t>Electricidad Autoproducción</t>
  </si>
  <si>
    <t>Siderurgia Hornos de Coque</t>
  </si>
  <si>
    <t>Siderurgia Altos Hornos</t>
  </si>
  <si>
    <t>Plantas de Gas</t>
  </si>
  <si>
    <t>Refinería y Extracción Petr-Gn</t>
  </si>
  <si>
    <t>Producción de Metanol</t>
  </si>
  <si>
    <t>Consumo Final</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</si>
  <si>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</si>
  <si>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</si>
  <si>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</si>
  <si>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</si>
  <si>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</si>
  <si>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</si>
  <si>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</si>
  <si>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</si>
  <si>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</si>
  <si>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</si>
  <si>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</si>
  <si>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</si>
  <si>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</si>
  <si>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</si>
  <si>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</si>
  <si>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</si>
  <si>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</si>
  <si>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</si>
  <si>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</si>
  <si>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</si>
  <si>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</si>
  <si>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</si>
  <si>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</si>
  <si>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Gas lift</t>
  </si>
  <si>
    <t>Gas quemado</t>
  </si>
  <si>
    <t>Centro de Transformación</t>
  </si>
  <si>
    <t>Total</t>
  </si>
  <si>
    <t>Derivados de Petróleo</t>
  </si>
  <si>
    <t>Derivados de Carbón</t>
  </si>
  <si>
    <t>Índice</t>
  </si>
  <si>
    <t>BALANCE NACIONAL DE ENERGÍA</t>
  </si>
  <si>
    <t>Santiago - Chile</t>
  </si>
  <si>
    <t>División de Prospectiva y Política Energética</t>
  </si>
  <si>
    <t>Ministerio de Energía</t>
  </si>
  <si>
    <t>Consumo Total</t>
  </si>
  <si>
    <t>Consumo Sectorial de Energía</t>
  </si>
  <si>
    <t>(Teracalorías)</t>
  </si>
  <si>
    <t>Biomasa</t>
  </si>
  <si>
    <t>Energético</t>
  </si>
  <si>
    <t>Producción bruta</t>
  </si>
  <si>
    <t>Variación de stock</t>
  </si>
  <si>
    <t>Oferta Primaria</t>
  </si>
  <si>
    <t>Matriz Energética Primaria</t>
  </si>
  <si>
    <t>Año 2013</t>
  </si>
  <si>
    <t>Balance Nacional de Energía</t>
  </si>
  <si>
    <t>Producción Bruta de Energía</t>
  </si>
  <si>
    <t>Otros</t>
  </si>
  <si>
    <t>Energéticos primarios</t>
  </si>
  <si>
    <t>Energéticos secundarios</t>
  </si>
  <si>
    <t>Matriz Energética Secundaria</t>
  </si>
  <si>
    <t>Total Derivados de Petróleo</t>
  </si>
  <si>
    <t>Gasolina de Motor (*)</t>
  </si>
  <si>
    <t>Derivados Industriales de Petróleo</t>
  </si>
  <si>
    <t>Alquitrán (**)</t>
  </si>
  <si>
    <t>Gas de Alto Horno</t>
  </si>
  <si>
    <t>Consumo CTR</t>
  </si>
  <si>
    <t>CONSUMO FINAL DE ENERGÍA</t>
  </si>
  <si>
    <t>OFERTA</t>
  </si>
  <si>
    <t>Petróleo Diésel</t>
  </si>
  <si>
    <t>Gas Natural*</t>
  </si>
  <si>
    <r>
      <t xml:space="preserve">(*)  La cifra correspondiente a variación de stock para el energético gas natural incluye los flujos de </t>
    </r>
    <r>
      <rPr>
        <i/>
        <sz val="8"/>
        <color theme="1"/>
        <rFont val="Calibri"/>
        <family val="2"/>
        <scheme val="minor"/>
      </rPr>
      <t>gas lift</t>
    </r>
    <r>
      <rPr>
        <sz val="8"/>
        <color theme="1"/>
        <rFont val="Calibri"/>
        <family val="2"/>
        <scheme val="minor"/>
      </rPr>
      <t xml:space="preserve"> y </t>
    </r>
    <r>
      <rPr>
        <i/>
        <sz val="8"/>
        <color theme="1"/>
        <rFont val="Calibri"/>
        <family val="2"/>
        <scheme val="minor"/>
      </rPr>
      <t>gas quemado</t>
    </r>
  </si>
  <si>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</si>
  <si>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</si>
  <si>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</si>
  <si>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</si>
  <si>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</si>
  <si>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</si>
  <si>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</si>
  <si>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</si>
  <si>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</si>
  <si>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</si>
  <si>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Gas Natural Procesado</t>
  </si>
  <si>
    <t>-</t>
  </si>
  <si>
    <t xml:space="preserve">  (**)</t>
  </si>
  <si>
    <t>Coque</t>
  </si>
  <si>
    <t xml:space="preserve"> (**)</t>
  </si>
  <si>
    <t>(***)(1)</t>
  </si>
  <si>
    <t>Notas:</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</si>
  <si>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</si>
  <si>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</si>
  <si>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</si>
  <si>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</si>
  <si>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</si>
  <si>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Petróleo Crudo (Mil m3)</t>
  </si>
  <si>
    <t>Gas Natural* (Millones m3)</t>
  </si>
  <si>
    <t>Carbón (Mil ton)</t>
  </si>
  <si>
    <t>Biomasa (Mil ton)</t>
  </si>
  <si>
    <t>Energía Hídrica (Gwh)</t>
  </si>
  <si>
    <t>Energía Eólica (Gwh)</t>
  </si>
  <si>
    <t>Energía Solar (Gwh)</t>
  </si>
  <si>
    <t>Biogás (Millones m3)</t>
  </si>
  <si>
    <t>Derivados industriales del petróleo</t>
  </si>
  <si>
    <t>Gas corriente</t>
  </si>
  <si>
    <t>(Unidades físicas)</t>
  </si>
  <si>
    <t>Petróleo Diésel (Mil m3)</t>
  </si>
  <si>
    <t>Petróleo Combustible (Mil ton)</t>
  </si>
  <si>
    <t>Gasolina de Motor (*) (Mil m3)</t>
  </si>
  <si>
    <t>Kerosene (Mil m3)</t>
  </si>
  <si>
    <t>Gas Licuado (Mil ton)</t>
  </si>
  <si>
    <t>Gasolina de Aviación (Mil m3)</t>
  </si>
  <si>
    <t>Kerosene de Aviación (Mil m3)</t>
  </si>
  <si>
    <t>Nafta (Mil m3)</t>
  </si>
  <si>
    <t>Coque de Petróleo (Mil ton)</t>
  </si>
  <si>
    <t>Gas de Refinería (Mil m3)</t>
  </si>
  <si>
    <t>Derivados Industriales de Petróleo (Mil ton)</t>
  </si>
  <si>
    <t>Electricidad (Gwh)</t>
  </si>
  <si>
    <t>Coque Mineral (Mil ton)</t>
  </si>
  <si>
    <t>Gas Coque (Mil m3)</t>
  </si>
  <si>
    <t>Alquitrán (**) (Mil m3)</t>
  </si>
  <si>
    <t>Gas de Alto Horno (Mil m3)</t>
  </si>
  <si>
    <t>Gas Corriente (Millones m3)</t>
  </si>
  <si>
    <t>Metanol (Mil ton)</t>
  </si>
  <si>
    <t>Gas Natural (Millones m3)</t>
  </si>
  <si>
    <t>Petróleo Diesel (Mil m3)</t>
  </si>
  <si>
    <t>Gasolina de Motor (Mil m3)</t>
  </si>
  <si>
    <t>D.I. de Petróleo (Mil ton)</t>
  </si>
  <si>
    <t>Alquitrán (Mil m3)</t>
  </si>
  <si>
    <t>Gas de Altos Hornos (Mil m3)</t>
  </si>
  <si>
    <t>Densidades y Poderes Caloríficos</t>
  </si>
  <si>
    <t>Utilizados en el Balance</t>
  </si>
  <si>
    <t>Tabla de Conversión unidades energéticas Internacionales  (OLADE) (*)</t>
  </si>
  <si>
    <t>Conversión de / a</t>
  </si>
  <si>
    <t>Beep</t>
  </si>
  <si>
    <t>Tep</t>
  </si>
  <si>
    <t>Tcal</t>
  </si>
  <si>
    <t>Tjoule</t>
  </si>
  <si>
    <r>
      <t>10E+3</t>
    </r>
    <r>
      <rPr>
        <b/>
        <vertAlign val="superscript"/>
        <sz val="8"/>
        <rFont val="Arial"/>
        <family val="2"/>
      </rPr>
      <t xml:space="preserve"> </t>
    </r>
    <r>
      <rPr>
        <b/>
        <sz val="8"/>
        <rFont val="Arial"/>
        <family val="2"/>
      </rPr>
      <t>BTU</t>
    </r>
  </si>
  <si>
    <t>MWh</t>
  </si>
  <si>
    <t>Kg GLP</t>
  </si>
  <si>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</si>
  <si>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</si>
  <si>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</si>
  <si>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</si>
  <si>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</si>
  <si>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t>(Nota: E + x = 10 elevado a x )</t>
  </si>
  <si>
    <t>Abreviaturas</t>
  </si>
  <si>
    <t>Equivalencia Olade</t>
  </si>
  <si>
    <t>Equivalencia Balance Nacional</t>
  </si>
  <si>
    <t>Equivalencia</t>
  </si>
  <si>
    <t>Símbolo</t>
  </si>
  <si>
    <t>1 Bbl GLP</t>
  </si>
  <si>
    <t>0,670 Bep</t>
  </si>
  <si>
    <t>1 Bpe</t>
  </si>
  <si>
    <t>1,05 Beep</t>
  </si>
  <si>
    <t>Barril Equivalente de Petróleo</t>
  </si>
  <si>
    <r>
      <t>0,15893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</si>
  <si>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</si>
  <si>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</si>
  <si>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Tonelada Equivalente de Petróleo</t>
  </si>
  <si>
    <r>
      <t>1 m</t>
    </r>
    <r>
      <rPr>
        <vertAlign val="superscript"/>
        <sz val="8"/>
        <rFont val="Calibri"/>
        <family val="2"/>
        <scheme val="minor"/>
      </rPr>
      <t>3</t>
    </r>
    <r>
      <rPr>
        <sz val="8"/>
        <rFont val="Calibri"/>
        <family val="2"/>
        <scheme val="minor"/>
      </rPr>
      <t xml:space="preserve"> GLP</t>
    </r>
  </si>
  <si>
    <t>552,4 Kg</t>
  </si>
  <si>
    <t>Barriles</t>
  </si>
  <si>
    <t>Bbl</t>
  </si>
  <si>
    <r>
      <t>1 Pie</t>
    </r>
    <r>
      <rPr>
        <vertAlign val="superscript"/>
        <sz val="8"/>
        <rFont val="Calibri"/>
        <family val="2"/>
        <scheme val="minor"/>
      </rPr>
      <t>3</t>
    </r>
  </si>
  <si>
    <r>
      <t>0,028317 m</t>
    </r>
    <r>
      <rPr>
        <vertAlign val="superscript"/>
        <sz val="8"/>
        <rFont val="Calibri"/>
        <family val="2"/>
        <scheme val="minor"/>
      </rPr>
      <t>3</t>
    </r>
  </si>
  <si>
    <t>(Bpe = Barril de Petroleo Equivalente, Balance)</t>
  </si>
  <si>
    <t>Metros Cúbicos</t>
  </si>
  <si>
    <r>
      <t>m</t>
    </r>
    <r>
      <rPr>
        <vertAlign val="superscript"/>
        <sz val="8"/>
        <rFont val="Calibri"/>
        <family val="2"/>
        <scheme val="minor"/>
      </rPr>
      <t>3</t>
    </r>
  </si>
  <si>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</si>
  <si>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</si>
  <si>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</si>
  <si>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</si>
  <si>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</si>
  <si>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</si>
  <si>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</si>
  <si>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</si>
  <si>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</si>
  <si>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</si>
  <si>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</si>
  <si>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</si>
  <si>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</si>
  <si>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</si>
  <si>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</si>
  <si>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</si>
  <si>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</si>
  <si>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</si>
  <si>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</si>
  <si>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</si>
  <si>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</si>
  <si>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</si>
  <si>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</si>
  <si>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</si>
  <si>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</si>
  <si>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</si>
  <si>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</si>
  <si>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Glosario</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</si>
  <si>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</si>
  <si>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</si>
  <si>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</si>
  <si>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</si>
  <si>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</si>
  <si>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</si>
  <si>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</si>
  <si>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</si>
  <si>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</si>
  <si>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</si>
  <si>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</si>
  <si>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</si>
  <si>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</si>
  <si>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</si>
  <si>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</si>
  <si>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</si>
  <si>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</si>
  <si>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</si>
  <si>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</si>
  <si>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</si>
  <si>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</si>
  <si>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</si>
  <si>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</si>
  <si>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</si>
  <si>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</si>
  <si>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</si>
  <si>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</si>
  <si>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</si>
  <si>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</si>
  <si>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</si>
  <si>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</si>
  <si>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</si>
  <si>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</si>
  <si>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</si>
  <si>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</si>
  <si>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</si>
  <si>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</si>
  <si>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</si>
  <si>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</si>
  <si>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</si>
  <si>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</si>
  <si>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</si>
  <si>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</si>
  <si>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</si>
  <si>
    <t>Introducción BNE</t>
  </si>
  <si>
    <t>Introducción</t>
  </si>
  <si>
    <t>Descripción del BNE</t>
  </si>
  <si>
    <t>Descripción</t>
  </si>
  <si>
    <t xml:space="preserve"> </t>
  </si>
  <si>
    <t>A. Balance Calórico (Teracalorías)</t>
  </si>
  <si>
    <t>B. Balance Físico (Unidades Físicas)</t>
  </si>
  <si>
    <t>C. Anexos</t>
  </si>
  <si>
    <t>1. Matriz Energética Primaria</t>
  </si>
  <si>
    <t>Matriz Primaria</t>
  </si>
  <si>
    <t>1. Matriz Energética Primaria.</t>
  </si>
  <si>
    <t>Matriz Primaria (u.físicas)</t>
  </si>
  <si>
    <t>1. Cuadro Densidades y Poderes Caloríficos usados.</t>
  </si>
  <si>
    <t>CUADRO1</t>
  </si>
  <si>
    <t>2. Matriz Energética Secundaria</t>
  </si>
  <si>
    <t>Matriz Secundaria</t>
  </si>
  <si>
    <t>2. Matriz Energética Secundaria.</t>
  </si>
  <si>
    <t>Matriz Secundaria (u.físicas)</t>
  </si>
  <si>
    <t>2. Cuadro Factores Internacionales de Conversión</t>
  </si>
  <si>
    <t>CUADRO2</t>
  </si>
  <si>
    <t>3. Producción Bruta de Energía</t>
  </si>
  <si>
    <t>Producción Bruta</t>
  </si>
  <si>
    <r>
      <rPr>
        <b/>
        <sz val="10"/>
        <rFont val="Calibri"/>
        <family val="2"/>
        <scheme val="minor"/>
      </rPr>
      <t>3.</t>
    </r>
    <r>
      <rPr>
        <sz val="10"/>
        <rFont val="Calibri"/>
        <family val="2"/>
        <scheme val="minor"/>
      </rPr>
      <t xml:space="preserve"> Producción Bruta de Energía</t>
    </r>
  </si>
  <si>
    <t>Producción Bruta (u.físicas)</t>
  </si>
  <si>
    <t>3. Glosario</t>
  </si>
  <si>
    <t>4. Cuadro Consolidado de Consumos Sectoriales</t>
  </si>
  <si>
    <t>Matriz de Consumos</t>
  </si>
  <si>
    <t>Matriz de Consumos (u.físicas)</t>
  </si>
  <si>
    <t>5. Balance de Energía Global</t>
  </si>
  <si>
    <t>Balance de Energía</t>
  </si>
  <si>
    <r>
      <rPr>
        <b/>
        <sz val="10"/>
        <rFont val="Calibri"/>
        <family val="2"/>
        <scheme val="minor"/>
      </rPr>
      <t>5.</t>
    </r>
    <r>
      <rPr>
        <sz val="10"/>
        <rFont val="Calibri"/>
        <family val="2"/>
        <scheme val="minor"/>
      </rPr>
      <t xml:space="preserve"> Balance de Energía Global</t>
    </r>
  </si>
  <si>
    <t>Balance Energético (u.físicas)</t>
  </si>
  <si>
    <t>IR A ÍNDICE</t>
  </si>
  <si>
    <t xml:space="preserve">Contacto: </t>
  </si>
  <si>
    <t>bne@minenergia.cl</t>
  </si>
  <si>
    <t>AÑO 2013</t>
  </si>
  <si>
    <t xml:space="preserve">La División de Prospectiva y Política Energética del Ministerio de Energía presenta el Balance Nacional de Energía de Chile (BNE) año 2013.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2013.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</si>
</sst>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 #,##0_ ;_ * \-#,##0_ ;_ * &quot;-&quot;_ ;_ @_ "/>
    <numFmt numFmtId="164" formatCode="_-* #,##0.00_-;\-* #,##0.00_-;_-* &quot;-&quot;??_-;_-@_-"/>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_ * #,##0.00000_ ;_ * \-#,##0.00000_ ;_ * &quot;-&quot;_ ;_ @_ "/>
    <numFmt numFmtId="172" formatCode="0.000"/>
  </numFmts>
  <fonts count="53">
    <font>
      <sz val="11"/>
      <color theme="1"/>
      <name val="Calibri"/>
      <family val="2"/>
      <scheme val="minor"/>
    </font>
    <font>
      <sz val="10"/>
      <name val="Arial"/>
      <family val="2"/>
    </font>
    <font>
      <sz val="11"/>
      <color indexed="8"/>
      <name val="Calibri"/>
      <family val="2"/>
    </font>
    <font>
      <sz val="10"/>
      <name val="Arial"/>
      <family val="2"/>
    </font>
    <font>
      <sz val="10"/>
      <name val="Geneva"/>
    </font>
    <font>
      <u/>
      <sz val="10"/>
      <color indexed="12"/>
      <name val="Arial"/>
      <family val="2"/>
    </font>
    <font>
      <sz val="10"/>
      <name val="Courier"/>
      <family val="3"/>
    </font>
    <font>
      <u/>
      <sz val="10"/>
      <color rgb="FF0000FF"/>
      <name val="Arial"/>
      <family val="2"/>
    </font>
    <font>
      <sz val="8"/>
      <color theme="1"/>
      <name val="Calibri"/>
      <family val="2"/>
      <scheme val="minor"/>
    </font>
    <font>
      <sz val="11"/>
      <color theme="1"/>
      <name val="Calibri"/>
      <family val="2"/>
      <scheme val="minor"/>
    </font>
    <font>
      <b/>
      <sz val="8"/>
      <name val="Arial"/>
      <family val="2"/>
    </font>
    <font>
      <sz val="8"/>
      <name val="Arial"/>
      <family val="2"/>
    </font>
    <font>
      <sz val="8"/>
      <name val="Geneva"/>
    </font>
    <font>
      <b/>
      <sz val="8"/>
      <color theme="0"/>
      <name val="Arial"/>
      <family val="2"/>
    </font>
    <font>
      <sz val="8"/>
      <color indexed="12"/>
      <name val="Arial"/>
      <family val="2"/>
    </font>
    <font>
      <u/>
      <sz val="8"/>
      <color indexed="12"/>
      <name val="Arial"/>
      <family val="2"/>
    </font>
    <font>
      <b/>
      <sz val="8"/>
      <color indexed="12"/>
      <name val="Arial"/>
      <family val="2"/>
    </font>
    <font>
      <b/>
      <sz val="8"/>
      <name val="Geneva"/>
    </font>
    <font>
      <b/>
      <sz val="8"/>
      <color theme="1"/>
      <name val="Arial"/>
      <family val="2"/>
    </font>
    <font>
      <u/>
      <sz val="9"/>
      <color indexed="12"/>
      <name val="Arial"/>
      <family val="2"/>
    </font>
    <font>
      <sz val="10"/>
      <name val="MS Sans Serif"/>
      <family val="2"/>
    </font>
    <font>
      <sz val="8"/>
      <color theme="1"/>
      <name val="Arial"/>
      <family val="2"/>
    </font>
    <font>
      <i/>
      <sz val="8"/>
      <color theme="1"/>
      <name val="Calibri"/>
      <family val="2"/>
      <scheme val="minor"/>
    </font>
    <font>
      <b/>
      <sz val="8"/>
      <name val="Calibri"/>
      <family val="2"/>
      <scheme val="minor"/>
    </font>
    <font>
      <sz val="8"/>
      <name val="Calibri"/>
      <family val="2"/>
      <scheme val="minor"/>
    </font>
    <font>
      <b/>
      <sz val="8"/>
      <color theme="0"/>
      <name val="Calibri"/>
      <family val="2"/>
      <scheme val="minor"/>
    </font>
    <font>
      <b/>
      <vertAlign val="superscript"/>
      <sz val="8"/>
      <name val="Arial"/>
      <family val="2"/>
    </font>
    <font>
      <b/>
      <sz val="8"/>
      <name val="Calibri"/>
      <family val="2"/>
    </font>
    <font>
      <sz val="8"/>
      <color indexed="8"/>
      <name val="Calibri"/>
      <family val="2"/>
      <scheme val="minor"/>
    </font>
    <font>
      <vertAlign val="superscript"/>
      <sz val="8"/>
      <name val="Calibri"/>
      <family val="2"/>
      <scheme val="minor"/>
    </font>
    <font>
      <sz val="8"/>
      <name val="MS Sans Serif"/>
      <family val="2"/>
    </font>
    <font>
      <sz val="8"/>
      <color theme="0" tint="-0.499984740745262"/>
      <name val="Arial"/>
      <family val="2"/>
    </font>
    <font>
      <b/>
      <sz val="10"/>
      <name val="Arial"/>
      <family val="2"/>
    </font>
    <font>
      <b/>
      <sz val="9"/>
      <color theme="1"/>
      <name val="Calibri"/>
      <family val="2"/>
      <scheme val="minor"/>
    </font>
    <font>
      <b/>
      <sz val="8"/>
      <color theme="1"/>
      <name val="Calibri"/>
      <family val="2"/>
      <scheme val="minor"/>
    </font>
    <font>
      <sz val="10"/>
      <name val="Calibri"/>
      <family val="2"/>
      <scheme val="minor"/>
    </font>
    <font>
      <b/>
      <sz val="9"/>
      <name val="Calibri"/>
      <family val="2"/>
      <scheme val="minor"/>
    </font>
    <font>
      <b/>
      <sz val="11"/>
      <color theme="1"/>
      <name val="Arial"/>
      <family val="2"/>
    </font>
    <font>
      <sz val="20"/>
      <name val="Arial"/>
      <family val="2"/>
    </font>
    <font>
      <b/>
      <sz val="10"/>
      <color theme="0"/>
      <name val="Arial"/>
      <family val="2"/>
    </font>
    <font>
      <sz val="9"/>
      <name val="Calibri"/>
      <family val="2"/>
      <scheme val="minor"/>
    </font>
    <font>
      <u/>
      <sz val="8"/>
      <color indexed="12"/>
      <name val="Calibri"/>
      <family val="2"/>
      <scheme val="minor"/>
    </font>
    <font>
      <b/>
      <sz val="10"/>
      <name val="Calibri"/>
      <family val="2"/>
      <scheme val="minor"/>
    </font>
    <font>
      <b/>
      <sz val="9"/>
      <color theme="1"/>
      <name val="Arial"/>
      <family val="2"/>
    </font>
    <font>
      <b/>
      <sz val="11"/>
      <color theme="1"/>
      <name val="Calibri"/>
      <family val="2"/>
      <scheme val="minor"/>
    </font>
    <font>
      <b/>
      <sz val="12"/>
      <name val="Arial"/>
      <family val="2"/>
    </font>
    <font>
      <sz val="11"/>
      <name val="Arial"/>
      <family val="2"/>
    </font>
    <font>
      <b/>
      <sz val="26"/>
      <name val="Arial"/>
      <family val="2"/>
    </font>
    <font>
      <b/>
      <sz val="18"/>
      <name val="Arial"/>
      <family val="2"/>
    </font>
    <font>
      <b/>
      <sz val="20"/>
      <color theme="0" tint="-0.499984740745262"/>
      <name val="Arial"/>
      <family val="2"/>
    </font>
    <font>
      <b/>
      <sz val="17"/>
      <color theme="0" tint="-0.499984740745262"/>
      <name val="Arial"/>
      <family val="2"/>
    </font>
    <font>
      <sz val="12"/>
      <color theme="0" tint="-0.499984740745262"/>
      <name val="Arial"/>
      <family val="2"/>
    </font>
    <font>
      <b/>
      <sz val="14"/>
      <name val="Arial"/>
      <family val="2"/>
    </font>
  </fonts>
  <fills count="20">
    <fill>
      <patternFill patternType="none"/>
    </fill>
    <fill>
      <patternFill patternType="gray125"/>
    </fill>
    <fill>
      <patternFill patternType="solid">
        <fgColor indexed="27"/>
        <bgColor indexed="64"/>
      </patternFill>
    </fill>
    <fill>
      <patternFill patternType="solid">
        <fgColor theme="0"/>
        <bgColor indexed="64"/>
      </patternFill>
    </fill>
    <fill>
      <patternFill patternType="solid">
        <fgColor rgb="FFF4823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indexed="9"/>
        <bgColor indexed="64"/>
      </patternFill>
    </fill>
    <fill>
      <patternFill patternType="solid">
        <fgColor indexed="6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8" tint="0.59999389629810485"/>
        <bgColor indexed="64"/>
      </patternFill>
    </fill>
  </fills>
  <borders count="43">
    <border>
      <left/>
      <right/>
      <top/>
      <bottom/>
      <diagonal/>
    </border>
    <border>
      <left/>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style="thin">
        <color theme="9" tint="-0.499984740745262"/>
      </right>
      <top/>
      <bottom/>
      <diagonal/>
    </border>
    <border>
      <left/>
      <right/>
      <top style="thin">
        <color theme="4" tint="0.39994506668294322"/>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499984740745262"/>
      </left>
      <right style="thin">
        <color theme="9" tint="-0.499984740745262"/>
      </right>
      <top style="thin">
        <color indexed="64"/>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right/>
      <top style="thin">
        <color theme="9" tint="-0.249977111117893"/>
      </top>
      <bottom/>
      <diagonal/>
    </border>
    <border>
      <left style="thin">
        <color theme="9" tint="-0.499984740745262"/>
      </left>
      <right style="thin">
        <color theme="9" tint="-0.499984740745262"/>
      </right>
      <top style="thin">
        <color theme="9" tint="-0.249977111117893"/>
      </top>
      <bottom/>
      <diagonal/>
    </border>
    <border>
      <left style="thin">
        <color theme="9" tint="-0.499984740745262"/>
      </left>
      <right style="thin">
        <color theme="9" tint="-0.249977111117893"/>
      </right>
      <top style="thin">
        <color theme="9" tint="-0.249977111117893"/>
      </top>
      <bottom/>
      <diagonal/>
    </border>
    <border>
      <left style="thin">
        <color theme="9" tint="-0.249977111117893"/>
      </left>
      <right/>
      <top/>
      <bottom/>
      <diagonal/>
    </border>
    <border>
      <left style="thin">
        <color theme="9" tint="-0.499984740745262"/>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bottom style="thin">
        <color theme="9" tint="-0.249977111117893"/>
      </bottom>
      <diagonal/>
    </border>
    <border>
      <left/>
      <right/>
      <top style="thin">
        <color theme="9" tint="-0.249977111117893"/>
      </top>
      <bottom style="thin">
        <color indexed="64"/>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249977111117893"/>
      </left>
      <right style="thin">
        <color theme="9" tint="-0.499984740745262"/>
      </right>
      <top style="thin">
        <color theme="9" tint="-0.249977111117893"/>
      </top>
      <bottom/>
      <diagonal/>
    </border>
    <border>
      <left/>
      <right style="thin">
        <color theme="9" tint="-0.499984740745262"/>
      </right>
      <top/>
      <bottom style="thin">
        <color theme="9" tint="-0.249977111117893"/>
      </bottom>
      <diagonal/>
    </border>
    <border>
      <left/>
      <right style="thin">
        <color theme="9" tint="-0.249977111117893"/>
      </right>
      <top style="thin">
        <color theme="9" tint="-0.249977111117893"/>
      </top>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499984740745262"/>
      </top>
      <bottom style="thin">
        <color theme="9" tint="-0.249977111117893"/>
      </bottom>
      <diagonal/>
    </border>
    <border>
      <left/>
      <right/>
      <top style="thin">
        <color theme="9" tint="-0.499984740745262"/>
      </top>
      <bottom style="thin">
        <color theme="9" tint="-0.249977111117893"/>
      </bottom>
      <diagonal/>
    </border>
    <border>
      <left/>
      <right style="thin">
        <color theme="9" tint="-0.249977111117893"/>
      </right>
      <top style="thin">
        <color theme="9" tint="-0.499984740745262"/>
      </top>
      <bottom style="thin">
        <color theme="9"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21">
    <xf numFmtId="0" fontId="0" fillId="0" borderId="0"/>
    <xf numFmtId="0" fontId="1" fillId="0" borderId="0"/>
    <xf numFmtId="0" fontId="6" fillId="0" borderId="0"/>
    <xf numFmtId="0" fontId="5"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3" fillId="0" borderId="0" applyFont="0" applyFill="0" applyBorder="0" applyAlignment="0" applyProtection="0"/>
    <xf numFmtId="0" fontId="3" fillId="0" borderId="0"/>
    <xf numFmtId="0" fontId="3" fillId="0" borderId="0"/>
    <xf numFmtId="0" fontId="3" fillId="0" borderId="0">
      <alignment vertical="center"/>
    </xf>
    <xf numFmtId="0" fontId="4" fillId="0" borderId="0"/>
    <xf numFmtId="9" fontId="3" fillId="0" borderId="0" applyFont="0" applyFill="0" applyBorder="0" applyAlignment="0" applyProtection="0"/>
    <xf numFmtId="0" fontId="2" fillId="2" borderId="0" applyNumberFormat="0" applyBorder="0" applyAlignment="0" applyProtection="0"/>
    <xf numFmtId="164" fontId="1" fillId="0" borderId="0" applyFont="0" applyFill="0" applyBorder="0" applyAlignment="0" applyProtection="0"/>
    <xf numFmtId="0" fontId="1" fillId="0" borderId="0"/>
    <xf numFmtId="0" fontId="1" fillId="0" borderId="0"/>
    <xf numFmtId="0" fontId="1" fillId="0" borderId="0">
      <alignment vertical="center"/>
    </xf>
    <xf numFmtId="9" fontId="1" fillId="0" borderId="0" applyFont="0" applyFill="0" applyBorder="0" applyAlignment="0" applyProtection="0"/>
    <xf numFmtId="41" fontId="9" fillId="0" borderId="0" applyFont="0" applyFill="0" applyBorder="0" applyAlignment="0" applyProtection="0"/>
    <xf numFmtId="38" fontId="20" fillId="0" borderId="0" applyFont="0" applyFill="0" applyBorder="0" applyAlignment="0" applyProtection="0"/>
    <xf numFmtId="0" fontId="4" fillId="0" borderId="0"/>
    <xf numFmtId="0" fontId="20" fillId="0" borderId="0"/>
  </cellStyleXfs>
  <cellXfs count="346">
    <xf numFmtId="0" fontId="0" fillId="0" borderId="0" xfId="0"/>
    <xf numFmtId="0" fontId="5" fillId="3" borderId="0" xfId="3" applyFill="1" applyBorder="1" applyAlignment="1" applyProtection="1"/>
    <xf numFmtId="0" fontId="0" fillId="3" borderId="0" xfId="0" applyFill="1"/>
    <xf numFmtId="0" fontId="8" fillId="3" borderId="0" xfId="0" applyFont="1" applyFill="1"/>
    <xf numFmtId="0" fontId="5" fillId="3" borderId="0" xfId="3" applyFill="1" applyAlignment="1" applyProtection="1"/>
    <xf numFmtId="0" fontId="11" fillId="3" borderId="0" xfId="1" applyFont="1" applyFill="1"/>
    <xf numFmtId="165" fontId="14" fillId="3" borderId="0" xfId="1" applyNumberFormat="1" applyFont="1" applyFill="1" applyAlignment="1">
      <alignment horizontal="center"/>
    </xf>
    <xf numFmtId="165" fontId="11" fillId="3" borderId="0" xfId="1" applyNumberFormat="1" applyFont="1" applyFill="1" applyAlignment="1">
      <alignment horizontal="center"/>
    </xf>
    <xf numFmtId="0" fontId="15" fillId="3" borderId="0" xfId="3" applyFont="1" applyFill="1" applyBorder="1" applyAlignment="1" applyProtection="1"/>
    <xf numFmtId="0" fontId="11" fillId="0" borderId="0" xfId="1" applyFont="1"/>
    <xf numFmtId="165" fontId="14" fillId="3" borderId="0" xfId="1" applyNumberFormat="1" applyFont="1" applyFill="1"/>
    <xf numFmtId="165" fontId="16" fillId="3" borderId="0" xfId="1" applyNumberFormat="1" applyFont="1" applyFill="1"/>
    <xf numFmtId="165" fontId="16" fillId="3" borderId="0" xfId="1" applyNumberFormat="1" applyFont="1" applyFill="1" applyAlignment="1">
      <alignment horizontal="center"/>
    </xf>
    <xf numFmtId="4" fontId="11" fillId="3" borderId="0" xfId="1" applyNumberFormat="1" applyFont="1" applyFill="1"/>
    <xf numFmtId="165" fontId="14" fillId="3" borderId="0" xfId="1" applyNumberFormat="1" applyFont="1" applyFill="1" applyAlignment="1">
      <alignment horizontal="center" vertical="center" wrapText="1"/>
    </xf>
    <xf numFmtId="0" fontId="11" fillId="3" borderId="0" xfId="1" applyFont="1" applyFill="1" applyAlignment="1">
      <alignment vertical="center"/>
    </xf>
    <xf numFmtId="3" fontId="11" fillId="3" borderId="0" xfId="1" applyNumberFormat="1" applyFont="1" applyFill="1"/>
    <xf numFmtId="9" fontId="11" fillId="3" borderId="0" xfId="10" applyFont="1" applyFill="1"/>
    <xf numFmtId="4" fontId="10" fillId="3" borderId="0" xfId="1" applyNumberFormat="1" applyFont="1" applyFill="1" applyBorder="1" applyAlignment="1">
      <alignment horizontal="center" vertical="center" textRotation="90"/>
    </xf>
    <xf numFmtId="4" fontId="10" fillId="3" borderId="0" xfId="3" applyNumberFormat="1" applyFont="1" applyFill="1" applyBorder="1" applyAlignment="1" applyProtection="1">
      <alignment vertical="center"/>
    </xf>
    <xf numFmtId="164" fontId="10" fillId="3" borderId="0" xfId="5" applyFont="1" applyFill="1" applyBorder="1" applyAlignment="1">
      <alignment horizontal="center" vertical="center"/>
    </xf>
    <xf numFmtId="4" fontId="11" fillId="3" borderId="0" xfId="1" applyNumberFormat="1" applyFont="1" applyFill="1" applyBorder="1" applyAlignment="1">
      <alignment horizontal="center" vertical="center"/>
    </xf>
    <xf numFmtId="4" fontId="17" fillId="3" borderId="0" xfId="9" applyNumberFormat="1" applyFont="1" applyFill="1" applyBorder="1"/>
    <xf numFmtId="166" fontId="11" fillId="3" borderId="0" xfId="1" applyNumberFormat="1" applyFont="1" applyFill="1"/>
    <xf numFmtId="167" fontId="11" fillId="3" borderId="0" xfId="1" applyNumberFormat="1" applyFont="1" applyFill="1"/>
    <xf numFmtId="4" fontId="11" fillId="10" borderId="0" xfId="1" applyNumberFormat="1" applyFont="1" applyFill="1" applyBorder="1" applyAlignment="1">
      <alignment horizontal="center" vertical="center" wrapText="1"/>
    </xf>
    <xf numFmtId="4" fontId="11" fillId="10" borderId="3" xfId="1" applyNumberFormat="1" applyFont="1" applyFill="1" applyBorder="1" applyAlignment="1">
      <alignment horizontal="center" vertical="center" wrapText="1"/>
    </xf>
    <xf numFmtId="4" fontId="11" fillId="10" borderId="0" xfId="1" quotePrefix="1" applyNumberFormat="1" applyFont="1" applyFill="1" applyBorder="1" applyAlignment="1">
      <alignment horizontal="center" vertical="center" wrapText="1"/>
    </xf>
    <xf numFmtId="4" fontId="12" fillId="10" borderId="0" xfId="9" applyNumberFormat="1" applyFont="1" applyFill="1" applyBorder="1" applyAlignment="1">
      <alignment horizontal="center" vertical="center" wrapText="1"/>
    </xf>
    <xf numFmtId="4" fontId="12" fillId="10" borderId="3" xfId="9" applyNumberFormat="1" applyFont="1" applyFill="1" applyBorder="1" applyAlignment="1">
      <alignment horizontal="center" vertical="center" wrapText="1"/>
    </xf>
    <xf numFmtId="0" fontId="8" fillId="3" borderId="0" xfId="0" applyFont="1" applyFill="1" applyBorder="1"/>
    <xf numFmtId="4" fontId="11" fillId="3" borderId="0" xfId="3" applyNumberFormat="1" applyFont="1" applyFill="1" applyBorder="1" applyAlignment="1" applyProtection="1">
      <alignment vertical="center"/>
    </xf>
    <xf numFmtId="164" fontId="8" fillId="3" borderId="0" xfId="0" applyNumberFormat="1" applyFont="1" applyFill="1" applyBorder="1"/>
    <xf numFmtId="168" fontId="11" fillId="3" borderId="0" xfId="1" applyNumberFormat="1" applyFont="1" applyFill="1" applyBorder="1" applyAlignment="1">
      <alignment horizontal="center" vertical="center"/>
    </xf>
    <xf numFmtId="0" fontId="18" fillId="3" borderId="0" xfId="0" applyFont="1" applyFill="1"/>
    <xf numFmtId="0" fontId="19" fillId="3" borderId="0" xfId="3" applyFont="1" applyFill="1" applyBorder="1" applyAlignment="1" applyProtection="1"/>
    <xf numFmtId="0" fontId="0" fillId="3" borderId="0" xfId="0" applyFill="1" applyBorder="1"/>
    <xf numFmtId="0" fontId="18" fillId="3" borderId="0" xfId="0" applyFont="1" applyFill="1" applyAlignment="1">
      <alignment horizontal="left"/>
    </xf>
    <xf numFmtId="4" fontId="10" fillId="5" borderId="5" xfId="18" applyNumberFormat="1" applyFont="1" applyFill="1" applyBorder="1" applyAlignment="1">
      <alignment horizontal="right" vertical="center" indent="1"/>
    </xf>
    <xf numFmtId="169" fontId="8" fillId="3" borderId="0" xfId="17" applyNumberFormat="1" applyFont="1" applyFill="1"/>
    <xf numFmtId="170" fontId="8" fillId="3" borderId="0" xfId="17" applyNumberFormat="1" applyFont="1" applyFill="1"/>
    <xf numFmtId="171" fontId="8" fillId="3" borderId="0" xfId="0" applyNumberFormat="1" applyFont="1" applyFill="1"/>
    <xf numFmtId="4" fontId="10" fillId="5" borderId="5" xfId="18" applyNumberFormat="1" applyFont="1" applyFill="1" applyBorder="1" applyAlignment="1">
      <alignment horizontal="left" vertical="center" indent="1"/>
    </xf>
    <xf numFmtId="165" fontId="10" fillId="3" borderId="0" xfId="1" applyNumberFormat="1" applyFont="1" applyFill="1" applyAlignment="1"/>
    <xf numFmtId="4" fontId="10" fillId="5" borderId="0" xfId="18" applyNumberFormat="1" applyFont="1" applyFill="1" applyBorder="1" applyAlignment="1">
      <alignment horizontal="right" vertical="center" indent="1"/>
    </xf>
    <xf numFmtId="0" fontId="0" fillId="10" borderId="0" xfId="0" applyFill="1"/>
    <xf numFmtId="4" fontId="10" fillId="5" borderId="0" xfId="18" applyNumberFormat="1" applyFont="1" applyFill="1" applyBorder="1" applyAlignment="1">
      <alignment horizontal="left" vertical="center" indent="1"/>
    </xf>
    <xf numFmtId="0" fontId="21" fillId="10" borderId="0" xfId="0" applyFont="1" applyFill="1"/>
    <xf numFmtId="4" fontId="10" fillId="12" borderId="0" xfId="0" applyNumberFormat="1" applyFont="1" applyFill="1" applyBorder="1" applyAlignment="1">
      <alignment vertical="center"/>
    </xf>
    <xf numFmtId="4" fontId="10" fillId="5" borderId="0" xfId="18" applyNumberFormat="1" applyFont="1" applyFill="1" applyBorder="1" applyAlignment="1">
      <alignment horizontal="left" vertical="center"/>
    </xf>
    <xf numFmtId="169" fontId="8" fillId="3" borderId="0" xfId="17" applyNumberFormat="1" applyFont="1" applyFill="1" applyAlignment="1">
      <alignment horizontal="left" indent="2"/>
    </xf>
    <xf numFmtId="169" fontId="8" fillId="9" borderId="0" xfId="17" applyNumberFormat="1" applyFont="1" applyFill="1"/>
    <xf numFmtId="4" fontId="10" fillId="9" borderId="0" xfId="0" applyNumberFormat="1" applyFont="1" applyFill="1" applyBorder="1" applyAlignment="1">
      <alignment vertical="center"/>
    </xf>
    <xf numFmtId="169" fontId="21" fillId="9" borderId="0" xfId="17" applyNumberFormat="1" applyFont="1" applyFill="1" applyAlignment="1">
      <alignment horizontal="left" vertical="center"/>
    </xf>
    <xf numFmtId="0" fontId="21" fillId="10" borderId="0" xfId="0" applyFont="1" applyFill="1" applyAlignment="1">
      <alignment horizontal="left" vertical="center"/>
    </xf>
    <xf numFmtId="4" fontId="11" fillId="9" borderId="0" xfId="0" applyNumberFormat="1" applyFont="1" applyFill="1" applyBorder="1" applyAlignment="1">
      <alignment vertical="center"/>
    </xf>
    <xf numFmtId="169" fontId="8" fillId="9" borderId="0" xfId="0" applyNumberFormat="1" applyFont="1" applyFill="1"/>
    <xf numFmtId="4" fontId="11" fillId="3" borderId="0" xfId="18" applyNumberFormat="1" applyFont="1" applyFill="1" applyBorder="1" applyAlignment="1">
      <alignment horizontal="right" vertical="center"/>
    </xf>
    <xf numFmtId="0" fontId="21" fillId="3" borderId="0" xfId="0" applyFont="1" applyFill="1" applyAlignment="1">
      <alignment horizontal="right" vertical="center"/>
    </xf>
    <xf numFmtId="4" fontId="11" fillId="3" borderId="0" xfId="18" applyNumberFormat="1" applyFont="1" applyFill="1" applyBorder="1" applyAlignment="1">
      <alignment horizontal="right" vertical="center" indent="1"/>
    </xf>
    <xf numFmtId="169" fontId="11" fillId="3" borderId="0" xfId="17" applyNumberFormat="1" applyFont="1" applyFill="1" applyBorder="1" applyAlignment="1">
      <alignment horizontal="right" vertical="center" indent="1"/>
    </xf>
    <xf numFmtId="169" fontId="21" fillId="3" borderId="0" xfId="17" applyNumberFormat="1" applyFont="1" applyFill="1"/>
    <xf numFmtId="170" fontId="21" fillId="3" borderId="0" xfId="17" applyNumberFormat="1" applyFont="1" applyFill="1"/>
    <xf numFmtId="4" fontId="10" fillId="10" borderId="0" xfId="18" applyNumberFormat="1" applyFont="1" applyFill="1" applyBorder="1" applyAlignment="1">
      <alignment horizontal="left" vertical="center"/>
    </xf>
    <xf numFmtId="4" fontId="11" fillId="10" borderId="0" xfId="18" applyNumberFormat="1" applyFont="1" applyFill="1" applyBorder="1" applyAlignment="1">
      <alignment horizontal="right" vertical="center" indent="1"/>
    </xf>
    <xf numFmtId="169" fontId="11" fillId="10" borderId="0" xfId="17" applyNumberFormat="1" applyFont="1" applyFill="1" applyBorder="1" applyAlignment="1">
      <alignment horizontal="right" vertical="center" indent="1"/>
    </xf>
    <xf numFmtId="169" fontId="21" fillId="10" borderId="0" xfId="17" applyNumberFormat="1" applyFont="1" applyFill="1"/>
    <xf numFmtId="0" fontId="18" fillId="10" borderId="0" xfId="0" applyFont="1" applyFill="1" applyAlignment="1">
      <alignment vertical="center"/>
    </xf>
    <xf numFmtId="170" fontId="21" fillId="10" borderId="0" xfId="17" applyNumberFormat="1" applyFont="1" applyFill="1"/>
    <xf numFmtId="0" fontId="21" fillId="3" borderId="0" xfId="0" applyFont="1" applyFill="1"/>
    <xf numFmtId="4" fontId="12" fillId="10" borderId="2" xfId="9" applyNumberFormat="1" applyFont="1" applyFill="1" applyBorder="1" applyAlignment="1">
      <alignment horizontal="center" vertical="center" wrapText="1"/>
    </xf>
    <xf numFmtId="169" fontId="11" fillId="7" borderId="0" xfId="17" applyNumberFormat="1" applyFont="1" applyFill="1" applyBorder="1" applyAlignment="1">
      <alignment horizontal="center" vertical="center"/>
    </xf>
    <xf numFmtId="169" fontId="11" fillId="3" borderId="0" xfId="17" applyNumberFormat="1" applyFont="1" applyFill="1" applyBorder="1" applyAlignment="1">
      <alignment horizontal="center" vertical="center"/>
    </xf>
    <xf numFmtId="169" fontId="11" fillId="3" borderId="3" xfId="17" applyNumberFormat="1" applyFont="1" applyFill="1" applyBorder="1" applyAlignment="1">
      <alignment horizontal="center" vertical="center"/>
    </xf>
    <xf numFmtId="169" fontId="8" fillId="3" borderId="0" xfId="17" applyNumberFormat="1" applyFont="1" applyFill="1" applyBorder="1"/>
    <xf numFmtId="169" fontId="11" fillId="3" borderId="0" xfId="17" quotePrefix="1" applyNumberFormat="1" applyFont="1" applyFill="1" applyBorder="1" applyAlignment="1">
      <alignment horizontal="center" vertical="center"/>
    </xf>
    <xf numFmtId="4" fontId="10" fillId="5" borderId="8" xfId="3" applyNumberFormat="1" applyFont="1" applyFill="1" applyBorder="1" applyAlignment="1" applyProtection="1">
      <alignment vertical="center"/>
    </xf>
    <xf numFmtId="169" fontId="8" fillId="5" borderId="9" xfId="17" applyNumberFormat="1" applyFont="1" applyFill="1" applyBorder="1"/>
    <xf numFmtId="0" fontId="8" fillId="11" borderId="10" xfId="0" applyFont="1" applyFill="1" applyBorder="1"/>
    <xf numFmtId="0" fontId="8" fillId="11" borderId="11" xfId="0" applyFont="1" applyFill="1" applyBorder="1"/>
    <xf numFmtId="4" fontId="10" fillId="5" borderId="6" xfId="3" applyNumberFormat="1" applyFont="1" applyFill="1" applyBorder="1" applyAlignment="1" applyProtection="1">
      <alignment vertical="center"/>
    </xf>
    <xf numFmtId="4" fontId="11" fillId="10" borderId="15" xfId="1" applyNumberFormat="1" applyFont="1" applyFill="1" applyBorder="1" applyAlignment="1">
      <alignment horizontal="center" vertical="center" wrapText="1"/>
    </xf>
    <xf numFmtId="169" fontId="8" fillId="5" borderId="8" xfId="17" applyNumberFormat="1" applyFont="1" applyFill="1" applyBorder="1"/>
    <xf numFmtId="169" fontId="11" fillId="6" borderId="6" xfId="17" applyNumberFormat="1" applyFont="1" applyFill="1" applyBorder="1" applyAlignment="1">
      <alignment horizontal="center" vertical="center"/>
    </xf>
    <xf numFmtId="169" fontId="8" fillId="3" borderId="22" xfId="17" applyNumberFormat="1" applyFont="1" applyFill="1" applyBorder="1"/>
    <xf numFmtId="169" fontId="11" fillId="3" borderId="22" xfId="17" applyNumberFormat="1" applyFont="1" applyFill="1" applyBorder="1" applyAlignment="1">
      <alignment horizontal="center" vertical="center"/>
    </xf>
    <xf numFmtId="169" fontId="11" fillId="6" borderId="10" xfId="17" applyNumberFormat="1" applyFont="1" applyFill="1" applyBorder="1" applyAlignment="1">
      <alignment horizontal="center" vertical="center"/>
    </xf>
    <xf numFmtId="169" fontId="11" fillId="6" borderId="11" xfId="17" applyNumberFormat="1" applyFont="1" applyFill="1" applyBorder="1" applyAlignment="1">
      <alignment horizontal="center" vertical="center"/>
    </xf>
    <xf numFmtId="169" fontId="11" fillId="6" borderId="23" xfId="17" applyNumberFormat="1" applyFont="1" applyFill="1" applyBorder="1" applyAlignment="1">
      <alignment horizontal="center" vertical="center"/>
    </xf>
    <xf numFmtId="4" fontId="11" fillId="6" borderId="10" xfId="3" applyNumberFormat="1" applyFont="1" applyFill="1" applyBorder="1" applyAlignment="1" applyProtection="1">
      <alignment vertical="center"/>
    </xf>
    <xf numFmtId="4" fontId="11" fillId="6" borderId="11" xfId="3" applyNumberFormat="1" applyFont="1" applyFill="1" applyBorder="1" applyAlignment="1" applyProtection="1">
      <alignment vertical="center"/>
    </xf>
    <xf numFmtId="4" fontId="11" fillId="6" borderId="23" xfId="3" applyNumberFormat="1" applyFont="1" applyFill="1" applyBorder="1" applyAlignment="1" applyProtection="1">
      <alignment vertical="center"/>
    </xf>
    <xf numFmtId="169" fontId="8" fillId="5" borderId="6" xfId="17" applyNumberFormat="1" applyFont="1" applyFill="1" applyBorder="1"/>
    <xf numFmtId="169" fontId="8" fillId="3" borderId="11" xfId="17" applyNumberFormat="1" applyFont="1" applyFill="1" applyBorder="1"/>
    <xf numFmtId="169" fontId="8" fillId="3" borderId="23" xfId="17" applyNumberFormat="1" applyFont="1" applyFill="1" applyBorder="1"/>
    <xf numFmtId="169" fontId="8" fillId="5" borderId="17" xfId="17" applyNumberFormat="1" applyFont="1" applyFill="1" applyBorder="1"/>
    <xf numFmtId="4" fontId="11" fillId="6" borderId="21" xfId="3" applyNumberFormat="1" applyFont="1" applyFill="1" applyBorder="1" applyAlignment="1" applyProtection="1">
      <alignment vertical="center"/>
    </xf>
    <xf numFmtId="4" fontId="11" fillId="6" borderId="15" xfId="3" applyNumberFormat="1" applyFont="1" applyFill="1" applyBorder="1" applyAlignment="1" applyProtection="1">
      <alignment vertical="center"/>
    </xf>
    <xf numFmtId="4" fontId="11" fillId="6" borderId="24" xfId="3" applyNumberFormat="1" applyFont="1" applyFill="1" applyBorder="1" applyAlignment="1" applyProtection="1">
      <alignment vertical="center"/>
    </xf>
    <xf numFmtId="169" fontId="8" fillId="3" borderId="15" xfId="17" applyNumberFormat="1" applyFont="1" applyFill="1" applyBorder="1"/>
    <xf numFmtId="169" fontId="8" fillId="3" borderId="25" xfId="17" applyNumberFormat="1" applyFont="1" applyFill="1" applyBorder="1"/>
    <xf numFmtId="169" fontId="8" fillId="3" borderId="24" xfId="17" applyNumberFormat="1" applyFont="1" applyFill="1" applyBorder="1"/>
    <xf numFmtId="169" fontId="8" fillId="3" borderId="26" xfId="17" applyNumberFormat="1" applyFont="1" applyFill="1" applyBorder="1"/>
    <xf numFmtId="169" fontId="11" fillId="7" borderId="22" xfId="17" applyNumberFormat="1" applyFont="1" applyFill="1" applyBorder="1" applyAlignment="1">
      <alignment horizontal="center" vertical="center"/>
    </xf>
    <xf numFmtId="4" fontId="10" fillId="7" borderId="15" xfId="3" applyNumberFormat="1" applyFont="1" applyFill="1" applyBorder="1" applyAlignment="1" applyProtection="1">
      <alignment vertical="center"/>
    </xf>
    <xf numFmtId="4" fontId="12" fillId="6" borderId="15" xfId="9" applyNumberFormat="1" applyFont="1" applyFill="1" applyBorder="1" applyAlignment="1">
      <alignment vertical="center"/>
    </xf>
    <xf numFmtId="4" fontId="10" fillId="7" borderId="15" xfId="1" applyNumberFormat="1" applyFont="1" applyFill="1" applyBorder="1" applyAlignment="1">
      <alignment vertical="center" wrapText="1"/>
    </xf>
    <xf numFmtId="4" fontId="10" fillId="7" borderId="24" xfId="1" applyNumberFormat="1" applyFont="1" applyFill="1" applyBorder="1" applyAlignment="1">
      <alignment vertical="center" wrapText="1"/>
    </xf>
    <xf numFmtId="169" fontId="11" fillId="7" borderId="15" xfId="17" applyNumberFormat="1" applyFont="1" applyFill="1" applyBorder="1" applyAlignment="1">
      <alignment horizontal="center" vertical="center"/>
    </xf>
    <xf numFmtId="169" fontId="11" fillId="7" borderId="25" xfId="17" applyNumberFormat="1" applyFont="1" applyFill="1" applyBorder="1" applyAlignment="1">
      <alignment horizontal="center" vertical="center"/>
    </xf>
    <xf numFmtId="169" fontId="11" fillId="3" borderId="15" xfId="17" applyNumberFormat="1" applyFont="1" applyFill="1" applyBorder="1" applyAlignment="1">
      <alignment horizontal="center" vertical="center"/>
    </xf>
    <xf numFmtId="169" fontId="11" fillId="3" borderId="25" xfId="17" applyNumberFormat="1" applyFont="1" applyFill="1" applyBorder="1" applyAlignment="1">
      <alignment horizontal="center" vertical="center"/>
    </xf>
    <xf numFmtId="169" fontId="10" fillId="7" borderId="15" xfId="17" applyNumberFormat="1" applyFont="1" applyFill="1" applyBorder="1" applyAlignment="1">
      <alignment horizontal="center" vertical="center"/>
    </xf>
    <xf numFmtId="169" fontId="11" fillId="7" borderId="24" xfId="17" applyNumberFormat="1" applyFont="1" applyFill="1" applyBorder="1" applyAlignment="1">
      <alignment horizontal="center" vertical="center"/>
    </xf>
    <xf numFmtId="169" fontId="11" fillId="7" borderId="26" xfId="17" applyNumberFormat="1" applyFont="1" applyFill="1" applyBorder="1" applyAlignment="1">
      <alignment horizontal="center" vertical="center"/>
    </xf>
    <xf numFmtId="169" fontId="11" fillId="3" borderId="15" xfId="17" quotePrefix="1" applyNumberFormat="1" applyFont="1" applyFill="1" applyBorder="1" applyAlignment="1">
      <alignment horizontal="center" vertical="center"/>
    </xf>
    <xf numFmtId="169" fontId="11" fillId="6" borderId="17" xfId="17" applyNumberFormat="1" applyFont="1" applyFill="1" applyBorder="1" applyAlignment="1">
      <alignment horizontal="center" vertical="center"/>
    </xf>
    <xf numFmtId="169" fontId="11" fillId="6" borderId="25" xfId="17" applyNumberFormat="1" applyFont="1" applyFill="1" applyBorder="1" applyAlignment="1">
      <alignment horizontal="center" vertical="center"/>
    </xf>
    <xf numFmtId="169" fontId="11" fillId="6" borderId="26" xfId="17" applyNumberFormat="1" applyFont="1" applyFill="1" applyBorder="1" applyAlignment="1">
      <alignment horizontal="center" vertical="center"/>
    </xf>
    <xf numFmtId="169" fontId="11" fillId="7" borderId="11" xfId="17" applyNumberFormat="1" applyFont="1" applyFill="1" applyBorder="1" applyAlignment="1">
      <alignment horizontal="center" vertical="center"/>
    </xf>
    <xf numFmtId="169" fontId="11" fillId="3" borderId="11" xfId="17" applyNumberFormat="1" applyFont="1" applyFill="1" applyBorder="1" applyAlignment="1">
      <alignment horizontal="center" vertical="center"/>
    </xf>
    <xf numFmtId="169" fontId="11" fillId="7" borderId="23" xfId="17" applyNumberFormat="1" applyFont="1" applyFill="1" applyBorder="1" applyAlignment="1">
      <alignment horizontal="center" vertical="center"/>
    </xf>
    <xf numFmtId="169" fontId="10" fillId="6" borderId="6" xfId="17" applyNumberFormat="1" applyFont="1" applyFill="1" applyBorder="1" applyAlignment="1">
      <alignment horizontal="center" vertical="center"/>
    </xf>
    <xf numFmtId="169" fontId="10" fillId="6" borderId="17" xfId="17" applyNumberFormat="1" applyFont="1" applyFill="1" applyBorder="1" applyAlignment="1">
      <alignment horizontal="center" vertical="center"/>
    </xf>
    <xf numFmtId="169" fontId="10" fillId="6" borderId="25" xfId="17" applyNumberFormat="1" applyFont="1" applyFill="1" applyBorder="1" applyAlignment="1">
      <alignment horizontal="center" vertical="center"/>
    </xf>
    <xf numFmtId="169" fontId="10" fillId="6" borderId="26" xfId="17" applyNumberFormat="1" applyFont="1" applyFill="1" applyBorder="1" applyAlignment="1">
      <alignment horizontal="center" vertical="center"/>
    </xf>
    <xf numFmtId="169" fontId="11" fillId="3" borderId="24" xfId="17" applyNumberFormat="1" applyFont="1" applyFill="1" applyBorder="1" applyAlignment="1">
      <alignment horizontal="center" vertical="center"/>
    </xf>
    <xf numFmtId="169" fontId="11" fillId="3" borderId="26" xfId="17" applyNumberFormat="1" applyFont="1" applyFill="1" applyBorder="1" applyAlignment="1">
      <alignment horizontal="center" vertical="center"/>
    </xf>
    <xf numFmtId="169" fontId="11" fillId="3" borderId="23" xfId="17" applyNumberFormat="1" applyFont="1" applyFill="1" applyBorder="1" applyAlignment="1">
      <alignment horizontal="center" vertical="center"/>
    </xf>
    <xf numFmtId="4" fontId="12" fillId="6" borderId="24" xfId="9" applyNumberFormat="1" applyFont="1" applyFill="1" applyBorder="1" applyAlignment="1">
      <alignment vertical="center"/>
    </xf>
    <xf numFmtId="4" fontId="11" fillId="5" borderId="8" xfId="1" applyNumberFormat="1" applyFont="1" applyFill="1" applyBorder="1" applyAlignment="1">
      <alignment horizontal="center" vertical="center" wrapText="1"/>
    </xf>
    <xf numFmtId="4" fontId="11" fillId="5" borderId="9" xfId="1" applyNumberFormat="1" applyFont="1" applyFill="1" applyBorder="1" applyAlignment="1">
      <alignment horizontal="center" vertical="center" wrapText="1"/>
    </xf>
    <xf numFmtId="4" fontId="11" fillId="5" borderId="9" xfId="1" quotePrefix="1" applyNumberFormat="1" applyFont="1" applyFill="1" applyBorder="1" applyAlignment="1">
      <alignment horizontal="center" vertical="center" wrapText="1"/>
    </xf>
    <xf numFmtId="4" fontId="11" fillId="5" borderId="17" xfId="1" applyNumberFormat="1" applyFont="1" applyFill="1" applyBorder="1" applyAlignment="1">
      <alignment horizontal="center" vertical="center" wrapText="1"/>
    </xf>
    <xf numFmtId="4" fontId="12" fillId="5" borderId="8" xfId="9" applyNumberFormat="1" applyFont="1" applyFill="1" applyBorder="1" applyAlignment="1">
      <alignment horizontal="center" vertical="center" wrapText="1"/>
    </xf>
    <xf numFmtId="4" fontId="12" fillId="5" borderId="9" xfId="9" applyNumberFormat="1" applyFont="1" applyFill="1" applyBorder="1" applyAlignment="1">
      <alignment horizontal="center" vertical="center" wrapText="1"/>
    </xf>
    <xf numFmtId="4" fontId="11" fillId="6" borderId="11" xfId="3" applyNumberFormat="1" applyFont="1" applyFill="1" applyBorder="1" applyAlignment="1" applyProtection="1">
      <alignment horizontal="left" vertical="center"/>
    </xf>
    <xf numFmtId="4" fontId="10" fillId="6" borderId="34" xfId="3" applyNumberFormat="1" applyFont="1" applyFill="1" applyBorder="1" applyAlignment="1" applyProtection="1">
      <alignment vertical="center"/>
    </xf>
    <xf numFmtId="4" fontId="10" fillId="7" borderId="21" xfId="3" applyNumberFormat="1" applyFont="1" applyFill="1" applyBorder="1" applyAlignment="1" applyProtection="1">
      <alignment vertical="center"/>
    </xf>
    <xf numFmtId="4" fontId="10" fillId="13" borderId="24" xfId="3" applyNumberFormat="1" applyFont="1" applyFill="1" applyBorder="1" applyAlignment="1" applyProtection="1">
      <alignment vertical="center"/>
    </xf>
    <xf numFmtId="4" fontId="10" fillId="13" borderId="31" xfId="3" applyNumberFormat="1" applyFont="1" applyFill="1" applyBorder="1" applyAlignment="1" applyProtection="1">
      <alignment vertical="center"/>
    </xf>
    <xf numFmtId="4" fontId="11" fillId="13" borderId="8" xfId="3" applyNumberFormat="1" applyFont="1" applyFill="1" applyBorder="1" applyAlignment="1" applyProtection="1">
      <alignment horizontal="left" vertical="center"/>
    </xf>
    <xf numFmtId="4" fontId="10" fillId="6" borderId="8" xfId="3" applyNumberFormat="1" applyFont="1" applyFill="1" applyBorder="1" applyAlignment="1" applyProtection="1">
      <alignment vertical="center"/>
    </xf>
    <xf numFmtId="4" fontId="12" fillId="6" borderId="23" xfId="9" applyNumberFormat="1" applyFont="1" applyFill="1" applyBorder="1" applyAlignment="1">
      <alignment vertical="center"/>
    </xf>
    <xf numFmtId="169" fontId="11" fillId="3" borderId="21" xfId="17" applyNumberFormat="1" applyFont="1" applyFill="1" applyBorder="1" applyAlignment="1">
      <alignment horizontal="center" vertical="center"/>
    </xf>
    <xf numFmtId="169" fontId="11" fillId="3" borderId="12" xfId="17" applyNumberFormat="1" applyFont="1" applyFill="1" applyBorder="1" applyAlignment="1">
      <alignment horizontal="center" vertical="center"/>
    </xf>
    <xf numFmtId="169" fontId="11" fillId="3" borderId="33" xfId="17" applyNumberFormat="1" applyFont="1" applyFill="1" applyBorder="1" applyAlignment="1">
      <alignment horizontal="center" vertical="center"/>
    </xf>
    <xf numFmtId="169" fontId="11" fillId="8" borderId="12" xfId="17" applyNumberFormat="1" applyFont="1" applyFill="1" applyBorder="1" applyAlignment="1">
      <alignment horizontal="center" vertical="center"/>
    </xf>
    <xf numFmtId="169" fontId="11" fillId="8" borderId="10" xfId="17" applyNumberFormat="1" applyFont="1" applyFill="1" applyBorder="1" applyAlignment="1">
      <alignment horizontal="center" vertical="center"/>
    </xf>
    <xf numFmtId="169" fontId="11" fillId="8" borderId="0" xfId="17" applyNumberFormat="1" applyFont="1" applyFill="1" applyBorder="1" applyAlignment="1">
      <alignment horizontal="center" vertical="center"/>
    </xf>
    <xf numFmtId="169" fontId="11" fillId="8" borderId="25" xfId="17" applyNumberFormat="1" applyFont="1" applyFill="1" applyBorder="1" applyAlignment="1">
      <alignment horizontal="center" vertical="center"/>
    </xf>
    <xf numFmtId="169" fontId="11" fillId="8" borderId="11" xfId="17" applyNumberFormat="1" applyFont="1" applyFill="1" applyBorder="1" applyAlignment="1">
      <alignment horizontal="center" vertical="center"/>
    </xf>
    <xf numFmtId="169" fontId="11" fillId="13" borderId="9" xfId="17" applyNumberFormat="1" applyFont="1" applyFill="1" applyBorder="1" applyAlignment="1">
      <alignment horizontal="center" vertical="center"/>
    </xf>
    <xf numFmtId="169" fontId="11" fillId="13" borderId="17" xfId="17" applyNumberFormat="1" applyFont="1" applyFill="1" applyBorder="1" applyAlignment="1">
      <alignment horizontal="center" vertical="center"/>
    </xf>
    <xf numFmtId="169" fontId="11" fillId="13" borderId="0" xfId="17" applyNumberFormat="1" applyFont="1" applyFill="1" applyBorder="1" applyAlignment="1">
      <alignment horizontal="center" vertical="center"/>
    </xf>
    <xf numFmtId="169" fontId="11" fillId="13" borderId="10" xfId="17" applyNumberFormat="1" applyFont="1" applyFill="1" applyBorder="1" applyAlignment="1">
      <alignment horizontal="center" vertical="center"/>
    </xf>
    <xf numFmtId="169" fontId="11" fillId="6" borderId="9" xfId="17" applyNumberFormat="1" applyFont="1" applyFill="1" applyBorder="1" applyAlignment="1">
      <alignment horizontal="center" vertical="center"/>
    </xf>
    <xf numFmtId="169" fontId="11" fillId="3" borderId="10" xfId="17" applyNumberFormat="1" applyFont="1" applyFill="1" applyBorder="1" applyAlignment="1">
      <alignment horizontal="center" vertical="center"/>
    </xf>
    <xf numFmtId="169" fontId="11" fillId="13" borderId="25" xfId="17" applyNumberFormat="1" applyFont="1" applyFill="1" applyBorder="1" applyAlignment="1">
      <alignment horizontal="center" vertical="center"/>
    </xf>
    <xf numFmtId="169" fontId="11" fillId="13" borderId="4" xfId="17" applyNumberFormat="1" applyFont="1" applyFill="1" applyBorder="1" applyAlignment="1">
      <alignment horizontal="center" vertical="center"/>
    </xf>
    <xf numFmtId="169" fontId="11" fillId="13" borderId="2" xfId="17" applyNumberFormat="1" applyFont="1" applyFill="1" applyBorder="1" applyAlignment="1">
      <alignment horizontal="center" vertical="center"/>
    </xf>
    <xf numFmtId="169" fontId="11" fillId="13" borderId="3" xfId="17" applyNumberFormat="1" applyFont="1" applyFill="1" applyBorder="1" applyAlignment="1">
      <alignment horizontal="center" vertical="center"/>
    </xf>
    <xf numFmtId="169" fontId="11" fillId="7" borderId="21" xfId="17" applyNumberFormat="1" applyFont="1" applyFill="1" applyBorder="1" applyAlignment="1">
      <alignment horizontal="center" vertical="center"/>
    </xf>
    <xf numFmtId="169" fontId="11" fillId="7" borderId="12" xfId="17" applyNumberFormat="1" applyFont="1" applyFill="1" applyBorder="1" applyAlignment="1">
      <alignment horizontal="center" vertical="center"/>
    </xf>
    <xf numFmtId="169" fontId="11" fillId="7" borderId="33" xfId="17" applyNumberFormat="1" applyFont="1" applyFill="1" applyBorder="1" applyAlignment="1">
      <alignment horizontal="center" vertical="center"/>
    </xf>
    <xf numFmtId="169" fontId="11" fillId="7" borderId="10" xfId="17" applyNumberFormat="1" applyFont="1" applyFill="1" applyBorder="1" applyAlignment="1">
      <alignment horizontal="center" vertical="center"/>
    </xf>
    <xf numFmtId="169" fontId="11" fillId="3" borderId="32" xfId="17" applyNumberFormat="1" applyFont="1" applyFill="1" applyBorder="1" applyAlignment="1">
      <alignment horizontal="center" vertical="center"/>
    </xf>
    <xf numFmtId="169" fontId="11" fillId="13" borderId="24" xfId="17" applyNumberFormat="1" applyFont="1" applyFill="1" applyBorder="1" applyAlignment="1">
      <alignment horizontal="center" vertical="center"/>
    </xf>
    <xf numFmtId="169" fontId="11" fillId="13" borderId="22" xfId="17" applyNumberFormat="1" applyFont="1" applyFill="1" applyBorder="1" applyAlignment="1">
      <alignment horizontal="center" vertical="center"/>
    </xf>
    <xf numFmtId="169" fontId="11" fillId="13" borderId="26" xfId="17" applyNumberFormat="1" applyFont="1" applyFill="1" applyBorder="1" applyAlignment="1">
      <alignment horizontal="center" vertical="center"/>
    </xf>
    <xf numFmtId="169" fontId="11" fillId="13" borderId="23" xfId="17" applyNumberFormat="1" applyFont="1" applyFill="1" applyBorder="1" applyAlignment="1">
      <alignment horizontal="center" vertical="center"/>
    </xf>
    <xf numFmtId="169" fontId="11" fillId="13" borderId="32" xfId="17" applyNumberFormat="1" applyFont="1" applyFill="1" applyBorder="1" applyAlignment="1">
      <alignment horizontal="center" vertical="center"/>
    </xf>
    <xf numFmtId="169" fontId="10" fillId="6" borderId="23" xfId="17" applyNumberFormat="1" applyFont="1" applyFill="1" applyBorder="1" applyAlignment="1">
      <alignment horizontal="center" vertical="center"/>
    </xf>
    <xf numFmtId="169" fontId="10" fillId="6" borderId="11" xfId="17" applyNumberFormat="1" applyFont="1" applyFill="1" applyBorder="1" applyAlignment="1">
      <alignment horizontal="center" vertical="center"/>
    </xf>
    <xf numFmtId="169" fontId="10" fillId="6" borderId="10" xfId="17" applyNumberFormat="1" applyFont="1" applyFill="1" applyBorder="1" applyAlignment="1">
      <alignment horizontal="center" vertical="center"/>
    </xf>
    <xf numFmtId="0" fontId="24" fillId="3" borderId="0" xfId="19" applyFont="1" applyFill="1" applyBorder="1" applyAlignment="1">
      <alignment vertical="center"/>
    </xf>
    <xf numFmtId="172" fontId="24" fillId="3" borderId="0" xfId="19" applyNumberFormat="1" applyFont="1" applyFill="1" applyBorder="1" applyAlignment="1">
      <alignment horizontal="center" vertical="center"/>
    </xf>
    <xf numFmtId="3" fontId="24" fillId="3" borderId="0" xfId="19" applyNumberFormat="1" applyFont="1" applyFill="1" applyBorder="1" applyAlignment="1">
      <alignment horizontal="center" vertical="center"/>
    </xf>
    <xf numFmtId="0" fontId="23" fillId="5" borderId="0" xfId="19" applyFont="1" applyFill="1" applyBorder="1" applyAlignment="1">
      <alignment horizontal="right" vertical="center" indent="1"/>
    </xf>
    <xf numFmtId="0" fontId="24" fillId="3" borderId="0" xfId="19" applyFont="1" applyFill="1" applyBorder="1" applyAlignment="1">
      <alignment horizontal="center" vertical="center"/>
    </xf>
    <xf numFmtId="0" fontId="1" fillId="3" borderId="0" xfId="19" applyFont="1" applyFill="1" applyBorder="1" applyAlignment="1">
      <alignment vertical="center"/>
    </xf>
    <xf numFmtId="0" fontId="1" fillId="3" borderId="0" xfId="19" applyFont="1" applyFill="1" applyBorder="1" applyAlignment="1">
      <alignment horizontal="right" vertical="center" indent="1"/>
    </xf>
    <xf numFmtId="3" fontId="1" fillId="3" borderId="0" xfId="19" applyNumberFormat="1" applyFont="1" applyFill="1" applyBorder="1" applyAlignment="1">
      <alignment horizontal="right" vertical="center" indent="1"/>
    </xf>
    <xf numFmtId="0" fontId="4" fillId="14" borderId="0" xfId="19" applyFill="1" applyAlignment="1">
      <alignment vertical="center"/>
    </xf>
    <xf numFmtId="170" fontId="8" fillId="3" borderId="0" xfId="17" applyNumberFormat="1" applyFont="1" applyFill="1" applyAlignment="1">
      <alignment horizontal="right"/>
    </xf>
    <xf numFmtId="169" fontId="8" fillId="10" borderId="0" xfId="17" applyNumberFormat="1" applyFont="1" applyFill="1"/>
    <xf numFmtId="4" fontId="24" fillId="5" borderId="8" xfId="1" applyNumberFormat="1" applyFont="1" applyFill="1" applyBorder="1" applyAlignment="1">
      <alignment horizontal="center" vertical="center" wrapText="1"/>
    </xf>
    <xf numFmtId="4" fontId="24" fillId="5" borderId="9" xfId="1" applyNumberFormat="1" applyFont="1" applyFill="1" applyBorder="1" applyAlignment="1">
      <alignment horizontal="center" vertical="center" wrapText="1"/>
    </xf>
    <xf numFmtId="4" fontId="24" fillId="5" borderId="17" xfId="1" applyNumberFormat="1" applyFont="1" applyFill="1" applyBorder="1" applyAlignment="1">
      <alignment horizontal="center" vertical="center" wrapText="1"/>
    </xf>
    <xf numFmtId="4" fontId="24" fillId="5" borderId="9" xfId="1" quotePrefix="1" applyNumberFormat="1" applyFont="1" applyFill="1" applyBorder="1" applyAlignment="1">
      <alignment horizontal="center" vertical="center" wrapText="1"/>
    </xf>
    <xf numFmtId="4" fontId="24" fillId="5" borderId="8" xfId="9" applyNumberFormat="1" applyFont="1" applyFill="1" applyBorder="1" applyAlignment="1">
      <alignment horizontal="center" vertical="center" wrapText="1"/>
    </xf>
    <xf numFmtId="4" fontId="24" fillId="5" borderId="9" xfId="9" applyNumberFormat="1" applyFont="1" applyFill="1" applyBorder="1" applyAlignment="1">
      <alignment horizontal="center" vertical="center" wrapText="1"/>
    </xf>
    <xf numFmtId="0" fontId="15" fillId="14" borderId="0" xfId="3" applyNumberFormat="1" applyFont="1" applyFill="1" applyAlignment="1" applyProtection="1">
      <alignment vertical="center"/>
    </xf>
    <xf numFmtId="0" fontId="10" fillId="5" borderId="0" xfId="19" applyFont="1" applyFill="1" applyBorder="1" applyAlignment="1">
      <alignment vertical="center"/>
    </xf>
    <xf numFmtId="0" fontId="10" fillId="5" borderId="0" xfId="19" applyFont="1" applyFill="1" applyBorder="1" applyAlignment="1">
      <alignment horizontal="right" vertical="center" indent="1"/>
    </xf>
    <xf numFmtId="0" fontId="24" fillId="3" borderId="0" xfId="20" applyNumberFormat="1" applyFont="1" applyFill="1" applyBorder="1" applyAlignment="1">
      <alignment horizontal="left" vertical="center"/>
    </xf>
    <xf numFmtId="11" fontId="28" fillId="3" borderId="0" xfId="20" applyNumberFormat="1" applyFont="1" applyFill="1" applyBorder="1" applyAlignment="1">
      <alignment horizontal="right" vertical="center" indent="1"/>
    </xf>
    <xf numFmtId="49" fontId="28" fillId="3" borderId="0" xfId="20" applyNumberFormat="1" applyFont="1" applyFill="1" applyBorder="1" applyAlignment="1">
      <alignment horizontal="right" vertical="center" indent="1"/>
    </xf>
    <xf numFmtId="0" fontId="1" fillId="15" borderId="0" xfId="14" applyFill="1"/>
    <xf numFmtId="0" fontId="30" fillId="14" borderId="0" xfId="20" applyFont="1" applyFill="1"/>
    <xf numFmtId="0" fontId="10" fillId="5" borderId="0" xfId="19" applyFont="1" applyFill="1" applyBorder="1" applyAlignment="1">
      <alignment horizontal="left" vertical="center"/>
    </xf>
    <xf numFmtId="0" fontId="10" fillId="5" borderId="0" xfId="19" applyFont="1" applyFill="1" applyBorder="1" applyAlignment="1">
      <alignment horizontal="left" vertical="center" indent="1"/>
    </xf>
    <xf numFmtId="0" fontId="24" fillId="3" borderId="0" xfId="20" applyFont="1" applyFill="1" applyBorder="1" applyAlignment="1"/>
    <xf numFmtId="0" fontId="24" fillId="3" borderId="0" xfId="20" applyNumberFormat="1" applyFont="1" applyFill="1" applyBorder="1" applyAlignment="1">
      <alignment horizontal="left"/>
    </xf>
    <xf numFmtId="0" fontId="24" fillId="3" borderId="0" xfId="20" applyNumberFormat="1" applyFont="1" applyFill="1" applyBorder="1" applyAlignment="1">
      <alignment horizontal="left" indent="1"/>
    </xf>
    <xf numFmtId="0" fontId="24" fillId="3" borderId="0" xfId="19" applyFont="1" applyFill="1" applyBorder="1" applyAlignment="1">
      <alignment horizontal="left" vertical="center"/>
    </xf>
    <xf numFmtId="0" fontId="24" fillId="3" borderId="0" xfId="20" applyFont="1" applyFill="1" applyBorder="1" applyAlignment="1">
      <alignment horizontal="left"/>
    </xf>
    <xf numFmtId="0" fontId="24" fillId="3" borderId="0" xfId="20" applyFont="1" applyFill="1" applyBorder="1" applyAlignment="1">
      <alignment horizontal="left" indent="1"/>
    </xf>
    <xf numFmtId="0" fontId="31" fillId="14" borderId="0" xfId="14" applyFont="1" applyFill="1"/>
    <xf numFmtId="0" fontId="30" fillId="14" borderId="0" xfId="20" applyFont="1" applyFill="1" applyBorder="1"/>
    <xf numFmtId="0" fontId="10" fillId="5" borderId="0" xfId="19" applyFont="1" applyFill="1" applyBorder="1" applyAlignment="1">
      <alignment horizontal="left" vertical="center" indent="2"/>
    </xf>
    <xf numFmtId="0" fontId="28" fillId="3" borderId="0" xfId="20" applyFont="1" applyFill="1" applyBorder="1" applyAlignment="1"/>
    <xf numFmtId="0" fontId="28" fillId="3" borderId="0" xfId="20" applyFont="1" applyFill="1" applyBorder="1" applyAlignment="1">
      <alignment horizontal="left" indent="2"/>
    </xf>
    <xf numFmtId="11" fontId="28" fillId="3" borderId="0" xfId="20" applyNumberFormat="1" applyFont="1" applyFill="1" applyBorder="1" applyAlignment="1">
      <alignment horizontal="right" indent="1"/>
    </xf>
    <xf numFmtId="0" fontId="30" fillId="3" borderId="0" xfId="20" applyFont="1" applyFill="1" applyBorder="1"/>
    <xf numFmtId="0" fontId="24" fillId="3" borderId="0" xfId="19" applyFont="1" applyFill="1" applyBorder="1" applyAlignment="1">
      <alignment horizontal="left" vertical="center" indent="1"/>
    </xf>
    <xf numFmtId="0" fontId="28" fillId="3" borderId="0" xfId="20" applyNumberFormat="1" applyFont="1" applyFill="1" applyBorder="1" applyAlignment="1"/>
    <xf numFmtId="0" fontId="28" fillId="3" borderId="0" xfId="20" applyNumberFormat="1" applyFont="1" applyFill="1" applyBorder="1" applyAlignment="1">
      <alignment horizontal="left" indent="2"/>
    </xf>
    <xf numFmtId="0" fontId="30" fillId="3" borderId="0" xfId="20" applyNumberFormat="1" applyFont="1" applyFill="1" applyBorder="1"/>
    <xf numFmtId="0" fontId="30" fillId="14" borderId="0" xfId="20" applyNumberFormat="1" applyFont="1" applyFill="1"/>
    <xf numFmtId="0" fontId="1" fillId="3" borderId="0" xfId="14" applyFill="1"/>
    <xf numFmtId="0" fontId="32" fillId="3" borderId="0" xfId="14" applyFont="1" applyFill="1"/>
    <xf numFmtId="0" fontId="33" fillId="3" borderId="0" xfId="0" applyFont="1" applyFill="1" applyAlignment="1">
      <alignment vertical="center"/>
    </xf>
    <xf numFmtId="0" fontId="1" fillId="14" borderId="0" xfId="14" applyFill="1"/>
    <xf numFmtId="0" fontId="34" fillId="3" borderId="0" xfId="0" applyFont="1" applyFill="1" applyAlignment="1">
      <alignment vertical="center"/>
    </xf>
    <xf numFmtId="0" fontId="36" fillId="5" borderId="38" xfId="14" applyFont="1" applyFill="1" applyBorder="1" applyAlignment="1">
      <alignment horizontal="center" vertical="center"/>
    </xf>
    <xf numFmtId="0" fontId="24" fillId="10" borderId="38" xfId="14" applyFont="1" applyFill="1" applyBorder="1" applyAlignment="1">
      <alignment horizontal="justify" vertical="center"/>
    </xf>
    <xf numFmtId="0" fontId="1" fillId="3" borderId="38" xfId="14" applyFill="1" applyBorder="1" applyAlignment="1">
      <alignment horizontal="center"/>
    </xf>
    <xf numFmtId="0" fontId="11" fillId="3" borderId="38" xfId="14" applyFont="1" applyFill="1" applyBorder="1"/>
    <xf numFmtId="0" fontId="24" fillId="10" borderId="39" xfId="14" applyFont="1" applyFill="1" applyBorder="1" applyAlignment="1">
      <alignment horizontal="justify" vertical="center"/>
    </xf>
    <xf numFmtId="0" fontId="36" fillId="5" borderId="40" xfId="14" applyFont="1" applyFill="1" applyBorder="1" applyAlignment="1">
      <alignment horizontal="center" vertical="center"/>
    </xf>
    <xf numFmtId="0" fontId="24" fillId="10" borderId="41" xfId="14" applyFont="1" applyFill="1" applyBorder="1" applyAlignment="1">
      <alignment horizontal="justify" vertical="center"/>
    </xf>
    <xf numFmtId="0" fontId="24" fillId="10" borderId="41" xfId="14" applyFont="1" applyFill="1" applyBorder="1"/>
    <xf numFmtId="0" fontId="24" fillId="10" borderId="42" xfId="14" applyFont="1" applyFill="1" applyBorder="1"/>
    <xf numFmtId="0" fontId="24" fillId="10" borderId="39" xfId="14" applyFont="1" applyFill="1" applyBorder="1" applyAlignment="1">
      <alignment vertical="center"/>
    </xf>
    <xf numFmtId="0" fontId="24" fillId="10" borderId="38" xfId="14" applyFont="1" applyFill="1" applyBorder="1" applyAlignment="1">
      <alignment wrapText="1"/>
    </xf>
    <xf numFmtId="0" fontId="24" fillId="10" borderId="39" xfId="14" applyFont="1" applyFill="1" applyBorder="1" applyAlignment="1">
      <alignment horizontal="left" vertical="center" wrapText="1"/>
    </xf>
    <xf numFmtId="0" fontId="24" fillId="10" borderId="42" xfId="14" applyFont="1" applyFill="1" applyBorder="1" applyAlignment="1">
      <alignment horizontal="left" vertical="center" wrapText="1"/>
    </xf>
    <xf numFmtId="49" fontId="24" fillId="10" borderId="41" xfId="14" applyNumberFormat="1" applyFont="1" applyFill="1" applyBorder="1" applyAlignment="1">
      <alignment horizontal="left" vertical="center" indent="1"/>
    </xf>
    <xf numFmtId="0" fontId="24" fillId="10" borderId="41" xfId="14" applyFont="1" applyFill="1" applyBorder="1" applyAlignment="1">
      <alignment horizontal="left" vertical="center" indent="1"/>
    </xf>
    <xf numFmtId="49" fontId="24" fillId="10" borderId="42" xfId="14" applyNumberFormat="1" applyFont="1" applyFill="1" applyBorder="1" applyAlignment="1">
      <alignment vertical="center"/>
    </xf>
    <xf numFmtId="0" fontId="24" fillId="10" borderId="39" xfId="14" applyFont="1" applyFill="1" applyBorder="1" applyAlignment="1">
      <alignment vertical="center" wrapText="1"/>
    </xf>
    <xf numFmtId="0" fontId="24" fillId="10" borderId="42" xfId="14" applyFont="1" applyFill="1" applyBorder="1" applyAlignment="1">
      <alignment horizontal="left" wrapText="1"/>
    </xf>
    <xf numFmtId="0" fontId="24" fillId="10" borderId="38" xfId="14" applyFont="1" applyFill="1" applyBorder="1" applyAlignment="1">
      <alignment horizontal="left" vertical="center" wrapText="1"/>
    </xf>
    <xf numFmtId="0" fontId="24" fillId="10" borderId="41" xfId="14" applyFont="1" applyFill="1" applyBorder="1" applyAlignment="1">
      <alignment vertical="center"/>
    </xf>
    <xf numFmtId="0" fontId="24" fillId="10" borderId="38" xfId="14" applyFont="1" applyFill="1" applyBorder="1" applyAlignment="1">
      <alignment vertical="center" wrapText="1"/>
    </xf>
    <xf numFmtId="0" fontId="24" fillId="10" borderId="41" xfId="14" applyFont="1" applyFill="1" applyBorder="1" applyAlignment="1">
      <alignment vertical="center" wrapText="1"/>
    </xf>
    <xf numFmtId="0" fontId="1" fillId="3" borderId="0" xfId="14" applyFill="1" applyBorder="1"/>
    <xf numFmtId="0" fontId="32" fillId="3" borderId="0" xfId="14" applyFont="1" applyFill="1" applyBorder="1"/>
    <xf numFmtId="0" fontId="32" fillId="0" borderId="0" xfId="14" applyFont="1"/>
    <xf numFmtId="0" fontId="1" fillId="0" borderId="0" xfId="14"/>
    <xf numFmtId="0" fontId="1" fillId="14" borderId="0" xfId="14" applyFont="1" applyFill="1"/>
    <xf numFmtId="0" fontId="37" fillId="3" borderId="0" xfId="0" applyFont="1" applyFill="1"/>
    <xf numFmtId="0" fontId="1" fillId="9" borderId="0" xfId="14" applyFont="1" applyFill="1" applyBorder="1" applyAlignment="1">
      <alignment vertical="center"/>
    </xf>
    <xf numFmtId="0" fontId="1" fillId="9" borderId="0" xfId="14" applyFont="1" applyFill="1" applyBorder="1"/>
    <xf numFmtId="0" fontId="38" fillId="9" borderId="0" xfId="14" applyFont="1" applyFill="1" applyBorder="1"/>
    <xf numFmtId="0" fontId="5" fillId="9" borderId="0" xfId="3" applyFill="1" applyBorder="1" applyAlignment="1" applyProtection="1">
      <alignment horizontal="left" vertical="center"/>
    </xf>
    <xf numFmtId="0" fontId="1" fillId="14" borderId="0" xfId="14" applyFont="1" applyFill="1" applyBorder="1"/>
    <xf numFmtId="0" fontId="1" fillId="14" borderId="0" xfId="14" applyFill="1" applyBorder="1"/>
    <xf numFmtId="0" fontId="5" fillId="9" borderId="0" xfId="3" applyFont="1" applyFill="1" applyBorder="1" applyAlignment="1" applyProtection="1">
      <alignment horizontal="left" vertical="center"/>
    </xf>
    <xf numFmtId="0" fontId="11" fillId="14" borderId="0" xfId="14" applyFont="1" applyFill="1" applyBorder="1"/>
    <xf numFmtId="1" fontId="39" fillId="16" borderId="0" xfId="18" applyNumberFormat="1" applyFont="1" applyFill="1" applyBorder="1" applyAlignment="1">
      <alignment vertical="center"/>
    </xf>
    <xf numFmtId="1" fontId="13" fillId="16" borderId="0" xfId="18" applyNumberFormat="1" applyFont="1" applyFill="1" applyBorder="1" applyAlignment="1">
      <alignment vertical="center"/>
    </xf>
    <xf numFmtId="0" fontId="1" fillId="6" borderId="0" xfId="14" applyFont="1" applyFill="1" applyBorder="1" applyAlignment="1">
      <alignment vertical="center"/>
    </xf>
    <xf numFmtId="0" fontId="40" fillId="6" borderId="0" xfId="14" applyFont="1" applyFill="1" applyBorder="1" applyAlignment="1">
      <alignment vertical="center"/>
    </xf>
    <xf numFmtId="0" fontId="5" fillId="6" borderId="0" xfId="3" applyFill="1" applyBorder="1" applyAlignment="1" applyProtection="1">
      <alignment vertical="center"/>
    </xf>
    <xf numFmtId="0" fontId="35" fillId="18" borderId="0" xfId="14" applyFont="1" applyFill="1" applyBorder="1" applyAlignment="1">
      <alignment vertical="center"/>
    </xf>
    <xf numFmtId="0" fontId="24" fillId="18" borderId="0" xfId="14" applyFont="1" applyFill="1" applyBorder="1" applyAlignment="1">
      <alignment vertical="center"/>
    </xf>
    <xf numFmtId="0" fontId="5" fillId="18" borderId="0" xfId="3" applyFill="1" applyBorder="1" applyAlignment="1" applyProtection="1">
      <alignment vertical="center"/>
    </xf>
    <xf numFmtId="0" fontId="41" fillId="18" borderId="0" xfId="3" applyFont="1" applyFill="1" applyBorder="1" applyAlignment="1" applyProtection="1">
      <alignment vertical="center"/>
    </xf>
    <xf numFmtId="0" fontId="5" fillId="19" borderId="0" xfId="3" applyFont="1" applyFill="1" applyBorder="1" applyAlignment="1" applyProtection="1">
      <alignment vertical="center"/>
    </xf>
    <xf numFmtId="0" fontId="35" fillId="19" borderId="0" xfId="14" applyFont="1" applyFill="1" applyBorder="1" applyAlignment="1">
      <alignment vertical="center"/>
    </xf>
    <xf numFmtId="0" fontId="43" fillId="3" borderId="0" xfId="0" applyFont="1" applyFill="1" applyAlignment="1">
      <alignment vertical="center"/>
    </xf>
    <xf numFmtId="0" fontId="37" fillId="3" borderId="0" xfId="0" applyFont="1" applyFill="1" applyAlignment="1">
      <alignment vertical="center"/>
    </xf>
    <xf numFmtId="0" fontId="5" fillId="19" borderId="0" xfId="3" applyFill="1" applyBorder="1" applyAlignment="1" applyProtection="1">
      <alignment vertical="center"/>
    </xf>
    <xf numFmtId="0" fontId="45" fillId="14" borderId="0" xfId="14" applyFont="1" applyFill="1" applyBorder="1"/>
    <xf numFmtId="0" fontId="46" fillId="14" borderId="0" xfId="14" applyFont="1" applyFill="1" applyBorder="1"/>
    <xf numFmtId="17" fontId="47" fillId="3" borderId="0" xfId="14" applyNumberFormat="1" applyFont="1" applyFill="1" applyBorder="1" applyAlignment="1">
      <alignment horizontal="center"/>
    </xf>
    <xf numFmtId="0" fontId="46" fillId="3" borderId="0" xfId="14" applyFont="1" applyFill="1" applyBorder="1"/>
    <xf numFmtId="0" fontId="48" fillId="3" borderId="0" xfId="14" applyFont="1" applyFill="1" applyBorder="1" applyAlignment="1">
      <alignment horizontal="left" vertical="center"/>
    </xf>
    <xf numFmtId="0" fontId="48" fillId="3" borderId="0" xfId="14" applyFont="1" applyFill="1" applyBorder="1" applyAlignment="1">
      <alignment vertical="center"/>
    </xf>
    <xf numFmtId="0" fontId="49" fillId="3" borderId="0" xfId="14" applyFont="1" applyFill="1" applyBorder="1" applyAlignment="1">
      <alignment horizontal="center"/>
    </xf>
    <xf numFmtId="0" fontId="50" fillId="14" borderId="0" xfId="14" applyFont="1" applyFill="1" applyBorder="1" applyAlignment="1">
      <alignment horizontal="center"/>
    </xf>
    <xf numFmtId="0" fontId="51" fillId="3" borderId="0" xfId="0" applyFont="1" applyFill="1"/>
    <xf numFmtId="0" fontId="44" fillId="3" borderId="0" xfId="0" applyFont="1" applyFill="1" applyAlignment="1">
      <alignment horizontal="left"/>
    </xf>
    <xf numFmtId="0" fontId="44" fillId="3" borderId="0" xfId="0" applyFont="1" applyFill="1" applyAlignment="1">
      <alignment horizontal="left" vertical="center"/>
    </xf>
    <xf numFmtId="0" fontId="52" fillId="14" borderId="0" xfId="14" applyFont="1" applyFill="1" applyBorder="1"/>
    <xf numFmtId="0" fontId="45" fillId="14" borderId="0" xfId="14" applyFont="1" applyFill="1" applyBorder="1" applyAlignment="1">
      <alignment horizontal="center"/>
    </xf>
    <xf numFmtId="0" fontId="46" fillId="14" borderId="0" xfId="14" applyFont="1" applyFill="1" applyBorder="1" applyAlignment="1">
      <alignment horizontal="left"/>
    </xf>
    <xf numFmtId="0" fontId="11" fillId="14" borderId="0" xfId="14" applyFont="1" applyFill="1" applyBorder="1" applyAlignment="1">
      <alignment horizontal="left"/>
    </xf>
    <xf numFmtId="0" fontId="1" fillId="14" borderId="0" xfId="14" applyFont="1" applyFill="1" applyAlignment="1">
      <alignment horizontal="center"/>
    </xf>
    <xf numFmtId="0" fontId="1" fillId="14" borderId="0" xfId="14" applyFont="1" applyFill="1" applyAlignment="1">
      <alignment horizontal="left" vertical="top" wrapText="1"/>
    </xf>
    <xf numFmtId="0" fontId="1" fillId="14" borderId="0" xfId="14" applyFill="1" applyAlignment="1">
      <alignment horizontal="left" vertical="top" wrapText="1"/>
    </xf>
    <xf numFmtId="1" fontId="39" fillId="4" borderId="0" xfId="18" applyNumberFormat="1" applyFont="1" applyFill="1" applyBorder="1" applyAlignment="1">
      <alignment horizontal="left" vertical="center"/>
    </xf>
    <xf numFmtId="1" fontId="39" fillId="17" borderId="0" xfId="18" applyNumberFormat="1" applyFont="1" applyFill="1" applyBorder="1" applyAlignment="1">
      <alignment horizontal="left" vertical="center"/>
    </xf>
    <xf numFmtId="0" fontId="35" fillId="19" borderId="0" xfId="14" applyFont="1" applyFill="1" applyBorder="1" applyAlignment="1">
      <alignment horizontal="left" vertical="center"/>
    </xf>
    <xf numFmtId="4" fontId="12" fillId="10" borderId="14" xfId="9" applyNumberFormat="1" applyFont="1" applyFill="1" applyBorder="1" applyAlignment="1">
      <alignment horizontal="center" vertical="center" wrapText="1"/>
    </xf>
    <xf numFmtId="4" fontId="12" fillId="10" borderId="16" xfId="9" applyNumberFormat="1" applyFont="1" applyFill="1" applyBorder="1" applyAlignment="1">
      <alignment horizontal="center" vertical="center" wrapText="1"/>
    </xf>
    <xf numFmtId="4" fontId="13" fillId="4" borderId="18" xfId="1" applyNumberFormat="1" applyFont="1" applyFill="1" applyBorder="1" applyAlignment="1">
      <alignment horizontal="center" vertical="center"/>
    </xf>
    <xf numFmtId="4" fontId="13" fillId="4" borderId="19" xfId="1" applyNumberFormat="1" applyFont="1" applyFill="1" applyBorder="1" applyAlignment="1">
      <alignment horizontal="center" vertical="center"/>
    </xf>
    <xf numFmtId="4" fontId="13" fillId="4" borderId="20" xfId="1" applyNumberFormat="1" applyFont="1" applyFill="1" applyBorder="1" applyAlignment="1">
      <alignment horizontal="center" vertical="center"/>
    </xf>
    <xf numFmtId="4" fontId="12" fillId="10" borderId="27" xfId="9" applyNumberFormat="1" applyFont="1" applyFill="1" applyBorder="1" applyAlignment="1">
      <alignment horizontal="center" vertical="center" wrapText="1"/>
    </xf>
    <xf numFmtId="4" fontId="12" fillId="10" borderId="7" xfId="9" applyNumberFormat="1" applyFont="1" applyFill="1" applyBorder="1" applyAlignment="1">
      <alignment horizontal="center" vertical="center" wrapText="1"/>
    </xf>
    <xf numFmtId="4" fontId="13" fillId="4" borderId="8" xfId="1" applyNumberFormat="1" applyFont="1" applyFill="1" applyBorder="1" applyAlignment="1">
      <alignment horizontal="center" vertical="center"/>
    </xf>
    <xf numFmtId="4" fontId="13" fillId="4" borderId="9" xfId="1" applyNumberFormat="1" applyFont="1" applyFill="1" applyBorder="1" applyAlignment="1">
      <alignment horizontal="center" vertical="center"/>
    </xf>
    <xf numFmtId="4" fontId="13" fillId="4" borderId="17" xfId="1" applyNumberFormat="1" applyFont="1" applyFill="1" applyBorder="1" applyAlignment="1">
      <alignment horizontal="center" vertical="center"/>
    </xf>
    <xf numFmtId="4" fontId="12" fillId="10" borderId="12" xfId="9" applyNumberFormat="1" applyFont="1" applyFill="1" applyBorder="1" applyAlignment="1">
      <alignment horizontal="center" vertical="center" wrapText="1"/>
    </xf>
    <xf numFmtId="4" fontId="12" fillId="10" borderId="2" xfId="9" applyNumberFormat="1" applyFont="1" applyFill="1" applyBorder="1" applyAlignment="1">
      <alignment horizontal="center" vertical="center" wrapText="1"/>
    </xf>
    <xf numFmtId="4" fontId="12" fillId="10" borderId="13" xfId="9" applyNumberFormat="1" applyFont="1" applyFill="1" applyBorder="1" applyAlignment="1">
      <alignment horizontal="center" vertical="center" wrapText="1"/>
    </xf>
    <xf numFmtId="4" fontId="12" fillId="10" borderId="4" xfId="9" applyNumberFormat="1" applyFont="1" applyFill="1" applyBorder="1" applyAlignment="1">
      <alignment horizontal="center" vertical="center" wrapText="1"/>
    </xf>
    <xf numFmtId="4" fontId="11" fillId="3" borderId="0" xfId="1" applyNumberFormat="1" applyFont="1" applyFill="1" applyAlignment="1">
      <alignment horizontal="left" vertical="center"/>
    </xf>
    <xf numFmtId="4" fontId="11" fillId="3" borderId="0" xfId="1" applyNumberFormat="1" applyFont="1" applyFill="1" applyAlignment="1">
      <alignment horizontal="left"/>
    </xf>
    <xf numFmtId="4" fontId="11" fillId="3" borderId="0" xfId="1" applyNumberFormat="1" applyFont="1" applyFill="1" applyAlignment="1">
      <alignment horizontal="left" vertical="center" wrapText="1"/>
    </xf>
    <xf numFmtId="4" fontId="11" fillId="3" borderId="0" xfId="1" applyNumberFormat="1" applyFont="1" applyFill="1" applyAlignment="1">
      <alignment horizontal="left" wrapText="1"/>
    </xf>
    <xf numFmtId="4" fontId="12" fillId="5" borderId="10" xfId="9" applyNumberFormat="1" applyFont="1" applyFill="1" applyBorder="1" applyAlignment="1">
      <alignment horizontal="center" vertical="center" wrapText="1"/>
    </xf>
    <xf numFmtId="4" fontId="12" fillId="5" borderId="23" xfId="9" applyNumberFormat="1" applyFont="1" applyFill="1" applyBorder="1" applyAlignment="1">
      <alignment horizontal="center" vertical="center" wrapText="1"/>
    </xf>
    <xf numFmtId="4" fontId="11" fillId="4" borderId="21" xfId="1" applyNumberFormat="1" applyFont="1" applyFill="1" applyBorder="1" applyAlignment="1">
      <alignment horizontal="center" vertical="center" textRotation="90"/>
    </xf>
    <xf numFmtId="4" fontId="11" fillId="4" borderId="15" xfId="1" applyNumberFormat="1" applyFont="1" applyFill="1" applyBorder="1" applyAlignment="1">
      <alignment horizontal="center" vertical="center" textRotation="90"/>
    </xf>
    <xf numFmtId="4" fontId="11" fillId="4" borderId="24" xfId="1" applyNumberFormat="1" applyFont="1" applyFill="1" applyBorder="1" applyAlignment="1">
      <alignment horizontal="center" vertical="center" textRotation="90"/>
    </xf>
    <xf numFmtId="4" fontId="13" fillId="4" borderId="1" xfId="1" applyNumberFormat="1" applyFont="1" applyFill="1" applyBorder="1" applyAlignment="1">
      <alignment horizontal="center" vertical="center"/>
    </xf>
    <xf numFmtId="4" fontId="13" fillId="4" borderId="10" xfId="1" applyNumberFormat="1" applyFont="1" applyFill="1" applyBorder="1" applyAlignment="1">
      <alignment horizontal="center" vertical="center" wrapText="1"/>
    </xf>
    <xf numFmtId="4" fontId="13" fillId="4" borderId="23" xfId="1" applyNumberFormat="1" applyFont="1" applyFill="1" applyBorder="1" applyAlignment="1">
      <alignment horizontal="center" vertical="center" wrapText="1"/>
    </xf>
    <xf numFmtId="4" fontId="13" fillId="4" borderId="28" xfId="1" applyNumberFormat="1" applyFont="1" applyFill="1" applyBorder="1" applyAlignment="1">
      <alignment horizontal="center" vertical="center"/>
    </xf>
    <xf numFmtId="4" fontId="12" fillId="5" borderId="29" xfId="9" applyNumberFormat="1" applyFont="1" applyFill="1" applyBorder="1" applyAlignment="1">
      <alignment horizontal="center" vertical="center" wrapText="1"/>
    </xf>
    <xf numFmtId="4" fontId="12" fillId="5" borderId="30" xfId="9" applyNumberFormat="1" applyFont="1" applyFill="1" applyBorder="1" applyAlignment="1">
      <alignment horizontal="center" vertical="center" wrapText="1"/>
    </xf>
    <xf numFmtId="4" fontId="11" fillId="4" borderId="10" xfId="1" applyNumberFormat="1" applyFont="1" applyFill="1" applyBorder="1" applyAlignment="1">
      <alignment horizontal="center" vertical="center" textRotation="90"/>
    </xf>
    <xf numFmtId="4" fontId="11" fillId="4" borderId="11" xfId="1" applyNumberFormat="1" applyFont="1" applyFill="1" applyBorder="1" applyAlignment="1">
      <alignment horizontal="center" vertical="center" textRotation="90"/>
    </xf>
    <xf numFmtId="4" fontId="11" fillId="4" borderId="23" xfId="1" applyNumberFormat="1" applyFont="1" applyFill="1" applyBorder="1" applyAlignment="1">
      <alignment horizontal="center" vertical="center" textRotation="90"/>
    </xf>
    <xf numFmtId="4" fontId="12" fillId="3" borderId="0" xfId="9" applyNumberFormat="1" applyFont="1" applyFill="1" applyBorder="1" applyAlignment="1">
      <alignment horizontal="left" vertical="center" wrapText="1"/>
    </xf>
    <xf numFmtId="0" fontId="23" fillId="5" borderId="0" xfId="19" applyFont="1" applyFill="1" applyBorder="1" applyAlignment="1">
      <alignment horizontal="center" vertical="center" wrapText="1"/>
    </xf>
    <xf numFmtId="4" fontId="24" fillId="5" borderId="10" xfId="9" applyNumberFormat="1" applyFont="1" applyFill="1" applyBorder="1" applyAlignment="1">
      <alignment horizontal="center" vertical="center" wrapText="1"/>
    </xf>
    <xf numFmtId="4" fontId="24" fillId="5" borderId="23" xfId="9" applyNumberFormat="1" applyFont="1" applyFill="1" applyBorder="1" applyAlignment="1">
      <alignment horizontal="center" vertical="center" wrapText="1"/>
    </xf>
    <xf numFmtId="4" fontId="25" fillId="4" borderId="8" xfId="1" applyNumberFormat="1" applyFont="1" applyFill="1" applyBorder="1" applyAlignment="1">
      <alignment horizontal="center" vertical="center"/>
    </xf>
    <xf numFmtId="4" fontId="25" fillId="4" borderId="9" xfId="1" applyNumberFormat="1" applyFont="1" applyFill="1" applyBorder="1" applyAlignment="1">
      <alignment horizontal="center" vertical="center"/>
    </xf>
    <xf numFmtId="4" fontId="25" fillId="4" borderId="17" xfId="1" applyNumberFormat="1" applyFont="1" applyFill="1" applyBorder="1" applyAlignment="1">
      <alignment horizontal="center" vertical="center"/>
    </xf>
    <xf numFmtId="4" fontId="25" fillId="4" borderId="35" xfId="1" applyNumberFormat="1" applyFont="1" applyFill="1" applyBorder="1" applyAlignment="1">
      <alignment horizontal="center" vertical="center"/>
    </xf>
    <xf numFmtId="4" fontId="25" fillId="4" borderId="36" xfId="1" applyNumberFormat="1" applyFont="1" applyFill="1" applyBorder="1" applyAlignment="1">
      <alignment horizontal="center" vertical="center"/>
    </xf>
    <xf numFmtId="4" fontId="25" fillId="4" borderId="37" xfId="1" applyNumberFormat="1" applyFont="1" applyFill="1" applyBorder="1" applyAlignment="1">
      <alignment horizontal="center" vertical="center"/>
    </xf>
    <xf numFmtId="0" fontId="10" fillId="5" borderId="0" xfId="19" applyFont="1" applyFill="1" applyBorder="1" applyAlignment="1">
      <alignment horizontal="center" vertical="center"/>
    </xf>
    <xf numFmtId="0" fontId="24" fillId="10" borderId="38" xfId="14" applyFont="1" applyFill="1" applyBorder="1" applyAlignment="1">
      <alignment horizontal="left" vertical="center" wrapText="1"/>
    </xf>
    <xf numFmtId="0" fontId="35" fillId="4" borderId="0" xfId="14" applyFont="1" applyFill="1" applyBorder="1" applyAlignment="1">
      <alignment horizontal="center" vertical="center" wrapText="1"/>
    </xf>
    <xf numFmtId="0" fontId="36" fillId="5" borderId="40" xfId="14" applyFont="1" applyFill="1" applyBorder="1" applyAlignment="1">
      <alignment horizontal="center" vertical="center"/>
    </xf>
    <xf numFmtId="0" fontId="36" fillId="5" borderId="40" xfId="14" applyFont="1" applyFill="1" applyBorder="1" applyAlignment="1">
      <alignment horizontal="center" vertical="center" wrapText="1"/>
    </xf>
    <xf numFmtId="0" fontId="24" fillId="10" borderId="41" xfId="14" applyFont="1" applyFill="1" applyBorder="1" applyAlignment="1">
      <alignment horizontal="left" vertical="center" wrapText="1"/>
    </xf>
    <xf numFmtId="0" fontId="24" fillId="10" borderId="42" xfId="14" applyFont="1" applyFill="1" applyBorder="1" applyAlignment="1">
      <alignment horizontal="left" vertical="center" wrapText="1"/>
    </xf>
    <xf numFmtId="0" fontId="36" fillId="5" borderId="38" xfId="14" applyFont="1" applyFill="1" applyBorder="1" applyAlignment="1">
      <alignment horizontal="center" vertical="center" wrapText="1"/>
    </xf>
  </cellXfs>
  <cellStyles count="21">
    <cellStyle name="Estilo 1" xfId="2"/>
    <cellStyle name="Hipervínculo" xfId="3" builtinId="8"/>
    <cellStyle name="Hipervínculo 2" xfId="4"/>
    <cellStyle name="Millares [0]" xfId="17" builtinId="6"/>
    <cellStyle name="Millares [0]_CUADRO3" xfId="18"/>
    <cellStyle name="Millares 2" xfId="5"/>
    <cellStyle name="Millares 3" xfId="12"/>
    <cellStyle name="Normal" xfId="0" builtinId="0"/>
    <cellStyle name="Normal 2" xfId="6"/>
    <cellStyle name="Normal 2 2" xfId="7"/>
    <cellStyle name="Normal 2 2 2" xfId="14"/>
    <cellStyle name="Normal 2 3" xfId="13"/>
    <cellStyle name="Normal 3" xfId="8"/>
    <cellStyle name="Normal 3 2" xfId="15"/>
    <cellStyle name="Normal 4" xfId="1"/>
    <cellStyle name="Normal_ANEXOA1-1" xfId="9"/>
    <cellStyle name="Normal_Cuadroa2" xfId="19"/>
    <cellStyle name="Normal_CUADROA3" xfId="20"/>
    <cellStyle name="Porcentaje 2" xfId="11"/>
    <cellStyle name="Porcentaje 3" xfId="10"/>
    <cellStyle name="Porcentaje 4" xfId="1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763426</xdr:colOff>
      <xdr:row>5</xdr:row>
      <xdr:rowOff>1425</xdr:rowOff>
    </xdr:to>
    <xdr:pic>
      <xdr:nvPicPr>
        <xdr:cNvPr id="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190500"/>
          <a:ext cx="69675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ne@minenergia.c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E49"/>
  <sheetViews>
    <sheetView workbookViewId="0"/>
  </sheetViews>
  <sheetFormatPr baseColWidth="10" defaultRowHeight="12.75"/>
  <cols>
    <col min="1" max="1" width="1.7109375" style="223" customWidth="1"/>
    <col min="2" max="2" width="2.140625" style="223" customWidth="1"/>
    <col min="3" max="3" width="62.7109375" style="223" customWidth="1"/>
    <col min="4" max="4" width="1.85546875" style="223" customWidth="1"/>
    <col min="5" max="16384" width="11.42578125" style="223"/>
  </cols>
  <sheetData>
    <row r="1" spans="1:5" ht="15.75">
      <c r="A1" s="251"/>
      <c r="B1" s="275"/>
      <c r="C1" s="275"/>
      <c r="D1" s="257"/>
      <c r="E1" s="251"/>
    </row>
    <row r="2" spans="1:5" ht="15.75">
      <c r="A2" s="251"/>
      <c r="B2" s="275"/>
      <c r="C2" s="275"/>
      <c r="D2" s="257"/>
      <c r="E2" s="251"/>
    </row>
    <row r="3" spans="1:5" ht="15.75">
      <c r="A3" s="251"/>
      <c r="B3" s="275"/>
      <c r="C3" s="275"/>
      <c r="D3" s="275"/>
      <c r="E3" s="251"/>
    </row>
    <row r="4" spans="1:5" ht="15.75">
      <c r="A4" s="251"/>
      <c r="B4" s="276"/>
      <c r="C4" s="258"/>
      <c r="D4" s="275"/>
      <c r="E4" s="251"/>
    </row>
    <row r="5" spans="1:5" ht="14.25">
      <c r="A5" s="251"/>
      <c r="B5" s="276"/>
      <c r="C5" s="258"/>
      <c r="D5" s="276"/>
      <c r="E5" s="251"/>
    </row>
    <row r="6" spans="1:5" ht="33.75">
      <c r="A6" s="251"/>
      <c r="B6" s="276"/>
      <c r="C6" s="277"/>
      <c r="D6" s="257"/>
      <c r="E6" s="251"/>
    </row>
    <row r="7" spans="1:5" ht="14.25">
      <c r="A7" s="251"/>
      <c r="B7" s="276"/>
      <c r="C7" s="278"/>
      <c r="D7" s="257"/>
      <c r="E7" s="251"/>
    </row>
    <row r="8" spans="1:5" ht="27" customHeight="1">
      <c r="A8" s="251"/>
      <c r="B8" s="276"/>
      <c r="C8" s="279" t="s">
        <v>79</v>
      </c>
      <c r="D8" s="257"/>
      <c r="E8" s="251"/>
    </row>
    <row r="9" spans="1:5" ht="23.25">
      <c r="A9" s="251"/>
      <c r="B9" s="276"/>
      <c r="C9" s="280" t="s">
        <v>314</v>
      </c>
      <c r="D9" s="257"/>
      <c r="E9" s="251"/>
    </row>
    <row r="10" spans="1:5" ht="18.75" customHeight="1">
      <c r="A10" s="251"/>
      <c r="B10" s="276"/>
      <c r="C10" s="281"/>
      <c r="D10" s="257"/>
      <c r="E10" s="251"/>
    </row>
    <row r="11" spans="1:5" ht="18.75" customHeight="1">
      <c r="A11" s="251"/>
      <c r="B11" s="276"/>
      <c r="C11" s="281"/>
      <c r="D11" s="257"/>
      <c r="E11" s="251"/>
    </row>
    <row r="12" spans="1:5" ht="18.75" customHeight="1">
      <c r="A12" s="251"/>
      <c r="B12" s="276"/>
      <c r="C12" s="282"/>
      <c r="D12" s="257"/>
      <c r="E12" s="251"/>
    </row>
    <row r="13" spans="1:5" ht="18.75" customHeight="1">
      <c r="A13" s="251"/>
      <c r="B13" s="276"/>
      <c r="C13" s="283" t="s">
        <v>81</v>
      </c>
      <c r="D13" s="257"/>
      <c r="E13" s="251"/>
    </row>
    <row r="14" spans="1:5" ht="18.75" customHeight="1">
      <c r="A14" s="251"/>
      <c r="B14" s="276"/>
      <c r="C14" s="283" t="s">
        <v>82</v>
      </c>
      <c r="D14" s="257"/>
      <c r="E14" s="251"/>
    </row>
    <row r="15" spans="1:5" ht="18.75" customHeight="1">
      <c r="A15" s="251"/>
      <c r="B15" s="276"/>
      <c r="C15" s="284" t="s">
        <v>80</v>
      </c>
      <c r="D15" s="257"/>
      <c r="E15" s="251"/>
    </row>
    <row r="16" spans="1:5" ht="18.75" customHeight="1">
      <c r="A16" s="251"/>
      <c r="B16" s="276"/>
      <c r="C16" s="285">
        <v>2018</v>
      </c>
      <c r="D16" s="257"/>
      <c r="E16" s="251"/>
    </row>
    <row r="17" spans="1:5" ht="18.75" customHeight="1">
      <c r="A17" s="251"/>
      <c r="B17" s="286"/>
      <c r="C17" s="287"/>
      <c r="D17" s="257"/>
      <c r="E17" s="251"/>
    </row>
    <row r="18" spans="1:5" ht="14.25">
      <c r="A18" s="251"/>
      <c r="B18" s="288"/>
      <c r="C18" s="289" t="s">
        <v>312</v>
      </c>
      <c r="D18" s="257"/>
      <c r="E18" s="251"/>
    </row>
    <row r="19" spans="1:5">
      <c r="A19" s="251"/>
      <c r="B19" s="257"/>
      <c r="C19" s="1" t="s">
        <v>313</v>
      </c>
      <c r="D19" s="257"/>
      <c r="E19" s="257"/>
    </row>
    <row r="20" spans="1:5">
      <c r="A20" s="251"/>
      <c r="B20" s="251"/>
      <c r="C20" s="251"/>
      <c r="D20" s="290"/>
      <c r="E20" s="251"/>
    </row>
    <row r="49" spans="3:3">
      <c r="C49" s="251"/>
    </row>
  </sheetData>
  <hyperlinks>
    <hyperlink ref="C19"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workbookViewId="0"/>
  </sheetViews>
  <sheetFormatPr baseColWidth="10" defaultRowHeight="15"/>
  <cols>
    <col min="31" max="34" width="0" hidden="1" customWidth="1"/>
  </cols>
  <sheetData>
    <row r="1" spans="1:34">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4">
      <c r="A2" s="3"/>
      <c r="B2" s="34" t="s">
        <v>84</v>
      </c>
      <c r="C2" s="3"/>
      <c r="D2" s="3"/>
      <c r="E2" s="3"/>
      <c r="F2" s="3"/>
      <c r="G2" s="3"/>
      <c r="H2" s="3"/>
      <c r="I2" s="3"/>
      <c r="J2" s="3"/>
      <c r="K2" s="3"/>
      <c r="L2" s="3"/>
      <c r="M2" s="3"/>
      <c r="N2" s="3"/>
      <c r="O2" s="3"/>
      <c r="P2" s="3"/>
      <c r="Q2" s="3"/>
      <c r="R2" s="3"/>
      <c r="S2" s="3"/>
      <c r="T2" s="3"/>
      <c r="U2" s="3"/>
      <c r="V2" s="3"/>
      <c r="W2" s="3"/>
      <c r="X2" s="3"/>
      <c r="Y2" s="3"/>
      <c r="Z2" s="3"/>
      <c r="AA2" s="3"/>
      <c r="AB2" s="3"/>
      <c r="AC2" s="3"/>
    </row>
    <row r="3" spans="1:34">
      <c r="A3" s="3"/>
      <c r="B3" s="37" t="s">
        <v>92</v>
      </c>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34" t="s">
        <v>142</v>
      </c>
      <c r="C4" s="3"/>
      <c r="D4" s="3"/>
      <c r="E4" s="3"/>
      <c r="F4" s="3"/>
      <c r="G4" s="3"/>
      <c r="H4" s="3"/>
      <c r="I4" s="3"/>
      <c r="J4" s="3"/>
      <c r="K4" s="3"/>
      <c r="L4" s="1"/>
      <c r="M4" s="3"/>
      <c r="N4" s="3"/>
      <c r="O4" s="3"/>
      <c r="P4" s="3"/>
      <c r="Q4" s="3"/>
      <c r="R4" s="3"/>
      <c r="S4" s="3"/>
      <c r="T4" s="3"/>
      <c r="U4" s="3"/>
      <c r="V4" s="3"/>
      <c r="W4" s="3"/>
      <c r="X4" s="3"/>
      <c r="Y4" s="3"/>
      <c r="Z4" s="3"/>
      <c r="AA4" s="3"/>
      <c r="AB4" s="3"/>
      <c r="AC4" s="3"/>
    </row>
    <row r="5" spans="1:34">
      <c r="A5" s="3"/>
      <c r="B5" s="35" t="s">
        <v>0</v>
      </c>
      <c r="C5" s="3"/>
      <c r="D5" s="3"/>
      <c r="E5" s="3"/>
      <c r="F5" s="3"/>
      <c r="G5" s="3"/>
      <c r="H5" s="3"/>
      <c r="I5" s="3"/>
      <c r="J5" s="3"/>
      <c r="K5" s="3"/>
      <c r="L5" s="1"/>
      <c r="M5" s="3"/>
      <c r="N5" s="3"/>
      <c r="O5" s="3"/>
      <c r="P5" s="3"/>
      <c r="Q5" s="3"/>
      <c r="R5" s="3"/>
      <c r="S5" s="3"/>
      <c r="T5" s="3"/>
      <c r="U5" s="3"/>
      <c r="V5" s="3"/>
      <c r="W5" s="3"/>
      <c r="X5" s="3"/>
      <c r="Y5" s="3"/>
      <c r="Z5" s="3"/>
      <c r="AA5" s="3"/>
      <c r="AB5" s="3"/>
      <c r="AC5" s="3"/>
    </row>
    <row r="6" spans="1:34">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34">
      <c r="A7" s="3"/>
      <c r="B7" s="78"/>
      <c r="C7" s="332" t="s">
        <v>2</v>
      </c>
      <c r="D7" s="333"/>
      <c r="E7" s="333"/>
      <c r="F7" s="333"/>
      <c r="G7" s="333"/>
      <c r="H7" s="333"/>
      <c r="I7" s="333"/>
      <c r="J7" s="334"/>
      <c r="K7" s="332" t="s">
        <v>3</v>
      </c>
      <c r="L7" s="333"/>
      <c r="M7" s="333"/>
      <c r="N7" s="333"/>
      <c r="O7" s="333"/>
      <c r="P7" s="333"/>
      <c r="Q7" s="333"/>
      <c r="R7" s="333"/>
      <c r="S7" s="333"/>
      <c r="T7" s="333"/>
      <c r="U7" s="334"/>
      <c r="V7" s="330" t="s">
        <v>154</v>
      </c>
      <c r="W7" s="335" t="s">
        <v>5</v>
      </c>
      <c r="X7" s="336"/>
      <c r="Y7" s="336"/>
      <c r="Z7" s="337"/>
      <c r="AA7" s="330" t="s">
        <v>159</v>
      </c>
      <c r="AB7" s="330" t="s">
        <v>160</v>
      </c>
      <c r="AC7" s="296" t="s">
        <v>8</v>
      </c>
      <c r="AE7" s="329" t="s">
        <v>110</v>
      </c>
      <c r="AF7" s="329" t="s">
        <v>111</v>
      </c>
      <c r="AG7" s="329" t="s">
        <v>112</v>
      </c>
      <c r="AH7" s="178"/>
    </row>
    <row r="8" spans="1:34" ht="33.75">
      <c r="A8" s="3"/>
      <c r="B8" s="79"/>
      <c r="C8" s="186" t="s">
        <v>132</v>
      </c>
      <c r="D8" s="187" t="s">
        <v>161</v>
      </c>
      <c r="E8" s="187" t="s">
        <v>134</v>
      </c>
      <c r="F8" s="187" t="s">
        <v>135</v>
      </c>
      <c r="G8" s="187" t="s">
        <v>136</v>
      </c>
      <c r="H8" s="187" t="s">
        <v>137</v>
      </c>
      <c r="I8" s="187" t="s">
        <v>138</v>
      </c>
      <c r="J8" s="188" t="s">
        <v>139</v>
      </c>
      <c r="K8" s="187" t="s">
        <v>162</v>
      </c>
      <c r="L8" s="189" t="s">
        <v>144</v>
      </c>
      <c r="M8" s="189" t="s">
        <v>163</v>
      </c>
      <c r="N8" s="187" t="s">
        <v>146</v>
      </c>
      <c r="O8" s="187" t="s">
        <v>147</v>
      </c>
      <c r="P8" s="187" t="s">
        <v>148</v>
      </c>
      <c r="Q8" s="187" t="s">
        <v>149</v>
      </c>
      <c r="R8" s="187" t="s">
        <v>150</v>
      </c>
      <c r="S8" s="187" t="s">
        <v>152</v>
      </c>
      <c r="T8" s="187" t="s">
        <v>151</v>
      </c>
      <c r="U8" s="188" t="s">
        <v>164</v>
      </c>
      <c r="V8" s="331"/>
      <c r="W8" s="190" t="s">
        <v>155</v>
      </c>
      <c r="X8" s="191" t="s">
        <v>156</v>
      </c>
      <c r="Y8" s="191" t="s">
        <v>165</v>
      </c>
      <c r="Z8" s="191" t="s">
        <v>166</v>
      </c>
      <c r="AA8" s="331"/>
      <c r="AB8" s="331"/>
      <c r="AC8" s="297"/>
      <c r="AE8" s="329"/>
      <c r="AF8" s="329"/>
      <c r="AG8" s="329"/>
      <c r="AH8" s="178"/>
    </row>
    <row r="9" spans="1:34">
      <c r="A9" s="3"/>
      <c r="B9" s="80" t="s">
        <v>83</v>
      </c>
      <c r="C9" s="82">
        <f>+SUM(C11,C21)</f>
        <v>11087.829250575853</v>
      </c>
      <c r="D9" s="77">
        <f t="shared" ref="D9:AB9" si="0">+SUM(D11,D21)</f>
        <v>4890.2348682390248</v>
      </c>
      <c r="E9" s="77">
        <f t="shared" si="0"/>
        <v>9146.7491338956406</v>
      </c>
      <c r="F9" s="77">
        <f t="shared" si="0"/>
        <v>23010.0985564066</v>
      </c>
      <c r="G9" s="77">
        <f t="shared" si="0"/>
        <v>19903.618226340812</v>
      </c>
      <c r="H9" s="77">
        <f t="shared" si="0"/>
        <v>387.46640399999995</v>
      </c>
      <c r="I9" s="77">
        <f t="shared" si="0"/>
        <v>5.4381470600000004</v>
      </c>
      <c r="J9" s="95">
        <f t="shared" si="0"/>
        <v>23.842598119107144</v>
      </c>
      <c r="K9" s="77">
        <f t="shared" si="0"/>
        <v>8945.1900337187908</v>
      </c>
      <c r="L9" s="77">
        <f t="shared" si="0"/>
        <v>1425.7147792899998</v>
      </c>
      <c r="M9" s="77">
        <f t="shared" si="0"/>
        <v>4010.5339913753414</v>
      </c>
      <c r="N9" s="77">
        <f t="shared" si="0"/>
        <v>139.57776799999999</v>
      </c>
      <c r="O9" s="77">
        <f t="shared" si="0"/>
        <v>2173.1328572522984</v>
      </c>
      <c r="P9" s="77">
        <f t="shared" si="0"/>
        <v>26.489831000000006</v>
      </c>
      <c r="Q9" s="77">
        <f t="shared" si="0"/>
        <v>1122.9909229999996</v>
      </c>
      <c r="R9" s="77">
        <f t="shared" si="0"/>
        <v>131.42857142857142</v>
      </c>
      <c r="S9" s="77">
        <f t="shared" si="0"/>
        <v>0.39045384086126056</v>
      </c>
      <c r="T9" s="77">
        <f t="shared" si="0"/>
        <v>778.51066999999989</v>
      </c>
      <c r="U9" s="77">
        <f t="shared" si="0"/>
        <v>680.10653819991705</v>
      </c>
      <c r="V9" s="92">
        <f t="shared" si="0"/>
        <v>68865.755935896595</v>
      </c>
      <c r="W9" s="77">
        <f t="shared" si="0"/>
        <v>436.32565</v>
      </c>
      <c r="X9" s="77">
        <f t="shared" si="0"/>
        <v>218752.96703296702</v>
      </c>
      <c r="Y9" s="77">
        <f t="shared" si="0"/>
        <v>15.427</v>
      </c>
      <c r="Z9" s="77">
        <f t="shared" si="0"/>
        <v>1027980.5555555556</v>
      </c>
      <c r="AA9" s="92">
        <f t="shared" si="0"/>
        <v>40.71586005372027</v>
      </c>
      <c r="AB9" s="77">
        <f t="shared" si="0"/>
        <v>0</v>
      </c>
      <c r="AC9" s="122">
        <f>+SUM(AC11,AC21)</f>
        <v>1403981.0906362156</v>
      </c>
      <c r="AE9" s="175" t="s">
        <v>113</v>
      </c>
      <c r="AF9" s="176">
        <v>0.84794000000000003</v>
      </c>
      <c r="AG9" s="177">
        <v>10862</v>
      </c>
      <c r="AH9" s="175" t="s">
        <v>114</v>
      </c>
    </row>
    <row r="10" spans="1:34">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E10" s="175" t="s">
        <v>115</v>
      </c>
      <c r="AF10" s="176">
        <v>0.84794000000000003</v>
      </c>
      <c r="AG10" s="177">
        <v>10862</v>
      </c>
      <c r="AH10" s="175"/>
    </row>
    <row r="11" spans="1:34">
      <c r="A11" s="3"/>
      <c r="B11" s="76" t="s">
        <v>74</v>
      </c>
      <c r="C11" s="82">
        <f>+SUM(C12:C19)</f>
        <v>11087.829250575853</v>
      </c>
      <c r="D11" s="77">
        <f t="shared" ref="D11:AB11" si="1">+SUM(D12:D19)</f>
        <v>2704.7423593753651</v>
      </c>
      <c r="E11" s="77">
        <f t="shared" si="1"/>
        <v>8948.5237108599977</v>
      </c>
      <c r="F11" s="77">
        <f t="shared" si="1"/>
        <v>12067.63792251363</v>
      </c>
      <c r="G11" s="77">
        <f t="shared" si="1"/>
        <v>19903.618226340812</v>
      </c>
      <c r="H11" s="77">
        <f t="shared" si="1"/>
        <v>387.46640399999995</v>
      </c>
      <c r="I11" s="77">
        <f t="shared" si="1"/>
        <v>5.4381470600000004</v>
      </c>
      <c r="J11" s="95">
        <f t="shared" si="1"/>
        <v>23.842598119107144</v>
      </c>
      <c r="K11" s="77">
        <f t="shared" si="1"/>
        <v>763.14044417164507</v>
      </c>
      <c r="L11" s="77">
        <f t="shared" si="1"/>
        <v>185.75153281999997</v>
      </c>
      <c r="M11" s="77">
        <f t="shared" si="1"/>
        <v>0</v>
      </c>
      <c r="N11" s="77">
        <f t="shared" si="1"/>
        <v>0</v>
      </c>
      <c r="O11" s="77">
        <f t="shared" si="1"/>
        <v>14.513574688661773</v>
      </c>
      <c r="P11" s="77">
        <f>+SUM(P12:P19)</f>
        <v>0</v>
      </c>
      <c r="Q11" s="77">
        <f t="shared" si="1"/>
        <v>8.8299999999999993E-3</v>
      </c>
      <c r="R11" s="77">
        <f t="shared" si="1"/>
        <v>127.14285714285714</v>
      </c>
      <c r="S11" s="77">
        <f t="shared" si="1"/>
        <v>9.1120999999999994E-2</v>
      </c>
      <c r="T11" s="77">
        <f t="shared" si="1"/>
        <v>437.48099999999999</v>
      </c>
      <c r="U11" s="77">
        <f t="shared" si="1"/>
        <v>0</v>
      </c>
      <c r="V11" s="92">
        <f t="shared" si="1"/>
        <v>0</v>
      </c>
      <c r="W11" s="77">
        <f t="shared" si="1"/>
        <v>408.30700000000002</v>
      </c>
      <c r="X11" s="77">
        <f t="shared" si="1"/>
        <v>0</v>
      </c>
      <c r="Y11" s="77">
        <f t="shared" si="1"/>
        <v>0</v>
      </c>
      <c r="Z11" s="77">
        <f t="shared" si="1"/>
        <v>0</v>
      </c>
      <c r="AA11" s="92">
        <f t="shared" si="1"/>
        <v>0</v>
      </c>
      <c r="AB11" s="77">
        <f t="shared" si="1"/>
        <v>0</v>
      </c>
      <c r="AC11" s="122">
        <f t="shared" ref="AC11:AC19" si="2">+SUM(C11:AB11)</f>
        <v>57065.534978667922</v>
      </c>
      <c r="AE11" s="175" t="s">
        <v>116</v>
      </c>
      <c r="AF11" s="176">
        <v>0.92700000000000005</v>
      </c>
      <c r="AG11" s="177">
        <v>10500</v>
      </c>
      <c r="AH11" s="175">
        <v>1</v>
      </c>
    </row>
    <row r="12" spans="1:34">
      <c r="A12" s="3"/>
      <c r="B12" s="96" t="s">
        <v>40</v>
      </c>
      <c r="C12" s="99">
        <f>(((('Matriz de Consumo'!C12*1000000000)/$AG$9)/1000)/$AF$9)/1000</f>
        <v>0</v>
      </c>
      <c r="D12" s="74">
        <f>(((('Matriz de Consumo'!D12*1000000000)/$AG$21)/1000)/$AF$21)/1000</f>
        <v>0</v>
      </c>
      <c r="E12" s="74">
        <f>(((('Matriz de Consumo'!E12*1000000000)/$AG$23)/1000)/$AF$23)/1000</f>
        <v>0</v>
      </c>
      <c r="F12" s="74">
        <f>(((('Matriz de Consumo'!F12*1000000000)/$AG$22)/1000)/$AF$22)/1000</f>
        <v>0</v>
      </c>
      <c r="G12" s="72">
        <f>(((('Matriz de Consumo'!G12*1000000000)/$AG$27)/1000)/$AF$27)/1000</f>
        <v>0</v>
      </c>
      <c r="H12" s="72">
        <f>(((('Matriz de Consumo'!H12*1000000000)/$AG$27)/1000)/$AF$27)/1000</f>
        <v>0</v>
      </c>
      <c r="I12" s="72">
        <f>(((('Matriz de Consumo'!I12*1000000000)/$AG$27)/1000)/$AF$27)/1000</f>
        <v>0</v>
      </c>
      <c r="J12" s="100">
        <f>(((('Matriz de Consumo'!J12*1000000000)/$AG$25)/1000)/$AF$25)/1000</f>
        <v>0</v>
      </c>
      <c r="K12" s="74">
        <f>(((('Matriz de Consumo'!K12*1000000000)/$AG$20)/1000)/$AF$20)/1000</f>
        <v>0</v>
      </c>
      <c r="L12" s="74">
        <f>(((('Matriz de Consumo'!L12*1000000000)/$AG$11)/1000)/$AH$11)/1000</f>
        <v>0</v>
      </c>
      <c r="M12" s="74">
        <f>(((('Matriz de Consumo'!M12*1000000000)/$AG$16)/1000)/$AF$16)/1000</f>
        <v>0</v>
      </c>
      <c r="N12" s="74">
        <f>(((('Matriz de Consumo'!N12*1000000000)/$AG$19)/1000)/$AF$19)/1000</f>
        <v>0</v>
      </c>
      <c r="O12" s="74">
        <f>(((('Matriz de Consumo'!O12*1000000000)/$AG$15)/1000)/$AF$15)/1000</f>
        <v>0</v>
      </c>
      <c r="P12" s="74">
        <f>(((('Matriz de Consumo'!P12*1000000000)/$AG$17)/1000)/$AF$17)/1000</f>
        <v>0</v>
      </c>
      <c r="Q12" s="74">
        <f>(((('Matriz de Consumo'!Q12*1000000000)/$AG$18)/1000)/$AF$18)/1000</f>
        <v>0</v>
      </c>
      <c r="R12" s="74">
        <f>(((('Matriz de Consumo'!R12*1000000000)/$AG$14)/1000)/$AF$14)/1000</f>
        <v>0</v>
      </c>
      <c r="S12" s="74">
        <f>(((('Matriz de Consumo'!S12*1000000000)/$AG$26)/1000)/$AF$26)/1000</f>
        <v>0</v>
      </c>
      <c r="T12" s="74">
        <f>(((('Matriz de Consumo'!T12*1000000000)/$AG$24)/1000)/$AF$24)/1000</f>
        <v>0</v>
      </c>
      <c r="U12" s="74">
        <f>(((('Matriz de Consumo'!U12*1000000000)/$AG$28)/1000)/$AF$28)/1000</f>
        <v>0</v>
      </c>
      <c r="V12" s="93">
        <f>(((('Matriz de Consumo'!V12*1000000000)/$AG$27)/1000)/$AF$27)/1000</f>
        <v>0</v>
      </c>
      <c r="W12" s="74">
        <f>(((('Matriz de Consumo'!W12*1000000000)/$AG$24)/1000)/$AF$24)/1000</f>
        <v>0</v>
      </c>
      <c r="X12" s="74">
        <f>(((('Matriz de Consumo'!X12*1000000000)/$AG$29)/1000)/$AF$29)/1000</f>
        <v>0</v>
      </c>
      <c r="Y12" s="74">
        <f>(((('Matriz de Consumo'!Y12*1000000000)/$AG$30)/1000)/$AF$30)/1000</f>
        <v>0</v>
      </c>
      <c r="Z12" s="74">
        <f>(((('Matriz de Consumo'!Z12*1000000000)/$AG$31)/1000)/$AF$31)/1000</f>
        <v>0</v>
      </c>
      <c r="AA12" s="93">
        <f>(((('Matriz de Consumo'!AA12*1000000000)/$AG$32)/1000)/$AF$32)/1000</f>
        <v>0</v>
      </c>
      <c r="AB12" s="74">
        <f>(((('Matriz de Consumo'!AB12*1000000000)/$AG$33)/1000)/$AF$33)/1000</f>
        <v>0</v>
      </c>
      <c r="AC12" s="87">
        <f t="shared" si="2"/>
        <v>0</v>
      </c>
      <c r="AE12" s="175" t="s">
        <v>117</v>
      </c>
      <c r="AF12" s="176">
        <v>0.93600000000000005</v>
      </c>
      <c r="AG12" s="177">
        <v>10500</v>
      </c>
      <c r="AH12" s="175">
        <v>1</v>
      </c>
    </row>
    <row r="13" spans="1:34">
      <c r="A13" s="3"/>
      <c r="B13" s="97" t="s">
        <v>41</v>
      </c>
      <c r="C13" s="99">
        <f>(((('Matriz de Consumo'!C13*1000000000)/$AG$9)/1000)/$AF$9)/1000</f>
        <v>0</v>
      </c>
      <c r="D13" s="74">
        <f>(((('Matriz de Consumo'!D13*1000000000)/$AG$21)/1000)/$AF$21)/1000</f>
        <v>2337.1647730070017</v>
      </c>
      <c r="E13" s="74">
        <f>(((('Matriz de Consumo'!E13*1000000000)/$AG$23)/1000)/$AF$23)/1000</f>
        <v>8355.7435965742843</v>
      </c>
      <c r="F13" s="74">
        <f>(((('Matriz de Consumo'!F13*1000000000)/$AG$22)/1000)/$AF$22)/1000</f>
        <v>1555.80873</v>
      </c>
      <c r="G13" s="74">
        <f>(((('Matriz de Consumo'!G13*1000000000)/$AG$27)/1000)/$AF$27)/1000</f>
        <v>19729.076380720813</v>
      </c>
      <c r="H13" s="74">
        <f>(((('Matriz de Consumo'!H13*1000000000)/$AG$27)/1000)/$AF$27)/1000</f>
        <v>368.12839999999994</v>
      </c>
      <c r="I13" s="74">
        <f>(((('Matriz de Consumo'!I13*1000000000)/$AG$27)/1000)/$AF$27)/1000</f>
        <v>5.3348300000000002</v>
      </c>
      <c r="J13" s="100">
        <f>(((('Matriz de Consumo'!J13*1000000000)/$AG$25)/1000)/$AF$25)/1000</f>
        <v>14.497254219107145</v>
      </c>
      <c r="K13" s="74">
        <f>(((('Matriz de Consumo'!K13*1000000000)/$AG$20)/1000)/$AF$20)/1000</f>
        <v>630.84339757999999</v>
      </c>
      <c r="L13" s="74">
        <f>(((('Matriz de Consumo'!L13*1000000000)/$AG$11)/1000)/$AH$11)/1000</f>
        <v>87.496790820000001</v>
      </c>
      <c r="M13" s="74">
        <f>(((('Matriz de Consumo'!M13*1000000000)/$AG$16)/1000)/$AF$16)/1000</f>
        <v>0</v>
      </c>
      <c r="N13" s="74">
        <f>(((('Matriz de Consumo'!N13*1000000000)/$AG$19)/1000)/$AF$19)/1000</f>
        <v>0</v>
      </c>
      <c r="O13" s="74">
        <f>(((('Matriz de Consumo'!O13*1000000000)/$AG$15)/1000)/$AF$15)/1000</f>
        <v>0</v>
      </c>
      <c r="P13" s="74">
        <f>(((('Matriz de Consumo'!P13*1000000000)/$AG$17)/1000)/$AF$17)/1000</f>
        <v>0</v>
      </c>
      <c r="Q13" s="74">
        <f>(((('Matriz de Consumo'!Q13*1000000000)/$AG$18)/1000)/$AF$18)/1000</f>
        <v>0</v>
      </c>
      <c r="R13" s="74">
        <f>(((('Matriz de Consumo'!R13*1000000000)/$AG$14)/1000)/$AF$14)/1000</f>
        <v>0</v>
      </c>
      <c r="S13" s="74">
        <f>(((('Matriz de Consumo'!S13*1000000000)/$AG$26)/1000)/$AF$26)/1000</f>
        <v>0</v>
      </c>
      <c r="T13" s="74">
        <f>(((('Matriz de Consumo'!T13*1000000000)/$AG$24)/1000)/$AF$24)/1000</f>
        <v>437.48099999999999</v>
      </c>
      <c r="U13" s="74">
        <f>(((('Matriz de Consumo'!U13*1000000000)/$AG$28)/1000)/$AF$28)/1000</f>
        <v>0</v>
      </c>
      <c r="V13" s="93">
        <f>(((('Matriz de Consumo'!V13*1000000000)/$AG$27)/1000)/$AF$27)/1000</f>
        <v>0</v>
      </c>
      <c r="W13" s="74">
        <f>(((('Matriz de Consumo'!W13*1000000000)/$AG$24)/1000)/$AF$24)/1000</f>
        <v>0</v>
      </c>
      <c r="X13" s="74">
        <f>(((('Matriz de Consumo'!X13*1000000000)/$AG$29)/1000)/$AF$29)/1000</f>
        <v>0</v>
      </c>
      <c r="Y13" s="74">
        <f>(((('Matriz de Consumo'!Y13*1000000000)/$AG$30)/1000)/$AF$30)/1000</f>
        <v>0</v>
      </c>
      <c r="Z13" s="74">
        <f>(((('Matriz de Consumo'!Z13*1000000000)/$AG$31)/1000)/$AF$31)/1000</f>
        <v>0</v>
      </c>
      <c r="AA13" s="93">
        <f>(((('Matriz de Consumo'!AA13*1000000000)/$AG$32)/1000)/$AF$32)/1000</f>
        <v>0</v>
      </c>
      <c r="AB13" s="74">
        <f>(((('Matriz de Consumo'!AB13*1000000000)/$AG$33)/1000)/$AF$33)/1000</f>
        <v>0</v>
      </c>
      <c r="AC13" s="87">
        <f t="shared" si="2"/>
        <v>33521.575152921207</v>
      </c>
      <c r="AE13" s="175" t="s">
        <v>118</v>
      </c>
      <c r="AF13" s="176">
        <v>0.94499999999999995</v>
      </c>
      <c r="AG13" s="177">
        <v>10500</v>
      </c>
      <c r="AH13" s="175">
        <v>1</v>
      </c>
    </row>
    <row r="14" spans="1:34">
      <c r="A14" s="3"/>
      <c r="B14" s="97" t="s">
        <v>42</v>
      </c>
      <c r="C14" s="99">
        <f>(((('Matriz de Consumo'!C14*1000000000)/$AG$9)/1000)/$AF$9)/1000</f>
        <v>0</v>
      </c>
      <c r="D14" s="74">
        <f>(((('Matriz de Consumo'!D14*1000000000)/$AG$21)/1000)/$AF$21)/1000</f>
        <v>133.37125702000003</v>
      </c>
      <c r="E14" s="74">
        <f>(((('Matriz de Consumo'!E14*1000000000)/$AG$23)/1000)/$AF$23)/1000</f>
        <v>0</v>
      </c>
      <c r="F14" s="74">
        <f>(((('Matriz de Consumo'!F14*1000000000)/$AG$22)/1000)/$AF$22)/1000</f>
        <v>10511.829192513629</v>
      </c>
      <c r="G14" s="74">
        <f>(((('Matriz de Consumo'!G14*1000000000)/$AG$27)/1000)/$AF$27)/1000</f>
        <v>174.54184561999998</v>
      </c>
      <c r="H14" s="74">
        <f>(((('Matriz de Consumo'!H14*1000000000)/$AG$27)/1000)/$AF$27)/1000</f>
        <v>19.338003999999998</v>
      </c>
      <c r="I14" s="74">
        <f>(((('Matriz de Consumo'!I14*1000000000)/$AG$27)/1000)/$AF$27)/1000</f>
        <v>0.10331706000000002</v>
      </c>
      <c r="J14" s="100">
        <f>(((('Matriz de Consumo'!J14*1000000000)/$AG$25)/1000)/$AF$25)/1000</f>
        <v>0</v>
      </c>
      <c r="K14" s="74">
        <f>(((('Matriz de Consumo'!K14*1000000000)/$AG$20)/1000)/$AF$20)/1000</f>
        <v>95.392284686883158</v>
      </c>
      <c r="L14" s="74">
        <f>(((('Matriz de Consumo'!L14*1000000000)/$AG$11)/1000)/$AH$11)/1000</f>
        <v>98.254741999999979</v>
      </c>
      <c r="M14" s="74">
        <f>(((('Matriz de Consumo'!M14*1000000000)/$AG$16)/1000)/$AF$16)/1000</f>
        <v>0</v>
      </c>
      <c r="N14" s="74">
        <f>(((('Matriz de Consumo'!N14*1000000000)/$AG$19)/1000)/$AF$19)/1000</f>
        <v>0</v>
      </c>
      <c r="O14" s="74">
        <f>(((('Matriz de Consumo'!O14*1000000000)/$AG$15)/1000)/$AF$15)/1000</f>
        <v>1.2692949090909089</v>
      </c>
      <c r="P14" s="74">
        <f>(((('Matriz de Consumo'!P14*1000000000)/$AG$17)/1000)/$AF$17)/1000</f>
        <v>0</v>
      </c>
      <c r="Q14" s="74">
        <f>(((('Matriz de Consumo'!Q14*1000000000)/$AG$18)/1000)/$AF$18)/1000</f>
        <v>8.8299999999999993E-3</v>
      </c>
      <c r="R14" s="74">
        <f>(((('Matriz de Consumo'!R14*1000000000)/$AG$14)/1000)/$AF$14)/1000</f>
        <v>0</v>
      </c>
      <c r="S14" s="74">
        <f>(((('Matriz de Consumo'!S14*1000000000)/$AG$26)/1000)/$AF$26)/1000</f>
        <v>9.1120999999999994E-2</v>
      </c>
      <c r="T14" s="74">
        <f>(((('Matriz de Consumo'!T14*1000000000)/$AG$24)/1000)/$AF$24)/1000</f>
        <v>0</v>
      </c>
      <c r="U14" s="74">
        <f>(((('Matriz de Consumo'!U14*1000000000)/$AG$28)/1000)/$AF$28)/1000</f>
        <v>0</v>
      </c>
      <c r="V14" s="93">
        <f>(((('Matriz de Consumo'!V14*1000000000)/$AG$27)/1000)/$AF$27)/1000</f>
        <v>0</v>
      </c>
      <c r="W14" s="74">
        <f>(((('Matriz de Consumo'!W14*1000000000)/$AG$24)/1000)/$AF$24)/1000</f>
        <v>0</v>
      </c>
      <c r="X14" s="74">
        <f>(((('Matriz de Consumo'!X14*1000000000)/$AG$29)/1000)/$AF$29)/1000</f>
        <v>0</v>
      </c>
      <c r="Y14" s="74">
        <f>(((('Matriz de Consumo'!Y14*1000000000)/$AG$30)/1000)/$AF$30)/1000</f>
        <v>0</v>
      </c>
      <c r="Z14" s="74">
        <f>(((('Matriz de Consumo'!Z14*1000000000)/$AG$31)/1000)/$AF$31)/1000</f>
        <v>0</v>
      </c>
      <c r="AA14" s="93">
        <f>(((('Matriz de Consumo'!AA14*1000000000)/$AG$32)/1000)/$AF$32)/1000</f>
        <v>0</v>
      </c>
      <c r="AB14" s="74">
        <f>(((('Matriz de Consumo'!AB14*1000000000)/$AG$33)/1000)/$AF$33)/1000</f>
        <v>0</v>
      </c>
      <c r="AC14" s="87">
        <f t="shared" si="2"/>
        <v>11034.199888809602</v>
      </c>
      <c r="AE14" s="175" t="s">
        <v>24</v>
      </c>
      <c r="AF14" s="176">
        <v>0.7</v>
      </c>
      <c r="AG14" s="177">
        <v>11500</v>
      </c>
      <c r="AH14" s="175"/>
    </row>
    <row r="15" spans="1:34">
      <c r="A15" s="3"/>
      <c r="B15" s="97" t="s">
        <v>43</v>
      </c>
      <c r="C15" s="99">
        <f>(((('Matriz de Consumo'!C15*1000000000)/$AG$9)/1000)/$AF$9)/1000</f>
        <v>0</v>
      </c>
      <c r="D15" s="74">
        <f>(((('Matriz de Consumo'!D15*1000000000)/$AG$21)/1000)/$AF$21)/1000</f>
        <v>0</v>
      </c>
      <c r="E15" s="74">
        <f>(((('Matriz de Consumo'!E15*1000000000)/$AG$23)/1000)/$AF$23)/1000</f>
        <v>592.78011428571426</v>
      </c>
      <c r="F15" s="74">
        <f>(((('Matriz de Consumo'!F15*1000000000)/$AG$22)/1000)/$AF$22)/1000</f>
        <v>0</v>
      </c>
      <c r="G15" s="72">
        <f>(((('Matriz de Consumo'!G15*1000000000)/$AG$27)/1000)/$AF$27)/1000</f>
        <v>0</v>
      </c>
      <c r="H15" s="72">
        <f>(((('Matriz de Consumo'!H15*1000000000)/$AG$27)/1000)/$AF$27)/1000</f>
        <v>0</v>
      </c>
      <c r="I15" s="72">
        <f>(((('Matriz de Consumo'!I15*1000000000)/$AG$27)/1000)/$AF$27)/1000</f>
        <v>0</v>
      </c>
      <c r="J15" s="100">
        <f>(((('Matriz de Consumo'!J15*1000000000)/$AG$25)/1000)/$AF$25)/1000</f>
        <v>0</v>
      </c>
      <c r="K15" s="74">
        <f>(((('Matriz de Consumo'!K15*1000000000)/$AG$20)/1000)/$AF$20)/1000</f>
        <v>0</v>
      </c>
      <c r="L15" s="74">
        <f>(((('Matriz de Consumo'!L15*1000000000)/$AG$11)/1000)/$AH$11)/1000</f>
        <v>0</v>
      </c>
      <c r="M15" s="74">
        <f>(((('Matriz de Consumo'!M15*1000000000)/$AG$16)/1000)/$AF$16)/1000</f>
        <v>0</v>
      </c>
      <c r="N15" s="74">
        <f>(((('Matriz de Consumo'!N15*1000000000)/$AG$19)/1000)/$AF$19)/1000</f>
        <v>0</v>
      </c>
      <c r="O15" s="74">
        <f>(((('Matriz de Consumo'!O15*1000000000)/$AG$15)/1000)/$AF$15)/1000</f>
        <v>0</v>
      </c>
      <c r="P15" s="74">
        <f>(((('Matriz de Consumo'!P15*1000000000)/$AG$17)/1000)/$AF$17)/1000</f>
        <v>0</v>
      </c>
      <c r="Q15" s="74">
        <f>(((('Matriz de Consumo'!Q15*1000000000)/$AG$18)/1000)/$AF$18)/1000</f>
        <v>0</v>
      </c>
      <c r="R15" s="74">
        <f>(((('Matriz de Consumo'!R15*1000000000)/$AG$14)/1000)/$AF$14)/1000</f>
        <v>0</v>
      </c>
      <c r="S15" s="74">
        <f>(((('Matriz de Consumo'!S15*1000000000)/$AG$26)/1000)/$AF$26)/1000</f>
        <v>0</v>
      </c>
      <c r="T15" s="74">
        <f>(((('Matriz de Consumo'!T15*1000000000)/$AG$24)/1000)/$AF$24)/1000</f>
        <v>0</v>
      </c>
      <c r="U15" s="74">
        <f>(((('Matriz de Consumo'!U15*1000000000)/$AG$28)/1000)/$AF$28)/1000</f>
        <v>0</v>
      </c>
      <c r="V15" s="93">
        <f>(((('Matriz de Consumo'!V15*1000000000)/$AG$27)/1000)/$AF$27)/1000</f>
        <v>0</v>
      </c>
      <c r="W15" s="74">
        <f>(((('Matriz de Consumo'!W15*1000000000)/$AG$24)/1000)/$AF$24)/1000</f>
        <v>0</v>
      </c>
      <c r="X15" s="74">
        <f>(((('Matriz de Consumo'!X15*1000000000)/$AG$29)/1000)/$AF$29)/1000</f>
        <v>0</v>
      </c>
      <c r="Y15" s="74">
        <f>(((('Matriz de Consumo'!Y15*1000000000)/$AG$30)/1000)/$AF$30)/1000</f>
        <v>0</v>
      </c>
      <c r="Z15" s="74">
        <f>(((('Matriz de Consumo'!Z15*1000000000)/$AG$31)/1000)/$AF$31)/1000</f>
        <v>0</v>
      </c>
      <c r="AA15" s="93">
        <f>(((('Matriz de Consumo'!AA15*1000000000)/$AG$32)/1000)/$AF$32)/1000</f>
        <v>0</v>
      </c>
      <c r="AB15" s="74">
        <f>(((('Matriz de Consumo'!AB15*1000000000)/$AG$33)/1000)/$AF$33)/1000</f>
        <v>0</v>
      </c>
      <c r="AC15" s="87">
        <f t="shared" si="2"/>
        <v>592.78011428571426</v>
      </c>
      <c r="AE15" s="175" t="s">
        <v>21</v>
      </c>
      <c r="AF15" s="176">
        <v>0.55000000000000004</v>
      </c>
      <c r="AG15" s="177">
        <v>12100</v>
      </c>
      <c r="AH15" s="175"/>
    </row>
    <row r="16" spans="1:34">
      <c r="A16" s="3"/>
      <c r="B16" s="97" t="s">
        <v>44</v>
      </c>
      <c r="C16" s="99">
        <f>(((('Matriz de Consumo'!C16*1000000000)/$AG$9)/1000)/$AF$9)/1000</f>
        <v>0</v>
      </c>
      <c r="D16" s="74">
        <f>(((('Matriz de Consumo'!D16*1000000000)/$AG$21)/1000)/$AF$21)/1000</f>
        <v>0</v>
      </c>
      <c r="E16" s="74">
        <f>(((('Matriz de Consumo'!E16*1000000000)/$AG$23)/1000)/$AF$23)/1000</f>
        <v>0</v>
      </c>
      <c r="F16" s="74">
        <f>(((('Matriz de Consumo'!F16*1000000000)/$AG$22)/1000)/$AF$22)/1000</f>
        <v>0</v>
      </c>
      <c r="G16" s="72">
        <f>(((('Matriz de Consumo'!G16*1000000000)/$AG$27)/1000)/$AF$27)/1000</f>
        <v>0</v>
      </c>
      <c r="H16" s="72">
        <f>(((('Matriz de Consumo'!H16*1000000000)/$AG$27)/1000)/$AF$27)/1000</f>
        <v>0</v>
      </c>
      <c r="I16" s="72">
        <f>(((('Matriz de Consumo'!I16*1000000000)/$AG$27)/1000)/$AF$27)/1000</f>
        <v>0</v>
      </c>
      <c r="J16" s="100">
        <f>(((('Matriz de Consumo'!J16*1000000000)/$AG$25)/1000)/$AF$25)/1000</f>
        <v>0</v>
      </c>
      <c r="K16" s="74">
        <f>(((('Matriz de Consumo'!K16*1000000000)/$AG$20)/1000)/$AF$20)/1000</f>
        <v>0</v>
      </c>
      <c r="L16" s="74">
        <f>(((('Matriz de Consumo'!L16*1000000000)/$AG$11)/1000)/$AH$11)/1000</f>
        <v>0</v>
      </c>
      <c r="M16" s="74">
        <f>(((('Matriz de Consumo'!M16*1000000000)/$AG$16)/1000)/$AF$16)/1000</f>
        <v>0</v>
      </c>
      <c r="N16" s="74">
        <f>(((('Matriz de Consumo'!N16*1000000000)/$AG$19)/1000)/$AF$19)/1000</f>
        <v>0</v>
      </c>
      <c r="O16" s="74">
        <f>(((('Matriz de Consumo'!O16*1000000000)/$AG$15)/1000)/$AF$15)/1000</f>
        <v>0</v>
      </c>
      <c r="P16" s="74">
        <f>(((('Matriz de Consumo'!P16*1000000000)/$AG$17)/1000)/$AF$17)/1000</f>
        <v>0</v>
      </c>
      <c r="Q16" s="74">
        <f>(((('Matriz de Consumo'!Q16*1000000000)/$AG$18)/1000)/$AF$18)/1000</f>
        <v>0</v>
      </c>
      <c r="R16" s="74">
        <f>(((('Matriz de Consumo'!R16*1000000000)/$AG$14)/1000)/$AF$14)/1000</f>
        <v>0</v>
      </c>
      <c r="S16" s="74">
        <f>(((('Matriz de Consumo'!S16*1000000000)/$AG$26)/1000)/$AF$26)/1000</f>
        <v>0</v>
      </c>
      <c r="T16" s="74">
        <f>(((('Matriz de Consumo'!T16*1000000000)/$AG$24)/1000)/$AF$24)/1000</f>
        <v>0</v>
      </c>
      <c r="U16" s="74">
        <f>(((('Matriz de Consumo'!U16*1000000000)/$AG$28)/1000)/$AF$28)/1000</f>
        <v>0</v>
      </c>
      <c r="V16" s="93">
        <f>(((('Matriz de Consumo'!V16*1000000000)/$AG$27)/1000)/$AF$27)/1000</f>
        <v>0</v>
      </c>
      <c r="W16" s="74">
        <f>(((('Matriz de Consumo'!W16*1000000000)/$AG$24)/1000)/$AF$24)/1000</f>
        <v>408.30700000000002</v>
      </c>
      <c r="X16" s="74">
        <f>(((('Matriz de Consumo'!X16*1000000000)/$AG$29)/1000)/$AF$29)/1000</f>
        <v>0</v>
      </c>
      <c r="Y16" s="74">
        <f>(((('Matriz de Consumo'!Y16*1000000000)/$AG$30)/1000)/$AF$30)/1000</f>
        <v>0</v>
      </c>
      <c r="Z16" s="74">
        <f>(((('Matriz de Consumo'!Z16*1000000000)/$AG$31)/1000)/$AF$31)/1000</f>
        <v>0</v>
      </c>
      <c r="AA16" s="93">
        <f>(((('Matriz de Consumo'!AA16*1000000000)/$AG$32)/1000)/$AF$32)/1000</f>
        <v>0</v>
      </c>
      <c r="AB16" s="74">
        <f>(((('Matriz de Consumo'!AB16*1000000000)/$AG$33)/1000)/$AF$33)/1000</f>
        <v>0</v>
      </c>
      <c r="AC16" s="87">
        <f t="shared" si="2"/>
        <v>408.30700000000002</v>
      </c>
      <c r="AE16" s="175" t="s">
        <v>119</v>
      </c>
      <c r="AF16" s="176">
        <v>0.73</v>
      </c>
      <c r="AG16" s="177">
        <v>11200</v>
      </c>
      <c r="AH16" s="175"/>
    </row>
    <row r="17" spans="1:34">
      <c r="A17" s="3"/>
      <c r="B17" s="97" t="s">
        <v>45</v>
      </c>
      <c r="C17" s="99">
        <f>(((('Matriz de Consumo'!C17*1000000000)/$AG$9)/1000)/$AF$9)/1000</f>
        <v>0</v>
      </c>
      <c r="D17" s="74">
        <f>(((('Matriz de Consumo'!D17*1000000000)/$AG$21)/1000)/$AF$21)/1000</f>
        <v>12.000641348363345</v>
      </c>
      <c r="E17" s="74">
        <f>(((('Matriz de Consumo'!E17*1000000000)/$AG$23)/1000)/$AF$23)/1000</f>
        <v>0</v>
      </c>
      <c r="F17" s="74">
        <f>(((('Matriz de Consumo'!F17*1000000000)/$AG$22)/1000)/$AF$22)/1000</f>
        <v>0</v>
      </c>
      <c r="G17" s="72">
        <f>(((('Matriz de Consumo'!G17*1000000000)/$AG$27)/1000)/$AF$27)/1000</f>
        <v>0</v>
      </c>
      <c r="H17" s="72">
        <f>(((('Matriz de Consumo'!H17*1000000000)/$AG$27)/1000)/$AF$27)/1000</f>
        <v>0</v>
      </c>
      <c r="I17" s="72">
        <f>(((('Matriz de Consumo'!I17*1000000000)/$AG$27)/1000)/$AF$27)/1000</f>
        <v>0</v>
      </c>
      <c r="J17" s="100">
        <f>(((('Matriz de Consumo'!J17*1000000000)/$AG$25)/1000)/$AF$25)/1000</f>
        <v>9.3453438999999996</v>
      </c>
      <c r="K17" s="74">
        <f>(((('Matriz de Consumo'!K17*1000000000)/$AG$20)/1000)/$AF$20)/1000</f>
        <v>0</v>
      </c>
      <c r="L17" s="74">
        <f>(((('Matriz de Consumo'!L17*1000000000)/$AG$11)/1000)/$AH$11)/1000</f>
        <v>0</v>
      </c>
      <c r="M17" s="74">
        <f>(((('Matriz de Consumo'!M17*1000000000)/$AG$16)/1000)/$AF$16)/1000</f>
        <v>0</v>
      </c>
      <c r="N17" s="74">
        <f>(((('Matriz de Consumo'!N17*1000000000)/$AG$19)/1000)/$AF$19)/1000</f>
        <v>0</v>
      </c>
      <c r="O17" s="74">
        <f>(((('Matriz de Consumo'!O17*1000000000)/$AG$15)/1000)/$AF$15)/1000</f>
        <v>4.6773818181818179</v>
      </c>
      <c r="P17" s="74">
        <f>(((('Matriz de Consumo'!P17*1000000000)/$AG$17)/1000)/$AF$17)/1000</f>
        <v>0</v>
      </c>
      <c r="Q17" s="74">
        <f>(((('Matriz de Consumo'!Q17*1000000000)/$AG$18)/1000)/$AF$18)/1000</f>
        <v>0</v>
      </c>
      <c r="R17" s="74">
        <f>(((('Matriz de Consumo'!R17*1000000000)/$AG$14)/1000)/$AF$14)/1000</f>
        <v>0</v>
      </c>
      <c r="S17" s="74">
        <f>(((('Matriz de Consumo'!S17*1000000000)/$AG$26)/1000)/$AF$26)/1000</f>
        <v>0</v>
      </c>
      <c r="T17" s="74">
        <f>(((('Matriz de Consumo'!T17*1000000000)/$AG$24)/1000)/$AF$24)/1000</f>
        <v>0</v>
      </c>
      <c r="U17" s="74">
        <f>(((('Matriz de Consumo'!U17*1000000000)/$AG$28)/1000)/$AF$28)/1000</f>
        <v>0</v>
      </c>
      <c r="V17" s="93">
        <f>(((('Matriz de Consumo'!V17*1000000000)/$AG$27)/1000)/$AF$27)/1000</f>
        <v>0</v>
      </c>
      <c r="W17" s="74">
        <f>(((('Matriz de Consumo'!W17*1000000000)/$AG$24)/1000)/$AF$24)/1000</f>
        <v>0</v>
      </c>
      <c r="X17" s="74">
        <f>(((('Matriz de Consumo'!X17*1000000000)/$AG$29)/1000)/$AF$29)/1000</f>
        <v>0</v>
      </c>
      <c r="Y17" s="74">
        <f>(((('Matriz de Consumo'!Y17*1000000000)/$AG$30)/1000)/$AF$30)/1000</f>
        <v>0</v>
      </c>
      <c r="Z17" s="74">
        <f>(((('Matriz de Consumo'!Z17*1000000000)/$AG$31)/1000)/$AF$31)/1000</f>
        <v>0</v>
      </c>
      <c r="AA17" s="93">
        <f>(((('Matriz de Consumo'!AA17*1000000000)/$AG$32)/1000)/$AF$32)/1000</f>
        <v>0</v>
      </c>
      <c r="AB17" s="74">
        <f>(((('Matriz de Consumo'!AB17*1000000000)/$AG$33)/1000)/$AF$33)/1000</f>
        <v>0</v>
      </c>
      <c r="AC17" s="87">
        <f t="shared" si="2"/>
        <v>26.023367066545163</v>
      </c>
      <c r="AE17" s="175" t="s">
        <v>22</v>
      </c>
      <c r="AF17" s="176">
        <v>0.7</v>
      </c>
      <c r="AG17" s="177">
        <v>11400</v>
      </c>
      <c r="AH17" s="175"/>
    </row>
    <row r="18" spans="1:34">
      <c r="A18" s="3"/>
      <c r="B18" s="97" t="s">
        <v>46</v>
      </c>
      <c r="C18" s="99">
        <f>(((('Matriz de Consumo'!C18*1000000000)/$AG$9)/1000)/$AF$9)/1000</f>
        <v>11087.829250575853</v>
      </c>
      <c r="D18" s="74">
        <f>(((('Matriz de Consumo'!D18*1000000000)/$AG$21)/1000)/$AF$21)/1000</f>
        <v>0</v>
      </c>
      <c r="E18" s="74">
        <f>(((('Matriz de Consumo'!E18*1000000000)/$AG$23)/1000)/$AF$23)/1000</f>
        <v>0</v>
      </c>
      <c r="F18" s="74">
        <f>(((('Matriz de Consumo'!F18*1000000000)/$AG$22)/1000)/$AF$22)/1000</f>
        <v>0</v>
      </c>
      <c r="G18" s="72">
        <f>(((('Matriz de Consumo'!G18*1000000000)/$AG$27)/1000)/$AF$27)/1000</f>
        <v>0</v>
      </c>
      <c r="H18" s="72">
        <f>(((('Matriz de Consumo'!H18*1000000000)/$AG$27)/1000)/$AF$27)/1000</f>
        <v>0</v>
      </c>
      <c r="I18" s="72">
        <f>(((('Matriz de Consumo'!I18*1000000000)/$AG$27)/1000)/$AF$27)/1000</f>
        <v>0</v>
      </c>
      <c r="J18" s="100">
        <f>(((('Matriz de Consumo'!J18*1000000000)/$AG$25)/1000)/$AF$25)/1000</f>
        <v>0</v>
      </c>
      <c r="K18" s="74">
        <f>(((('Matriz de Consumo'!K18*1000000000)/$AG$20)/1000)/$AF$20)/1000</f>
        <v>0</v>
      </c>
      <c r="L18" s="74">
        <f>(((('Matriz de Consumo'!L18*1000000000)/$AG$11)/1000)/$AH$11)/1000</f>
        <v>0</v>
      </c>
      <c r="M18" s="74">
        <f>(((('Matriz de Consumo'!M18*1000000000)/$AG$16)/1000)/$AF$16)/1000</f>
        <v>0</v>
      </c>
      <c r="N18" s="74">
        <f>(((('Matriz de Consumo'!N18*1000000000)/$AG$19)/1000)/$AF$19)/1000</f>
        <v>0</v>
      </c>
      <c r="O18" s="74">
        <f>(((('Matriz de Consumo'!O18*1000000000)/$AG$15)/1000)/$AF$15)/1000</f>
        <v>8.5668979613890457</v>
      </c>
      <c r="P18" s="74">
        <f>(((('Matriz de Consumo'!P18*1000000000)/$AG$17)/1000)/$AF$17)/1000</f>
        <v>0</v>
      </c>
      <c r="Q18" s="74">
        <f>(((('Matriz de Consumo'!Q18*1000000000)/$AG$18)/1000)/$AF$18)/1000</f>
        <v>0</v>
      </c>
      <c r="R18" s="74">
        <f>(((('Matriz de Consumo'!R18*1000000000)/$AG$14)/1000)/$AF$14)/1000</f>
        <v>127.14285714285714</v>
      </c>
      <c r="S18" s="74">
        <f>(((('Matriz de Consumo'!S18*1000000000)/$AG$26)/1000)/$AF$26)/1000</f>
        <v>0</v>
      </c>
      <c r="T18" s="74">
        <f>(((('Matriz de Consumo'!T18*1000000000)/$AG$24)/1000)/$AF$24)/1000</f>
        <v>0</v>
      </c>
      <c r="U18" s="74">
        <f>(((('Matriz de Consumo'!U18*1000000000)/$AG$28)/1000)/$AF$28)/1000</f>
        <v>0</v>
      </c>
      <c r="V18" s="93">
        <f>(((('Matriz de Consumo'!V18*1000000000)/$AG$27)/1000)/$AF$27)/1000</f>
        <v>0</v>
      </c>
      <c r="W18" s="74">
        <f>(((('Matriz de Consumo'!W18*1000000000)/$AG$24)/1000)/$AF$24)/1000</f>
        <v>0</v>
      </c>
      <c r="X18" s="74">
        <f>(((('Matriz de Consumo'!X18*1000000000)/$AG$29)/1000)/$AF$29)/1000</f>
        <v>0</v>
      </c>
      <c r="Y18" s="74">
        <f>(((('Matriz de Consumo'!Y18*1000000000)/$AG$30)/1000)/$AF$30)/1000</f>
        <v>0</v>
      </c>
      <c r="Z18" s="74">
        <f>(((('Matriz de Consumo'!Z18*1000000000)/$AG$31)/1000)/$AF$31)/1000</f>
        <v>0</v>
      </c>
      <c r="AA18" s="93">
        <f>(((('Matriz de Consumo'!AA18*1000000000)/$AG$32)/1000)/$AF$32)/1000</f>
        <v>0</v>
      </c>
      <c r="AB18" s="74">
        <f>(((('Matriz de Consumo'!AB18*1000000000)/$AG$33)/1000)/$AF$33)/1000</f>
        <v>0</v>
      </c>
      <c r="AC18" s="87">
        <f t="shared" si="2"/>
        <v>11223.539005680099</v>
      </c>
      <c r="AE18" s="175" t="s">
        <v>23</v>
      </c>
      <c r="AF18" s="176">
        <v>0.81</v>
      </c>
      <c r="AG18" s="177">
        <v>11100</v>
      </c>
      <c r="AH18" s="175"/>
    </row>
    <row r="19" spans="1:34">
      <c r="A19" s="3"/>
      <c r="B19" s="98" t="s">
        <v>47</v>
      </c>
      <c r="C19" s="101">
        <f>(((('Matriz de Consumo'!C19*1000000000)/$AG$9)/1000)/$AF$9)/1000</f>
        <v>0</v>
      </c>
      <c r="D19" s="84">
        <f>(((('Matriz de Consumo'!D19*1000000000)/$AG$21)/1000)/$AF$21)/1000</f>
        <v>222.20568800000004</v>
      </c>
      <c r="E19" s="84">
        <f>(((('Matriz de Consumo'!E19*1000000000)/$AG$23)/1000)/$AF$23)/1000</f>
        <v>0</v>
      </c>
      <c r="F19" s="84">
        <f>(((('Matriz de Consumo'!F19*1000000000)/$AG$22)/1000)/$AF$22)/1000</f>
        <v>0</v>
      </c>
      <c r="G19" s="85">
        <f>(((('Matriz de Consumo'!G19*1000000000)/$AG$27)/1000)/$AF$27)/1000</f>
        <v>0</v>
      </c>
      <c r="H19" s="85">
        <f>(((('Matriz de Consumo'!H19*1000000000)/$AG$27)/1000)/$AF$27)/1000</f>
        <v>0</v>
      </c>
      <c r="I19" s="85">
        <f>(((('Matriz de Consumo'!I19*1000000000)/$AG$27)/1000)/$AF$27)/1000</f>
        <v>0</v>
      </c>
      <c r="J19" s="102">
        <f>(((('Matriz de Consumo'!J19*1000000000)/$AG$25)/1000)/$AF$25)/1000</f>
        <v>0</v>
      </c>
      <c r="K19" s="84">
        <f>(((('Matriz de Consumo'!K19*1000000000)/$AG$20)/1000)/$AF$20)/1000</f>
        <v>36.904761904761905</v>
      </c>
      <c r="L19" s="84">
        <f>(((('Matriz de Consumo'!L19*1000000000)/$AG$11)/1000)/$AH$11)/1000</f>
        <v>0</v>
      </c>
      <c r="M19" s="84">
        <f>(((('Matriz de Consumo'!M19*1000000000)/$AG$16)/1000)/$AF$16)/1000</f>
        <v>0</v>
      </c>
      <c r="N19" s="84">
        <f>(((('Matriz de Consumo'!N19*1000000000)/$AG$19)/1000)/$AF$19)/1000</f>
        <v>0</v>
      </c>
      <c r="O19" s="84">
        <f>(((('Matriz de Consumo'!O19*1000000000)/$AG$15)/1000)/$AF$15)/1000</f>
        <v>0</v>
      </c>
      <c r="P19" s="84">
        <f>(((('Matriz de Consumo'!P19*1000000000)/$AG$17)/1000)/$AF$17)/1000</f>
        <v>0</v>
      </c>
      <c r="Q19" s="84">
        <f>(((('Matriz de Consumo'!Q19*1000000000)/$AG$18)/1000)/$AF$18)/1000</f>
        <v>0</v>
      </c>
      <c r="R19" s="84">
        <f>(((('Matriz de Consumo'!R19*1000000000)/$AG$14)/1000)/$AF$14)/1000</f>
        <v>0</v>
      </c>
      <c r="S19" s="84">
        <f>(((('Matriz de Consumo'!S19*1000000000)/$AG$26)/1000)/$AF$26)/1000</f>
        <v>0</v>
      </c>
      <c r="T19" s="84">
        <f>(((('Matriz de Consumo'!T19*1000000000)/$AG$24)/1000)/$AF$24)/1000</f>
        <v>0</v>
      </c>
      <c r="U19" s="84">
        <f>(((('Matriz de Consumo'!U19*1000000000)/$AG$28)/1000)/$AF$28)/1000</f>
        <v>0</v>
      </c>
      <c r="V19" s="94">
        <f>(((('Matriz de Consumo'!V19*1000000000)/$AG$27)/1000)/$AF$27)/1000</f>
        <v>0</v>
      </c>
      <c r="W19" s="84">
        <f>(((('Matriz de Consumo'!W19*1000000000)/$AG$24)/1000)/$AF$24)/1000</f>
        <v>0</v>
      </c>
      <c r="X19" s="84">
        <f>(((('Matriz de Consumo'!X19*1000000000)/$AG$29)/1000)/$AF$29)/1000</f>
        <v>0</v>
      </c>
      <c r="Y19" s="84">
        <f>(((('Matriz de Consumo'!Y19*1000000000)/$AG$30)/1000)/$AF$30)/1000</f>
        <v>0</v>
      </c>
      <c r="Z19" s="84">
        <f>(((('Matriz de Consumo'!Z19*1000000000)/$AG$31)/1000)/$AF$31)/1000</f>
        <v>0</v>
      </c>
      <c r="AA19" s="94">
        <f>(((('Matriz de Consumo'!AA19*1000000000)/$AG$32)/1000)/$AF$32)/1000</f>
        <v>0</v>
      </c>
      <c r="AB19" s="84">
        <f>(((('Matriz de Consumo'!AB19*1000000000)/$AG$33)/1000)/$AF$33)/1000</f>
        <v>0</v>
      </c>
      <c r="AC19" s="88">
        <f t="shared" si="2"/>
        <v>259.11044990476194</v>
      </c>
      <c r="AE19" s="175" t="s">
        <v>20</v>
      </c>
      <c r="AF19" s="176">
        <v>0.81</v>
      </c>
      <c r="AG19" s="177">
        <v>11100</v>
      </c>
      <c r="AH19" s="175"/>
    </row>
    <row r="20" spans="1:34">
      <c r="A20" s="3"/>
      <c r="B20" s="31"/>
      <c r="C20" s="32">
        <f>(((('Matriz de Consumo'!C20*1000000000)/$AG$9)/1000)/$AF$9)/1000</f>
        <v>0</v>
      </c>
      <c r="D20" s="32">
        <f>(((('Matriz de Consumo'!D20*1000000000)/$AG$21)/1000)/$AF$21)/1000</f>
        <v>0</v>
      </c>
      <c r="E20" s="32">
        <f>(((('Matriz de Consumo'!E20*1000000000)/$AG$23)/1000)/$AF$23)/1000</f>
        <v>0</v>
      </c>
      <c r="F20" s="32">
        <f>(((('Matriz de Consumo'!F20*1000000000)/$AG$22)/1000)/$AF$22)/1000</f>
        <v>0</v>
      </c>
      <c r="G20" s="30">
        <f>(((('Matriz de Consumo'!G20*1000000000)/$AG$27)/1000)/$AF$27)/1000</f>
        <v>0</v>
      </c>
      <c r="H20" s="30">
        <f>(((('Matriz de Consumo'!H20*1000000000)/$AG$27)/1000)/$AF$27)/1000</f>
        <v>0</v>
      </c>
      <c r="I20" s="30">
        <f>(((('Matriz de Consumo'!I20*1000000000)/$AG$27)/1000)/$AF$27)/1000</f>
        <v>0</v>
      </c>
      <c r="J20" s="32">
        <f>(((('Matriz de Consumo'!J20*1000000000)/$AG$25)/1000)/$AF$25)/1000</f>
        <v>0</v>
      </c>
      <c r="K20" s="32">
        <f>(((('Matriz de Consumo'!K20*1000000000)/$AG$20)/1000)/$AF$20)/1000</f>
        <v>0</v>
      </c>
      <c r="L20" s="32">
        <f>(((('Matriz de Consumo'!L20*1000000000)/$AG$11)/1000)/$AH$11)/1000</f>
        <v>0</v>
      </c>
      <c r="M20" s="32">
        <f>(((('Matriz de Consumo'!M20*1000000000)/$AG$16)/1000)/$AF$16)/1000</f>
        <v>0</v>
      </c>
      <c r="N20" s="32">
        <f>(((('Matriz de Consumo'!N20*1000000000)/$AG$19)/1000)/$AF$19)/1000</f>
        <v>0</v>
      </c>
      <c r="O20" s="32">
        <f>(((('Matriz de Consumo'!O20*1000000000)/$AG$15)/1000)/$AF$15)/1000</f>
        <v>0</v>
      </c>
      <c r="P20" s="32">
        <f>(((('Matriz de Consumo'!P20*1000000000)/$AG$17)/1000)/$AF$17)/1000</f>
        <v>0</v>
      </c>
      <c r="Q20" s="32">
        <f>(((('Matriz de Consumo'!Q20*1000000000)/$AG$18)/1000)/$AF$18)/1000</f>
        <v>0</v>
      </c>
      <c r="R20" s="32">
        <f>(((('Matriz de Consumo'!R20*1000000000)/$AG$14)/1000)/$AF$14)/1000</f>
        <v>0</v>
      </c>
      <c r="S20" s="32">
        <f>(((('Matriz de Consumo'!S20*1000000000)/$AG$26)/1000)/$AF$26)/1000</f>
        <v>0</v>
      </c>
      <c r="T20" s="32">
        <f>(((('Matriz de Consumo'!T20*1000000000)/$AG$24)/1000)/$AF$24)/1000</f>
        <v>0</v>
      </c>
      <c r="U20" s="32">
        <f>(((('Matriz de Consumo'!U20*1000000000)/$AG$28)/1000)/$AF$28)/1000</f>
        <v>0</v>
      </c>
      <c r="V20" s="32">
        <f>(((('Matriz de Consumo'!V20*1000000000)/$AG$27)/1000)/$AF$27)/1000</f>
        <v>0</v>
      </c>
      <c r="W20" s="32">
        <f>(((('Matriz de Consumo'!W20*1000000000)/$AG$24)/1000)/$AF$24)/1000</f>
        <v>0</v>
      </c>
      <c r="X20" s="32">
        <f>(((('Matriz de Consumo'!X20*1000000000)/$AG$29)/1000)/$AF$29)/1000</f>
        <v>0</v>
      </c>
      <c r="Y20" s="32">
        <f>(((('Matriz de Consumo'!Y20*1000000000)/$AG$30)/1000)/$AF$30)/1000</f>
        <v>0</v>
      </c>
      <c r="Z20" s="32">
        <f>(((('Matriz de Consumo'!Z20*1000000000)/$AG$31)/1000)/$AF$31)/1000</f>
        <v>0</v>
      </c>
      <c r="AA20" s="32">
        <f>(((('Matriz de Consumo'!AA20*1000000000)/$AG$32)/1000)/$AF$32)/1000</f>
        <v>0</v>
      </c>
      <c r="AB20" s="32">
        <f>(((('Matriz de Consumo'!AB20*1000000000)/$AG$33)/1000)/$AF$33)/1000</f>
        <v>0</v>
      </c>
      <c r="AC20" s="33"/>
      <c r="AE20" s="175" t="s">
        <v>107</v>
      </c>
      <c r="AF20" s="176">
        <v>0.84</v>
      </c>
      <c r="AG20" s="177">
        <v>10900</v>
      </c>
      <c r="AH20" s="175"/>
    </row>
    <row r="21" spans="1:34">
      <c r="A21" s="30"/>
      <c r="B21" s="76" t="s">
        <v>48</v>
      </c>
      <c r="C21" s="82">
        <f>(((('Matriz de Consumo'!C21*1000000000)/$AG$9)/1000)/$AF$9)/1000</f>
        <v>0</v>
      </c>
      <c r="D21" s="77">
        <f>(((('Matriz de Consumo'!D21*1000000000)/$AG$21)/1000)/$AF$21)/1000</f>
        <v>2185.4925088636596</v>
      </c>
      <c r="E21" s="77">
        <f>(((('Matriz de Consumo'!E21*1000000000)/$AG$23)/1000)/$AF$23)/1000</f>
        <v>198.22542303564282</v>
      </c>
      <c r="F21" s="77">
        <f>(((('Matriz de Consumo'!F21*1000000000)/$AG$22)/1000)/$AF$22)/1000</f>
        <v>10942.460633892972</v>
      </c>
      <c r="G21" s="77">
        <f>(((('Matriz de Consumo'!G21*1000000000)/$AG$27)/1000)/$AF$27)/1000</f>
        <v>0</v>
      </c>
      <c r="H21" s="77">
        <f>(((('Matriz de Consumo'!H21*1000000000)/$AG$27)/1000)/$AF$27)/1000</f>
        <v>0</v>
      </c>
      <c r="I21" s="77">
        <f>(((('Matriz de Consumo'!I21*1000000000)/$AG$27)/1000)/$AF$27)/1000</f>
        <v>0</v>
      </c>
      <c r="J21" s="95">
        <f>(((('Matriz de Consumo'!J21*1000000000)/$AG$25)/1000)/$AF$25)/1000</f>
        <v>0</v>
      </c>
      <c r="K21" s="82">
        <f>(((('Matriz de Consumo'!K21*1000000000)/$AG$20)/1000)/$AF$20)/1000</f>
        <v>8182.0495895471449</v>
      </c>
      <c r="L21" s="77">
        <f>(((('Matriz de Consumo'!L21*1000000000)/$AG$11)/1000)/$AH$11)/1000</f>
        <v>1239.9632464699998</v>
      </c>
      <c r="M21" s="77">
        <f>(((('Matriz de Consumo'!M21*1000000000)/$AG$16)/1000)/$AF$16)/1000</f>
        <v>4010.5339913753414</v>
      </c>
      <c r="N21" s="77">
        <f>(((('Matriz de Consumo'!N21*1000000000)/$AG$19)/1000)/$AF$19)/1000</f>
        <v>139.57776799999999</v>
      </c>
      <c r="O21" s="77">
        <f>(((('Matriz de Consumo'!O21*1000000000)/$AG$15)/1000)/$AF$15)/1000</f>
        <v>2158.6192825636367</v>
      </c>
      <c r="P21" s="77">
        <f>(((('Matriz de Consumo'!P21*1000000000)/$AG$17)/1000)/$AF$17)/1000</f>
        <v>26.489831000000006</v>
      </c>
      <c r="Q21" s="77">
        <f>(((('Matriz de Consumo'!Q21*1000000000)/$AG$18)/1000)/$AF$18)/1000</f>
        <v>1122.9820929999996</v>
      </c>
      <c r="R21" s="77">
        <f>(((('Matriz de Consumo'!R21*1000000000)/$AG$14)/1000)/$AF$14)/1000</f>
        <v>4.2857142857142865</v>
      </c>
      <c r="S21" s="77">
        <f>(((('Matriz de Consumo'!S21*1000000000)/$AG$26)/1000)/$AF$26)/1000</f>
        <v>0.29933284086126055</v>
      </c>
      <c r="T21" s="77">
        <f>(((('Matriz de Consumo'!T21*1000000000)/$AG$24)/1000)/$AF$24)/1000</f>
        <v>341.02966999999995</v>
      </c>
      <c r="U21" s="95">
        <f>(((('Matriz de Consumo'!U21*1000000000)/$AG$28)/1000)/$AF$28)/1000</f>
        <v>680.10653819991705</v>
      </c>
      <c r="V21" s="77">
        <f>(((('Matriz de Consumo'!V21*1000000000)/$AG$27)/1000)/$AF$27)/1000</f>
        <v>68865.755935896595</v>
      </c>
      <c r="W21" s="82">
        <f>(((('Matriz de Consumo'!W21*1000000000)/$AG$24)/1000)/$AF$24)/1000</f>
        <v>28.018650000000004</v>
      </c>
      <c r="X21" s="77">
        <f>(((('Matriz de Consumo'!X21*1000000000)/$AG$29)/1000)/$AF$29)/1000</f>
        <v>218752.96703296702</v>
      </c>
      <c r="Y21" s="77">
        <f>(((('Matriz de Consumo'!Y21*1000000000)/$AG$30)/1000)/$AF$30)/1000</f>
        <v>15.427</v>
      </c>
      <c r="Z21" s="95">
        <f>(((('Matriz de Consumo'!Z21*1000000000)/$AG$31)/1000)/$AF$31)/1000</f>
        <v>1027980.5555555556</v>
      </c>
      <c r="AA21" s="77">
        <f>(((('Matriz de Consumo'!AA21*1000000000)/$AG$32)/1000)/$AF$32)/1000</f>
        <v>40.71586005372027</v>
      </c>
      <c r="AB21" s="92">
        <f>(((('Matriz de Consumo'!AB21*1000000000)/$AG$33)/1000)/$AF$33)/1000</f>
        <v>0</v>
      </c>
      <c r="AC21" s="123">
        <f t="shared" ref="AC21:AC51" si="3">+SUM(C21:AB21)</f>
        <v>1346915.5556575477</v>
      </c>
      <c r="AE21" s="175" t="s">
        <v>120</v>
      </c>
      <c r="AF21" s="179">
        <v>1</v>
      </c>
      <c r="AG21" s="177">
        <v>9341</v>
      </c>
      <c r="AH21" s="175" t="s">
        <v>122</v>
      </c>
    </row>
    <row r="22" spans="1:34">
      <c r="A22" s="3"/>
      <c r="B22" s="104" t="s">
        <v>49</v>
      </c>
      <c r="C22" s="108">
        <f>(((('Matriz de Consumo'!C22*1000000000)/$AG$9)/1000)/$AF$9)/1000</f>
        <v>0</v>
      </c>
      <c r="D22" s="71">
        <f>(((('Matriz de Consumo'!D22*1000000000)/$AG$21)/1000)/$AF$21)/1000</f>
        <v>723.60958514505955</v>
      </c>
      <c r="E22" s="71">
        <f>(((('Matriz de Consumo'!E22*1000000000)/$AG$23)/1000)/$AF$23)/1000</f>
        <v>0</v>
      </c>
      <c r="F22" s="71">
        <f>(((('Matriz de Consumo'!F22*1000000000)/$AG$22)/1000)/$AF$22)/1000</f>
        <v>0</v>
      </c>
      <c r="G22" s="71">
        <f>(((('Matriz de Consumo'!G22*1000000000)/$AG$27)/1000)/$AF$27)/1000</f>
        <v>0</v>
      </c>
      <c r="H22" s="71">
        <f>(((('Matriz de Consumo'!H22*1000000000)/$AG$27)/1000)/$AF$27)/1000</f>
        <v>0</v>
      </c>
      <c r="I22" s="71">
        <f>(((('Matriz de Consumo'!I22*1000000000)/$AG$27)/1000)/$AF$27)/1000</f>
        <v>0</v>
      </c>
      <c r="J22" s="109">
        <f>(((('Matriz de Consumo'!J22*1000000000)/$AG$25)/1000)/$AF$25)/1000</f>
        <v>0</v>
      </c>
      <c r="K22" s="108">
        <f>(((('Matriz de Consumo'!K22*1000000000)/$AG$20)/1000)/$AF$20)/1000</f>
        <v>42.711067380952386</v>
      </c>
      <c r="L22" s="71">
        <f>(((('Matriz de Consumo'!L22*1000000000)/$AG$11)/1000)/$AH$11)/1000</f>
        <v>35.678881999999994</v>
      </c>
      <c r="M22" s="71">
        <f>(((('Matriz de Consumo'!M22*1000000000)/$AG$16)/1000)/$AF$16)/1000</f>
        <v>105.56924657534249</v>
      </c>
      <c r="N22" s="71">
        <f>(((('Matriz de Consumo'!N22*1000000000)/$AG$19)/1000)/$AF$19)/1000</f>
        <v>0</v>
      </c>
      <c r="O22" s="71">
        <f>(((('Matriz de Consumo'!O22*1000000000)/$AG$15)/1000)/$AF$15)/1000</f>
        <v>67.752448363636375</v>
      </c>
      <c r="P22" s="71">
        <f>(((('Matriz de Consumo'!P22*1000000000)/$AG$17)/1000)/$AF$17)/1000</f>
        <v>0</v>
      </c>
      <c r="Q22" s="71">
        <f>(((('Matriz de Consumo'!Q22*1000000000)/$AG$18)/1000)/$AF$18)/1000</f>
        <v>0</v>
      </c>
      <c r="R22" s="71">
        <f>(((('Matriz de Consumo'!R22*1000000000)/$AG$14)/1000)/$AF$14)/1000</f>
        <v>4.2857142857142865</v>
      </c>
      <c r="S22" s="71">
        <f>(((('Matriz de Consumo'!S22*1000000000)/$AG$26)/1000)/$AF$26)/1000</f>
        <v>0.29933284086126055</v>
      </c>
      <c r="T22" s="71">
        <f>(((('Matriz de Consumo'!T22*1000000000)/$AG$24)/1000)/$AF$24)/1000</f>
        <v>0</v>
      </c>
      <c r="U22" s="109">
        <f>(((('Matriz de Consumo'!U22*1000000000)/$AG$28)/1000)/$AF$28)/1000</f>
        <v>497.2658647863957</v>
      </c>
      <c r="V22" s="71">
        <f>(((('Matriz de Consumo'!V22*1000000000)/$AG$27)/1000)/$AF$27)/1000</f>
        <v>3797.9497312700014</v>
      </c>
      <c r="W22" s="108">
        <f>(((('Matriz de Consumo'!W22*1000000000)/$AG$24)/1000)/$AF$24)/1000</f>
        <v>0</v>
      </c>
      <c r="X22" s="71">
        <f>(((('Matriz de Consumo'!X22*1000000000)/$AG$29)/1000)/$AF$29)/1000</f>
        <v>60945.054945054952</v>
      </c>
      <c r="Y22" s="71">
        <f>(((('Matriz de Consumo'!Y22*1000000000)/$AG$30)/1000)/$AF$30)/1000</f>
        <v>15.427</v>
      </c>
      <c r="Z22" s="109">
        <f>(((('Matriz de Consumo'!Z22*1000000000)/$AG$31)/1000)/$AF$31)/1000</f>
        <v>844912.5</v>
      </c>
      <c r="AA22" s="71">
        <f>(((('Matriz de Consumo'!AA22*1000000000)/$AG$32)/1000)/$AF$32)/1000</f>
        <v>1.8192287928507045</v>
      </c>
      <c r="AB22" s="119">
        <f>(((('Matriz de Consumo'!AB22*1000000000)/$AG$33)/1000)/$AF$33)/1000</f>
        <v>0</v>
      </c>
      <c r="AC22" s="124">
        <f t="shared" si="3"/>
        <v>911149.92304649577</v>
      </c>
      <c r="AE22" s="175" t="s">
        <v>86</v>
      </c>
      <c r="AF22" s="179">
        <v>1</v>
      </c>
      <c r="AG22" s="177">
        <v>3500</v>
      </c>
      <c r="AH22" s="175"/>
    </row>
    <row r="23" spans="1:34">
      <c r="A23" s="3"/>
      <c r="B23" s="97" t="s">
        <v>40</v>
      </c>
      <c r="C23" s="110">
        <f>(((('Matriz de Consumo'!C23*1000000000)/$AG$9)/1000)/$AF$9)/1000</f>
        <v>0</v>
      </c>
      <c r="D23" s="72">
        <f>(((('Matriz de Consumo'!D23*1000000000)/$AG$21)/1000)/$AF$21)/1000</f>
        <v>0</v>
      </c>
      <c r="E23" s="72">
        <f>(((('Matriz de Consumo'!E23*1000000000)/$AG$23)/1000)/$AF$23)/1000</f>
        <v>0</v>
      </c>
      <c r="F23" s="72">
        <f>(((('Matriz de Consumo'!F23*1000000000)/$AG$22)/1000)/$AF$22)/1000</f>
        <v>0</v>
      </c>
      <c r="G23" s="72">
        <f>(((('Matriz de Consumo'!G23*1000000000)/$AG$27)/1000)/$AF$27)/1000</f>
        <v>0</v>
      </c>
      <c r="H23" s="72">
        <f>(((('Matriz de Consumo'!H23*1000000000)/$AG$27)/1000)/$AF$27)/1000</f>
        <v>0</v>
      </c>
      <c r="I23" s="72">
        <f>(((('Matriz de Consumo'!I23*1000000000)/$AG$27)/1000)/$AF$27)/1000</f>
        <v>0</v>
      </c>
      <c r="J23" s="111">
        <f>(((('Matriz de Consumo'!J23*1000000000)/$AG$25)/1000)/$AF$25)/1000</f>
        <v>0</v>
      </c>
      <c r="K23" s="115">
        <f>(((('Matriz de Consumo'!K23*1000000000)/$AG$20)/1000)/$AF$20)/1000</f>
        <v>0</v>
      </c>
      <c r="L23" s="72">
        <f>(((('Matriz de Consumo'!L23*1000000000)/$AG$11)/1000)/$AH$11)/1000</f>
        <v>0</v>
      </c>
      <c r="M23" s="72">
        <f>(((('Matriz de Consumo'!M23*1000000000)/$AG$16)/1000)/$AF$16)/1000</f>
        <v>0</v>
      </c>
      <c r="N23" s="72">
        <f>(((('Matriz de Consumo'!N23*1000000000)/$AG$19)/1000)/$AF$19)/1000</f>
        <v>0</v>
      </c>
      <c r="O23" s="72">
        <f>(((('Matriz de Consumo'!O23*1000000000)/$AG$15)/1000)/$AF$15)/1000</f>
        <v>0</v>
      </c>
      <c r="P23" s="72">
        <f>(((('Matriz de Consumo'!P23*1000000000)/$AG$17)/1000)/$AF$17)/1000</f>
        <v>0</v>
      </c>
      <c r="Q23" s="72">
        <f>(((('Matriz de Consumo'!Q23*1000000000)/$AG$18)/1000)/$AF$18)/1000</f>
        <v>0</v>
      </c>
      <c r="R23" s="72">
        <f>(((('Matriz de Consumo'!R23*1000000000)/$AG$14)/1000)/$AF$14)/1000</f>
        <v>0</v>
      </c>
      <c r="S23" s="72">
        <f>(((('Matriz de Consumo'!S23*1000000000)/$AG$26)/1000)/$AF$26)/1000</f>
        <v>0</v>
      </c>
      <c r="T23" s="72">
        <f>(((('Matriz de Consumo'!T23*1000000000)/$AG$24)/1000)/$AF$24)/1000</f>
        <v>0</v>
      </c>
      <c r="U23" s="111">
        <f>(((('Matriz de Consumo'!U23*1000000000)/$AG$28)/1000)/$AF$28)/1000</f>
        <v>0</v>
      </c>
      <c r="V23" s="72">
        <f>(((('Matriz de Consumo'!V23*1000000000)/$AG$27)/1000)/$AF$27)/1000</f>
        <v>0</v>
      </c>
      <c r="W23" s="110">
        <f>(((('Matriz de Consumo'!W23*1000000000)/$AG$24)/1000)/$AF$24)/1000</f>
        <v>0</v>
      </c>
      <c r="X23" s="72">
        <f>(((('Matriz de Consumo'!X23*1000000000)/$AG$29)/1000)/$AF$29)/1000</f>
        <v>0</v>
      </c>
      <c r="Y23" s="72">
        <f>(((('Matriz de Consumo'!Y23*1000000000)/$AG$30)/1000)/$AF$30)/1000</f>
        <v>0</v>
      </c>
      <c r="Z23" s="111">
        <f>(((('Matriz de Consumo'!Z23*1000000000)/$AG$31)/1000)/$AF$31)/1000</f>
        <v>0</v>
      </c>
      <c r="AA23" s="72">
        <f>(((('Matriz de Consumo'!AA23*1000000000)/$AG$32)/1000)/$AF$32)/1000</f>
        <v>0</v>
      </c>
      <c r="AB23" s="120">
        <f>(((('Matriz de Consumo'!AB23*1000000000)/$AG$33)/1000)/$AF$33)/1000</f>
        <v>0</v>
      </c>
      <c r="AC23" s="117">
        <f t="shared" si="3"/>
        <v>0</v>
      </c>
      <c r="AE23" s="175" t="s">
        <v>11</v>
      </c>
      <c r="AF23" s="179">
        <v>1</v>
      </c>
      <c r="AG23" s="177">
        <v>7000</v>
      </c>
      <c r="AH23" s="175"/>
    </row>
    <row r="24" spans="1:34">
      <c r="A24" s="3"/>
      <c r="B24" s="97" t="s">
        <v>4</v>
      </c>
      <c r="C24" s="110">
        <f>(((('Matriz de Consumo'!C24*1000000000)/$AG$9)/1000)/$AF$9)/1000</f>
        <v>0</v>
      </c>
      <c r="D24" s="72">
        <f>(((('Matriz de Consumo'!D24*1000000000)/$AG$21)/1000)/$AF$21)/1000</f>
        <v>0</v>
      </c>
      <c r="E24" s="72">
        <f>(((('Matriz de Consumo'!E24*1000000000)/$AG$23)/1000)/$AF$23)/1000</f>
        <v>0</v>
      </c>
      <c r="F24" s="72">
        <f>(((('Matriz de Consumo'!F24*1000000000)/$AG$22)/1000)/$AF$22)/1000</f>
        <v>0</v>
      </c>
      <c r="G24" s="72">
        <f>(((('Matriz de Consumo'!G24*1000000000)/$AG$27)/1000)/$AF$27)/1000</f>
        <v>0</v>
      </c>
      <c r="H24" s="72">
        <f>(((('Matriz de Consumo'!H24*1000000000)/$AG$27)/1000)/$AF$27)/1000</f>
        <v>0</v>
      </c>
      <c r="I24" s="72">
        <f>(((('Matriz de Consumo'!I24*1000000000)/$AG$27)/1000)/$AF$27)/1000</f>
        <v>0</v>
      </c>
      <c r="J24" s="111">
        <f>(((('Matriz de Consumo'!J24*1000000000)/$AG$25)/1000)/$AF$25)/1000</f>
        <v>0</v>
      </c>
      <c r="K24" s="110">
        <f>(((('Matriz de Consumo'!K24*1000000000)/$AG$20)/1000)/$AF$20)/1000</f>
        <v>0.13319999999999999</v>
      </c>
      <c r="L24" s="72">
        <f>(((('Matriz de Consumo'!L24*1000000000)/$AG$11)/1000)/$AH$11)/1000</f>
        <v>0</v>
      </c>
      <c r="M24" s="72">
        <f>(((('Matriz de Consumo'!M24*1000000000)/$AG$16)/1000)/$AF$16)/1000</f>
        <v>0</v>
      </c>
      <c r="N24" s="72">
        <f>(((('Matriz de Consumo'!N24*1000000000)/$AG$19)/1000)/$AF$19)/1000</f>
        <v>0</v>
      </c>
      <c r="O24" s="72">
        <f>(((('Matriz de Consumo'!O24*1000000000)/$AG$15)/1000)/$AF$15)/1000</f>
        <v>0</v>
      </c>
      <c r="P24" s="72">
        <f>(((('Matriz de Consumo'!P24*1000000000)/$AG$17)/1000)/$AF$17)/1000</f>
        <v>0</v>
      </c>
      <c r="Q24" s="72">
        <f>(((('Matriz de Consumo'!Q24*1000000000)/$AG$18)/1000)/$AF$18)/1000</f>
        <v>0</v>
      </c>
      <c r="R24" s="72">
        <f>(((('Matriz de Consumo'!R24*1000000000)/$AG$14)/1000)/$AF$14)/1000</f>
        <v>0</v>
      </c>
      <c r="S24" s="72">
        <f>(((('Matriz de Consumo'!S24*1000000000)/$AG$26)/1000)/$AF$26)/1000</f>
        <v>0</v>
      </c>
      <c r="T24" s="72">
        <f>(((('Matriz de Consumo'!T24*1000000000)/$AG$24)/1000)/$AF$24)/1000</f>
        <v>0</v>
      </c>
      <c r="U24" s="111">
        <f>(((('Matriz de Consumo'!U24*1000000000)/$AG$28)/1000)/$AF$28)/1000</f>
        <v>0</v>
      </c>
      <c r="V24" s="72">
        <f>(((('Matriz de Consumo'!V24*1000000000)/$AG$27)/1000)/$AF$27)/1000</f>
        <v>2934.0695430000019</v>
      </c>
      <c r="W24" s="110">
        <f>(((('Matriz de Consumo'!W24*1000000000)/$AG$24)/1000)/$AF$24)/1000</f>
        <v>0</v>
      </c>
      <c r="X24" s="72">
        <f>(((('Matriz de Consumo'!X24*1000000000)/$AG$29)/1000)/$AF$29)/1000</f>
        <v>0</v>
      </c>
      <c r="Y24" s="72">
        <f>(((('Matriz de Consumo'!Y24*1000000000)/$AG$30)/1000)/$AF$30)/1000</f>
        <v>0</v>
      </c>
      <c r="Z24" s="111">
        <f>(((('Matriz de Consumo'!Z24*1000000000)/$AG$31)/1000)/$AF$31)/1000</f>
        <v>0</v>
      </c>
      <c r="AA24" s="72">
        <f>(((('Matriz de Consumo'!AA24*1000000000)/$AG$32)/1000)/$AF$32)/1000</f>
        <v>0</v>
      </c>
      <c r="AB24" s="120">
        <f>(((('Matriz de Consumo'!AB24*1000000000)/$AG$33)/1000)/$AF$33)/1000</f>
        <v>0</v>
      </c>
      <c r="AC24" s="117">
        <f t="shared" si="3"/>
        <v>2934.2027430000021</v>
      </c>
      <c r="AE24" s="175" t="s">
        <v>123</v>
      </c>
      <c r="AF24" s="179">
        <v>1</v>
      </c>
      <c r="AG24" s="177">
        <v>7000</v>
      </c>
      <c r="AH24" s="175"/>
    </row>
    <row r="25" spans="1:34">
      <c r="A25" s="3"/>
      <c r="B25" s="97" t="s">
        <v>43</v>
      </c>
      <c r="C25" s="110">
        <f>(((('Matriz de Consumo'!C25*1000000000)/$AG$9)/1000)/$AF$9)/1000</f>
        <v>0</v>
      </c>
      <c r="D25" s="72">
        <f>(((('Matriz de Consumo'!D25*1000000000)/$AG$21)/1000)/$AF$21)/1000</f>
        <v>0</v>
      </c>
      <c r="E25" s="72">
        <f>(((('Matriz de Consumo'!E25*1000000000)/$AG$23)/1000)/$AF$23)/1000</f>
        <v>0</v>
      </c>
      <c r="F25" s="72">
        <f>(((('Matriz de Consumo'!F25*1000000000)/$AG$22)/1000)/$AF$22)/1000</f>
        <v>0</v>
      </c>
      <c r="G25" s="72">
        <f>(((('Matriz de Consumo'!G25*1000000000)/$AG$27)/1000)/$AF$27)/1000</f>
        <v>0</v>
      </c>
      <c r="H25" s="72">
        <f>(((('Matriz de Consumo'!H25*1000000000)/$AG$27)/1000)/$AF$27)/1000</f>
        <v>0</v>
      </c>
      <c r="I25" s="72">
        <f>(((('Matriz de Consumo'!I25*1000000000)/$AG$27)/1000)/$AF$27)/1000</f>
        <v>0</v>
      </c>
      <c r="J25" s="111">
        <f>(((('Matriz de Consumo'!J25*1000000000)/$AG$25)/1000)/$AF$25)/1000</f>
        <v>0</v>
      </c>
      <c r="K25" s="110">
        <f>(((('Matriz de Consumo'!K25*1000000000)/$AG$20)/1000)/$AF$20)/1000</f>
        <v>0</v>
      </c>
      <c r="L25" s="72">
        <f>(((('Matriz de Consumo'!L25*1000000000)/$AG$11)/1000)/$AH$11)/1000</f>
        <v>0</v>
      </c>
      <c r="M25" s="72">
        <f>(((('Matriz de Consumo'!M25*1000000000)/$AG$16)/1000)/$AF$16)/1000</f>
        <v>0</v>
      </c>
      <c r="N25" s="72">
        <f>(((('Matriz de Consumo'!N25*1000000000)/$AG$19)/1000)/$AF$19)/1000</f>
        <v>0</v>
      </c>
      <c r="O25" s="72">
        <f>(((('Matriz de Consumo'!O25*1000000000)/$AG$15)/1000)/$AF$15)/1000</f>
        <v>0</v>
      </c>
      <c r="P25" s="72">
        <f>(((('Matriz de Consumo'!P25*1000000000)/$AG$17)/1000)/$AF$17)/1000</f>
        <v>0</v>
      </c>
      <c r="Q25" s="72">
        <f>(((('Matriz de Consumo'!Q25*1000000000)/$AG$18)/1000)/$AF$18)/1000</f>
        <v>0</v>
      </c>
      <c r="R25" s="72">
        <f>(((('Matriz de Consumo'!R25*1000000000)/$AG$14)/1000)/$AF$14)/1000</f>
        <v>0</v>
      </c>
      <c r="S25" s="72">
        <f>(((('Matriz de Consumo'!S25*1000000000)/$AG$26)/1000)/$AF$26)/1000</f>
        <v>0</v>
      </c>
      <c r="T25" s="72">
        <f>(((('Matriz de Consumo'!T25*1000000000)/$AG$24)/1000)/$AF$24)/1000</f>
        <v>0</v>
      </c>
      <c r="U25" s="111">
        <f>(((('Matriz de Consumo'!U25*1000000000)/$AG$28)/1000)/$AF$28)/1000</f>
        <v>0</v>
      </c>
      <c r="V25" s="72">
        <f>(((('Matriz de Consumo'!V25*1000000000)/$AG$27)/1000)/$AF$27)/1000</f>
        <v>3.598338</v>
      </c>
      <c r="W25" s="110">
        <f>(((('Matriz de Consumo'!W25*1000000000)/$AG$24)/1000)/$AF$24)/1000</f>
        <v>0</v>
      </c>
      <c r="X25" s="72">
        <f>(((('Matriz de Consumo'!X25*1000000000)/$AG$29)/1000)/$AF$29)/1000</f>
        <v>21627.692307692312</v>
      </c>
      <c r="Y25" s="72">
        <f>(((('Matriz de Consumo'!Y25*1000000000)/$AG$30)/1000)/$AF$30)/1000</f>
        <v>0</v>
      </c>
      <c r="Z25" s="111">
        <f>(((('Matriz de Consumo'!Z25*1000000000)/$AG$31)/1000)/$AF$31)/1000</f>
        <v>417791.66666666669</v>
      </c>
      <c r="AA25" s="72">
        <f>(((('Matriz de Consumo'!AA25*1000000000)/$AG$32)/1000)/$AF$32)/1000</f>
        <v>0</v>
      </c>
      <c r="AB25" s="120">
        <f>(((('Matriz de Consumo'!AB25*1000000000)/$AG$33)/1000)/$AF$33)/1000</f>
        <v>0</v>
      </c>
      <c r="AC25" s="117">
        <f t="shared" si="3"/>
        <v>439422.95731235901</v>
      </c>
      <c r="AE25" s="175" t="s">
        <v>16</v>
      </c>
      <c r="AF25" s="179">
        <v>1</v>
      </c>
      <c r="AG25" s="177">
        <v>5600</v>
      </c>
      <c r="AH25" s="175" t="s">
        <v>122</v>
      </c>
    </row>
    <row r="26" spans="1:34">
      <c r="A26" s="3"/>
      <c r="B26" s="97" t="s">
        <v>44</v>
      </c>
      <c r="C26" s="110">
        <f>(((('Matriz de Consumo'!C26*1000000000)/$AG$9)/1000)/$AF$9)/1000</f>
        <v>0</v>
      </c>
      <c r="D26" s="72">
        <f>(((('Matriz de Consumo'!D26*1000000000)/$AG$21)/1000)/$AF$21)/1000</f>
        <v>0</v>
      </c>
      <c r="E26" s="72">
        <f>(((('Matriz de Consumo'!E26*1000000000)/$AG$23)/1000)/$AF$23)/1000</f>
        <v>0</v>
      </c>
      <c r="F26" s="72">
        <f>(((('Matriz de Consumo'!F26*1000000000)/$AG$22)/1000)/$AF$22)/1000</f>
        <v>0</v>
      </c>
      <c r="G26" s="72">
        <f>(((('Matriz de Consumo'!G26*1000000000)/$AG$27)/1000)/$AF$27)/1000</f>
        <v>0</v>
      </c>
      <c r="H26" s="72">
        <f>(((('Matriz de Consumo'!H26*1000000000)/$AG$27)/1000)/$AF$27)/1000</f>
        <v>0</v>
      </c>
      <c r="I26" s="72">
        <f>(((('Matriz de Consumo'!I26*1000000000)/$AG$27)/1000)/$AF$27)/1000</f>
        <v>0</v>
      </c>
      <c r="J26" s="111">
        <f>(((('Matriz de Consumo'!J26*1000000000)/$AG$25)/1000)/$AF$25)/1000</f>
        <v>0</v>
      </c>
      <c r="K26" s="110">
        <f>(((('Matriz de Consumo'!K26*1000000000)/$AG$20)/1000)/$AF$20)/1000</f>
        <v>32.269165000000001</v>
      </c>
      <c r="L26" s="72">
        <f>(((('Matriz de Consumo'!L26*1000000000)/$AG$11)/1000)/$AH$11)/1000</f>
        <v>34.042999999999999</v>
      </c>
      <c r="M26" s="72">
        <f>(((('Matriz de Consumo'!M26*1000000000)/$AG$16)/1000)/$AF$16)/1000</f>
        <v>0</v>
      </c>
      <c r="N26" s="72">
        <f>(((('Matriz de Consumo'!N26*1000000000)/$AG$19)/1000)/$AF$19)/1000</f>
        <v>0</v>
      </c>
      <c r="O26" s="72">
        <f>(((('Matriz de Consumo'!O26*1000000000)/$AG$15)/1000)/$AF$15)/1000</f>
        <v>0.35423018181818183</v>
      </c>
      <c r="P26" s="72">
        <f>(((('Matriz de Consumo'!P26*1000000000)/$AG$17)/1000)/$AF$17)/1000</f>
        <v>0</v>
      </c>
      <c r="Q26" s="72">
        <f>(((('Matriz de Consumo'!Q26*1000000000)/$AG$18)/1000)/$AF$18)/1000</f>
        <v>0</v>
      </c>
      <c r="R26" s="72">
        <f>(((('Matriz de Consumo'!R26*1000000000)/$AG$14)/1000)/$AF$14)/1000</f>
        <v>0</v>
      </c>
      <c r="S26" s="72">
        <f>(((('Matriz de Consumo'!S26*1000000000)/$AG$26)/1000)/$AF$26)/1000</f>
        <v>0</v>
      </c>
      <c r="T26" s="72">
        <f>(((('Matriz de Consumo'!T26*1000000000)/$AG$24)/1000)/$AF$24)/1000</f>
        <v>0</v>
      </c>
      <c r="U26" s="111">
        <f>(((('Matriz de Consumo'!U26*1000000000)/$AG$28)/1000)/$AF$28)/1000</f>
        <v>0</v>
      </c>
      <c r="V26" s="72">
        <f>(((('Matriz de Consumo'!V26*1000000000)/$AG$27)/1000)/$AF$27)/1000</f>
        <v>0</v>
      </c>
      <c r="W26" s="110">
        <f>(((('Matriz de Consumo'!W26*1000000000)/$AG$24)/1000)/$AF$24)/1000</f>
        <v>0</v>
      </c>
      <c r="X26" s="72">
        <f>(((('Matriz de Consumo'!X26*1000000000)/$AG$29)/1000)/$AF$29)/1000</f>
        <v>39317.362637362647</v>
      </c>
      <c r="Y26" s="72">
        <f>(((('Matriz de Consumo'!Y26*1000000000)/$AG$30)/1000)/$AF$30)/1000</f>
        <v>15.427</v>
      </c>
      <c r="Z26" s="111">
        <f>(((('Matriz de Consumo'!Z26*1000000000)/$AG$31)/1000)/$AF$31)/1000</f>
        <v>427120.83333333337</v>
      </c>
      <c r="AA26" s="72">
        <f>(((('Matriz de Consumo'!AA26*1000000000)/$AG$32)/1000)/$AF$32)/1000</f>
        <v>0</v>
      </c>
      <c r="AB26" s="120">
        <f>(((('Matriz de Consumo'!AB26*1000000000)/$AG$33)/1000)/$AF$33)/1000</f>
        <v>0</v>
      </c>
      <c r="AC26" s="117">
        <f t="shared" si="3"/>
        <v>466520.28936587786</v>
      </c>
      <c r="AE26" s="175" t="s">
        <v>25</v>
      </c>
      <c r="AF26" s="179">
        <v>1</v>
      </c>
      <c r="AG26" s="177">
        <v>4260</v>
      </c>
      <c r="AH26" s="175" t="s">
        <v>124</v>
      </c>
    </row>
    <row r="27" spans="1:34">
      <c r="A27" s="3"/>
      <c r="B27" s="97" t="s">
        <v>45</v>
      </c>
      <c r="C27" s="110">
        <f>(((('Matriz de Consumo'!C27*1000000000)/$AG$9)/1000)/$AF$9)/1000</f>
        <v>0</v>
      </c>
      <c r="D27" s="72">
        <f>(((('Matriz de Consumo'!D27*1000000000)/$AG$21)/1000)/$AF$21)/1000</f>
        <v>0</v>
      </c>
      <c r="E27" s="72">
        <f>(((('Matriz de Consumo'!E27*1000000000)/$AG$23)/1000)/$AF$23)/1000</f>
        <v>0</v>
      </c>
      <c r="F27" s="72">
        <f>(((('Matriz de Consumo'!F27*1000000000)/$AG$22)/1000)/$AF$22)/1000</f>
        <v>0</v>
      </c>
      <c r="G27" s="72">
        <f>(((('Matriz de Consumo'!G27*1000000000)/$AG$27)/1000)/$AF$27)/1000</f>
        <v>0</v>
      </c>
      <c r="H27" s="72">
        <f>(((('Matriz de Consumo'!H27*1000000000)/$AG$27)/1000)/$AF$27)/1000</f>
        <v>0</v>
      </c>
      <c r="I27" s="72">
        <f>(((('Matriz de Consumo'!I27*1000000000)/$AG$27)/1000)/$AF$27)/1000</f>
        <v>0</v>
      </c>
      <c r="J27" s="111">
        <f>(((('Matriz de Consumo'!J27*1000000000)/$AG$25)/1000)/$AF$25)/1000</f>
        <v>0</v>
      </c>
      <c r="K27" s="110">
        <f>(((('Matriz de Consumo'!K27*1000000000)/$AG$20)/1000)/$AF$20)/1000</f>
        <v>0</v>
      </c>
      <c r="L27" s="72">
        <f>(((('Matriz de Consumo'!L27*1000000000)/$AG$11)/1000)/$AH$11)/1000</f>
        <v>0</v>
      </c>
      <c r="M27" s="72">
        <f>(((('Matriz de Consumo'!M27*1000000000)/$AG$16)/1000)/$AF$16)/1000</f>
        <v>0</v>
      </c>
      <c r="N27" s="72">
        <f>(((('Matriz de Consumo'!N27*1000000000)/$AG$19)/1000)/$AF$19)/1000</f>
        <v>0</v>
      </c>
      <c r="O27" s="72">
        <f>(((('Matriz de Consumo'!O27*1000000000)/$AG$15)/1000)/$AF$15)/1000</f>
        <v>0</v>
      </c>
      <c r="P27" s="72">
        <f>(((('Matriz de Consumo'!P27*1000000000)/$AG$17)/1000)/$AF$17)/1000</f>
        <v>0</v>
      </c>
      <c r="Q27" s="72">
        <f>(((('Matriz de Consumo'!Q27*1000000000)/$AG$18)/1000)/$AF$18)/1000</f>
        <v>0</v>
      </c>
      <c r="R27" s="72">
        <f>(((('Matriz de Consumo'!R27*1000000000)/$AG$14)/1000)/$AF$14)/1000</f>
        <v>0</v>
      </c>
      <c r="S27" s="72">
        <f>(((('Matriz de Consumo'!S27*1000000000)/$AG$26)/1000)/$AF$26)/1000</f>
        <v>0</v>
      </c>
      <c r="T27" s="72">
        <f>(((('Matriz de Consumo'!T27*1000000000)/$AG$24)/1000)/$AF$24)/1000</f>
        <v>0</v>
      </c>
      <c r="U27" s="111">
        <f>(((('Matriz de Consumo'!U27*1000000000)/$AG$28)/1000)/$AF$28)/1000</f>
        <v>0</v>
      </c>
      <c r="V27" s="72">
        <f>(((('Matriz de Consumo'!V27*1000000000)/$AG$27)/1000)/$AF$27)/1000</f>
        <v>4.8500738700000001</v>
      </c>
      <c r="W27" s="110">
        <f>(((('Matriz de Consumo'!W27*1000000000)/$AG$24)/1000)/$AF$24)/1000</f>
        <v>0</v>
      </c>
      <c r="X27" s="72">
        <f>(((('Matriz de Consumo'!X27*1000000000)/$AG$29)/1000)/$AF$29)/1000</f>
        <v>0</v>
      </c>
      <c r="Y27" s="72">
        <f>(((('Matriz de Consumo'!Y27*1000000000)/$AG$30)/1000)/$AF$30)/1000</f>
        <v>0</v>
      </c>
      <c r="Z27" s="111">
        <f>(((('Matriz de Consumo'!Z27*1000000000)/$AG$31)/1000)/$AF$31)/1000</f>
        <v>0</v>
      </c>
      <c r="AA27" s="72">
        <f>(((('Matriz de Consumo'!AA27*1000000000)/$AG$32)/1000)/$AF$32)/1000</f>
        <v>1.8192287928507045</v>
      </c>
      <c r="AB27" s="120">
        <f>(((('Matriz de Consumo'!AB27*1000000000)/$AG$33)/1000)/$AF$33)/1000</f>
        <v>0</v>
      </c>
      <c r="AC27" s="117">
        <f t="shared" si="3"/>
        <v>6.6693026628507042</v>
      </c>
      <c r="AE27" s="175" t="s">
        <v>4</v>
      </c>
      <c r="AF27" s="179">
        <v>1</v>
      </c>
      <c r="AG27" s="177">
        <v>860</v>
      </c>
      <c r="AH27" s="175" t="s">
        <v>125</v>
      </c>
    </row>
    <row r="28" spans="1:34">
      <c r="A28" s="3"/>
      <c r="B28" s="97" t="s">
        <v>46</v>
      </c>
      <c r="C28" s="110">
        <f>(((('Matriz de Consumo'!C28*1000000000)/$AG$9)/1000)/$AF$9)/1000</f>
        <v>0</v>
      </c>
      <c r="D28" s="72">
        <f>(((('Matriz de Consumo'!D28*1000000000)/$AG$21)/1000)/$AF$21)/1000</f>
        <v>712.00800000000004</v>
      </c>
      <c r="E28" s="72">
        <f>(((('Matriz de Consumo'!E28*1000000000)/$AG$23)/1000)/$AF$23)/1000</f>
        <v>0</v>
      </c>
      <c r="F28" s="72">
        <f>(((('Matriz de Consumo'!F28*1000000000)/$AG$22)/1000)/$AF$22)/1000</f>
        <v>0</v>
      </c>
      <c r="G28" s="72">
        <f>(((('Matriz de Consumo'!G28*1000000000)/$AG$27)/1000)/$AF$27)/1000</f>
        <v>0</v>
      </c>
      <c r="H28" s="72">
        <f>(((('Matriz de Consumo'!H28*1000000000)/$AG$27)/1000)/$AF$27)/1000</f>
        <v>0</v>
      </c>
      <c r="I28" s="72">
        <f>(((('Matriz de Consumo'!I28*1000000000)/$AG$27)/1000)/$AF$27)/1000</f>
        <v>0</v>
      </c>
      <c r="J28" s="111">
        <f>(((('Matriz de Consumo'!J28*1000000000)/$AG$25)/1000)/$AF$25)/1000</f>
        <v>0</v>
      </c>
      <c r="K28" s="110">
        <f>(((('Matriz de Consumo'!K28*1000000000)/$AG$20)/1000)/$AF$20)/1000</f>
        <v>9.8030023809523819</v>
      </c>
      <c r="L28" s="72">
        <f>(((('Matriz de Consumo'!L28*1000000000)/$AG$11)/1000)/$AH$11)/1000</f>
        <v>1.6358820000000001</v>
      </c>
      <c r="M28" s="72">
        <f>(((('Matriz de Consumo'!M28*1000000000)/$AG$16)/1000)/$AF$16)/1000</f>
        <v>105.56924657534249</v>
      </c>
      <c r="N28" s="72">
        <f>(((('Matriz de Consumo'!N28*1000000000)/$AG$19)/1000)/$AF$19)/1000</f>
        <v>0</v>
      </c>
      <c r="O28" s="72">
        <f>(((('Matriz de Consumo'!O28*1000000000)/$AG$15)/1000)/$AF$15)/1000</f>
        <v>67.39821818181818</v>
      </c>
      <c r="P28" s="72">
        <f>(((('Matriz de Consumo'!P28*1000000000)/$AG$17)/1000)/$AF$17)/1000</f>
        <v>0</v>
      </c>
      <c r="Q28" s="72">
        <f>(((('Matriz de Consumo'!Q28*1000000000)/$AG$18)/1000)/$AF$18)/1000</f>
        <v>0</v>
      </c>
      <c r="R28" s="72">
        <f>(((('Matriz de Consumo'!R28*1000000000)/$AG$14)/1000)/$AF$14)/1000</f>
        <v>4.2857142857142865</v>
      </c>
      <c r="S28" s="72">
        <f>(((('Matriz de Consumo'!S28*1000000000)/$AG$26)/1000)/$AF$26)/1000</f>
        <v>0.29933284086126055</v>
      </c>
      <c r="T28" s="72">
        <f>(((('Matriz de Consumo'!T28*1000000000)/$AG$24)/1000)/$AF$24)/1000</f>
        <v>0</v>
      </c>
      <c r="U28" s="111">
        <f>(((('Matriz de Consumo'!U28*1000000000)/$AG$28)/1000)/$AF$28)/1000</f>
        <v>497.2658647863957</v>
      </c>
      <c r="V28" s="72">
        <f>(((('Matriz de Consumo'!V28*1000000000)/$AG$27)/1000)/$AF$27)/1000</f>
        <v>774.31200000000013</v>
      </c>
      <c r="W28" s="110">
        <f>(((('Matriz de Consumo'!W28*1000000000)/$AG$24)/1000)/$AF$24)/1000</f>
        <v>0</v>
      </c>
      <c r="X28" s="72">
        <f>(((('Matriz de Consumo'!X28*1000000000)/$AG$29)/1000)/$AF$29)/1000</f>
        <v>0</v>
      </c>
      <c r="Y28" s="72">
        <f>(((('Matriz de Consumo'!Y28*1000000000)/$AG$30)/1000)/$AF$30)/1000</f>
        <v>0</v>
      </c>
      <c r="Z28" s="111">
        <f>(((('Matriz de Consumo'!Z28*1000000000)/$AG$31)/1000)/$AF$31)/1000</f>
        <v>0</v>
      </c>
      <c r="AA28" s="72">
        <f>(((('Matriz de Consumo'!AA28*1000000000)/$AG$32)/1000)/$AF$32)/1000</f>
        <v>0</v>
      </c>
      <c r="AB28" s="120">
        <f>(((('Matriz de Consumo'!AB28*1000000000)/$AG$33)/1000)/$AF$33)/1000</f>
        <v>0</v>
      </c>
      <c r="AC28" s="117">
        <f t="shared" si="3"/>
        <v>2172.5772610510849</v>
      </c>
      <c r="AE28" s="175" t="s">
        <v>140</v>
      </c>
      <c r="AF28" s="179">
        <v>1</v>
      </c>
      <c r="AG28" s="177">
        <v>9644</v>
      </c>
      <c r="AH28" s="183"/>
    </row>
    <row r="29" spans="1:34">
      <c r="A29" s="3"/>
      <c r="B29" s="98" t="s">
        <v>47</v>
      </c>
      <c r="C29" s="126">
        <f>(((('Matriz de Consumo'!C29*1000000000)/$AG$9)/1000)/$AF$9)/1000</f>
        <v>0</v>
      </c>
      <c r="D29" s="85">
        <f>(((('Matriz de Consumo'!D29*1000000000)/$AG$21)/1000)/$AF$21)/1000</f>
        <v>11.601585145059417</v>
      </c>
      <c r="E29" s="85">
        <f>(((('Matriz de Consumo'!E29*1000000000)/$AG$23)/1000)/$AF$23)/1000</f>
        <v>0</v>
      </c>
      <c r="F29" s="85">
        <f>(((('Matriz de Consumo'!F29*1000000000)/$AG$22)/1000)/$AF$22)/1000</f>
        <v>0</v>
      </c>
      <c r="G29" s="85">
        <f>(((('Matriz de Consumo'!G29*1000000000)/$AG$27)/1000)/$AF$27)/1000</f>
        <v>0</v>
      </c>
      <c r="H29" s="85">
        <f>(((('Matriz de Consumo'!H29*1000000000)/$AG$27)/1000)/$AF$27)/1000</f>
        <v>0</v>
      </c>
      <c r="I29" s="85">
        <f>(((('Matriz de Consumo'!I29*1000000000)/$AG$27)/1000)/$AF$27)/1000</f>
        <v>0</v>
      </c>
      <c r="J29" s="127">
        <f>(((('Matriz de Consumo'!J29*1000000000)/$AG$25)/1000)/$AF$25)/1000</f>
        <v>0</v>
      </c>
      <c r="K29" s="126">
        <f>(((('Matriz de Consumo'!K29*1000000000)/$AG$20)/1000)/$AF$20)/1000</f>
        <v>0.50570000000000004</v>
      </c>
      <c r="L29" s="85">
        <f>(((('Matriz de Consumo'!L29*1000000000)/$AG$11)/1000)/$AH$11)/1000</f>
        <v>0</v>
      </c>
      <c r="M29" s="85">
        <f>(((('Matriz de Consumo'!M29*1000000000)/$AG$16)/1000)/$AF$16)/1000</f>
        <v>0</v>
      </c>
      <c r="N29" s="85">
        <f>(((('Matriz de Consumo'!N29*1000000000)/$AG$19)/1000)/$AF$19)/1000</f>
        <v>0</v>
      </c>
      <c r="O29" s="85">
        <f>(((('Matriz de Consumo'!O29*1000000000)/$AG$15)/1000)/$AF$15)/1000</f>
        <v>0</v>
      </c>
      <c r="P29" s="85">
        <f>(((('Matriz de Consumo'!P29*1000000000)/$AG$17)/1000)/$AF$17)/1000</f>
        <v>0</v>
      </c>
      <c r="Q29" s="85">
        <f>(((('Matriz de Consumo'!Q29*1000000000)/$AG$18)/1000)/$AF$18)/1000</f>
        <v>0</v>
      </c>
      <c r="R29" s="85">
        <f>(((('Matriz de Consumo'!R29*1000000000)/$AG$14)/1000)/$AF$14)/1000</f>
        <v>0</v>
      </c>
      <c r="S29" s="85">
        <f>(((('Matriz de Consumo'!S29*1000000000)/$AG$26)/1000)/$AF$26)/1000</f>
        <v>0</v>
      </c>
      <c r="T29" s="85">
        <f>(((('Matriz de Consumo'!T29*1000000000)/$AG$24)/1000)/$AF$24)/1000</f>
        <v>0</v>
      </c>
      <c r="U29" s="127">
        <f>(((('Matriz de Consumo'!U29*1000000000)/$AG$28)/1000)/$AF$28)/1000</f>
        <v>0</v>
      </c>
      <c r="V29" s="85">
        <f>(((('Matriz de Consumo'!V29*1000000000)/$AG$27)/1000)/$AF$27)/1000</f>
        <v>81.119776399999978</v>
      </c>
      <c r="W29" s="126">
        <f>(((('Matriz de Consumo'!W29*1000000000)/$AG$24)/1000)/$AF$24)/1000</f>
        <v>0</v>
      </c>
      <c r="X29" s="85">
        <f>(((('Matriz de Consumo'!X29*1000000000)/$AG$29)/1000)/$AF$29)/1000</f>
        <v>0</v>
      </c>
      <c r="Y29" s="85">
        <f>(((('Matriz de Consumo'!Y29*1000000000)/$AG$30)/1000)/$AF$30)/1000</f>
        <v>0</v>
      </c>
      <c r="Z29" s="127">
        <f>(((('Matriz de Consumo'!Z29*1000000000)/$AG$31)/1000)/$AF$31)/1000</f>
        <v>0</v>
      </c>
      <c r="AA29" s="85">
        <f>(((('Matriz de Consumo'!AA29*1000000000)/$AG$32)/1000)/$AF$32)/1000</f>
        <v>0</v>
      </c>
      <c r="AB29" s="128">
        <f>(((('Matriz de Consumo'!AB29*1000000000)/$AG$33)/1000)/$AF$33)/1000</f>
        <v>0</v>
      </c>
      <c r="AC29" s="118">
        <f t="shared" si="3"/>
        <v>93.227061545059399</v>
      </c>
      <c r="AE29" s="3" t="s">
        <v>29</v>
      </c>
      <c r="AF29" s="179">
        <v>1</v>
      </c>
      <c r="AG29" s="177">
        <v>4.55</v>
      </c>
      <c r="AH29" s="183"/>
    </row>
    <row r="30" spans="1:34">
      <c r="A30" s="3"/>
      <c r="B30" s="104" t="s">
        <v>50</v>
      </c>
      <c r="C30" s="108">
        <f>(((('Matriz de Consumo'!C30*1000000000)/$AG$9)/1000)/$AF$9)/1000</f>
        <v>0</v>
      </c>
      <c r="D30" s="71">
        <f>(((('Matriz de Consumo'!D30*1000000000)/$AG$21)/1000)/$AF$21)/1000</f>
        <v>796.69927427860011</v>
      </c>
      <c r="E30" s="71">
        <f>(((('Matriz de Consumo'!E30*1000000000)/$AG$23)/1000)/$AF$23)/1000</f>
        <v>198.22542303564282</v>
      </c>
      <c r="F30" s="71">
        <f>(((('Matriz de Consumo'!F30*1000000000)/$AG$22)/1000)/$AF$22)/1000</f>
        <v>5988.6126946863587</v>
      </c>
      <c r="G30" s="71">
        <f>(((('Matriz de Consumo'!G30*1000000000)/$AG$27)/1000)/$AF$27)/1000</f>
        <v>0</v>
      </c>
      <c r="H30" s="71">
        <f>(((('Matriz de Consumo'!H30*1000000000)/$AG$27)/1000)/$AF$27)/1000</f>
        <v>0</v>
      </c>
      <c r="I30" s="71">
        <f>(((('Matriz de Consumo'!I30*1000000000)/$AG$27)/1000)/$AF$27)/1000</f>
        <v>0</v>
      </c>
      <c r="J30" s="109">
        <f>(((('Matriz de Consumo'!J30*1000000000)/$AG$25)/1000)/$AF$25)/1000</f>
        <v>0</v>
      </c>
      <c r="K30" s="108">
        <f>(((('Matriz de Consumo'!K30*1000000000)/$AG$20)/1000)/$AF$20)/1000</f>
        <v>2888.8073025933336</v>
      </c>
      <c r="L30" s="71">
        <f>(((('Matriz de Consumo'!L30*1000000000)/$AG$11)/1000)/$AH$11)/1000</f>
        <v>616.09369242000002</v>
      </c>
      <c r="M30" s="71">
        <f>(((('Matriz de Consumo'!M30*1000000000)/$AG$16)/1000)/$AF$16)/1000</f>
        <v>0</v>
      </c>
      <c r="N30" s="71">
        <f>(((('Matriz de Consumo'!N30*1000000000)/$AG$19)/1000)/$AF$19)/1000</f>
        <v>17.335649999999998</v>
      </c>
      <c r="O30" s="71">
        <f>(((('Matriz de Consumo'!O30*1000000000)/$AG$15)/1000)/$AF$15)/1000</f>
        <v>465.49091087272717</v>
      </c>
      <c r="P30" s="71">
        <f>(((('Matriz de Consumo'!P30*1000000000)/$AG$17)/1000)/$AF$17)/1000</f>
        <v>3.0999999999999996E-2</v>
      </c>
      <c r="Q30" s="71">
        <f>(((('Matriz de Consumo'!Q30*1000000000)/$AG$18)/1000)/$AF$18)/1000</f>
        <v>40.665745999999999</v>
      </c>
      <c r="R30" s="71">
        <f>(((('Matriz de Consumo'!R30*1000000000)/$AG$14)/1000)/$AF$14)/1000</f>
        <v>0</v>
      </c>
      <c r="S30" s="71">
        <f>(((('Matriz de Consumo'!S30*1000000000)/$AG$26)/1000)/$AF$26)/1000</f>
        <v>0</v>
      </c>
      <c r="T30" s="71">
        <f>(((('Matriz de Consumo'!T30*1000000000)/$AG$24)/1000)/$AF$24)/1000</f>
        <v>341.02966999999995</v>
      </c>
      <c r="U30" s="109">
        <f>(((('Matriz de Consumo'!U30*1000000000)/$AG$28)/1000)/$AF$28)/1000</f>
        <v>0</v>
      </c>
      <c r="V30" s="71">
        <f>(((('Matriz de Consumo'!V30*1000000000)/$AG$27)/1000)/$AF$27)/1000</f>
        <v>42780.983045536603</v>
      </c>
      <c r="W30" s="108">
        <f>(((('Matriz de Consumo'!W30*1000000000)/$AG$24)/1000)/$AF$24)/1000</f>
        <v>28.018650000000004</v>
      </c>
      <c r="X30" s="71">
        <f>(((('Matriz de Consumo'!X30*1000000000)/$AG$29)/1000)/$AF$29)/1000</f>
        <v>157807.91208791209</v>
      </c>
      <c r="Y30" s="71">
        <f>(((('Matriz de Consumo'!Y30*1000000000)/$AG$30)/1000)/$AF$30)/1000</f>
        <v>0</v>
      </c>
      <c r="Z30" s="109">
        <f>(((('Matriz de Consumo'!Z30*1000000000)/$AG$31)/1000)/$AF$31)/1000</f>
        <v>183068.05555555559</v>
      </c>
      <c r="AA30" s="71">
        <f>(((('Matriz de Consumo'!AA30*1000000000)/$AG$32)/1000)/$AF$32)/1000</f>
        <v>0</v>
      </c>
      <c r="AB30" s="119">
        <f>(((('Matriz de Consumo'!AB30*1000000000)/$AG$33)/1000)/$AF$33)/1000</f>
        <v>0</v>
      </c>
      <c r="AC30" s="124">
        <f t="shared" si="3"/>
        <v>395037.96070289094</v>
      </c>
      <c r="AE30" s="3" t="s">
        <v>30</v>
      </c>
      <c r="AF30" s="179">
        <v>1</v>
      </c>
      <c r="AG30" s="179">
        <v>10400</v>
      </c>
      <c r="AH30" s="183"/>
    </row>
    <row r="31" spans="1:34">
      <c r="A31" s="3"/>
      <c r="B31" s="105" t="s">
        <v>51</v>
      </c>
      <c r="C31" s="110">
        <f>(((('Matriz de Consumo'!C31*1000000000)/$AG$9)/1000)/$AF$9)/1000</f>
        <v>0</v>
      </c>
      <c r="D31" s="72">
        <f>(((('Matriz de Consumo'!D31*1000000000)/$AG$21)/1000)/$AF$21)/1000</f>
        <v>130.57765639700003</v>
      </c>
      <c r="E31" s="72">
        <f>(((('Matriz de Consumo'!E31*1000000000)/$AG$23)/1000)/$AF$23)/1000</f>
        <v>0</v>
      </c>
      <c r="F31" s="72">
        <f>(((('Matriz de Consumo'!F31*1000000000)/$AG$22)/1000)/$AF$22)/1000</f>
        <v>0</v>
      </c>
      <c r="G31" s="72">
        <f>(((('Matriz de Consumo'!G31*1000000000)/$AG$27)/1000)/$AF$27)/1000</f>
        <v>0</v>
      </c>
      <c r="H31" s="72">
        <f>(((('Matriz de Consumo'!H31*1000000000)/$AG$27)/1000)/$AF$27)/1000</f>
        <v>0</v>
      </c>
      <c r="I31" s="72">
        <f>(((('Matriz de Consumo'!I31*1000000000)/$AG$27)/1000)/$AF$27)/1000</f>
        <v>0</v>
      </c>
      <c r="J31" s="111">
        <f>(((('Matriz de Consumo'!J31*1000000000)/$AG$25)/1000)/$AF$25)/1000</f>
        <v>0</v>
      </c>
      <c r="K31" s="110">
        <f>(((('Matriz de Consumo'!K31*1000000000)/$AG$20)/1000)/$AF$20)/1000</f>
        <v>1467.7385627000003</v>
      </c>
      <c r="L31" s="72">
        <f>(((('Matriz de Consumo'!L31*1000000000)/$AG$11)/1000)/$AH$11)/1000</f>
        <v>97.941165999999967</v>
      </c>
      <c r="M31" s="72">
        <f>(((('Matriz de Consumo'!M31*1000000000)/$AG$16)/1000)/$AF$16)/1000</f>
        <v>0</v>
      </c>
      <c r="N31" s="72">
        <f>(((('Matriz de Consumo'!N31*1000000000)/$AG$19)/1000)/$AF$19)/1000</f>
        <v>11.889449999999998</v>
      </c>
      <c r="O31" s="72">
        <f>(((('Matriz de Consumo'!O31*1000000000)/$AG$15)/1000)/$AF$15)/1000</f>
        <v>13.551342181818178</v>
      </c>
      <c r="P31" s="72">
        <f>(((('Matriz de Consumo'!P31*1000000000)/$AG$17)/1000)/$AF$17)/1000</f>
        <v>0</v>
      </c>
      <c r="Q31" s="72">
        <f>(((('Matriz de Consumo'!Q31*1000000000)/$AG$18)/1000)/$AF$18)/1000</f>
        <v>0</v>
      </c>
      <c r="R31" s="72">
        <f>(((('Matriz de Consumo'!R31*1000000000)/$AG$14)/1000)/$AF$14)/1000</f>
        <v>0</v>
      </c>
      <c r="S31" s="72">
        <f>(((('Matriz de Consumo'!S31*1000000000)/$AG$26)/1000)/$AF$26)/1000</f>
        <v>0</v>
      </c>
      <c r="T31" s="72">
        <f>(((('Matriz de Consumo'!T31*1000000000)/$AG$24)/1000)/$AF$24)/1000</f>
        <v>0.86273</v>
      </c>
      <c r="U31" s="111">
        <f>(((('Matriz de Consumo'!U31*1000000000)/$AG$28)/1000)/$AF$28)/1000</f>
        <v>0</v>
      </c>
      <c r="V31" s="72">
        <f>(((('Matriz de Consumo'!V31*1000000000)/$AG$27)/1000)/$AF$27)/1000</f>
        <v>21748.599869759997</v>
      </c>
      <c r="W31" s="110">
        <f>(((('Matriz de Consumo'!W31*1000000000)/$AG$24)/1000)/$AF$24)/1000</f>
        <v>21.213369999999998</v>
      </c>
      <c r="X31" s="72">
        <f>(((('Matriz de Consumo'!X31*1000000000)/$AG$29)/1000)/$AF$29)/1000</f>
        <v>0</v>
      </c>
      <c r="Y31" s="72">
        <f>(((('Matriz de Consumo'!Y31*1000000000)/$AG$30)/1000)/$AF$30)/1000</f>
        <v>0</v>
      </c>
      <c r="Z31" s="111">
        <f>(((('Matriz de Consumo'!Z31*1000000000)/$AG$31)/1000)/$AF$31)/1000</f>
        <v>0</v>
      </c>
      <c r="AA31" s="72">
        <f>(((('Matriz de Consumo'!AA31*1000000000)/$AG$32)/1000)/$AF$32)/1000</f>
        <v>0</v>
      </c>
      <c r="AB31" s="120">
        <f>(((('Matriz de Consumo'!AB31*1000000000)/$AG$33)/1000)/$AF$33)/1000</f>
        <v>0</v>
      </c>
      <c r="AC31" s="117">
        <f t="shared" si="3"/>
        <v>23492.374147038816</v>
      </c>
      <c r="AE31" s="3" t="s">
        <v>31</v>
      </c>
      <c r="AF31" s="179">
        <v>1</v>
      </c>
      <c r="AG31" s="179">
        <v>0.72</v>
      </c>
      <c r="AH31" s="183"/>
    </row>
    <row r="32" spans="1:34">
      <c r="A32" s="3"/>
      <c r="B32" s="105" t="s">
        <v>52</v>
      </c>
      <c r="C32" s="110">
        <f>(((('Matriz de Consumo'!C32*1000000000)/$AG$9)/1000)/$AF$9)/1000</f>
        <v>0</v>
      </c>
      <c r="D32" s="72">
        <f>(((('Matriz de Consumo'!D32*1000000000)/$AG$21)/1000)/$AF$21)/1000</f>
        <v>46.774344241060007</v>
      </c>
      <c r="E32" s="72">
        <f>(((('Matriz de Consumo'!E32*1000000000)/$AG$23)/1000)/$AF$23)/1000</f>
        <v>0</v>
      </c>
      <c r="F32" s="72">
        <f>(((('Matriz de Consumo'!F32*1000000000)/$AG$22)/1000)/$AF$22)/1000</f>
        <v>0</v>
      </c>
      <c r="G32" s="72">
        <f>(((('Matriz de Consumo'!G32*1000000000)/$AG$27)/1000)/$AF$27)/1000</f>
        <v>0</v>
      </c>
      <c r="H32" s="72">
        <f>(((('Matriz de Consumo'!H32*1000000000)/$AG$27)/1000)/$AF$27)/1000</f>
        <v>0</v>
      </c>
      <c r="I32" s="72">
        <f>(((('Matriz de Consumo'!I32*1000000000)/$AG$27)/1000)/$AF$27)/1000</f>
        <v>0</v>
      </c>
      <c r="J32" s="111">
        <f>(((('Matriz de Consumo'!J32*1000000000)/$AG$25)/1000)/$AF$25)/1000</f>
        <v>0</v>
      </c>
      <c r="K32" s="110">
        <f>(((('Matriz de Consumo'!K32*1000000000)/$AG$20)/1000)/$AF$20)/1000</f>
        <v>101.06294800000002</v>
      </c>
      <c r="L32" s="72">
        <f>(((('Matriz de Consumo'!L32*1000000000)/$AG$11)/1000)/$AH$11)/1000</f>
        <v>22.327334000000004</v>
      </c>
      <c r="M32" s="72">
        <f>(((('Matriz de Consumo'!M32*1000000000)/$AG$16)/1000)/$AF$16)/1000</f>
        <v>0</v>
      </c>
      <c r="N32" s="72">
        <f>(((('Matriz de Consumo'!N32*1000000000)/$AG$19)/1000)/$AF$19)/1000</f>
        <v>0</v>
      </c>
      <c r="O32" s="72">
        <f>(((('Matriz de Consumo'!O32*1000000000)/$AG$15)/1000)/$AF$15)/1000</f>
        <v>0.74814545454545467</v>
      </c>
      <c r="P32" s="72">
        <f>(((('Matriz de Consumo'!P32*1000000000)/$AG$17)/1000)/$AF$17)/1000</f>
        <v>0</v>
      </c>
      <c r="Q32" s="72">
        <f>(((('Matriz de Consumo'!Q32*1000000000)/$AG$18)/1000)/$AF$18)/1000</f>
        <v>0</v>
      </c>
      <c r="R32" s="72">
        <f>(((('Matriz de Consumo'!R32*1000000000)/$AG$14)/1000)/$AF$14)/1000</f>
        <v>0</v>
      </c>
      <c r="S32" s="72">
        <f>(((('Matriz de Consumo'!S32*1000000000)/$AG$26)/1000)/$AF$26)/1000</f>
        <v>0</v>
      </c>
      <c r="T32" s="72">
        <f>(((('Matriz de Consumo'!T32*1000000000)/$AG$24)/1000)/$AF$24)/1000</f>
        <v>0</v>
      </c>
      <c r="U32" s="111">
        <f>(((('Matriz de Consumo'!U32*1000000000)/$AG$28)/1000)/$AF$28)/1000</f>
        <v>0</v>
      </c>
      <c r="V32" s="72">
        <f>(((('Matriz de Consumo'!V32*1000000000)/$AG$27)/1000)/$AF$27)/1000</f>
        <v>535.17599999999993</v>
      </c>
      <c r="W32" s="110">
        <f>(((('Matriz de Consumo'!W32*1000000000)/$AG$24)/1000)/$AF$24)/1000</f>
        <v>0</v>
      </c>
      <c r="X32" s="72">
        <f>(((('Matriz de Consumo'!X32*1000000000)/$AG$29)/1000)/$AF$29)/1000</f>
        <v>0</v>
      </c>
      <c r="Y32" s="72">
        <f>(((('Matriz de Consumo'!Y32*1000000000)/$AG$30)/1000)/$AF$30)/1000</f>
        <v>0</v>
      </c>
      <c r="Z32" s="111">
        <f>(((('Matriz de Consumo'!Z32*1000000000)/$AG$31)/1000)/$AF$31)/1000</f>
        <v>0</v>
      </c>
      <c r="AA32" s="72">
        <f>(((('Matriz de Consumo'!AA32*1000000000)/$AG$32)/1000)/$AF$32)/1000</f>
        <v>0</v>
      </c>
      <c r="AB32" s="120">
        <f>(((('Matriz de Consumo'!AB32*1000000000)/$AG$33)/1000)/$AF$33)/1000</f>
        <v>0</v>
      </c>
      <c r="AC32" s="117">
        <f t="shared" si="3"/>
        <v>706.08877169560537</v>
      </c>
      <c r="AE32" s="3" t="s">
        <v>141</v>
      </c>
      <c r="AF32" s="179">
        <v>1</v>
      </c>
      <c r="AG32" s="179">
        <v>4600</v>
      </c>
      <c r="AH32" s="183"/>
    </row>
    <row r="33" spans="1:34">
      <c r="A33" s="3"/>
      <c r="B33" s="105" t="s">
        <v>53</v>
      </c>
      <c r="C33" s="110">
        <f>(((('Matriz de Consumo'!C33*1000000000)/$AG$9)/1000)/$AF$9)/1000</f>
        <v>0</v>
      </c>
      <c r="D33" s="72">
        <f>(((('Matriz de Consumo'!D33*1000000000)/$AG$21)/1000)/$AF$21)/1000</f>
        <v>0</v>
      </c>
      <c r="E33" s="72">
        <f>(((('Matriz de Consumo'!E33*1000000000)/$AG$23)/1000)/$AF$23)/1000</f>
        <v>0</v>
      </c>
      <c r="F33" s="72">
        <f>(((('Matriz de Consumo'!F33*1000000000)/$AG$22)/1000)/$AF$22)/1000</f>
        <v>0</v>
      </c>
      <c r="G33" s="72">
        <f>(((('Matriz de Consumo'!G33*1000000000)/$AG$27)/1000)/$AF$27)/1000</f>
        <v>0</v>
      </c>
      <c r="H33" s="72">
        <f>(((('Matriz de Consumo'!H33*1000000000)/$AG$27)/1000)/$AF$27)/1000</f>
        <v>0</v>
      </c>
      <c r="I33" s="72">
        <f>(((('Matriz de Consumo'!I33*1000000000)/$AG$27)/1000)/$AF$27)/1000</f>
        <v>0</v>
      </c>
      <c r="J33" s="111">
        <f>(((('Matriz de Consumo'!J33*1000000000)/$AG$25)/1000)/$AF$25)/1000</f>
        <v>0</v>
      </c>
      <c r="K33" s="110">
        <f>(((('Matriz de Consumo'!K33*1000000000)/$AG$20)/1000)/$AF$20)/1000</f>
        <v>38.769898999999995</v>
      </c>
      <c r="L33" s="72">
        <f>(((('Matriz de Consumo'!L33*1000000000)/$AG$11)/1000)/$AH$11)/1000</f>
        <v>4.1559999999999997</v>
      </c>
      <c r="M33" s="72">
        <f>(((('Matriz de Consumo'!M33*1000000000)/$AG$16)/1000)/$AF$16)/1000</f>
        <v>0</v>
      </c>
      <c r="N33" s="72">
        <f>(((('Matriz de Consumo'!N33*1000000000)/$AG$19)/1000)/$AF$19)/1000</f>
        <v>0</v>
      </c>
      <c r="O33" s="72">
        <f>(((('Matriz de Consumo'!O33*1000000000)/$AG$15)/1000)/$AF$15)/1000</f>
        <v>0</v>
      </c>
      <c r="P33" s="72">
        <f>(((('Matriz de Consumo'!P33*1000000000)/$AG$17)/1000)/$AF$17)/1000</f>
        <v>0</v>
      </c>
      <c r="Q33" s="72">
        <f>(((('Matriz de Consumo'!Q33*1000000000)/$AG$18)/1000)/$AF$18)/1000</f>
        <v>0</v>
      </c>
      <c r="R33" s="72">
        <f>(((('Matriz de Consumo'!R33*1000000000)/$AG$14)/1000)/$AF$14)/1000</f>
        <v>0</v>
      </c>
      <c r="S33" s="72">
        <f>(((('Matriz de Consumo'!S33*1000000000)/$AG$26)/1000)/$AF$26)/1000</f>
        <v>0</v>
      </c>
      <c r="T33" s="72">
        <f>(((('Matriz de Consumo'!T33*1000000000)/$AG$24)/1000)/$AF$24)/1000</f>
        <v>0</v>
      </c>
      <c r="U33" s="111">
        <f>(((('Matriz de Consumo'!U33*1000000000)/$AG$28)/1000)/$AF$28)/1000</f>
        <v>0</v>
      </c>
      <c r="V33" s="72">
        <f>(((('Matriz de Consumo'!V33*1000000000)/$AG$27)/1000)/$AF$27)/1000</f>
        <v>526.58538600000009</v>
      </c>
      <c r="W33" s="110">
        <f>(((('Matriz de Consumo'!W33*1000000000)/$AG$24)/1000)/$AF$24)/1000</f>
        <v>0</v>
      </c>
      <c r="X33" s="72">
        <f>(((('Matriz de Consumo'!X33*1000000000)/$AG$29)/1000)/$AF$29)/1000</f>
        <v>0</v>
      </c>
      <c r="Y33" s="72">
        <f>(((('Matriz de Consumo'!Y33*1000000000)/$AG$30)/1000)/$AF$30)/1000</f>
        <v>0</v>
      </c>
      <c r="Z33" s="111">
        <f>(((('Matriz de Consumo'!Z33*1000000000)/$AG$31)/1000)/$AF$31)/1000</f>
        <v>0</v>
      </c>
      <c r="AA33" s="72">
        <f>(((('Matriz de Consumo'!AA33*1000000000)/$AG$32)/1000)/$AF$32)/1000</f>
        <v>0</v>
      </c>
      <c r="AB33" s="120">
        <f>(((('Matriz de Consumo'!AB33*1000000000)/$AG$33)/1000)/$AF$33)/1000</f>
        <v>0</v>
      </c>
      <c r="AC33" s="117">
        <f t="shared" si="3"/>
        <v>569.51128500000004</v>
      </c>
      <c r="AE33" s="3" t="s">
        <v>7</v>
      </c>
      <c r="AF33" s="179">
        <v>1</v>
      </c>
      <c r="AG33" s="179">
        <v>5413</v>
      </c>
      <c r="AH33" s="183"/>
    </row>
    <row r="34" spans="1:34">
      <c r="A34" s="3"/>
      <c r="B34" s="105" t="s">
        <v>54</v>
      </c>
      <c r="C34" s="110">
        <f>(((('Matriz de Consumo'!C34*1000000000)/$AG$9)/1000)/$AF$9)/1000</f>
        <v>0</v>
      </c>
      <c r="D34" s="72">
        <f>(((('Matriz de Consumo'!D34*1000000000)/$AG$21)/1000)/$AF$21)/1000</f>
        <v>72.331508299999996</v>
      </c>
      <c r="E34" s="72">
        <f>(((('Matriz de Consumo'!E34*1000000000)/$AG$23)/1000)/$AF$23)/1000</f>
        <v>9.0315142857142856</v>
      </c>
      <c r="F34" s="72">
        <f>(((('Matriz de Consumo'!F34*1000000000)/$AG$22)/1000)/$AF$22)/1000</f>
        <v>3942.2748702863591</v>
      </c>
      <c r="G34" s="72">
        <f>(((('Matriz de Consumo'!G34*1000000000)/$AG$27)/1000)/$AF$27)/1000</f>
        <v>0</v>
      </c>
      <c r="H34" s="72">
        <f>(((('Matriz de Consumo'!H34*1000000000)/$AG$27)/1000)/$AF$27)/1000</f>
        <v>0</v>
      </c>
      <c r="I34" s="72">
        <f>(((('Matriz de Consumo'!I34*1000000000)/$AG$27)/1000)/$AF$27)/1000</f>
        <v>0</v>
      </c>
      <c r="J34" s="111">
        <f>(((('Matriz de Consumo'!J34*1000000000)/$AG$25)/1000)/$AF$25)/1000</f>
        <v>0</v>
      </c>
      <c r="K34" s="110">
        <f>(((('Matriz de Consumo'!K34*1000000000)/$AG$20)/1000)/$AF$20)/1000</f>
        <v>1.2761810000000005</v>
      </c>
      <c r="L34" s="72">
        <f>(((('Matriz de Consumo'!L34*1000000000)/$AG$11)/1000)/$AH$11)/1000</f>
        <v>200.14122999999995</v>
      </c>
      <c r="M34" s="72">
        <f>(((('Matriz de Consumo'!M34*1000000000)/$AG$16)/1000)/$AF$16)/1000</f>
        <v>0</v>
      </c>
      <c r="N34" s="72">
        <f>(((('Matriz de Consumo'!N34*1000000000)/$AG$19)/1000)/$AF$19)/1000</f>
        <v>4.2000000000000006E-3</v>
      </c>
      <c r="O34" s="72">
        <f>(((('Matriz de Consumo'!O34*1000000000)/$AG$15)/1000)/$AF$15)/1000</f>
        <v>12.674313363636367</v>
      </c>
      <c r="P34" s="72">
        <f>(((('Matriz de Consumo'!P34*1000000000)/$AG$17)/1000)/$AF$17)/1000</f>
        <v>0</v>
      </c>
      <c r="Q34" s="72">
        <f>(((('Matriz de Consumo'!Q34*1000000000)/$AG$18)/1000)/$AF$18)/1000</f>
        <v>0</v>
      </c>
      <c r="R34" s="72">
        <f>(((('Matriz de Consumo'!R34*1000000000)/$AG$14)/1000)/$AF$14)/1000</f>
        <v>0</v>
      </c>
      <c r="S34" s="72">
        <f>(((('Matriz de Consumo'!S34*1000000000)/$AG$26)/1000)/$AF$26)/1000</f>
        <v>0</v>
      </c>
      <c r="T34" s="72">
        <f>(((('Matriz de Consumo'!T34*1000000000)/$AG$24)/1000)/$AF$24)/1000</f>
        <v>0</v>
      </c>
      <c r="U34" s="111">
        <f>(((('Matriz de Consumo'!U34*1000000000)/$AG$28)/1000)/$AF$28)/1000</f>
        <v>0</v>
      </c>
      <c r="V34" s="72">
        <f>(((('Matriz de Consumo'!V34*1000000000)/$AG$27)/1000)/$AF$27)/1000</f>
        <v>7220.533787319996</v>
      </c>
      <c r="W34" s="110">
        <f>(((('Matriz de Consumo'!W34*1000000000)/$AG$24)/1000)/$AF$24)/1000</f>
        <v>0</v>
      </c>
      <c r="X34" s="72">
        <f>(((('Matriz de Consumo'!X34*1000000000)/$AG$29)/1000)/$AF$29)/1000</f>
        <v>0</v>
      </c>
      <c r="Y34" s="72">
        <f>(((('Matriz de Consumo'!Y34*1000000000)/$AG$30)/1000)/$AF$30)/1000</f>
        <v>0</v>
      </c>
      <c r="Z34" s="111">
        <f>(((('Matriz de Consumo'!Z34*1000000000)/$AG$31)/1000)/$AF$31)/1000</f>
        <v>0</v>
      </c>
      <c r="AA34" s="72">
        <f>(((('Matriz de Consumo'!AA34*1000000000)/$AG$32)/1000)/$AF$32)/1000</f>
        <v>0</v>
      </c>
      <c r="AB34" s="120">
        <f>(((('Matriz de Consumo'!AB34*1000000000)/$AG$33)/1000)/$AF$33)/1000</f>
        <v>0</v>
      </c>
      <c r="AC34" s="117">
        <f t="shared" si="3"/>
        <v>11458.267604555705</v>
      </c>
      <c r="AE34" s="3" t="s">
        <v>126</v>
      </c>
      <c r="AF34" s="180"/>
      <c r="AG34" s="180"/>
      <c r="AH34" s="183"/>
    </row>
    <row r="35" spans="1:34">
      <c r="A35" s="3"/>
      <c r="B35" s="105" t="s">
        <v>55</v>
      </c>
      <c r="C35" s="110">
        <f>(((('Matriz de Consumo'!C35*1000000000)/$AG$9)/1000)/$AF$9)/1000</f>
        <v>0</v>
      </c>
      <c r="D35" s="72">
        <f>(((('Matriz de Consumo'!D35*1000000000)/$AG$21)/1000)/$AF$21)/1000</f>
        <v>0</v>
      </c>
      <c r="E35" s="72">
        <f>(((('Matriz de Consumo'!E35*1000000000)/$AG$23)/1000)/$AF$23)/1000</f>
        <v>0</v>
      </c>
      <c r="F35" s="72">
        <f>(((('Matriz de Consumo'!F35*1000000000)/$AG$22)/1000)/$AF$22)/1000</f>
        <v>0</v>
      </c>
      <c r="G35" s="72">
        <f>(((('Matriz de Consumo'!G35*1000000000)/$AG$27)/1000)/$AF$27)/1000</f>
        <v>0</v>
      </c>
      <c r="H35" s="72">
        <f>(((('Matriz de Consumo'!H35*1000000000)/$AG$27)/1000)/$AF$27)/1000</f>
        <v>0</v>
      </c>
      <c r="I35" s="72">
        <f>(((('Matriz de Consumo'!I35*1000000000)/$AG$27)/1000)/$AF$27)/1000</f>
        <v>0</v>
      </c>
      <c r="J35" s="111">
        <f>(((('Matriz de Consumo'!J35*1000000000)/$AG$25)/1000)/$AF$25)/1000</f>
        <v>0</v>
      </c>
      <c r="K35" s="110">
        <f>(((('Matriz de Consumo'!K35*1000000000)/$AG$20)/1000)/$AF$20)/1000</f>
        <v>0</v>
      </c>
      <c r="L35" s="72">
        <f>(((('Matriz de Consumo'!L35*1000000000)/$AG$11)/1000)/$AH$11)/1000</f>
        <v>0</v>
      </c>
      <c r="M35" s="72">
        <f>(((('Matriz de Consumo'!M35*1000000000)/$AG$16)/1000)/$AF$16)/1000</f>
        <v>0</v>
      </c>
      <c r="N35" s="72">
        <f>(((('Matriz de Consumo'!N35*1000000000)/$AG$19)/1000)/$AF$19)/1000</f>
        <v>0</v>
      </c>
      <c r="O35" s="72">
        <f>(((('Matriz de Consumo'!O35*1000000000)/$AG$15)/1000)/$AF$15)/1000</f>
        <v>5.8176454545454535</v>
      </c>
      <c r="P35" s="72">
        <f>(((('Matriz de Consumo'!P35*1000000000)/$AG$17)/1000)/$AF$17)/1000</f>
        <v>0</v>
      </c>
      <c r="Q35" s="72">
        <f>(((('Matriz de Consumo'!Q35*1000000000)/$AG$18)/1000)/$AF$18)/1000</f>
        <v>0</v>
      </c>
      <c r="R35" s="72">
        <f>(((('Matriz de Consumo'!R35*1000000000)/$AG$14)/1000)/$AF$14)/1000</f>
        <v>0</v>
      </c>
      <c r="S35" s="72">
        <f>(((('Matriz de Consumo'!S35*1000000000)/$AG$26)/1000)/$AF$26)/1000</f>
        <v>0</v>
      </c>
      <c r="T35" s="72">
        <f>(((('Matriz de Consumo'!T35*1000000000)/$AG$24)/1000)/$AF$24)/1000</f>
        <v>0</v>
      </c>
      <c r="U35" s="111">
        <f>(((('Matriz de Consumo'!U35*1000000000)/$AG$28)/1000)/$AF$28)/1000</f>
        <v>0</v>
      </c>
      <c r="V35" s="72">
        <f>(((('Matriz de Consumo'!V35*1000000000)/$AG$27)/1000)/$AF$27)/1000</f>
        <v>464.34751299999999</v>
      </c>
      <c r="W35" s="110">
        <f>(((('Matriz de Consumo'!W35*1000000000)/$AG$24)/1000)/$AF$24)/1000</f>
        <v>0</v>
      </c>
      <c r="X35" s="72">
        <f>(((('Matriz de Consumo'!X35*1000000000)/$AG$29)/1000)/$AF$29)/1000</f>
        <v>157807.91208791209</v>
      </c>
      <c r="Y35" s="72">
        <f>(((('Matriz de Consumo'!Y35*1000000000)/$AG$30)/1000)/$AF$30)/1000</f>
        <v>0</v>
      </c>
      <c r="Z35" s="111">
        <f>(((('Matriz de Consumo'!Z35*1000000000)/$AG$31)/1000)/$AF$31)/1000</f>
        <v>183068.05555555559</v>
      </c>
      <c r="AA35" s="72">
        <f>(((('Matriz de Consumo'!AA35*1000000000)/$AG$32)/1000)/$AF$32)/1000</f>
        <v>0</v>
      </c>
      <c r="AB35" s="120">
        <f>(((('Matriz de Consumo'!AB35*1000000000)/$AG$33)/1000)/$AF$33)/1000</f>
        <v>0</v>
      </c>
      <c r="AC35" s="117">
        <f t="shared" si="3"/>
        <v>341346.13280192221</v>
      </c>
      <c r="AE35" s="3" t="s">
        <v>127</v>
      </c>
      <c r="AF35" s="180"/>
      <c r="AG35" s="180"/>
      <c r="AH35" s="183"/>
    </row>
    <row r="36" spans="1:34">
      <c r="A36" s="3"/>
      <c r="B36" s="105" t="s">
        <v>56</v>
      </c>
      <c r="C36" s="110">
        <f>(((('Matriz de Consumo'!C36*1000000000)/$AG$9)/1000)/$AF$9)/1000</f>
        <v>0</v>
      </c>
      <c r="D36" s="72">
        <f>(((('Matriz de Consumo'!D36*1000000000)/$AG$21)/1000)/$AF$21)/1000</f>
        <v>163.45597303000002</v>
      </c>
      <c r="E36" s="72">
        <f>(((('Matriz de Consumo'!E36*1000000000)/$AG$23)/1000)/$AF$23)/1000</f>
        <v>0</v>
      </c>
      <c r="F36" s="72">
        <f>(((('Matriz de Consumo'!F36*1000000000)/$AG$22)/1000)/$AF$22)/1000</f>
        <v>0</v>
      </c>
      <c r="G36" s="72">
        <f>(((('Matriz de Consumo'!G36*1000000000)/$AG$27)/1000)/$AF$27)/1000</f>
        <v>0</v>
      </c>
      <c r="H36" s="72">
        <f>(((('Matriz de Consumo'!H36*1000000000)/$AG$27)/1000)/$AF$27)/1000</f>
        <v>0</v>
      </c>
      <c r="I36" s="72">
        <f>(((('Matriz de Consumo'!I36*1000000000)/$AG$27)/1000)/$AF$27)/1000</f>
        <v>0</v>
      </c>
      <c r="J36" s="111">
        <f>(((('Matriz de Consumo'!J36*1000000000)/$AG$25)/1000)/$AF$25)/1000</f>
        <v>0</v>
      </c>
      <c r="K36" s="110">
        <f>(((('Matriz de Consumo'!K36*1000000000)/$AG$20)/1000)/$AF$20)/1000</f>
        <v>3.2999999999999995E-3</v>
      </c>
      <c r="L36" s="72">
        <f>(((('Matriz de Consumo'!L36*1000000000)/$AG$11)/1000)/$AH$11)/1000</f>
        <v>0</v>
      </c>
      <c r="M36" s="72">
        <f>(((('Matriz de Consumo'!M36*1000000000)/$AG$16)/1000)/$AF$16)/1000</f>
        <v>0</v>
      </c>
      <c r="N36" s="72">
        <f>(((('Matriz de Consumo'!N36*1000000000)/$AG$19)/1000)/$AF$19)/1000</f>
        <v>0</v>
      </c>
      <c r="O36" s="72">
        <f>(((('Matriz de Consumo'!O36*1000000000)/$AG$15)/1000)/$AF$15)/1000</f>
        <v>263.67073272727265</v>
      </c>
      <c r="P36" s="72">
        <f>(((('Matriz de Consumo'!P36*1000000000)/$AG$17)/1000)/$AF$17)/1000</f>
        <v>0</v>
      </c>
      <c r="Q36" s="72">
        <f>(((('Matriz de Consumo'!Q36*1000000000)/$AG$18)/1000)/$AF$18)/1000</f>
        <v>0</v>
      </c>
      <c r="R36" s="72">
        <f>(((('Matriz de Consumo'!R36*1000000000)/$AG$14)/1000)/$AF$14)/1000</f>
        <v>0</v>
      </c>
      <c r="S36" s="72">
        <f>(((('Matriz de Consumo'!S36*1000000000)/$AG$26)/1000)/$AF$26)/1000</f>
        <v>0</v>
      </c>
      <c r="T36" s="72">
        <f>(((('Matriz de Consumo'!T36*1000000000)/$AG$24)/1000)/$AF$24)/1000</f>
        <v>0</v>
      </c>
      <c r="U36" s="111">
        <f>(((('Matriz de Consumo'!U36*1000000000)/$AG$28)/1000)/$AF$28)/1000</f>
        <v>0</v>
      </c>
      <c r="V36" s="72">
        <f>(((('Matriz de Consumo'!V36*1000000000)/$AG$27)/1000)/$AF$27)/1000</f>
        <v>172.30123499999996</v>
      </c>
      <c r="W36" s="110">
        <f>(((('Matriz de Consumo'!W36*1000000000)/$AG$24)/1000)/$AF$24)/1000</f>
        <v>0</v>
      </c>
      <c r="X36" s="72">
        <f>(((('Matriz de Consumo'!X36*1000000000)/$AG$29)/1000)/$AF$29)/1000</f>
        <v>0</v>
      </c>
      <c r="Y36" s="72">
        <f>(((('Matriz de Consumo'!Y36*1000000000)/$AG$30)/1000)/$AF$30)/1000</f>
        <v>0</v>
      </c>
      <c r="Z36" s="111">
        <f>(((('Matriz de Consumo'!Z36*1000000000)/$AG$31)/1000)/$AF$31)/1000</f>
        <v>0</v>
      </c>
      <c r="AA36" s="72">
        <f>(((('Matriz de Consumo'!AA36*1000000000)/$AG$32)/1000)/$AF$32)/1000</f>
        <v>0</v>
      </c>
      <c r="AB36" s="120">
        <f>(((('Matriz de Consumo'!AB36*1000000000)/$AG$33)/1000)/$AF$33)/1000</f>
        <v>0</v>
      </c>
      <c r="AC36" s="117">
        <f>+SUM(C36:AB36)</f>
        <v>599.43124075727269</v>
      </c>
      <c r="AE36" s="3" t="s">
        <v>128</v>
      </c>
      <c r="AF36" s="180"/>
      <c r="AG36" s="180"/>
      <c r="AH36" s="183"/>
    </row>
    <row r="37" spans="1:34">
      <c r="A37" s="3"/>
      <c r="B37" s="105" t="s">
        <v>57</v>
      </c>
      <c r="C37" s="110">
        <f>(((('Matriz de Consumo'!C37*1000000000)/$AG$9)/1000)/$AF$9)/1000</f>
        <v>0</v>
      </c>
      <c r="D37" s="72">
        <f>(((('Matriz de Consumo'!D37*1000000000)/$AG$21)/1000)/$AF$21)/1000</f>
        <v>4.7878151599999992</v>
      </c>
      <c r="E37" s="72">
        <f>(((('Matriz de Consumo'!E37*1000000000)/$AG$23)/1000)/$AF$23)/1000</f>
        <v>0.1205592857142857</v>
      </c>
      <c r="F37" s="72">
        <f>(((('Matriz de Consumo'!F37*1000000000)/$AG$22)/1000)/$AF$22)/1000</f>
        <v>2.7396599999999998</v>
      </c>
      <c r="G37" s="72">
        <f>(((('Matriz de Consumo'!G37*1000000000)/$AG$27)/1000)/$AF$27)/1000</f>
        <v>0</v>
      </c>
      <c r="H37" s="72">
        <f>(((('Matriz de Consumo'!H37*1000000000)/$AG$27)/1000)/$AF$27)/1000</f>
        <v>0</v>
      </c>
      <c r="I37" s="72">
        <f>(((('Matriz de Consumo'!I37*1000000000)/$AG$27)/1000)/$AF$27)/1000</f>
        <v>0</v>
      </c>
      <c r="J37" s="111">
        <f>(((('Matriz de Consumo'!J37*1000000000)/$AG$25)/1000)/$AF$25)/1000</f>
        <v>0</v>
      </c>
      <c r="K37" s="110">
        <f>(((('Matriz de Consumo'!K37*1000000000)/$AG$20)/1000)/$AF$20)/1000</f>
        <v>1.6095060000000001</v>
      </c>
      <c r="L37" s="72">
        <f>(((('Matriz de Consumo'!L37*1000000000)/$AG$11)/1000)/$AH$11)/1000</f>
        <v>6.0281540000000007</v>
      </c>
      <c r="M37" s="72">
        <f>(((('Matriz de Consumo'!M37*1000000000)/$AG$16)/1000)/$AF$16)/1000</f>
        <v>0</v>
      </c>
      <c r="N37" s="72">
        <f>(((('Matriz de Consumo'!N37*1000000000)/$AG$19)/1000)/$AF$19)/1000</f>
        <v>0</v>
      </c>
      <c r="O37" s="72">
        <f>(((('Matriz de Consumo'!O37*1000000000)/$AG$15)/1000)/$AF$15)/1000</f>
        <v>1.3969090909090907E-2</v>
      </c>
      <c r="P37" s="72">
        <f>(((('Matriz de Consumo'!P37*1000000000)/$AG$17)/1000)/$AF$17)/1000</f>
        <v>0</v>
      </c>
      <c r="Q37" s="72">
        <f>(((('Matriz de Consumo'!Q37*1000000000)/$AG$18)/1000)/$AF$18)/1000</f>
        <v>0</v>
      </c>
      <c r="R37" s="72">
        <f>(((('Matriz de Consumo'!R37*1000000000)/$AG$14)/1000)/$AF$14)/1000</f>
        <v>0</v>
      </c>
      <c r="S37" s="72">
        <f>(((('Matriz de Consumo'!S37*1000000000)/$AG$26)/1000)/$AF$26)/1000</f>
        <v>0</v>
      </c>
      <c r="T37" s="72">
        <f>(((('Matriz de Consumo'!T37*1000000000)/$AG$24)/1000)/$AF$24)/1000</f>
        <v>340.16693999999995</v>
      </c>
      <c r="U37" s="111">
        <f>(((('Matriz de Consumo'!U37*1000000000)/$AG$28)/1000)/$AF$28)/1000</f>
        <v>0</v>
      </c>
      <c r="V37" s="72">
        <f>(((('Matriz de Consumo'!V37*1000000000)/$AG$27)/1000)/$AF$27)/1000</f>
        <v>573.76645961661984</v>
      </c>
      <c r="W37" s="110">
        <f>(((('Matriz de Consumo'!W37*1000000000)/$AG$24)/1000)/$AF$24)/1000</f>
        <v>0</v>
      </c>
      <c r="X37" s="72">
        <f>(((('Matriz de Consumo'!X37*1000000000)/$AG$29)/1000)/$AF$29)/1000</f>
        <v>0</v>
      </c>
      <c r="Y37" s="72">
        <f>(((('Matriz de Consumo'!Y37*1000000000)/$AG$30)/1000)/$AF$30)/1000</f>
        <v>0</v>
      </c>
      <c r="Z37" s="111">
        <f>(((('Matriz de Consumo'!Z37*1000000000)/$AG$31)/1000)/$AF$31)/1000</f>
        <v>0</v>
      </c>
      <c r="AA37" s="72">
        <f>(((('Matriz de Consumo'!AA37*1000000000)/$AG$32)/1000)/$AF$32)/1000</f>
        <v>0</v>
      </c>
      <c r="AB37" s="120">
        <f>(((('Matriz de Consumo'!AB37*1000000000)/$AG$33)/1000)/$AF$33)/1000</f>
        <v>0</v>
      </c>
      <c r="AC37" s="117">
        <f t="shared" si="3"/>
        <v>929.23306315324317</v>
      </c>
      <c r="AE37" s="3" t="s">
        <v>129</v>
      </c>
      <c r="AF37" s="180"/>
      <c r="AG37" s="180"/>
      <c r="AH37" s="183"/>
    </row>
    <row r="38" spans="1:34">
      <c r="A38" s="3"/>
      <c r="B38" s="105" t="s">
        <v>58</v>
      </c>
      <c r="C38" s="110">
        <f>(((('Matriz de Consumo'!C38*1000000000)/$AG$9)/1000)/$AF$9)/1000</f>
        <v>0</v>
      </c>
      <c r="D38" s="72">
        <f>(((('Matriz de Consumo'!D38*1000000000)/$AG$21)/1000)/$AF$21)/1000</f>
        <v>0.61708222999999995</v>
      </c>
      <c r="E38" s="72">
        <f>(((('Matriz de Consumo'!E38*1000000000)/$AG$23)/1000)/$AF$23)/1000</f>
        <v>98.625469500000008</v>
      </c>
      <c r="F38" s="72">
        <f>(((('Matriz de Consumo'!F38*1000000000)/$AG$22)/1000)/$AF$22)/1000</f>
        <v>1.2715890000000001</v>
      </c>
      <c r="G38" s="72">
        <f>(((('Matriz de Consumo'!G38*1000000000)/$AG$27)/1000)/$AF$27)/1000</f>
        <v>0</v>
      </c>
      <c r="H38" s="72">
        <f>(((('Matriz de Consumo'!H38*1000000000)/$AG$27)/1000)/$AF$27)/1000</f>
        <v>0</v>
      </c>
      <c r="I38" s="72">
        <f>(((('Matriz de Consumo'!I38*1000000000)/$AG$27)/1000)/$AF$27)/1000</f>
        <v>0</v>
      </c>
      <c r="J38" s="111">
        <f>(((('Matriz de Consumo'!J38*1000000000)/$AG$25)/1000)/$AF$25)/1000</f>
        <v>0</v>
      </c>
      <c r="K38" s="110">
        <f>(((('Matriz de Consumo'!K38*1000000000)/$AG$20)/1000)/$AF$20)/1000</f>
        <v>0.32491856999999996</v>
      </c>
      <c r="L38" s="72">
        <f>(((('Matriz de Consumo'!L38*1000000000)/$AG$11)/1000)/$AH$11)/1000</f>
        <v>0.7573700000000001</v>
      </c>
      <c r="M38" s="72">
        <f>(((('Matriz de Consumo'!M38*1000000000)/$AG$16)/1000)/$AF$16)/1000</f>
        <v>0</v>
      </c>
      <c r="N38" s="72">
        <f>(((('Matriz de Consumo'!N38*1000000000)/$AG$19)/1000)/$AF$19)/1000</f>
        <v>0</v>
      </c>
      <c r="O38" s="72">
        <f>(((('Matriz de Consumo'!O38*1000000000)/$AG$15)/1000)/$AF$15)/1000</f>
        <v>0.34612036363636367</v>
      </c>
      <c r="P38" s="72">
        <f>(((('Matriz de Consumo'!P38*1000000000)/$AG$17)/1000)/$AF$17)/1000</f>
        <v>0</v>
      </c>
      <c r="Q38" s="72">
        <f>(((('Matriz de Consumo'!Q38*1000000000)/$AG$18)/1000)/$AF$18)/1000</f>
        <v>0</v>
      </c>
      <c r="R38" s="72">
        <f>(((('Matriz de Consumo'!R38*1000000000)/$AG$14)/1000)/$AF$14)/1000</f>
        <v>0</v>
      </c>
      <c r="S38" s="72">
        <f>(((('Matriz de Consumo'!S38*1000000000)/$AG$26)/1000)/$AF$26)/1000</f>
        <v>0</v>
      </c>
      <c r="T38" s="72">
        <f>(((('Matriz de Consumo'!T38*1000000000)/$AG$24)/1000)/$AF$24)/1000</f>
        <v>0</v>
      </c>
      <c r="U38" s="111">
        <f>(((('Matriz de Consumo'!U38*1000000000)/$AG$28)/1000)/$AF$28)/1000</f>
        <v>0</v>
      </c>
      <c r="V38" s="72">
        <f>(((('Matriz de Consumo'!V38*1000000000)/$AG$27)/1000)/$AF$27)/1000</f>
        <v>19.752412259999996</v>
      </c>
      <c r="W38" s="110">
        <f>(((('Matriz de Consumo'!W38*1000000000)/$AG$24)/1000)/$AF$24)/1000</f>
        <v>6.1798299999999999</v>
      </c>
      <c r="X38" s="72">
        <f>(((('Matriz de Consumo'!X38*1000000000)/$AG$29)/1000)/$AF$29)/1000</f>
        <v>0</v>
      </c>
      <c r="Y38" s="72">
        <f>(((('Matriz de Consumo'!Y38*1000000000)/$AG$30)/1000)/$AF$30)/1000</f>
        <v>0</v>
      </c>
      <c r="Z38" s="111">
        <f>(((('Matriz de Consumo'!Z38*1000000000)/$AG$31)/1000)/$AF$31)/1000</f>
        <v>0</v>
      </c>
      <c r="AA38" s="72">
        <f>(((('Matriz de Consumo'!AA38*1000000000)/$AG$32)/1000)/$AF$32)/1000</f>
        <v>0</v>
      </c>
      <c r="AB38" s="120">
        <f>(((('Matriz de Consumo'!AB38*1000000000)/$AG$33)/1000)/$AF$33)/1000</f>
        <v>0</v>
      </c>
      <c r="AC38" s="117">
        <f t="shared" si="3"/>
        <v>127.87479192363635</v>
      </c>
      <c r="AE38" s="3" t="s">
        <v>130</v>
      </c>
    </row>
    <row r="39" spans="1:34">
      <c r="A39" s="3"/>
      <c r="B39" s="105" t="s">
        <v>59</v>
      </c>
      <c r="C39" s="110">
        <f>(((('Matriz de Consumo'!C39*1000000000)/$AG$9)/1000)/$AF$9)/1000</f>
        <v>0</v>
      </c>
      <c r="D39" s="72">
        <f>(((('Matriz de Consumo'!D39*1000000000)/$AG$21)/1000)/$AF$21)/1000</f>
        <v>7.5805000000000011E-2</v>
      </c>
      <c r="E39" s="72">
        <f>(((('Matriz de Consumo'!E39*1000000000)/$AG$23)/1000)/$AF$23)/1000</f>
        <v>3.4960015714285713</v>
      </c>
      <c r="F39" s="72">
        <f>(((('Matriz de Consumo'!F39*1000000000)/$AG$22)/1000)/$AF$22)/1000</f>
        <v>0</v>
      </c>
      <c r="G39" s="72">
        <f>(((('Matriz de Consumo'!G39*1000000000)/$AG$27)/1000)/$AF$27)/1000</f>
        <v>0</v>
      </c>
      <c r="H39" s="72">
        <f>(((('Matriz de Consumo'!H39*1000000000)/$AG$27)/1000)/$AF$27)/1000</f>
        <v>0</v>
      </c>
      <c r="I39" s="72">
        <f>(((('Matriz de Consumo'!I39*1000000000)/$AG$27)/1000)/$AF$27)/1000</f>
        <v>0</v>
      </c>
      <c r="J39" s="111">
        <f>(((('Matriz de Consumo'!J39*1000000000)/$AG$25)/1000)/$AF$25)/1000</f>
        <v>0</v>
      </c>
      <c r="K39" s="110">
        <f>(((('Matriz de Consumo'!K39*1000000000)/$AG$20)/1000)/$AF$20)/1000</f>
        <v>211.28152268000005</v>
      </c>
      <c r="L39" s="72">
        <f>(((('Matriz de Consumo'!L39*1000000000)/$AG$11)/1000)/$AH$11)/1000</f>
        <v>27.133526799999999</v>
      </c>
      <c r="M39" s="72">
        <f>(((('Matriz de Consumo'!M39*1000000000)/$AG$16)/1000)/$AF$16)/1000</f>
        <v>0</v>
      </c>
      <c r="N39" s="72">
        <f>(((('Matriz de Consumo'!N39*1000000000)/$AG$19)/1000)/$AF$19)/1000</f>
        <v>0</v>
      </c>
      <c r="O39" s="72">
        <f>(((('Matriz de Consumo'!O39*1000000000)/$AG$15)/1000)/$AF$15)/1000</f>
        <v>4.2373086181818183</v>
      </c>
      <c r="P39" s="72">
        <f>(((('Matriz de Consumo'!P39*1000000000)/$AG$17)/1000)/$AF$17)/1000</f>
        <v>0</v>
      </c>
      <c r="Q39" s="72">
        <f>(((('Matriz de Consumo'!Q39*1000000000)/$AG$18)/1000)/$AF$18)/1000</f>
        <v>0</v>
      </c>
      <c r="R39" s="72">
        <f>(((('Matriz de Consumo'!R39*1000000000)/$AG$14)/1000)/$AF$14)/1000</f>
        <v>0</v>
      </c>
      <c r="S39" s="72">
        <f>(((('Matriz de Consumo'!S39*1000000000)/$AG$26)/1000)/$AF$26)/1000</f>
        <v>0</v>
      </c>
      <c r="T39" s="72">
        <f>(((('Matriz de Consumo'!T39*1000000000)/$AG$24)/1000)/$AF$24)/1000</f>
        <v>0</v>
      </c>
      <c r="U39" s="111">
        <f>(((('Matriz de Consumo'!U39*1000000000)/$AG$28)/1000)/$AF$28)/1000</f>
        <v>0</v>
      </c>
      <c r="V39" s="72">
        <f>(((('Matriz de Consumo'!V39*1000000000)/$AG$27)/1000)/$AF$27)/1000</f>
        <v>146.8053486</v>
      </c>
      <c r="W39" s="110">
        <f>(((('Matriz de Consumo'!W39*1000000000)/$AG$24)/1000)/$AF$24)/1000</f>
        <v>0</v>
      </c>
      <c r="X39" s="72">
        <f>(((('Matriz de Consumo'!X39*1000000000)/$AG$29)/1000)/$AF$29)/1000</f>
        <v>0</v>
      </c>
      <c r="Y39" s="72">
        <f>(((('Matriz de Consumo'!Y39*1000000000)/$AG$30)/1000)/$AF$30)/1000</f>
        <v>0</v>
      </c>
      <c r="Z39" s="111">
        <f>(((('Matriz de Consumo'!Z39*1000000000)/$AG$31)/1000)/$AF$31)/1000</f>
        <v>0</v>
      </c>
      <c r="AA39" s="72">
        <f>(((('Matriz de Consumo'!AA39*1000000000)/$AG$32)/1000)/$AF$32)/1000</f>
        <v>0</v>
      </c>
      <c r="AB39" s="120">
        <f>(((('Matriz de Consumo'!AB39*1000000000)/$AG$33)/1000)/$AF$33)/1000</f>
        <v>0</v>
      </c>
      <c r="AC39" s="117">
        <f t="shared" si="3"/>
        <v>393.02951326961045</v>
      </c>
      <c r="AE39" s="3" t="s">
        <v>131</v>
      </c>
    </row>
    <row r="40" spans="1:34">
      <c r="A40" s="3"/>
      <c r="B40" s="105" t="s">
        <v>60</v>
      </c>
      <c r="C40" s="110">
        <f>(((('Matriz de Consumo'!C40*1000000000)/$AG$9)/1000)/$AF$9)/1000</f>
        <v>0</v>
      </c>
      <c r="D40" s="72">
        <f>(((('Matriz de Consumo'!D40*1000000000)/$AG$21)/1000)/$AF$21)/1000</f>
        <v>373.18803094053999</v>
      </c>
      <c r="E40" s="72">
        <f>(((('Matriz de Consumo'!E40*1000000000)/$AG$23)/1000)/$AF$23)/1000</f>
        <v>86.951878392785716</v>
      </c>
      <c r="F40" s="72">
        <f>(((('Matriz de Consumo'!F40*1000000000)/$AG$22)/1000)/$AF$22)/1000</f>
        <v>2042.3265754000004</v>
      </c>
      <c r="G40" s="72">
        <f>(((('Matriz de Consumo'!G40*1000000000)/$AG$27)/1000)/$AF$27)/1000</f>
        <v>0</v>
      </c>
      <c r="H40" s="72">
        <f>(((('Matriz de Consumo'!H40*1000000000)/$AG$27)/1000)/$AF$27)/1000</f>
        <v>0</v>
      </c>
      <c r="I40" s="72">
        <f>(((('Matriz de Consumo'!I40*1000000000)/$AG$27)/1000)/$AF$27)/1000</f>
        <v>0</v>
      </c>
      <c r="J40" s="111">
        <f>(((('Matriz de Consumo'!J40*1000000000)/$AG$25)/1000)/$AF$25)/1000</f>
        <v>0</v>
      </c>
      <c r="K40" s="110">
        <f>(((('Matriz de Consumo'!K40*1000000000)/$AG$20)/1000)/$AF$20)/1000</f>
        <v>949.70034757333337</v>
      </c>
      <c r="L40" s="72">
        <f>(((('Matriz de Consumo'!L40*1000000000)/$AG$11)/1000)/$AH$11)/1000</f>
        <v>230.28689462000003</v>
      </c>
      <c r="M40" s="72">
        <f>(((('Matriz de Consumo'!M40*1000000000)/$AG$16)/1000)/$AF$16)/1000</f>
        <v>0</v>
      </c>
      <c r="N40" s="72">
        <f>(((('Matriz de Consumo'!N40*1000000000)/$AG$19)/1000)/$AF$19)/1000</f>
        <v>5.4420000000000002</v>
      </c>
      <c r="O40" s="72">
        <f>(((('Matriz de Consumo'!O40*1000000000)/$AG$15)/1000)/$AF$15)/1000</f>
        <v>158.60447187272715</v>
      </c>
      <c r="P40" s="72">
        <f>(((('Matriz de Consumo'!P40*1000000000)/$AG$17)/1000)/$AF$17)/1000</f>
        <v>3.0999999999999996E-2</v>
      </c>
      <c r="Q40" s="72">
        <f>(((('Matriz de Consumo'!Q40*1000000000)/$AG$18)/1000)/$AF$18)/1000</f>
        <v>24.264222999999998</v>
      </c>
      <c r="R40" s="72">
        <f>(((('Matriz de Consumo'!R40*1000000000)/$AG$14)/1000)/$AF$14)/1000</f>
        <v>0</v>
      </c>
      <c r="S40" s="72">
        <f>(((('Matriz de Consumo'!S40*1000000000)/$AG$26)/1000)/$AF$26)/1000</f>
        <v>0</v>
      </c>
      <c r="T40" s="72">
        <f>(((('Matriz de Consumo'!T40*1000000000)/$AG$24)/1000)/$AF$24)/1000</f>
        <v>0</v>
      </c>
      <c r="U40" s="111">
        <f>(((('Matriz de Consumo'!U40*1000000000)/$AG$28)/1000)/$AF$28)/1000</f>
        <v>0</v>
      </c>
      <c r="V40" s="72">
        <f>(((('Matriz de Consumo'!V40*1000000000)/$AG$27)/1000)/$AF$27)/1000</f>
        <v>9945.4495531599896</v>
      </c>
      <c r="W40" s="110">
        <f>(((('Matriz de Consumo'!W40*1000000000)/$AG$24)/1000)/$AF$24)/1000</f>
        <v>0.62545000000000006</v>
      </c>
      <c r="X40" s="72">
        <f>(((('Matriz de Consumo'!X40*1000000000)/$AG$29)/1000)/$AF$29)/1000</f>
        <v>0</v>
      </c>
      <c r="Y40" s="72">
        <f>(((('Matriz de Consumo'!Y40*1000000000)/$AG$30)/1000)/$AF$30)/1000</f>
        <v>0</v>
      </c>
      <c r="Z40" s="111">
        <f>(((('Matriz de Consumo'!Z40*1000000000)/$AG$31)/1000)/$AF$31)/1000</f>
        <v>0</v>
      </c>
      <c r="AA40" s="72">
        <f>(((('Matriz de Consumo'!AA40*1000000000)/$AG$32)/1000)/$AF$32)/1000</f>
        <v>0</v>
      </c>
      <c r="AB40" s="120">
        <f>(((('Matriz de Consumo'!AB40*1000000000)/$AG$33)/1000)/$AF$33)/1000</f>
        <v>0</v>
      </c>
      <c r="AC40" s="117">
        <f t="shared" si="3"/>
        <v>13816.870424959376</v>
      </c>
    </row>
    <row r="41" spans="1:34">
      <c r="A41" s="3"/>
      <c r="B41" s="129" t="s">
        <v>61</v>
      </c>
      <c r="C41" s="126">
        <f>(((('Matriz de Consumo'!C41*1000000000)/$AG$9)/1000)/$AF$9)/1000</f>
        <v>0</v>
      </c>
      <c r="D41" s="85">
        <f>(((('Matriz de Consumo'!D41*1000000000)/$AG$21)/1000)/$AF$21)/1000</f>
        <v>4.8910589800000004</v>
      </c>
      <c r="E41" s="85">
        <f>(((('Matriz de Consumo'!E41*1000000000)/$AG$23)/1000)/$AF$23)/1000</f>
        <v>0</v>
      </c>
      <c r="F41" s="85">
        <f>(((('Matriz de Consumo'!F41*1000000000)/$AG$22)/1000)/$AF$22)/1000</f>
        <v>0</v>
      </c>
      <c r="G41" s="85">
        <f>(((('Matriz de Consumo'!G41*1000000000)/$AG$27)/1000)/$AF$27)/1000</f>
        <v>0</v>
      </c>
      <c r="H41" s="85">
        <f>(((('Matriz de Consumo'!H41*1000000000)/$AG$27)/1000)/$AF$27)/1000</f>
        <v>0</v>
      </c>
      <c r="I41" s="85">
        <f>(((('Matriz de Consumo'!I41*1000000000)/$AG$27)/1000)/$AF$27)/1000</f>
        <v>0</v>
      </c>
      <c r="J41" s="127">
        <f>(((('Matriz de Consumo'!J41*1000000000)/$AG$25)/1000)/$AF$25)/1000</f>
        <v>0</v>
      </c>
      <c r="K41" s="126">
        <f>(((('Matriz de Consumo'!K41*1000000000)/$AG$20)/1000)/$AF$20)/1000</f>
        <v>117.04011706999999</v>
      </c>
      <c r="L41" s="85">
        <f>(((('Matriz de Consumo'!L41*1000000000)/$AG$11)/1000)/$AH$11)/1000</f>
        <v>27.322016999999999</v>
      </c>
      <c r="M41" s="85">
        <f>(((('Matriz de Consumo'!M41*1000000000)/$AG$16)/1000)/$AF$16)/1000</f>
        <v>0</v>
      </c>
      <c r="N41" s="85">
        <f>(((('Matriz de Consumo'!N41*1000000000)/$AG$19)/1000)/$AF$19)/1000</f>
        <v>0</v>
      </c>
      <c r="O41" s="85">
        <f>(((('Matriz de Consumo'!O41*1000000000)/$AG$15)/1000)/$AF$15)/1000</f>
        <v>5.8268617454545444</v>
      </c>
      <c r="P41" s="85">
        <f>(((('Matriz de Consumo'!P41*1000000000)/$AG$17)/1000)/$AF$17)/1000</f>
        <v>0</v>
      </c>
      <c r="Q41" s="85">
        <f>(((('Matriz de Consumo'!Q41*1000000000)/$AG$18)/1000)/$AF$18)/1000</f>
        <v>16.401522999999994</v>
      </c>
      <c r="R41" s="85">
        <f>(((('Matriz de Consumo'!R41*1000000000)/$AG$14)/1000)/$AF$14)/1000</f>
        <v>0</v>
      </c>
      <c r="S41" s="85">
        <f>(((('Matriz de Consumo'!S41*1000000000)/$AG$26)/1000)/$AF$26)/1000</f>
        <v>0</v>
      </c>
      <c r="T41" s="85">
        <f>(((('Matriz de Consumo'!T41*1000000000)/$AG$24)/1000)/$AF$24)/1000</f>
        <v>0</v>
      </c>
      <c r="U41" s="127">
        <f>(((('Matriz de Consumo'!U41*1000000000)/$AG$28)/1000)/$AF$28)/1000</f>
        <v>0</v>
      </c>
      <c r="V41" s="85">
        <f>(((('Matriz de Consumo'!V41*1000000000)/$AG$27)/1000)/$AF$27)/1000</f>
        <v>1427.6654808199996</v>
      </c>
      <c r="W41" s="126">
        <f>(((('Matriz de Consumo'!W41*1000000000)/$AG$24)/1000)/$AF$24)/1000</f>
        <v>0</v>
      </c>
      <c r="X41" s="85">
        <f>(((('Matriz de Consumo'!X41*1000000000)/$AG$29)/1000)/$AF$29)/1000</f>
        <v>0</v>
      </c>
      <c r="Y41" s="85">
        <f>(((('Matriz de Consumo'!Y41*1000000000)/$AG$30)/1000)/$AF$30)/1000</f>
        <v>0</v>
      </c>
      <c r="Z41" s="127">
        <f>(((('Matriz de Consumo'!Z41*1000000000)/$AG$31)/1000)/$AF$31)/1000</f>
        <v>0</v>
      </c>
      <c r="AA41" s="85">
        <f>(((('Matriz de Consumo'!AA41*1000000000)/$AG$32)/1000)/$AF$32)/1000</f>
        <v>0</v>
      </c>
      <c r="AB41" s="128">
        <f>(((('Matriz de Consumo'!AB41*1000000000)/$AG$33)/1000)/$AF$33)/1000</f>
        <v>0</v>
      </c>
      <c r="AC41" s="118">
        <f t="shared" si="3"/>
        <v>1599.1470586154542</v>
      </c>
    </row>
    <row r="42" spans="1:34">
      <c r="A42" s="3"/>
      <c r="B42" s="104" t="s">
        <v>62</v>
      </c>
      <c r="C42" s="108">
        <f>(((('Matriz de Consumo'!C42*1000000000)/$AG$9)/1000)/$AF$9)/1000</f>
        <v>0</v>
      </c>
      <c r="D42" s="71">
        <f>(((('Matriz de Consumo'!D42*1000000000)/$AG$21)/1000)/$AF$21)/1000</f>
        <v>33.4472655</v>
      </c>
      <c r="E42" s="71">
        <f>(((('Matriz de Consumo'!E42*1000000000)/$AG$23)/1000)/$AF$23)/1000</f>
        <v>0</v>
      </c>
      <c r="F42" s="71">
        <f>(((('Matriz de Consumo'!F42*1000000000)/$AG$22)/1000)/$AF$22)/1000</f>
        <v>0</v>
      </c>
      <c r="G42" s="71">
        <f>(((('Matriz de Consumo'!G42*1000000000)/$AG$27)/1000)/$AF$27)/1000</f>
        <v>0</v>
      </c>
      <c r="H42" s="71">
        <f>(((('Matriz de Consumo'!H42*1000000000)/$AG$27)/1000)/$AF$27)/1000</f>
        <v>0</v>
      </c>
      <c r="I42" s="71">
        <f>(((('Matriz de Consumo'!I42*1000000000)/$AG$27)/1000)/$AF$27)/1000</f>
        <v>0</v>
      </c>
      <c r="J42" s="109">
        <f>(((('Matriz de Consumo'!J42*1000000000)/$AG$25)/1000)/$AF$25)/1000</f>
        <v>0</v>
      </c>
      <c r="K42" s="108">
        <f>(((('Matriz de Consumo'!K42*1000000000)/$AG$20)/1000)/$AF$20)/1000</f>
        <v>4965.4973896828587</v>
      </c>
      <c r="L42" s="71">
        <f>(((('Matriz de Consumo'!L42*1000000000)/$AG$11)/1000)/$AH$11)/1000</f>
        <v>559.15092704999995</v>
      </c>
      <c r="M42" s="71">
        <f>(((('Matriz de Consumo'!M42*1000000000)/$AG$16)/1000)/$AF$16)/1000</f>
        <v>3904.9647447999996</v>
      </c>
      <c r="N42" s="71">
        <f>(((('Matriz de Consumo'!N42*1000000000)/$AG$19)/1000)/$AF$19)/1000</f>
        <v>5.4980000000000011</v>
      </c>
      <c r="O42" s="71">
        <f>(((('Matriz de Consumo'!O42*1000000000)/$AG$15)/1000)/$AF$15)/1000</f>
        <v>61.857716363636357</v>
      </c>
      <c r="P42" s="71">
        <f>(((('Matriz de Consumo'!P42*1000000000)/$AG$17)/1000)/$AF$17)/1000</f>
        <v>24.412000000000006</v>
      </c>
      <c r="Q42" s="71">
        <f>(((('Matriz de Consumo'!Q42*1000000000)/$AG$18)/1000)/$AF$18)/1000</f>
        <v>1027.7024139999996</v>
      </c>
      <c r="R42" s="71">
        <f>(((('Matriz de Consumo'!R42*1000000000)/$AG$14)/1000)/$AF$14)/1000</f>
        <v>0</v>
      </c>
      <c r="S42" s="71">
        <f>(((('Matriz de Consumo'!S42*1000000000)/$AG$26)/1000)/$AF$26)/1000</f>
        <v>0</v>
      </c>
      <c r="T42" s="71">
        <f>(((('Matriz de Consumo'!T42*1000000000)/$AG$24)/1000)/$AF$24)/1000</f>
        <v>0</v>
      </c>
      <c r="U42" s="109">
        <f>(((('Matriz de Consumo'!U42*1000000000)/$AG$28)/1000)/$AF$28)/1000</f>
        <v>0</v>
      </c>
      <c r="V42" s="71">
        <f>(((('Matriz de Consumo'!V42*1000000000)/$AG$27)/1000)/$AF$27)/1000</f>
        <v>510.92595</v>
      </c>
      <c r="W42" s="108">
        <f>(((('Matriz de Consumo'!W42*1000000000)/$AG$24)/1000)/$AF$24)/1000</f>
        <v>0</v>
      </c>
      <c r="X42" s="71">
        <f>(((('Matriz de Consumo'!X42*1000000000)/$AG$29)/1000)/$AF$29)/1000</f>
        <v>0</v>
      </c>
      <c r="Y42" s="71">
        <f>(((('Matriz de Consumo'!Y42*1000000000)/$AG$30)/1000)/$AF$30)/1000</f>
        <v>0</v>
      </c>
      <c r="Z42" s="109">
        <f>(((('Matriz de Consumo'!Z42*1000000000)/$AG$31)/1000)/$AF$31)/1000</f>
        <v>0</v>
      </c>
      <c r="AA42" s="71">
        <f>(((('Matriz de Consumo'!AA42*1000000000)/$AG$32)/1000)/$AF$32)/1000</f>
        <v>0</v>
      </c>
      <c r="AB42" s="119">
        <f>(((('Matriz de Consumo'!AB42*1000000000)/$AG$33)/1000)/$AF$33)/1000</f>
        <v>0</v>
      </c>
      <c r="AC42" s="124">
        <f t="shared" si="3"/>
        <v>11093.456407396494</v>
      </c>
    </row>
    <row r="43" spans="1:34">
      <c r="A43" s="3"/>
      <c r="B43" s="105" t="s">
        <v>63</v>
      </c>
      <c r="C43" s="110">
        <f>(((('Matriz de Consumo'!C43*1000000000)/$AG$9)/1000)/$AF$9)/1000</f>
        <v>0</v>
      </c>
      <c r="D43" s="72">
        <f>(((('Matriz de Consumo'!D43*1000000000)/$AG$21)/1000)/$AF$21)/1000</f>
        <v>33.4472655</v>
      </c>
      <c r="E43" s="72">
        <f>(((('Matriz de Consumo'!E43*1000000000)/$AG$23)/1000)/$AF$23)/1000</f>
        <v>0</v>
      </c>
      <c r="F43" s="72">
        <f>(((('Matriz de Consumo'!F43*1000000000)/$AG$22)/1000)/$AF$22)/1000</f>
        <v>0</v>
      </c>
      <c r="G43" s="72">
        <f>(((('Matriz de Consumo'!G43*1000000000)/$AG$27)/1000)/$AF$27)/1000</f>
        <v>0</v>
      </c>
      <c r="H43" s="72">
        <f>(((('Matriz de Consumo'!H43*1000000000)/$AG$27)/1000)/$AF$27)/1000</f>
        <v>0</v>
      </c>
      <c r="I43" s="72">
        <f>(((('Matriz de Consumo'!I43*1000000000)/$AG$27)/1000)/$AF$27)/1000</f>
        <v>0</v>
      </c>
      <c r="J43" s="111">
        <f>(((('Matriz de Consumo'!J43*1000000000)/$AG$25)/1000)/$AF$25)/1000</f>
        <v>0</v>
      </c>
      <c r="K43" s="110">
        <f>(((('Matriz de Consumo'!K43*1000000000)/$AG$20)/1000)/$AF$20)/1000</f>
        <v>4802.8839896352411</v>
      </c>
      <c r="L43" s="72">
        <f>(((('Matriz de Consumo'!L43*1000000000)/$AG$11)/1000)/$AH$11)/1000</f>
        <v>4.6150000000000002</v>
      </c>
      <c r="M43" s="72">
        <f>(((('Matriz de Consumo'!M43*1000000000)/$AG$16)/1000)/$AF$16)/1000</f>
        <v>3894.5986918800004</v>
      </c>
      <c r="N43" s="72">
        <f>(((('Matriz de Consumo'!N43*1000000000)/$AG$19)/1000)/$AF$19)/1000</f>
        <v>5.1820000000000013</v>
      </c>
      <c r="O43" s="72">
        <f>(((('Matriz de Consumo'!O43*1000000000)/$AG$15)/1000)/$AF$15)/1000</f>
        <v>61.706316363636361</v>
      </c>
      <c r="P43" s="72">
        <f>(((('Matriz de Consumo'!P43*1000000000)/$AG$17)/1000)/$AF$17)/1000</f>
        <v>2.8000000000000004E-2</v>
      </c>
      <c r="Q43" s="72">
        <f>(((('Matriz de Consumo'!Q43*1000000000)/$AG$18)/1000)/$AF$18)/1000</f>
        <v>8.3000000000000018E-2</v>
      </c>
      <c r="R43" s="72">
        <f>(((('Matriz de Consumo'!R43*1000000000)/$AG$14)/1000)/$AF$14)/1000</f>
        <v>0</v>
      </c>
      <c r="S43" s="72">
        <f>(((('Matriz de Consumo'!S43*1000000000)/$AG$26)/1000)/$AF$26)/1000</f>
        <v>0</v>
      </c>
      <c r="T43" s="72">
        <f>(((('Matriz de Consumo'!T43*1000000000)/$AG$24)/1000)/$AF$24)/1000</f>
        <v>0</v>
      </c>
      <c r="U43" s="111">
        <f>(((('Matriz de Consumo'!U43*1000000000)/$AG$28)/1000)/$AF$28)/1000</f>
        <v>0</v>
      </c>
      <c r="V43" s="72">
        <f>(((('Matriz de Consumo'!V43*1000000000)/$AG$27)/1000)/$AF$27)/1000</f>
        <v>117.62393671598944</v>
      </c>
      <c r="W43" s="110">
        <f>(((('Matriz de Consumo'!W43*1000000000)/$AG$24)/1000)/$AF$24)/1000</f>
        <v>0</v>
      </c>
      <c r="X43" s="72">
        <f>(((('Matriz de Consumo'!X43*1000000000)/$AG$29)/1000)/$AF$29)/1000</f>
        <v>0</v>
      </c>
      <c r="Y43" s="72">
        <f>(((('Matriz de Consumo'!Y43*1000000000)/$AG$30)/1000)/$AF$30)/1000</f>
        <v>0</v>
      </c>
      <c r="Z43" s="111">
        <f>(((('Matriz de Consumo'!Z43*1000000000)/$AG$31)/1000)/$AF$31)/1000</f>
        <v>0</v>
      </c>
      <c r="AA43" s="72">
        <f>(((('Matriz de Consumo'!AA43*1000000000)/$AG$32)/1000)/$AF$32)/1000</f>
        <v>0</v>
      </c>
      <c r="AB43" s="120">
        <f>(((('Matriz de Consumo'!AB43*1000000000)/$AG$33)/1000)/$AF$33)/1000</f>
        <v>0</v>
      </c>
      <c r="AC43" s="117">
        <f t="shared" si="3"/>
        <v>8920.1682000948676</v>
      </c>
    </row>
    <row r="44" spans="1:34">
      <c r="A44" s="3"/>
      <c r="B44" s="105" t="s">
        <v>64</v>
      </c>
      <c r="C44" s="110">
        <f>(((('Matriz de Consumo'!C44*1000000000)/$AG$9)/1000)/$AF$9)/1000</f>
        <v>0</v>
      </c>
      <c r="D44" s="72">
        <f>(((('Matriz de Consumo'!D44*1000000000)/$AG$21)/1000)/$AF$21)/1000</f>
        <v>0</v>
      </c>
      <c r="E44" s="72">
        <f>(((('Matriz de Consumo'!E44*1000000000)/$AG$23)/1000)/$AF$23)/1000</f>
        <v>0</v>
      </c>
      <c r="F44" s="72">
        <f>(((('Matriz de Consumo'!F44*1000000000)/$AG$22)/1000)/$AF$22)/1000</f>
        <v>0</v>
      </c>
      <c r="G44" s="72">
        <f>(((('Matriz de Consumo'!G44*1000000000)/$AG$27)/1000)/$AF$27)/1000</f>
        <v>0</v>
      </c>
      <c r="H44" s="72">
        <f>(((('Matriz de Consumo'!H44*1000000000)/$AG$27)/1000)/$AF$27)/1000</f>
        <v>0</v>
      </c>
      <c r="I44" s="72">
        <f>(((('Matriz de Consumo'!I44*1000000000)/$AG$27)/1000)/$AF$27)/1000</f>
        <v>0</v>
      </c>
      <c r="J44" s="111">
        <f>(((('Matriz de Consumo'!J44*1000000000)/$AG$25)/1000)/$AF$25)/1000</f>
        <v>0</v>
      </c>
      <c r="K44" s="110">
        <f>(((('Matriz de Consumo'!K44*1000000000)/$AG$20)/1000)/$AF$20)/1000</f>
        <v>23.162550999999997</v>
      </c>
      <c r="L44" s="72">
        <f>(((('Matriz de Consumo'!L44*1000000000)/$AG$11)/1000)/$AH$11)/1000</f>
        <v>26.37522405</v>
      </c>
      <c r="M44" s="72">
        <f>(((('Matriz de Consumo'!M44*1000000000)/$AG$16)/1000)/$AF$16)/1000</f>
        <v>4.2199999999999998E-3</v>
      </c>
      <c r="N44" s="72">
        <f>(((('Matriz de Consumo'!N44*1000000000)/$AG$19)/1000)/$AF$19)/1000</f>
        <v>0</v>
      </c>
      <c r="O44" s="72">
        <f>(((('Matriz de Consumo'!O44*1000000000)/$AG$15)/1000)/$AF$15)/1000</f>
        <v>0</v>
      </c>
      <c r="P44" s="72">
        <f>(((('Matriz de Consumo'!P44*1000000000)/$AG$17)/1000)/$AF$17)/1000</f>
        <v>0</v>
      </c>
      <c r="Q44" s="72">
        <f>(((('Matriz de Consumo'!Q44*1000000000)/$AG$18)/1000)/$AF$18)/1000</f>
        <v>0</v>
      </c>
      <c r="R44" s="72">
        <f>(((('Matriz de Consumo'!R44*1000000000)/$AG$14)/1000)/$AF$14)/1000</f>
        <v>0</v>
      </c>
      <c r="S44" s="72">
        <f>(((('Matriz de Consumo'!S44*1000000000)/$AG$26)/1000)/$AF$26)/1000</f>
        <v>0</v>
      </c>
      <c r="T44" s="72">
        <f>(((('Matriz de Consumo'!T44*1000000000)/$AG$24)/1000)/$AF$24)/1000</f>
        <v>0</v>
      </c>
      <c r="U44" s="111">
        <f>(((('Matriz de Consumo'!U44*1000000000)/$AG$28)/1000)/$AF$28)/1000</f>
        <v>0</v>
      </c>
      <c r="V44" s="72">
        <f>(((('Matriz de Consumo'!V44*1000000000)/$AG$27)/1000)/$AF$27)/1000</f>
        <v>393.30201328401057</v>
      </c>
      <c r="W44" s="110">
        <f>(((('Matriz de Consumo'!W44*1000000000)/$AG$24)/1000)/$AF$24)/1000</f>
        <v>0</v>
      </c>
      <c r="X44" s="72">
        <f>(((('Matriz de Consumo'!X44*1000000000)/$AG$29)/1000)/$AF$29)/1000</f>
        <v>0</v>
      </c>
      <c r="Y44" s="72">
        <f>(((('Matriz de Consumo'!Y44*1000000000)/$AG$30)/1000)/$AF$30)/1000</f>
        <v>0</v>
      </c>
      <c r="Z44" s="111">
        <f>(((('Matriz de Consumo'!Z44*1000000000)/$AG$31)/1000)/$AF$31)/1000</f>
        <v>0</v>
      </c>
      <c r="AA44" s="72">
        <f>(((('Matriz de Consumo'!AA44*1000000000)/$AG$32)/1000)/$AF$32)/1000</f>
        <v>0</v>
      </c>
      <c r="AB44" s="120">
        <f>(((('Matriz de Consumo'!AB44*1000000000)/$AG$33)/1000)/$AF$33)/1000</f>
        <v>0</v>
      </c>
      <c r="AC44" s="117">
        <f t="shared" si="3"/>
        <v>442.84400833401054</v>
      </c>
    </row>
    <row r="45" spans="1:34">
      <c r="A45" s="3"/>
      <c r="B45" s="105" t="s">
        <v>65</v>
      </c>
      <c r="C45" s="110">
        <f>(((('Matriz de Consumo'!C45*1000000000)/$AG$9)/1000)/$AF$9)/1000</f>
        <v>0</v>
      </c>
      <c r="D45" s="72">
        <f>(((('Matriz de Consumo'!D45*1000000000)/$AG$21)/1000)/$AF$21)/1000</f>
        <v>0</v>
      </c>
      <c r="E45" s="72">
        <f>(((('Matriz de Consumo'!E45*1000000000)/$AG$23)/1000)/$AF$23)/1000</f>
        <v>0</v>
      </c>
      <c r="F45" s="72">
        <f>(((('Matriz de Consumo'!F45*1000000000)/$AG$22)/1000)/$AF$22)/1000</f>
        <v>0</v>
      </c>
      <c r="G45" s="72">
        <f>(((('Matriz de Consumo'!G45*1000000000)/$AG$27)/1000)/$AF$27)/1000</f>
        <v>0</v>
      </c>
      <c r="H45" s="72">
        <f>(((('Matriz de Consumo'!H45*1000000000)/$AG$27)/1000)/$AF$27)/1000</f>
        <v>0</v>
      </c>
      <c r="I45" s="72">
        <f>(((('Matriz de Consumo'!I45*1000000000)/$AG$27)/1000)/$AF$27)/1000</f>
        <v>0</v>
      </c>
      <c r="J45" s="111">
        <f>(((('Matriz de Consumo'!J45*1000000000)/$AG$25)/1000)/$AF$25)/1000</f>
        <v>0</v>
      </c>
      <c r="K45" s="110">
        <f>(((('Matriz de Consumo'!K45*1000000000)/$AG$20)/1000)/$AF$20)/1000</f>
        <v>137.75984904761901</v>
      </c>
      <c r="L45" s="72">
        <f>(((('Matriz de Consumo'!L45*1000000000)/$AG$11)/1000)/$AH$11)/1000</f>
        <v>528.16070300000001</v>
      </c>
      <c r="M45" s="72">
        <f>(((('Matriz de Consumo'!M45*1000000000)/$AG$16)/1000)/$AF$16)/1000</f>
        <v>9.991555739999999</v>
      </c>
      <c r="N45" s="72">
        <f>(((('Matriz de Consumo'!N45*1000000000)/$AG$19)/1000)/$AF$19)/1000</f>
        <v>0.316</v>
      </c>
      <c r="O45" s="72">
        <f>(((('Matriz de Consumo'!O45*1000000000)/$AG$15)/1000)/$AF$15)/1000</f>
        <v>4.008181818181817E-2</v>
      </c>
      <c r="P45" s="72">
        <f>(((('Matriz de Consumo'!P45*1000000000)/$AG$17)/1000)/$AF$17)/1000</f>
        <v>0</v>
      </c>
      <c r="Q45" s="72">
        <f>(((('Matriz de Consumo'!Q45*1000000000)/$AG$18)/1000)/$AF$18)/1000</f>
        <v>0</v>
      </c>
      <c r="R45" s="72">
        <f>(((('Matriz de Consumo'!R45*1000000000)/$AG$14)/1000)/$AF$14)/1000</f>
        <v>0</v>
      </c>
      <c r="S45" s="72">
        <f>(((('Matriz de Consumo'!S45*1000000000)/$AG$26)/1000)/$AF$26)/1000</f>
        <v>0</v>
      </c>
      <c r="T45" s="72">
        <f>(((('Matriz de Consumo'!T45*1000000000)/$AG$24)/1000)/$AF$24)/1000</f>
        <v>0</v>
      </c>
      <c r="U45" s="111">
        <f>(((('Matriz de Consumo'!U45*1000000000)/$AG$28)/1000)/$AF$28)/1000</f>
        <v>0</v>
      </c>
      <c r="V45" s="72">
        <f>(((('Matriz de Consumo'!V45*1000000000)/$AG$27)/1000)/$AF$27)/1000</f>
        <v>0</v>
      </c>
      <c r="W45" s="110">
        <f>(((('Matriz de Consumo'!W45*1000000000)/$AG$24)/1000)/$AF$24)/1000</f>
        <v>0</v>
      </c>
      <c r="X45" s="72">
        <f>(((('Matriz de Consumo'!X45*1000000000)/$AG$29)/1000)/$AF$29)/1000</f>
        <v>0</v>
      </c>
      <c r="Y45" s="72">
        <f>(((('Matriz de Consumo'!Y45*1000000000)/$AG$30)/1000)/$AF$30)/1000</f>
        <v>0</v>
      </c>
      <c r="Z45" s="111">
        <f>(((('Matriz de Consumo'!Z45*1000000000)/$AG$31)/1000)/$AF$31)/1000</f>
        <v>0</v>
      </c>
      <c r="AA45" s="72">
        <f>(((('Matriz de Consumo'!AA45*1000000000)/$AG$32)/1000)/$AF$32)/1000</f>
        <v>0</v>
      </c>
      <c r="AB45" s="120">
        <f>(((('Matriz de Consumo'!AB45*1000000000)/$AG$33)/1000)/$AF$33)/1000</f>
        <v>0</v>
      </c>
      <c r="AC45" s="117">
        <f t="shared" si="3"/>
        <v>676.2681896058009</v>
      </c>
    </row>
    <row r="46" spans="1:34">
      <c r="A46" s="3"/>
      <c r="B46" s="129" t="s">
        <v>66</v>
      </c>
      <c r="C46" s="126">
        <f>(((('Matriz de Consumo'!C46*1000000000)/$AG$9)/1000)/$AF$9)/1000</f>
        <v>0</v>
      </c>
      <c r="D46" s="85">
        <f>(((('Matriz de Consumo'!D46*1000000000)/$AG$21)/1000)/$AF$21)/1000</f>
        <v>0</v>
      </c>
      <c r="E46" s="85">
        <f>(((('Matriz de Consumo'!E46*1000000000)/$AG$23)/1000)/$AF$23)/1000</f>
        <v>0</v>
      </c>
      <c r="F46" s="85">
        <f>(((('Matriz de Consumo'!F46*1000000000)/$AG$22)/1000)/$AF$22)/1000</f>
        <v>0</v>
      </c>
      <c r="G46" s="85">
        <f>(((('Matriz de Consumo'!G46*1000000000)/$AG$27)/1000)/$AF$27)/1000</f>
        <v>0</v>
      </c>
      <c r="H46" s="85">
        <f>(((('Matriz de Consumo'!H46*1000000000)/$AG$27)/1000)/$AF$27)/1000</f>
        <v>0</v>
      </c>
      <c r="I46" s="85">
        <f>(((('Matriz de Consumo'!I46*1000000000)/$AG$27)/1000)/$AF$27)/1000</f>
        <v>0</v>
      </c>
      <c r="J46" s="127">
        <f>(((('Matriz de Consumo'!J46*1000000000)/$AG$25)/1000)/$AF$25)/1000</f>
        <v>0</v>
      </c>
      <c r="K46" s="126">
        <f>(((('Matriz de Consumo'!K46*1000000000)/$AG$20)/1000)/$AF$20)/1000</f>
        <v>1.6910000000000003</v>
      </c>
      <c r="L46" s="85">
        <f>(((('Matriz de Consumo'!L46*1000000000)/$AG$11)/1000)/$AH$11)/1000</f>
        <v>0</v>
      </c>
      <c r="M46" s="85">
        <f>(((('Matriz de Consumo'!M46*1000000000)/$AG$16)/1000)/$AF$16)/1000</f>
        <v>0.37027718000000004</v>
      </c>
      <c r="N46" s="85">
        <f>(((('Matriz de Consumo'!N46*1000000000)/$AG$19)/1000)/$AF$19)/1000</f>
        <v>0</v>
      </c>
      <c r="O46" s="85">
        <f>(((('Matriz de Consumo'!O46*1000000000)/$AG$15)/1000)/$AF$15)/1000</f>
        <v>0.1113181818181818</v>
      </c>
      <c r="P46" s="85">
        <f>(((('Matriz de Consumo'!P46*1000000000)/$AG$17)/1000)/$AF$17)/1000</f>
        <v>24.384000000000007</v>
      </c>
      <c r="Q46" s="85">
        <f>(((('Matriz de Consumo'!Q46*1000000000)/$AG$18)/1000)/$AF$18)/1000</f>
        <v>1027.619414</v>
      </c>
      <c r="R46" s="85">
        <f>(((('Matriz de Consumo'!R46*1000000000)/$AG$14)/1000)/$AF$14)/1000</f>
        <v>0</v>
      </c>
      <c r="S46" s="85">
        <f>(((('Matriz de Consumo'!S46*1000000000)/$AG$26)/1000)/$AF$26)/1000</f>
        <v>0</v>
      </c>
      <c r="T46" s="85">
        <f>(((('Matriz de Consumo'!T46*1000000000)/$AG$24)/1000)/$AF$24)/1000</f>
        <v>0</v>
      </c>
      <c r="U46" s="127">
        <f>(((('Matriz de Consumo'!U46*1000000000)/$AG$28)/1000)/$AF$28)/1000</f>
        <v>0</v>
      </c>
      <c r="V46" s="85">
        <f>(((('Matriz de Consumo'!V46*1000000000)/$AG$27)/1000)/$AF$27)/1000</f>
        <v>0</v>
      </c>
      <c r="W46" s="126">
        <f>(((('Matriz de Consumo'!W46*1000000000)/$AG$24)/1000)/$AF$24)/1000</f>
        <v>0</v>
      </c>
      <c r="X46" s="85">
        <f>(((('Matriz de Consumo'!X46*1000000000)/$AG$29)/1000)/$AF$29)/1000</f>
        <v>0</v>
      </c>
      <c r="Y46" s="85">
        <f>(((('Matriz de Consumo'!Y46*1000000000)/$AG$30)/1000)/$AF$30)/1000</f>
        <v>0</v>
      </c>
      <c r="Z46" s="127">
        <f>(((('Matriz de Consumo'!Z46*1000000000)/$AG$31)/1000)/$AF$31)/1000</f>
        <v>0</v>
      </c>
      <c r="AA46" s="85">
        <f>(((('Matriz de Consumo'!AA46*1000000000)/$AG$32)/1000)/$AF$32)/1000</f>
        <v>0</v>
      </c>
      <c r="AB46" s="128">
        <f>(((('Matriz de Consumo'!AB46*1000000000)/$AG$33)/1000)/$AF$33)/1000</f>
        <v>0</v>
      </c>
      <c r="AC46" s="118">
        <f t="shared" si="3"/>
        <v>1054.1760093618182</v>
      </c>
    </row>
    <row r="47" spans="1:34" ht="45">
      <c r="A47" s="3"/>
      <c r="B47" s="106" t="s">
        <v>67</v>
      </c>
      <c r="C47" s="108">
        <f>(((('Matriz de Consumo'!C47*1000000000)/$AG$9)/1000)/$AF$9)/1000</f>
        <v>0</v>
      </c>
      <c r="D47" s="71">
        <f>(((('Matriz de Consumo'!D47*1000000000)/$AG$21)/1000)/$AF$21)/1000</f>
        <v>631.73638394</v>
      </c>
      <c r="E47" s="71">
        <f>(((('Matriz de Consumo'!E47*1000000000)/$AG$23)/1000)/$AF$23)/1000</f>
        <v>0</v>
      </c>
      <c r="F47" s="71">
        <f>(((('Matriz de Consumo'!F47*1000000000)/$AG$22)/1000)/$AF$22)/1000</f>
        <v>4953.8479392066138</v>
      </c>
      <c r="G47" s="71">
        <f>(((('Matriz de Consumo'!G47*1000000000)/$AG$27)/1000)/$AF$27)/1000</f>
        <v>0</v>
      </c>
      <c r="H47" s="71">
        <f>(((('Matriz de Consumo'!H47*1000000000)/$AG$27)/1000)/$AF$27)/1000</f>
        <v>0</v>
      </c>
      <c r="I47" s="71">
        <f>(((('Matriz de Consumo'!I47*1000000000)/$AG$27)/1000)/$AF$27)/1000</f>
        <v>0</v>
      </c>
      <c r="J47" s="109">
        <f>(((('Matriz de Consumo'!J47*1000000000)/$AG$25)/1000)/$AF$25)/1000</f>
        <v>0</v>
      </c>
      <c r="K47" s="108">
        <f>(((('Matriz de Consumo'!K47*1000000000)/$AG$20)/1000)/$AF$20)/1000</f>
        <v>285.03382988999999</v>
      </c>
      <c r="L47" s="71">
        <f>(((('Matriz de Consumo'!L47*1000000000)/$AG$11)/1000)/$AH$11)/1000</f>
        <v>29.039744999999993</v>
      </c>
      <c r="M47" s="71">
        <f>(((('Matriz de Consumo'!M47*1000000000)/$AG$16)/1000)/$AF$16)/1000</f>
        <v>0</v>
      </c>
      <c r="N47" s="71">
        <f>(((('Matriz de Consumo'!N47*1000000000)/$AG$19)/1000)/$AF$19)/1000</f>
        <v>116.74411799999999</v>
      </c>
      <c r="O47" s="71">
        <f>(((('Matriz de Consumo'!O47*1000000000)/$AG$15)/1000)/$AF$15)/1000</f>
        <v>1563.5182069636367</v>
      </c>
      <c r="P47" s="71">
        <f>(((('Matriz de Consumo'!P47*1000000000)/$AG$17)/1000)/$AF$17)/1000</f>
        <v>2.0468310000000001</v>
      </c>
      <c r="Q47" s="71">
        <f>(((('Matriz de Consumo'!Q47*1000000000)/$AG$18)/1000)/$AF$18)/1000</f>
        <v>54.613932999999989</v>
      </c>
      <c r="R47" s="71">
        <f>(((('Matriz de Consumo'!R47*1000000000)/$AG$14)/1000)/$AF$14)/1000</f>
        <v>0</v>
      </c>
      <c r="S47" s="71">
        <f>(((('Matriz de Consumo'!S47*1000000000)/$AG$26)/1000)/$AF$26)/1000</f>
        <v>0</v>
      </c>
      <c r="T47" s="71">
        <f>(((('Matriz de Consumo'!T47*1000000000)/$AG$24)/1000)/$AF$24)/1000</f>
        <v>0</v>
      </c>
      <c r="U47" s="109">
        <f>(((('Matriz de Consumo'!U47*1000000000)/$AG$28)/1000)/$AF$28)/1000</f>
        <v>0</v>
      </c>
      <c r="V47" s="71">
        <f>(((('Matriz de Consumo'!V47*1000000000)/$AG$27)/1000)/$AF$27)/1000</f>
        <v>21775.897209089992</v>
      </c>
      <c r="W47" s="108">
        <f>(((('Matriz de Consumo'!W47*1000000000)/$AG$24)/1000)/$AF$24)/1000</f>
        <v>0</v>
      </c>
      <c r="X47" s="71">
        <f>(((('Matriz de Consumo'!X47*1000000000)/$AG$29)/1000)/$AF$29)/1000</f>
        <v>0</v>
      </c>
      <c r="Y47" s="71">
        <f>(((('Matriz de Consumo'!Y47*1000000000)/$AG$30)/1000)/$AF$30)/1000</f>
        <v>0</v>
      </c>
      <c r="Z47" s="109">
        <f>(((('Matriz de Consumo'!Z47*1000000000)/$AG$31)/1000)/$AF$31)/1000</f>
        <v>0</v>
      </c>
      <c r="AA47" s="71">
        <f>(((('Matriz de Consumo'!AA47*1000000000)/$AG$32)/1000)/$AF$32)/1000</f>
        <v>38.896631260869569</v>
      </c>
      <c r="AB47" s="119">
        <f>(((('Matriz de Consumo'!AB47*1000000000)/$AG$33)/1000)/$AF$33)/1000</f>
        <v>0</v>
      </c>
      <c r="AC47" s="124">
        <f t="shared" si="3"/>
        <v>29451.374827351108</v>
      </c>
    </row>
    <row r="48" spans="1:34">
      <c r="A48" s="3"/>
      <c r="B48" s="105" t="s">
        <v>68</v>
      </c>
      <c r="C48" s="110">
        <f>(((('Matriz de Consumo'!C48*1000000000)/$AG$9)/1000)/$AF$9)/1000</f>
        <v>0</v>
      </c>
      <c r="D48" s="72">
        <f>(((('Matriz de Consumo'!D48*1000000000)/$AG$21)/1000)/$AF$21)/1000</f>
        <v>123.41002818</v>
      </c>
      <c r="E48" s="72">
        <f>(((('Matriz de Consumo'!E48*1000000000)/$AG$23)/1000)/$AF$23)/1000</f>
        <v>0</v>
      </c>
      <c r="F48" s="72">
        <f>(((('Matriz de Consumo'!F48*1000000000)/$AG$22)/1000)/$AF$22)/1000</f>
        <v>6.5</v>
      </c>
      <c r="G48" s="72">
        <f>(((('Matriz de Consumo'!G48*1000000000)/$AG$27)/1000)/$AF$27)/1000</f>
        <v>0</v>
      </c>
      <c r="H48" s="72">
        <f>(((('Matriz de Consumo'!H48*1000000000)/$AG$27)/1000)/$AF$27)/1000</f>
        <v>0</v>
      </c>
      <c r="I48" s="72">
        <f>(((('Matriz de Consumo'!I48*1000000000)/$AG$27)/1000)/$AF$27)/1000</f>
        <v>0</v>
      </c>
      <c r="J48" s="111">
        <f>(((('Matriz de Consumo'!J48*1000000000)/$AG$25)/1000)/$AF$25)/1000</f>
        <v>0</v>
      </c>
      <c r="K48" s="110">
        <f>(((('Matriz de Consumo'!K48*1000000000)/$AG$20)/1000)/$AF$20)/1000</f>
        <v>262.23913670999997</v>
      </c>
      <c r="L48" s="72">
        <f>(((('Matriz de Consumo'!L48*1000000000)/$AG$11)/1000)/$AH$11)/1000</f>
        <v>27.810745000000001</v>
      </c>
      <c r="M48" s="72">
        <f>(((('Matriz de Consumo'!M48*1000000000)/$AG$16)/1000)/$AF$16)/1000</f>
        <v>0</v>
      </c>
      <c r="N48" s="72">
        <f>(((('Matriz de Consumo'!N48*1000000000)/$AG$19)/1000)/$AF$19)/1000</f>
        <v>1.0899999999999999</v>
      </c>
      <c r="O48" s="72">
        <f>(((('Matriz de Consumo'!O48*1000000000)/$AG$15)/1000)/$AF$15)/1000</f>
        <v>45.045058181818177</v>
      </c>
      <c r="P48" s="72">
        <f>(((('Matriz de Consumo'!P48*1000000000)/$AG$17)/1000)/$AF$17)/1000</f>
        <v>0.151</v>
      </c>
      <c r="Q48" s="72">
        <f>(((('Matriz de Consumo'!Q48*1000000000)/$AG$18)/1000)/$AF$18)/1000</f>
        <v>7.9286289999999999</v>
      </c>
      <c r="R48" s="72">
        <f>(((('Matriz de Consumo'!R48*1000000000)/$AG$14)/1000)/$AF$14)/1000</f>
        <v>0</v>
      </c>
      <c r="S48" s="72">
        <f>(((('Matriz de Consumo'!S48*1000000000)/$AG$26)/1000)/$AF$26)/1000</f>
        <v>0</v>
      </c>
      <c r="T48" s="72">
        <f>(((('Matriz de Consumo'!T48*1000000000)/$AG$24)/1000)/$AF$24)/1000</f>
        <v>0</v>
      </c>
      <c r="U48" s="111">
        <f>(((('Matriz de Consumo'!U48*1000000000)/$AG$28)/1000)/$AF$28)/1000</f>
        <v>0</v>
      </c>
      <c r="V48" s="72">
        <f>(((('Matriz de Consumo'!V48*1000000000)/$AG$27)/1000)/$AF$27)/1000</f>
        <v>8668.8799915899963</v>
      </c>
      <c r="W48" s="110">
        <f>(((('Matriz de Consumo'!W48*1000000000)/$AG$24)/1000)/$AF$24)/1000</f>
        <v>0</v>
      </c>
      <c r="X48" s="72">
        <f>(((('Matriz de Consumo'!X48*1000000000)/$AG$29)/1000)/$AF$29)/1000</f>
        <v>0</v>
      </c>
      <c r="Y48" s="72">
        <f>(((('Matriz de Consumo'!Y48*1000000000)/$AG$30)/1000)/$AF$30)/1000</f>
        <v>0</v>
      </c>
      <c r="Z48" s="111">
        <f>(((('Matriz de Consumo'!Z48*1000000000)/$AG$31)/1000)/$AF$31)/1000</f>
        <v>0</v>
      </c>
      <c r="AA48" s="72">
        <f>(((('Matriz de Consumo'!AA48*1000000000)/$AG$32)/1000)/$AF$32)/1000</f>
        <v>8.3288712173913044</v>
      </c>
      <c r="AB48" s="120">
        <f>(((('Matriz de Consumo'!AB48*1000000000)/$AG$33)/1000)/$AF$33)/1000</f>
        <v>0</v>
      </c>
      <c r="AC48" s="117">
        <f t="shared" si="3"/>
        <v>9151.3834598792055</v>
      </c>
    </row>
    <row r="49" spans="1:29">
      <c r="A49" s="3"/>
      <c r="B49" s="105" t="s">
        <v>69</v>
      </c>
      <c r="C49" s="110">
        <f>(((('Matriz de Consumo'!C49*1000000000)/$AG$9)/1000)/$AF$9)/1000</f>
        <v>0</v>
      </c>
      <c r="D49" s="72">
        <f>(((('Matriz de Consumo'!D49*1000000000)/$AG$21)/1000)/$AF$21)/1000</f>
        <v>26.405818760000006</v>
      </c>
      <c r="E49" s="72">
        <f>(((('Matriz de Consumo'!E49*1000000000)/$AG$23)/1000)/$AF$23)/1000</f>
        <v>0</v>
      </c>
      <c r="F49" s="72">
        <f>(((('Matriz de Consumo'!F49*1000000000)/$AG$22)/1000)/$AF$22)/1000</f>
        <v>2.6730000000000004E-2</v>
      </c>
      <c r="G49" s="72">
        <f>(((('Matriz de Consumo'!G49*1000000000)/$AG$27)/1000)/$AF$27)/1000</f>
        <v>0</v>
      </c>
      <c r="H49" s="72">
        <f>(((('Matriz de Consumo'!H49*1000000000)/$AG$27)/1000)/$AF$27)/1000</f>
        <v>0</v>
      </c>
      <c r="I49" s="72">
        <f>(((('Matriz de Consumo'!I49*1000000000)/$AG$27)/1000)/$AF$27)/1000</f>
        <v>0</v>
      </c>
      <c r="J49" s="111">
        <f>(((('Matriz de Consumo'!J49*1000000000)/$AG$25)/1000)/$AF$25)/1000</f>
        <v>0</v>
      </c>
      <c r="K49" s="110">
        <f>(((('Matriz de Consumo'!K49*1000000000)/$AG$20)/1000)/$AF$20)/1000</f>
        <v>10.649693179999998</v>
      </c>
      <c r="L49" s="72">
        <f>(((('Matriz de Consumo'!L49*1000000000)/$AG$11)/1000)/$AH$11)/1000</f>
        <v>1.2290000000000003</v>
      </c>
      <c r="M49" s="72">
        <f>(((('Matriz de Consumo'!M49*1000000000)/$AG$16)/1000)/$AF$16)/1000</f>
        <v>0</v>
      </c>
      <c r="N49" s="72">
        <f>(((('Matriz de Consumo'!N49*1000000000)/$AG$19)/1000)/$AF$19)/1000</f>
        <v>0</v>
      </c>
      <c r="O49" s="72">
        <f>(((('Matriz de Consumo'!O49*1000000000)/$AG$15)/1000)/$AF$15)/1000</f>
        <v>38.409859690909087</v>
      </c>
      <c r="P49" s="72">
        <f>(((('Matriz de Consumo'!P49*1000000000)/$AG$17)/1000)/$AF$17)/1000</f>
        <v>1.895831</v>
      </c>
      <c r="Q49" s="72">
        <f>(((('Matriz de Consumo'!Q49*1000000000)/$AG$18)/1000)/$AF$18)/1000</f>
        <v>46.685303999999995</v>
      </c>
      <c r="R49" s="72">
        <f>(((('Matriz de Consumo'!R49*1000000000)/$AG$14)/1000)/$AF$14)/1000</f>
        <v>0</v>
      </c>
      <c r="S49" s="72">
        <f>(((('Matriz de Consumo'!S49*1000000000)/$AG$26)/1000)/$AF$26)/1000</f>
        <v>0</v>
      </c>
      <c r="T49" s="72">
        <f>(((('Matriz de Consumo'!T49*1000000000)/$AG$24)/1000)/$AF$24)/1000</f>
        <v>0</v>
      </c>
      <c r="U49" s="111">
        <f>(((('Matriz de Consumo'!U49*1000000000)/$AG$28)/1000)/$AF$28)/1000</f>
        <v>0</v>
      </c>
      <c r="V49" s="72">
        <f>(((('Matriz de Consumo'!V49*1000000000)/$AG$27)/1000)/$AF$27)/1000</f>
        <v>2239.3106450000005</v>
      </c>
      <c r="W49" s="110">
        <f>(((('Matriz de Consumo'!W49*1000000000)/$AG$24)/1000)/$AF$24)/1000</f>
        <v>0</v>
      </c>
      <c r="X49" s="72">
        <f>(((('Matriz de Consumo'!X49*1000000000)/$AG$29)/1000)/$AF$29)/1000</f>
        <v>0</v>
      </c>
      <c r="Y49" s="72">
        <f>(((('Matriz de Consumo'!Y49*1000000000)/$AG$30)/1000)/$AF$30)/1000</f>
        <v>0</v>
      </c>
      <c r="Z49" s="111">
        <f>(((('Matriz de Consumo'!Z49*1000000000)/$AG$31)/1000)/$AF$31)/1000</f>
        <v>0</v>
      </c>
      <c r="AA49" s="72">
        <f>(((('Matriz de Consumo'!AA49*1000000000)/$AG$32)/1000)/$AF$32)/1000</f>
        <v>1.0494365217391302</v>
      </c>
      <c r="AB49" s="120">
        <f>(((('Matriz de Consumo'!AB49*1000000000)/$AG$33)/1000)/$AF$33)/1000</f>
        <v>0</v>
      </c>
      <c r="AC49" s="117">
        <f t="shared" si="3"/>
        <v>2365.6623181526488</v>
      </c>
    </row>
    <row r="50" spans="1:29">
      <c r="A50" s="3"/>
      <c r="B50" s="129" t="s">
        <v>70</v>
      </c>
      <c r="C50" s="126">
        <f>(((('Matriz de Consumo'!C50*1000000000)/$AG$9)/1000)/$AF$9)/1000</f>
        <v>0</v>
      </c>
      <c r="D50" s="85">
        <f>(((('Matriz de Consumo'!D50*1000000000)/$AG$21)/1000)/$AF$21)/1000</f>
        <v>481.92053700000002</v>
      </c>
      <c r="E50" s="85">
        <f>(((('Matriz de Consumo'!E50*1000000000)/$AG$23)/1000)/$AF$23)/1000</f>
        <v>0</v>
      </c>
      <c r="F50" s="85">
        <f>(((('Matriz de Consumo'!F50*1000000000)/$AG$22)/1000)/$AF$22)/1000</f>
        <v>4947.3212092066151</v>
      </c>
      <c r="G50" s="85">
        <f>(((('Matriz de Consumo'!G50*1000000000)/$AG$27)/1000)/$AF$27)/1000</f>
        <v>0</v>
      </c>
      <c r="H50" s="85">
        <f>(((('Matriz de Consumo'!H50*1000000000)/$AG$27)/1000)/$AF$27)/1000</f>
        <v>0</v>
      </c>
      <c r="I50" s="85">
        <f>(((('Matriz de Consumo'!I50*1000000000)/$AG$27)/1000)/$AF$27)/1000</f>
        <v>0</v>
      </c>
      <c r="J50" s="127">
        <f>(((('Matriz de Consumo'!J50*1000000000)/$AG$25)/1000)/$AF$25)/1000</f>
        <v>0</v>
      </c>
      <c r="K50" s="126">
        <f>(((('Matriz de Consumo'!K50*1000000000)/$AG$20)/1000)/$AF$20)/1000</f>
        <v>12.145</v>
      </c>
      <c r="L50" s="85">
        <f>(((('Matriz de Consumo'!L50*1000000000)/$AG$11)/1000)/$AH$11)/1000</f>
        <v>0</v>
      </c>
      <c r="M50" s="85">
        <f>(((('Matriz de Consumo'!M50*1000000000)/$AG$16)/1000)/$AF$16)/1000</f>
        <v>0</v>
      </c>
      <c r="N50" s="85">
        <f>(((('Matriz de Consumo'!N50*1000000000)/$AG$19)/1000)/$AF$19)/1000</f>
        <v>115.654118</v>
      </c>
      <c r="O50" s="85">
        <f>(((('Matriz de Consumo'!O50*1000000000)/$AG$15)/1000)/$AF$15)/1000</f>
        <v>1480.0632890909094</v>
      </c>
      <c r="P50" s="85">
        <f>(((('Matriz de Consumo'!P50*1000000000)/$AG$17)/1000)/$AF$17)/1000</f>
        <v>0</v>
      </c>
      <c r="Q50" s="85">
        <f>(((('Matriz de Consumo'!Q50*1000000000)/$AG$18)/1000)/$AF$18)/1000</f>
        <v>0</v>
      </c>
      <c r="R50" s="85">
        <f>(((('Matriz de Consumo'!R50*1000000000)/$AG$14)/1000)/$AF$14)/1000</f>
        <v>0</v>
      </c>
      <c r="S50" s="85">
        <f>(((('Matriz de Consumo'!S50*1000000000)/$AG$26)/1000)/$AF$26)/1000</f>
        <v>0</v>
      </c>
      <c r="T50" s="85">
        <f>(((('Matriz de Consumo'!T50*1000000000)/$AG$24)/1000)/$AF$24)/1000</f>
        <v>0</v>
      </c>
      <c r="U50" s="127">
        <f>(((('Matriz de Consumo'!U50*1000000000)/$AG$28)/1000)/$AF$28)/1000</f>
        <v>0</v>
      </c>
      <c r="V50" s="85">
        <f>(((('Matriz de Consumo'!V50*1000000000)/$AG$27)/1000)/$AF$27)/1000</f>
        <v>10867.706572499997</v>
      </c>
      <c r="W50" s="126">
        <f>(((('Matriz de Consumo'!W50*1000000000)/$AG$24)/1000)/$AF$24)/1000</f>
        <v>0</v>
      </c>
      <c r="X50" s="85">
        <f>(((('Matriz de Consumo'!X50*1000000000)/$AG$29)/1000)/$AF$29)/1000</f>
        <v>0</v>
      </c>
      <c r="Y50" s="85">
        <f>(((('Matriz de Consumo'!Y50*1000000000)/$AG$30)/1000)/$AF$30)/1000</f>
        <v>0</v>
      </c>
      <c r="Z50" s="127">
        <f>(((('Matriz de Consumo'!Z50*1000000000)/$AG$31)/1000)/$AF$31)/1000</f>
        <v>0</v>
      </c>
      <c r="AA50" s="85">
        <f>(((('Matriz de Consumo'!AA50*1000000000)/$AG$32)/1000)/$AF$32)/1000</f>
        <v>29.518323521739131</v>
      </c>
      <c r="AB50" s="128">
        <f>(((('Matriz de Consumo'!AB50*1000000000)/$AG$33)/1000)/$AF$33)/1000</f>
        <v>0</v>
      </c>
      <c r="AC50" s="118">
        <f t="shared" si="3"/>
        <v>17934.329049319258</v>
      </c>
    </row>
    <row r="51" spans="1:29" ht="33.75">
      <c r="A51" s="3"/>
      <c r="B51" s="107" t="s">
        <v>71</v>
      </c>
      <c r="C51" s="113">
        <f>(((('Matriz de Consumo'!C51*1000000000)/$AG$9)/1000)/$AF$9)/1000</f>
        <v>0</v>
      </c>
      <c r="D51" s="103">
        <f>(((('Matriz de Consumo'!D51*1000000000)/$AG$21)/1000)/$AF$21)/1000</f>
        <v>0</v>
      </c>
      <c r="E51" s="103">
        <f>(((('Matriz de Consumo'!E51*1000000000)/$AG$23)/1000)/$AF$23)/1000</f>
        <v>0</v>
      </c>
      <c r="F51" s="103">
        <f>(((('Matriz de Consumo'!F51*1000000000)/$AG$22)/1000)/$AF$22)/1000</f>
        <v>0</v>
      </c>
      <c r="G51" s="103">
        <f>(((('Matriz de Consumo'!G51*1000000000)/$AG$27)/1000)/$AF$27)/1000</f>
        <v>0</v>
      </c>
      <c r="H51" s="103">
        <f>(((('Matriz de Consumo'!H51*1000000000)/$AG$27)/1000)/$AF$27)/1000</f>
        <v>0</v>
      </c>
      <c r="I51" s="103">
        <f>(((('Matriz de Consumo'!I51*1000000000)/$AG$27)/1000)/$AF$27)/1000</f>
        <v>0</v>
      </c>
      <c r="J51" s="114">
        <f>(((('Matriz de Consumo'!J51*1000000000)/$AG$25)/1000)/$AF$25)/1000</f>
        <v>0</v>
      </c>
      <c r="K51" s="113">
        <f>(((('Matriz de Consumo'!K51*1000000000)/$AG$20)/1000)/$AF$20)/1000</f>
        <v>0</v>
      </c>
      <c r="L51" s="103">
        <f>(((('Matriz de Consumo'!L51*1000000000)/$AG$11)/1000)/$AH$11)/1000</f>
        <v>0</v>
      </c>
      <c r="M51" s="103">
        <f>(((('Matriz de Consumo'!M51*1000000000)/$AG$16)/1000)/$AF$16)/1000</f>
        <v>0</v>
      </c>
      <c r="N51" s="103">
        <f>(((('Matriz de Consumo'!N51*1000000000)/$AG$19)/1000)/$AF$19)/1000</f>
        <v>0</v>
      </c>
      <c r="O51" s="103">
        <f>(((('Matriz de Consumo'!O51*1000000000)/$AG$15)/1000)/$AF$15)/1000</f>
        <v>0</v>
      </c>
      <c r="P51" s="103">
        <f>(((('Matriz de Consumo'!P51*1000000000)/$AG$17)/1000)/$AF$17)/1000</f>
        <v>0</v>
      </c>
      <c r="Q51" s="103">
        <f>(((('Matriz de Consumo'!Q51*1000000000)/$AG$18)/1000)/$AF$18)/1000</f>
        <v>0</v>
      </c>
      <c r="R51" s="103">
        <f>(((('Matriz de Consumo'!R51*1000000000)/$AG$14)/1000)/$AF$14)/1000</f>
        <v>0</v>
      </c>
      <c r="S51" s="103">
        <f>(((('Matriz de Consumo'!S51*1000000000)/$AG$26)/1000)/$AF$26)/1000</f>
        <v>0</v>
      </c>
      <c r="T51" s="103">
        <f>(((('Matriz de Consumo'!T51*1000000000)/$AG$24)/1000)/$AF$24)/1000</f>
        <v>0</v>
      </c>
      <c r="U51" s="114">
        <f>(((('Matriz de Consumo'!U51*1000000000)/$AG$28)/1000)/$AF$28)/1000</f>
        <v>182.84067341352136</v>
      </c>
      <c r="V51" s="103">
        <f>(((('Matriz de Consumo'!V51*1000000000)/$AG$27)/1000)/$AF$27)/1000</f>
        <v>0</v>
      </c>
      <c r="W51" s="113">
        <f>(((('Matriz de Consumo'!W51*1000000000)/$AG$24)/1000)/$AF$24)/1000</f>
        <v>0</v>
      </c>
      <c r="X51" s="103">
        <f>(((('Matriz de Consumo'!X51*1000000000)/$AG$29)/1000)/$AF$29)/1000</f>
        <v>0</v>
      </c>
      <c r="Y51" s="103">
        <f>(((('Matriz de Consumo'!Y51*1000000000)/$AG$30)/1000)/$AF$30)/1000</f>
        <v>0</v>
      </c>
      <c r="Z51" s="114">
        <f>(((('Matriz de Consumo'!Z51*1000000000)/$AG$31)/1000)/$AF$31)/1000</f>
        <v>0</v>
      </c>
      <c r="AA51" s="103">
        <f>(((('Matriz de Consumo'!AA51*1000000000)/$AG$32)/1000)/$AF$32)/1000</f>
        <v>0</v>
      </c>
      <c r="AB51" s="121">
        <f>(((('Matriz de Consumo'!AB51*1000000000)/$AG$33)/1000)/$AF$33)/1000</f>
        <v>0</v>
      </c>
      <c r="AC51" s="125">
        <f t="shared" si="3"/>
        <v>182.84067341352136</v>
      </c>
    </row>
  </sheetData>
  <mergeCells count="10">
    <mergeCell ref="AC7:AC8"/>
    <mergeCell ref="AE7:AE8"/>
    <mergeCell ref="AF7:AF8"/>
    <mergeCell ref="AG7:AG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workbookViewId="0">
      <selection activeCell="B43" sqref="B43"/>
    </sheetView>
  </sheetViews>
  <sheetFormatPr baseColWidth="10" defaultRowHeight="15"/>
  <cols>
    <col min="5" max="5" width="15.7109375" bestFit="1" customWidth="1"/>
    <col min="7" max="10" width="0" hidden="1" customWidth="1"/>
  </cols>
  <sheetData>
    <row r="1" spans="1:5">
      <c r="A1" s="2"/>
      <c r="B1" s="2"/>
      <c r="C1" s="2"/>
      <c r="D1" s="2"/>
      <c r="E1" s="2"/>
    </row>
    <row r="2" spans="1:5" hidden="1">
      <c r="A2" s="2"/>
      <c r="B2" s="34" t="s">
        <v>94</v>
      </c>
      <c r="C2" s="2"/>
      <c r="D2" s="2"/>
      <c r="E2" s="2"/>
    </row>
    <row r="3" spans="1:5" hidden="1">
      <c r="A3" s="2"/>
      <c r="B3" s="34" t="s">
        <v>92</v>
      </c>
      <c r="C3" s="2"/>
      <c r="D3" s="2"/>
      <c r="E3" s="2"/>
    </row>
    <row r="4" spans="1:5" hidden="1">
      <c r="A4" s="2"/>
      <c r="B4" s="34" t="s">
        <v>85</v>
      </c>
      <c r="C4" s="2"/>
      <c r="D4" s="2"/>
      <c r="E4" s="2"/>
    </row>
    <row r="5" spans="1:5" hidden="1">
      <c r="A5" s="2"/>
      <c r="B5" s="8" t="s">
        <v>0</v>
      </c>
      <c r="C5" s="2"/>
      <c r="D5" s="2"/>
      <c r="E5" s="2"/>
    </row>
    <row r="6" spans="1:5" hidden="1">
      <c r="A6" s="2"/>
      <c r="B6" s="36"/>
      <c r="C6" s="36"/>
      <c r="D6" s="36"/>
      <c r="E6" s="36"/>
    </row>
    <row r="7" spans="1:5" hidden="1">
      <c r="A7" s="2"/>
      <c r="B7" s="46" t="s">
        <v>87</v>
      </c>
      <c r="C7" s="44"/>
      <c r="D7" s="44"/>
      <c r="E7" s="44" t="s">
        <v>88</v>
      </c>
    </row>
    <row r="8" spans="1:5" hidden="1">
      <c r="A8" s="2"/>
      <c r="B8" s="49"/>
      <c r="C8" s="49" t="s">
        <v>96</v>
      </c>
      <c r="D8" s="44"/>
      <c r="E8" s="44">
        <f>+SUM(E9:E16)</f>
        <v>125596.44566310632</v>
      </c>
    </row>
    <row r="9" spans="1:5" hidden="1">
      <c r="A9" s="2"/>
      <c r="B9" s="45"/>
      <c r="C9" s="47" t="s">
        <v>9</v>
      </c>
      <c r="D9" s="45"/>
      <c r="E9" s="39">
        <v>3850.18297648917</v>
      </c>
    </row>
    <row r="10" spans="1:5" hidden="1">
      <c r="A10" s="2"/>
      <c r="B10" s="45"/>
      <c r="C10" s="47" t="s">
        <v>10</v>
      </c>
      <c r="D10" s="45"/>
      <c r="E10" s="39">
        <v>9017.3288851622838</v>
      </c>
    </row>
    <row r="11" spans="1:5" hidden="1">
      <c r="A11" s="2"/>
      <c r="B11" s="45"/>
      <c r="C11" s="47" t="s">
        <v>11</v>
      </c>
      <c r="D11" s="45"/>
      <c r="E11" s="39">
        <v>15245.342651999999</v>
      </c>
    </row>
    <row r="12" spans="1:5" hidden="1">
      <c r="A12" s="2"/>
      <c r="B12" s="45"/>
      <c r="C12" s="47" t="s">
        <v>86</v>
      </c>
      <c r="D12" s="45"/>
      <c r="E12" s="39">
        <v>79895.063011423161</v>
      </c>
    </row>
    <row r="13" spans="1:5" hidden="1">
      <c r="A13" s="2"/>
      <c r="B13" s="45"/>
      <c r="C13" s="47" t="s">
        <v>13</v>
      </c>
      <c r="D13" s="45"/>
      <c r="E13" s="39">
        <v>17117.111674653097</v>
      </c>
    </row>
    <row r="14" spans="1:5" hidden="1">
      <c r="A14" s="2"/>
      <c r="B14" s="45"/>
      <c r="C14" s="47" t="s">
        <v>14</v>
      </c>
      <c r="D14" s="45"/>
      <c r="E14" s="39">
        <v>333.22110743999991</v>
      </c>
    </row>
    <row r="15" spans="1:5" hidden="1">
      <c r="A15" s="2"/>
      <c r="B15" s="45"/>
      <c r="C15" s="47" t="s">
        <v>15</v>
      </c>
      <c r="D15" s="45"/>
      <c r="E15" s="39">
        <v>4.6768064716</v>
      </c>
    </row>
    <row r="16" spans="1:5" hidden="1">
      <c r="A16" s="2"/>
      <c r="B16" s="45"/>
      <c r="C16" s="47" t="s">
        <v>16</v>
      </c>
      <c r="D16" s="45"/>
      <c r="E16" s="39">
        <v>133.51854946700001</v>
      </c>
    </row>
    <row r="17" spans="1:10" hidden="1">
      <c r="A17" s="2"/>
      <c r="B17" s="49"/>
      <c r="C17" s="49" t="s">
        <v>97</v>
      </c>
      <c r="D17" s="38"/>
      <c r="E17" s="38">
        <f>+SUM(E18,E19,E31,E36)</f>
        <v>168363.07340162431</v>
      </c>
    </row>
    <row r="18" spans="1:10" hidden="1">
      <c r="A18" s="2"/>
      <c r="B18" s="45"/>
      <c r="C18" s="54" t="s">
        <v>4</v>
      </c>
      <c r="D18" s="54"/>
      <c r="E18" s="39">
        <v>62740.907917423589</v>
      </c>
    </row>
    <row r="19" spans="1:10" hidden="1">
      <c r="A19" s="2"/>
      <c r="B19" s="51"/>
      <c r="C19" s="53" t="s">
        <v>76</v>
      </c>
      <c r="D19" s="53"/>
      <c r="E19" s="51">
        <f>+SUM(E20:E30)</f>
        <v>99187.367275862067</v>
      </c>
    </row>
    <row r="20" spans="1:10" hidden="1">
      <c r="A20" s="2"/>
      <c r="B20" s="45"/>
      <c r="C20" s="45"/>
      <c r="D20" s="54" t="s">
        <v>17</v>
      </c>
      <c r="E20" s="39">
        <v>33528.399999999994</v>
      </c>
    </row>
    <row r="21" spans="1:10" hidden="1">
      <c r="A21" s="2"/>
      <c r="B21" s="45"/>
      <c r="C21" s="45"/>
      <c r="D21" s="47" t="s">
        <v>18</v>
      </c>
      <c r="E21" s="39">
        <v>13146</v>
      </c>
    </row>
    <row r="22" spans="1:10" hidden="1">
      <c r="A22" s="2"/>
      <c r="B22" s="45"/>
      <c r="C22" s="45"/>
      <c r="D22" s="47" t="s">
        <v>19</v>
      </c>
      <c r="E22" s="39">
        <v>29332.799999999999</v>
      </c>
    </row>
    <row r="23" spans="1:10" hidden="1">
      <c r="A23" s="2"/>
      <c r="B23" s="45"/>
      <c r="C23" s="45"/>
      <c r="D23" s="47" t="s">
        <v>20</v>
      </c>
      <c r="E23" s="39">
        <v>1565.1000000000001</v>
      </c>
    </row>
    <row r="24" spans="1:10" hidden="1">
      <c r="A24" s="2"/>
      <c r="B24" s="45"/>
      <c r="C24" s="45"/>
      <c r="D24" s="47" t="s">
        <v>21</v>
      </c>
      <c r="E24" s="39">
        <v>3109.7</v>
      </c>
    </row>
    <row r="25" spans="1:10" hidden="1">
      <c r="A25" s="2"/>
      <c r="B25" s="45"/>
      <c r="C25" s="45"/>
      <c r="D25" s="47" t="s">
        <v>22</v>
      </c>
      <c r="E25" s="39">
        <v>57</v>
      </c>
    </row>
    <row r="26" spans="1:10" hidden="1">
      <c r="A26" s="2"/>
      <c r="B26" s="45"/>
      <c r="C26" s="45"/>
      <c r="D26" s="47" t="s">
        <v>23</v>
      </c>
      <c r="E26" s="39">
        <v>6748.8</v>
      </c>
      <c r="G26" s="329" t="s">
        <v>110</v>
      </c>
      <c r="H26" s="329" t="s">
        <v>111</v>
      </c>
      <c r="I26" s="329" t="s">
        <v>112</v>
      </c>
      <c r="J26" s="178"/>
    </row>
    <row r="27" spans="1:10" hidden="1">
      <c r="A27" s="2"/>
      <c r="B27" s="45"/>
      <c r="C27" s="45"/>
      <c r="D27" s="47" t="s">
        <v>24</v>
      </c>
      <c r="E27" s="39">
        <v>1276.5</v>
      </c>
      <c r="G27" s="329"/>
      <c r="H27" s="329"/>
      <c r="I27" s="329"/>
      <c r="J27" s="178"/>
    </row>
    <row r="28" spans="1:10" hidden="1">
      <c r="A28" s="2"/>
      <c r="B28" s="45"/>
      <c r="C28" s="45"/>
      <c r="D28" s="47" t="s">
        <v>25</v>
      </c>
      <c r="E28" s="39">
        <v>1.66727586206897</v>
      </c>
      <c r="G28" s="175" t="s">
        <v>113</v>
      </c>
      <c r="H28" s="176">
        <v>0.84794000000000003</v>
      </c>
      <c r="I28" s="177">
        <v>10862</v>
      </c>
      <c r="J28" s="175" t="s">
        <v>114</v>
      </c>
    </row>
    <row r="29" spans="1:10" hidden="1">
      <c r="A29" s="2"/>
      <c r="B29" s="45"/>
      <c r="C29" s="45"/>
      <c r="D29" s="47" t="s">
        <v>26</v>
      </c>
      <c r="E29" s="39">
        <v>2613</v>
      </c>
      <c r="G29" s="175" t="s">
        <v>115</v>
      </c>
      <c r="H29" s="176">
        <v>0.84794000000000003</v>
      </c>
      <c r="I29" s="177">
        <v>10862</v>
      </c>
      <c r="J29" s="175"/>
    </row>
    <row r="30" spans="1:10" hidden="1">
      <c r="A30" s="2"/>
      <c r="B30" s="45"/>
      <c r="C30" s="45"/>
      <c r="D30" s="47" t="s">
        <v>27</v>
      </c>
      <c r="E30" s="39">
        <v>7808.4</v>
      </c>
      <c r="G30" s="175" t="s">
        <v>116</v>
      </c>
      <c r="H30" s="176">
        <v>0.92700000000000005</v>
      </c>
      <c r="I30" s="177">
        <v>10500</v>
      </c>
      <c r="J30" s="175">
        <v>1</v>
      </c>
    </row>
    <row r="31" spans="1:10" hidden="1">
      <c r="A31" s="2"/>
      <c r="B31" s="48"/>
      <c r="C31" s="55" t="s">
        <v>77</v>
      </c>
      <c r="D31" s="52"/>
      <c r="E31" s="51">
        <f>+SUM(E32:E35)</f>
        <v>5142.5118000000002</v>
      </c>
      <c r="G31" s="175" t="s">
        <v>117</v>
      </c>
      <c r="H31" s="176">
        <v>0.93600000000000005</v>
      </c>
      <c r="I31" s="177">
        <v>10500</v>
      </c>
      <c r="J31" s="175">
        <v>1</v>
      </c>
    </row>
    <row r="32" spans="1:10" hidden="1">
      <c r="A32" s="2"/>
      <c r="B32" s="45"/>
      <c r="C32" s="45"/>
      <c r="D32" s="47" t="s">
        <v>28</v>
      </c>
      <c r="E32" s="39">
        <v>3063.011</v>
      </c>
      <c r="G32" s="175" t="s">
        <v>118</v>
      </c>
      <c r="H32" s="176">
        <v>0.94499999999999995</v>
      </c>
      <c r="I32" s="177">
        <v>10500</v>
      </c>
      <c r="J32" s="175">
        <v>1</v>
      </c>
    </row>
    <row r="33" spans="1:10" hidden="1">
      <c r="A33" s="2"/>
      <c r="B33" s="45"/>
      <c r="C33" s="45"/>
      <c r="D33" s="47" t="s">
        <v>29</v>
      </c>
      <c r="E33" s="39">
        <v>994.48500000000001</v>
      </c>
      <c r="G33" s="175" t="s">
        <v>24</v>
      </c>
      <c r="H33" s="176">
        <v>0.7</v>
      </c>
      <c r="I33" s="177">
        <v>11500</v>
      </c>
      <c r="J33" s="175"/>
    </row>
    <row r="34" spans="1:10" hidden="1">
      <c r="A34" s="2"/>
      <c r="B34" s="45"/>
      <c r="C34" s="45"/>
      <c r="D34" s="47" t="s">
        <v>30</v>
      </c>
      <c r="E34" s="50">
        <v>160.4408</v>
      </c>
      <c r="G34" s="175" t="s">
        <v>21</v>
      </c>
      <c r="H34" s="176">
        <v>0.55000000000000004</v>
      </c>
      <c r="I34" s="177">
        <v>12100</v>
      </c>
      <c r="J34" s="175"/>
    </row>
    <row r="35" spans="1:10" hidden="1">
      <c r="A35" s="2"/>
      <c r="B35" s="45"/>
      <c r="C35" s="45"/>
      <c r="D35" s="47" t="s">
        <v>31</v>
      </c>
      <c r="E35" s="50">
        <v>924.57500000000005</v>
      </c>
      <c r="G35" s="175" t="s">
        <v>119</v>
      </c>
      <c r="H35" s="176">
        <v>0.73</v>
      </c>
      <c r="I35" s="177">
        <v>11200</v>
      </c>
      <c r="J35" s="175"/>
    </row>
    <row r="36" spans="1:10" hidden="1">
      <c r="A36" s="2"/>
      <c r="B36" s="48"/>
      <c r="C36" s="55" t="s">
        <v>95</v>
      </c>
      <c r="D36" s="52"/>
      <c r="E36" s="56">
        <f>+SUM(E37:E38)</f>
        <v>1292.2864083386264</v>
      </c>
      <c r="G36" s="175" t="s">
        <v>22</v>
      </c>
      <c r="H36" s="176">
        <v>0.7</v>
      </c>
      <c r="I36" s="177">
        <v>11400</v>
      </c>
      <c r="J36" s="175"/>
    </row>
    <row r="37" spans="1:10" hidden="1">
      <c r="A37" s="2"/>
      <c r="B37" s="45"/>
      <c r="C37" s="45"/>
      <c r="D37" s="47" t="s">
        <v>6</v>
      </c>
      <c r="E37" s="50">
        <v>189.03581333862635</v>
      </c>
      <c r="G37" s="175" t="s">
        <v>23</v>
      </c>
      <c r="H37" s="176">
        <v>0.81</v>
      </c>
      <c r="I37" s="177">
        <v>11100</v>
      </c>
      <c r="J37" s="175"/>
    </row>
    <row r="38" spans="1:10" hidden="1">
      <c r="A38" s="2"/>
      <c r="B38" s="45"/>
      <c r="C38" s="45"/>
      <c r="D38" s="47" t="s">
        <v>7</v>
      </c>
      <c r="E38" s="50">
        <v>1103.250595</v>
      </c>
      <c r="G38" s="175" t="s">
        <v>20</v>
      </c>
      <c r="H38" s="176">
        <v>0.81</v>
      </c>
      <c r="I38" s="177">
        <v>11100</v>
      </c>
      <c r="J38" s="175"/>
    </row>
    <row r="39" spans="1:10" hidden="1">
      <c r="G39" s="175" t="s">
        <v>107</v>
      </c>
      <c r="H39" s="176">
        <v>0.84</v>
      </c>
      <c r="I39" s="177">
        <v>10900</v>
      </c>
      <c r="J39" s="175"/>
    </row>
    <row r="40" spans="1:10">
      <c r="B40" s="34" t="s">
        <v>94</v>
      </c>
      <c r="C40" s="2"/>
      <c r="D40" s="2"/>
      <c r="E40" s="2"/>
      <c r="G40" s="175" t="s">
        <v>120</v>
      </c>
      <c r="H40" s="179">
        <v>1</v>
      </c>
      <c r="I40" s="177">
        <v>9341</v>
      </c>
      <c r="J40" s="175" t="s">
        <v>122</v>
      </c>
    </row>
    <row r="41" spans="1:10">
      <c r="B41" s="34" t="s">
        <v>92</v>
      </c>
      <c r="C41" s="2"/>
      <c r="D41" s="2"/>
      <c r="E41" s="2"/>
      <c r="G41" s="175" t="s">
        <v>86</v>
      </c>
      <c r="H41" s="179">
        <v>1</v>
      </c>
      <c r="I41" s="177">
        <v>3500</v>
      </c>
      <c r="J41" s="175"/>
    </row>
    <row r="42" spans="1:10">
      <c r="B42" s="34" t="s">
        <v>142</v>
      </c>
      <c r="C42" s="2"/>
      <c r="D42" s="2"/>
      <c r="E42" s="2"/>
      <c r="G42" s="175" t="s">
        <v>11</v>
      </c>
      <c r="H42" s="179">
        <v>1</v>
      </c>
      <c r="I42" s="177">
        <v>7000</v>
      </c>
      <c r="J42" s="175"/>
    </row>
    <row r="43" spans="1:10">
      <c r="B43" s="8" t="s">
        <v>0</v>
      </c>
      <c r="C43" s="2"/>
      <c r="D43" s="2"/>
      <c r="E43" s="2"/>
      <c r="G43" s="175" t="s">
        <v>123</v>
      </c>
      <c r="H43" s="179">
        <v>1</v>
      </c>
      <c r="I43" s="177">
        <v>7000</v>
      </c>
      <c r="J43" s="175"/>
    </row>
    <row r="44" spans="1:10">
      <c r="B44" s="36"/>
      <c r="C44" s="36"/>
      <c r="D44" s="36"/>
      <c r="E44" s="36"/>
      <c r="G44" s="175" t="s">
        <v>16</v>
      </c>
      <c r="H44" s="179">
        <v>1</v>
      </c>
      <c r="I44" s="177">
        <v>5600</v>
      </c>
      <c r="J44" s="175" t="s">
        <v>122</v>
      </c>
    </row>
    <row r="45" spans="1:10">
      <c r="B45" s="46" t="s">
        <v>87</v>
      </c>
      <c r="C45" s="44"/>
      <c r="D45" s="44"/>
      <c r="E45" s="44" t="s">
        <v>88</v>
      </c>
      <c r="G45" s="175" t="s">
        <v>25</v>
      </c>
      <c r="H45" s="179">
        <v>1</v>
      </c>
      <c r="I45" s="177">
        <v>4260</v>
      </c>
      <c r="J45" s="175" t="s">
        <v>124</v>
      </c>
    </row>
    <row r="46" spans="1:10">
      <c r="B46" s="49"/>
      <c r="C46" s="49" t="s">
        <v>96</v>
      </c>
      <c r="D46" s="44"/>
      <c r="E46" s="44">
        <f>+SUM(E47:E54)</f>
        <v>46708.810779648731</v>
      </c>
      <c r="G46" s="175" t="s">
        <v>4</v>
      </c>
      <c r="H46" s="179">
        <v>1</v>
      </c>
      <c r="I46" s="177">
        <v>860</v>
      </c>
      <c r="J46" s="175" t="s">
        <v>125</v>
      </c>
    </row>
    <row r="47" spans="1:10">
      <c r="B47" s="45"/>
      <c r="C47" s="47" t="s">
        <v>9</v>
      </c>
      <c r="D47" s="45"/>
      <c r="E47" s="39">
        <f t="shared" ref="E47" si="0">((((E9*1000000000)/$I$28)/1000)/$H$28)/1000</f>
        <v>418.02903561710093</v>
      </c>
      <c r="G47" s="175" t="s">
        <v>140</v>
      </c>
      <c r="H47" s="179">
        <v>1</v>
      </c>
      <c r="I47" s="177">
        <v>9644</v>
      </c>
      <c r="J47" s="183"/>
    </row>
    <row r="48" spans="1:10">
      <c r="B48" s="45"/>
      <c r="C48" s="47" t="s">
        <v>10</v>
      </c>
      <c r="D48" s="45"/>
      <c r="E48" s="39">
        <f>((((E10*1000000000)/$I$40)/1000)/$H$40)/1000</f>
        <v>965.34941496224008</v>
      </c>
      <c r="G48" s="3" t="s">
        <v>29</v>
      </c>
      <c r="H48" s="179">
        <v>1</v>
      </c>
      <c r="I48" s="177">
        <v>4.55</v>
      </c>
      <c r="J48" s="183"/>
    </row>
    <row r="49" spans="2:10">
      <c r="B49" s="45"/>
      <c r="C49" s="47" t="s">
        <v>11</v>
      </c>
      <c r="D49" s="45"/>
      <c r="E49" s="39">
        <f>((((E11*1000000000)/$I$42)/1000)/$H$42)/1000</f>
        <v>2177.9060931428567</v>
      </c>
      <c r="G49" s="3" t="s">
        <v>30</v>
      </c>
      <c r="H49" s="179">
        <v>1</v>
      </c>
      <c r="I49" s="179">
        <v>10400</v>
      </c>
      <c r="J49" s="183"/>
    </row>
    <row r="50" spans="2:10">
      <c r="B50" s="45"/>
      <c r="C50" s="47" t="s">
        <v>86</v>
      </c>
      <c r="D50" s="45"/>
      <c r="E50" s="39">
        <f>((((E12*1000000000)/$I$41)/1000)/$H$41)/1000</f>
        <v>22827.160860406613</v>
      </c>
      <c r="G50" s="3" t="s">
        <v>31</v>
      </c>
      <c r="H50" s="179">
        <v>1</v>
      </c>
      <c r="I50" s="179">
        <v>0.72</v>
      </c>
      <c r="J50" s="183"/>
    </row>
    <row r="51" spans="2:10">
      <c r="B51" s="45"/>
      <c r="C51" s="47" t="s">
        <v>13</v>
      </c>
      <c r="D51" s="45"/>
      <c r="E51" s="39">
        <f>((((E13*1000000000)/$I$46)/1000)/$H$46)/1000</f>
        <v>19903.618226340812</v>
      </c>
      <c r="G51" s="3" t="s">
        <v>141</v>
      </c>
      <c r="H51" s="179">
        <v>1</v>
      </c>
      <c r="I51" s="179">
        <v>4600</v>
      </c>
      <c r="J51" s="183"/>
    </row>
    <row r="52" spans="2:10">
      <c r="B52" s="45"/>
      <c r="C52" s="47" t="s">
        <v>14</v>
      </c>
      <c r="D52" s="45"/>
      <c r="E52" s="39">
        <f>((((E14*1000000000)/$I$46)/1000)/$H$46)/1000</f>
        <v>387.4664039999999</v>
      </c>
      <c r="G52" s="3" t="s">
        <v>7</v>
      </c>
      <c r="H52" s="179">
        <v>1</v>
      </c>
      <c r="I52" s="179">
        <v>5413</v>
      </c>
      <c r="J52" s="183"/>
    </row>
    <row r="53" spans="2:10">
      <c r="B53" s="45"/>
      <c r="C53" s="47" t="s">
        <v>15</v>
      </c>
      <c r="D53" s="45"/>
      <c r="E53" s="39">
        <f>((((E15*1000000000)/$I$46)/1000)/$H$46)/1000</f>
        <v>5.4381470600000004</v>
      </c>
      <c r="G53" s="3" t="s">
        <v>126</v>
      </c>
      <c r="H53" s="180"/>
      <c r="I53" s="180"/>
      <c r="J53" s="183"/>
    </row>
    <row r="54" spans="2:10">
      <c r="B54" s="45"/>
      <c r="C54" s="47" t="s">
        <v>16</v>
      </c>
      <c r="D54" s="45"/>
      <c r="E54" s="39">
        <f>((((E16*1000000000)/$I$44)/1000)/$H$44)/1000</f>
        <v>23.842598119107144</v>
      </c>
      <c r="G54" s="3" t="s">
        <v>127</v>
      </c>
      <c r="H54" s="180"/>
      <c r="I54" s="180"/>
      <c r="J54" s="183"/>
    </row>
    <row r="55" spans="2:10">
      <c r="B55" s="49"/>
      <c r="C55" s="49" t="s">
        <v>97</v>
      </c>
      <c r="D55" s="38"/>
      <c r="E55" s="38">
        <f>SUM(E56,E57,E69,E74)</f>
        <v>1587595.125643841</v>
      </c>
      <c r="G55" s="3" t="s">
        <v>128</v>
      </c>
      <c r="H55" s="180"/>
      <c r="I55" s="180"/>
      <c r="J55" s="183"/>
    </row>
    <row r="56" spans="2:10">
      <c r="B56" s="45"/>
      <c r="C56" s="54" t="s">
        <v>4</v>
      </c>
      <c r="D56" s="54"/>
      <c r="E56" s="39">
        <f>((((E18*1000000000)/$I$46)/1000)/$H$46)/1000</f>
        <v>72954.544090027426</v>
      </c>
      <c r="G56" s="3" t="s">
        <v>129</v>
      </c>
      <c r="H56" s="180"/>
      <c r="I56" s="180"/>
      <c r="J56" s="183"/>
    </row>
    <row r="57" spans="2:10">
      <c r="B57" s="51"/>
      <c r="C57" s="53" t="s">
        <v>76</v>
      </c>
      <c r="D57" s="53"/>
      <c r="E57" s="51">
        <f>SUM(E58:E68)</f>
        <v>11242.595499206742</v>
      </c>
      <c r="G57" s="3" t="s">
        <v>130</v>
      </c>
    </row>
    <row r="58" spans="2:10">
      <c r="B58" s="45"/>
      <c r="C58" s="45"/>
      <c r="D58" s="54" t="s">
        <v>17</v>
      </c>
      <c r="E58" s="39">
        <f>((((E20*1000000000)/$I$39)/1000)/$H$39)/1000</f>
        <v>3661.9047619047615</v>
      </c>
      <c r="G58" s="3" t="s">
        <v>131</v>
      </c>
    </row>
    <row r="59" spans="2:10">
      <c r="B59" s="45"/>
      <c r="C59" s="45"/>
      <c r="D59" s="47" t="s">
        <v>18</v>
      </c>
      <c r="E59" s="39">
        <f>((((E21*1000000000)/$I$31)/1000)/$J$31)/1000</f>
        <v>1252</v>
      </c>
    </row>
    <row r="60" spans="2:10">
      <c r="B60" s="45"/>
      <c r="C60" s="45"/>
      <c r="D60" s="47" t="s">
        <v>19</v>
      </c>
      <c r="E60" s="39">
        <f>((((E22*1000000000)/$I$35)/1000)/$H$35)/1000</f>
        <v>3587.6712328767126</v>
      </c>
    </row>
    <row r="61" spans="2:10">
      <c r="B61" s="45"/>
      <c r="C61" s="45"/>
      <c r="D61" s="47" t="s">
        <v>20</v>
      </c>
      <c r="E61" s="39">
        <f>((((E23*1000000000)/$I$38)/1000)/$H$38)/1000</f>
        <v>174.0740740740741</v>
      </c>
    </row>
    <row r="62" spans="2:10">
      <c r="B62" s="45"/>
      <c r="C62" s="45"/>
      <c r="D62" s="47" t="s">
        <v>21</v>
      </c>
      <c r="E62" s="39">
        <f>((((E24*1000000000)/$I$34)/1000)/$H$34)/1000</f>
        <v>467.27272727272725</v>
      </c>
    </row>
    <row r="63" spans="2:10">
      <c r="B63" s="45"/>
      <c r="C63" s="45"/>
      <c r="D63" s="47" t="s">
        <v>22</v>
      </c>
      <c r="E63" s="39">
        <f>((((E25*1000000000)/$I$36)/1000)/$H$36)/1000</f>
        <v>7.1428571428571432</v>
      </c>
    </row>
    <row r="64" spans="2:10">
      <c r="B64" s="45"/>
      <c r="C64" s="45"/>
      <c r="D64" s="47" t="s">
        <v>23</v>
      </c>
      <c r="E64" s="39">
        <f>((((E26*1000000000)/$I$37)/1000)/$H$37)/1000</f>
        <v>750.61728395061721</v>
      </c>
    </row>
    <row r="65" spans="2:5">
      <c r="B65" s="45"/>
      <c r="C65" s="45"/>
      <c r="D65" s="47" t="s">
        <v>24</v>
      </c>
      <c r="E65" s="39">
        <f>((((E27*1000000000)/$I$33)/1000)/$H$33)/1000</f>
        <v>158.57142857142858</v>
      </c>
    </row>
    <row r="66" spans="2:5">
      <c r="B66" s="45"/>
      <c r="C66" s="45"/>
      <c r="D66" s="47" t="s">
        <v>25</v>
      </c>
      <c r="E66" s="39">
        <f>((((E28*1000000000)/$I$45)/1000)/$H$45)/1000</f>
        <v>0.39137931034482865</v>
      </c>
    </row>
    <row r="67" spans="2:5">
      <c r="B67" s="45"/>
      <c r="C67" s="45"/>
      <c r="D67" s="47" t="s">
        <v>26</v>
      </c>
      <c r="E67" s="39">
        <f>((((E29*1000000000)/$I$43)/1000)/$H$43)/1000</f>
        <v>373.28571428571428</v>
      </c>
    </row>
    <row r="68" spans="2:5">
      <c r="B68" s="45"/>
      <c r="C68" s="45"/>
      <c r="D68" s="47" t="s">
        <v>27</v>
      </c>
      <c r="E68" s="39">
        <f>((((E30*1000000000)/$I$47)/1000)/$H$47)/1000</f>
        <v>809.66403981750307</v>
      </c>
    </row>
    <row r="69" spans="2:5">
      <c r="B69" s="55"/>
      <c r="C69" s="55" t="s">
        <v>77</v>
      </c>
      <c r="D69" s="52"/>
      <c r="E69" s="51">
        <f>SUM(E70:E73)</f>
        <v>1503153.0763125767</v>
      </c>
    </row>
    <row r="70" spans="2:5">
      <c r="B70" s="45"/>
      <c r="C70" s="45"/>
      <c r="D70" s="47" t="s">
        <v>28</v>
      </c>
      <c r="E70" s="39">
        <f>((((E32*1000000000)/$I$43)/1000)/$H$43)/1000</f>
        <v>437.57299999999998</v>
      </c>
    </row>
    <row r="71" spans="2:5">
      <c r="B71" s="45"/>
      <c r="C71" s="45"/>
      <c r="D71" s="47" t="s">
        <v>29</v>
      </c>
      <c r="E71" s="39">
        <f>((((E33*1000000000)/$I$48)/1000)/$H$48)/1000</f>
        <v>218568.13186813187</v>
      </c>
    </row>
    <row r="72" spans="2:5">
      <c r="B72" s="45"/>
      <c r="C72" s="45"/>
      <c r="D72" s="47" t="s">
        <v>30</v>
      </c>
      <c r="E72" s="50">
        <f>((((E34*1000000000)/$I$49)/1000)/$H$49)/1000</f>
        <v>15.427</v>
      </c>
    </row>
    <row r="73" spans="2:5">
      <c r="B73" s="45"/>
      <c r="C73" s="45"/>
      <c r="D73" s="47" t="s">
        <v>31</v>
      </c>
      <c r="E73" s="50">
        <f>((((E35*1000000000)/$I$50)/1000)/$H$50)/1000</f>
        <v>1284131.9444444447</v>
      </c>
    </row>
    <row r="74" spans="2:5">
      <c r="B74" s="55"/>
      <c r="C74" s="55" t="s">
        <v>95</v>
      </c>
      <c r="D74" s="52"/>
      <c r="E74" s="56">
        <f>SUM(E75:E76)</f>
        <v>244.90974203013616</v>
      </c>
    </row>
    <row r="75" spans="2:5">
      <c r="B75" s="45"/>
      <c r="C75" s="45"/>
      <c r="D75" s="47" t="s">
        <v>6</v>
      </c>
      <c r="E75" s="50">
        <f>((((E37*1000000000)/$I$51)/1000)/$H$51)/1000</f>
        <v>41.09474203013616</v>
      </c>
    </row>
    <row r="76" spans="2:5">
      <c r="B76" s="45"/>
      <c r="C76" s="45"/>
      <c r="D76" s="47" t="s">
        <v>7</v>
      </c>
      <c r="E76" s="50">
        <f>((((E38*1000000000)/$I$52)/1000)/$H$52)/1000</f>
        <v>203.815</v>
      </c>
    </row>
  </sheetData>
  <mergeCells count="3">
    <mergeCell ref="G26:G27"/>
    <mergeCell ref="H26:H27"/>
    <mergeCell ref="I26:I27"/>
  </mergeCells>
  <hyperlinks>
    <hyperlink ref="B5" location="Índice!A1" display="VOLVER A INDICE"/>
    <hyperlink ref="B43" location="Índice!A1" display="VOLVER A INDI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M33"/>
  <sheetViews>
    <sheetView workbookViewId="0"/>
  </sheetViews>
  <sheetFormatPr baseColWidth="10" defaultRowHeight="15"/>
  <cols>
    <col min="7" max="7" width="14.140625" bestFit="1" customWidth="1"/>
    <col min="10" max="13" width="0" hidden="1" customWidth="1"/>
  </cols>
  <sheetData>
    <row r="2" spans="2:13" hidden="1">
      <c r="B2" s="34" t="s">
        <v>91</v>
      </c>
      <c r="C2" s="2"/>
      <c r="D2" s="2"/>
      <c r="E2" s="2"/>
      <c r="F2" s="2"/>
      <c r="G2" s="2"/>
    </row>
    <row r="3" spans="2:13" hidden="1">
      <c r="B3" s="34" t="s">
        <v>92</v>
      </c>
      <c r="C3" s="2"/>
      <c r="D3" s="2"/>
      <c r="E3" s="2"/>
      <c r="F3" s="2"/>
      <c r="G3" s="2"/>
    </row>
    <row r="4" spans="2:13" hidden="1">
      <c r="B4" s="34" t="s">
        <v>85</v>
      </c>
      <c r="C4" s="2"/>
      <c r="D4" s="2"/>
      <c r="E4" s="2"/>
      <c r="F4" s="2"/>
      <c r="G4" s="2"/>
    </row>
    <row r="5" spans="2:13" hidden="1">
      <c r="B5" s="8" t="s">
        <v>0</v>
      </c>
      <c r="C5" s="2"/>
      <c r="D5" s="2"/>
      <c r="E5" s="2"/>
      <c r="F5" s="2"/>
      <c r="G5" s="2"/>
    </row>
    <row r="6" spans="2:13" hidden="1">
      <c r="B6" s="2"/>
      <c r="C6" s="2"/>
      <c r="D6" s="2"/>
      <c r="E6" s="2"/>
      <c r="F6" s="2"/>
      <c r="G6" s="2"/>
      <c r="J6" s="329" t="s">
        <v>110</v>
      </c>
      <c r="K6" s="329" t="s">
        <v>111</v>
      </c>
      <c r="L6" s="329" t="s">
        <v>112</v>
      </c>
      <c r="M6" s="178"/>
    </row>
    <row r="7" spans="2:13" hidden="1">
      <c r="B7" s="38" t="s">
        <v>87</v>
      </c>
      <c r="C7" s="38" t="s">
        <v>88</v>
      </c>
      <c r="D7" s="38" t="s">
        <v>33</v>
      </c>
      <c r="E7" s="38" t="s">
        <v>34</v>
      </c>
      <c r="F7" s="38" t="s">
        <v>89</v>
      </c>
      <c r="G7" s="38" t="s">
        <v>90</v>
      </c>
      <c r="J7" s="329"/>
      <c r="K7" s="329"/>
      <c r="L7" s="329"/>
      <c r="M7" s="178"/>
    </row>
    <row r="8" spans="2:13" hidden="1">
      <c r="B8" s="3" t="s">
        <v>9</v>
      </c>
      <c r="C8" s="39">
        <f>+'Balance de Energía'!$C$3</f>
        <v>3850.18297648917</v>
      </c>
      <c r="D8" s="39">
        <f>+'Balance de Energía'!$C$4</f>
        <v>100341.373097545</v>
      </c>
      <c r="E8" s="40">
        <f>+'Balance de Energía'!$C$5</f>
        <v>0</v>
      </c>
      <c r="F8" s="40">
        <f>+SUM('Balance de Energía'!$C$6:$C$8)</f>
        <v>2095.4330290347698</v>
      </c>
      <c r="G8" s="41">
        <f>+C8+D8-E8-F8</f>
        <v>102096.1230449994</v>
      </c>
      <c r="J8" s="175" t="s">
        <v>113</v>
      </c>
      <c r="K8" s="176">
        <v>0.84794000000000003</v>
      </c>
      <c r="L8" s="177">
        <v>10862</v>
      </c>
      <c r="M8" s="175" t="s">
        <v>114</v>
      </c>
    </row>
    <row r="9" spans="2:13" hidden="1">
      <c r="B9" s="3" t="s">
        <v>108</v>
      </c>
      <c r="C9" s="39">
        <f>+'Balance de Energía'!$D$3</f>
        <v>9017.3288851622838</v>
      </c>
      <c r="D9" s="39">
        <f>+'Balance de Energía'!$D$4</f>
        <v>36219.90383749779</v>
      </c>
      <c r="E9" s="40">
        <f>+'Balance de Energía'!$D$5</f>
        <v>0</v>
      </c>
      <c r="F9" s="40">
        <f>+SUM('Balance de Energía'!$D$6:$D$8)</f>
        <v>793.50429301410691</v>
      </c>
      <c r="G9" s="41">
        <f t="shared" ref="G9:G15" si="0">+C9+D9-E9-F9</f>
        <v>44443.728429645969</v>
      </c>
      <c r="J9" s="175" t="s">
        <v>115</v>
      </c>
      <c r="K9" s="176">
        <v>0.84794000000000003</v>
      </c>
      <c r="L9" s="177">
        <v>10862</v>
      </c>
      <c r="M9" s="175"/>
    </row>
    <row r="10" spans="2:13" hidden="1">
      <c r="B10" s="3" t="s">
        <v>11</v>
      </c>
      <c r="C10" s="39">
        <f>+'Balance de Energía'!$E$3</f>
        <v>15245.342651999999</v>
      </c>
      <c r="D10" s="39">
        <f>+'Balance de Energía'!$E$4</f>
        <v>64848.4067926149</v>
      </c>
      <c r="E10" s="40">
        <f>+'Balance de Energía'!$E$5</f>
        <v>6251.1248800000003</v>
      </c>
      <c r="F10" s="40">
        <f>+SUM('Balance de Energía'!$E$6:$E$8)</f>
        <v>3402.2906935000001</v>
      </c>
      <c r="G10" s="41">
        <f t="shared" si="0"/>
        <v>70440.333871114883</v>
      </c>
      <c r="J10" s="175" t="s">
        <v>116</v>
      </c>
      <c r="K10" s="176">
        <v>0.92700000000000005</v>
      </c>
      <c r="L10" s="177">
        <v>10500</v>
      </c>
      <c r="M10" s="175"/>
    </row>
    <row r="11" spans="2:13" hidden="1">
      <c r="B11" s="3" t="s">
        <v>86</v>
      </c>
      <c r="C11" s="39">
        <f>+'Balance de Energía'!$F$3</f>
        <v>79895.063011423161</v>
      </c>
      <c r="D11" s="39">
        <f>+'Balance de Energía'!$F$4</f>
        <v>0</v>
      </c>
      <c r="E11" s="40">
        <f>+'Balance de Energía'!$F$5</f>
        <v>0</v>
      </c>
      <c r="F11" s="40">
        <f>+SUM('Balance de Energía'!$F$6:$F$8)</f>
        <v>-640.28193599999975</v>
      </c>
      <c r="G11" s="41">
        <f t="shared" si="0"/>
        <v>80535.34494742316</v>
      </c>
      <c r="J11" s="175" t="s">
        <v>117</v>
      </c>
      <c r="K11" s="176">
        <v>0.93600000000000005</v>
      </c>
      <c r="L11" s="177">
        <v>10500</v>
      </c>
      <c r="M11" s="175"/>
    </row>
    <row r="12" spans="2:13" hidden="1">
      <c r="B12" s="3" t="s">
        <v>13</v>
      </c>
      <c r="C12" s="39">
        <f>+'Balance de Energía'!$G$3</f>
        <v>17117.111674653097</v>
      </c>
      <c r="D12" s="39">
        <f>+'Balance de Energía'!$G$4</f>
        <v>0</v>
      </c>
      <c r="E12" s="40">
        <f>+'Balance de Energía'!$G$5</f>
        <v>0</v>
      </c>
      <c r="F12" s="40">
        <f>+SUM('Balance de Energía'!$G$6:$G$8)</f>
        <v>0</v>
      </c>
      <c r="G12" s="41">
        <f t="shared" si="0"/>
        <v>17117.111674653097</v>
      </c>
      <c r="J12" s="175" t="s">
        <v>118</v>
      </c>
      <c r="K12" s="176">
        <v>0.94499999999999995</v>
      </c>
      <c r="L12" s="177">
        <v>10500</v>
      </c>
      <c r="M12" s="175"/>
    </row>
    <row r="13" spans="2:13" hidden="1">
      <c r="B13" s="3" t="s">
        <v>14</v>
      </c>
      <c r="C13" s="39">
        <f>+'Balance de Energía'!$H$3</f>
        <v>333.22110743999991</v>
      </c>
      <c r="D13" s="39">
        <f>+'Balance de Energía'!$H$4</f>
        <v>0</v>
      </c>
      <c r="E13" s="40">
        <f>+'Balance de Energía'!$H$5</f>
        <v>0</v>
      </c>
      <c r="F13" s="40">
        <f>+SUM('Balance de Energía'!$H$6:$H$8)</f>
        <v>0</v>
      </c>
      <c r="G13" s="41">
        <f t="shared" si="0"/>
        <v>333.22110743999991</v>
      </c>
      <c r="J13" s="175" t="s">
        <v>24</v>
      </c>
      <c r="K13" s="176">
        <v>0.7</v>
      </c>
      <c r="L13" s="177">
        <v>11500</v>
      </c>
      <c r="M13" s="175"/>
    </row>
    <row r="14" spans="2:13" hidden="1">
      <c r="B14" s="3" t="s">
        <v>15</v>
      </c>
      <c r="C14" s="39">
        <f>+'Balance de Energía'!$I$3</f>
        <v>4.6768064716</v>
      </c>
      <c r="D14" s="39">
        <f>+'Balance de Energía'!$I$4</f>
        <v>0</v>
      </c>
      <c r="E14" s="40">
        <f>+'Balance de Energía'!$I$5</f>
        <v>0</v>
      </c>
      <c r="F14" s="40">
        <f>+SUM('Balance de Energía'!$I$6:$I$8)</f>
        <v>0</v>
      </c>
      <c r="G14" s="41">
        <f t="shared" si="0"/>
        <v>4.6768064716</v>
      </c>
      <c r="J14" s="175" t="s">
        <v>21</v>
      </c>
      <c r="K14" s="176">
        <v>0.55000000000000004</v>
      </c>
      <c r="L14" s="177">
        <v>12100</v>
      </c>
      <c r="M14" s="175"/>
    </row>
    <row r="15" spans="2:13" hidden="1">
      <c r="B15" s="3" t="s">
        <v>16</v>
      </c>
      <c r="C15" s="39">
        <f>+'Balance de Energía'!$J$3</f>
        <v>133.51854946700001</v>
      </c>
      <c r="D15" s="39">
        <f>+'Balance de Energía'!$J$4</f>
        <v>0</v>
      </c>
      <c r="E15" s="40">
        <f>+'Balance de Energía'!$J$5</f>
        <v>0</v>
      </c>
      <c r="F15" s="40">
        <f>+SUM('Balance de Energía'!$J$6:$J$8)</f>
        <v>0</v>
      </c>
      <c r="G15" s="41">
        <f t="shared" si="0"/>
        <v>133.51854946700001</v>
      </c>
      <c r="J15" s="175" t="s">
        <v>119</v>
      </c>
      <c r="K15" s="176">
        <v>0.73</v>
      </c>
      <c r="L15" s="177">
        <v>11200</v>
      </c>
      <c r="M15" s="175"/>
    </row>
    <row r="16" spans="2:13" hidden="1">
      <c r="B16" s="42" t="s">
        <v>75</v>
      </c>
      <c r="C16" s="38">
        <f>+SUM(C8:C15)</f>
        <v>125596.44566310632</v>
      </c>
      <c r="D16" s="38">
        <f>+SUM(D8:D15)</f>
        <v>201409.68372765768</v>
      </c>
      <c r="E16" s="38">
        <f>+SUM(E8:E15)</f>
        <v>6251.1248800000003</v>
      </c>
      <c r="F16" s="38">
        <f>+SUM(F8:F15)</f>
        <v>5650.9460795488776</v>
      </c>
      <c r="G16" s="38">
        <f>+SUM(G8:G15)</f>
        <v>315104.05843121506</v>
      </c>
      <c r="J16" s="175" t="s">
        <v>22</v>
      </c>
      <c r="K16" s="176">
        <v>0.7</v>
      </c>
      <c r="L16" s="177">
        <v>11400</v>
      </c>
      <c r="M16" s="175"/>
    </row>
    <row r="17" spans="2:13" hidden="1">
      <c r="B17" s="3" t="s">
        <v>109</v>
      </c>
      <c r="C17" s="2"/>
      <c r="D17" s="2"/>
      <c r="E17" s="2"/>
      <c r="F17" s="2"/>
      <c r="G17" s="2"/>
      <c r="J17" s="175" t="s">
        <v>23</v>
      </c>
      <c r="K17" s="176">
        <v>0.81</v>
      </c>
      <c r="L17" s="177">
        <v>11100</v>
      </c>
      <c r="M17" s="175"/>
    </row>
    <row r="18" spans="2:13">
      <c r="B18" s="34" t="s">
        <v>91</v>
      </c>
      <c r="C18" s="2"/>
      <c r="D18" s="2"/>
      <c r="E18" s="2"/>
      <c r="F18" s="2"/>
      <c r="G18" s="2"/>
      <c r="J18" s="175" t="s">
        <v>20</v>
      </c>
      <c r="K18" s="176">
        <v>0.81</v>
      </c>
      <c r="L18" s="177">
        <v>11100</v>
      </c>
      <c r="M18" s="175"/>
    </row>
    <row r="19" spans="2:13">
      <c r="B19" s="34" t="s">
        <v>92</v>
      </c>
      <c r="J19" s="175" t="s">
        <v>107</v>
      </c>
      <c r="K19" s="176">
        <v>0.84</v>
      </c>
      <c r="L19" s="177">
        <v>10900</v>
      </c>
      <c r="M19" s="175"/>
    </row>
    <row r="20" spans="2:13">
      <c r="B20" s="34" t="s">
        <v>142</v>
      </c>
      <c r="J20" s="175" t="s">
        <v>120</v>
      </c>
      <c r="K20" s="179">
        <v>1</v>
      </c>
      <c r="L20" s="177">
        <v>9341</v>
      </c>
      <c r="M20" s="175" t="s">
        <v>122</v>
      </c>
    </row>
    <row r="21" spans="2:13">
      <c r="B21" s="38"/>
      <c r="C21" s="38" t="s">
        <v>88</v>
      </c>
      <c r="D21" s="38" t="s">
        <v>33</v>
      </c>
      <c r="E21" s="38" t="s">
        <v>34</v>
      </c>
      <c r="F21" s="38" t="s">
        <v>89</v>
      </c>
      <c r="G21" s="38" t="s">
        <v>90</v>
      </c>
      <c r="J21" s="175" t="s">
        <v>86</v>
      </c>
      <c r="K21" s="179">
        <v>1</v>
      </c>
      <c r="L21" s="177">
        <v>3500</v>
      </c>
      <c r="M21" s="175"/>
    </row>
    <row r="22" spans="2:13">
      <c r="B22" s="3" t="s">
        <v>132</v>
      </c>
      <c r="C22" s="39">
        <f>((((C8*1000000000)/$L$8)/1000)/$K$8)/1000</f>
        <v>418.02903561710093</v>
      </c>
      <c r="D22" s="39">
        <f>((((D8*1000000000)/$L$8)/1000)/$K$8)/1000</f>
        <v>10894.445195098495</v>
      </c>
      <c r="E22" s="184" t="s">
        <v>121</v>
      </c>
      <c r="F22" s="39">
        <f>((((F8*1000000000)/$L$8)/1000)/$K$8)/1000</f>
        <v>227.50914792272329</v>
      </c>
      <c r="G22" s="39">
        <f>((((G8*1000000000)/$L$8)/1000)/$K$8)/1000</f>
        <v>11084.965082792873</v>
      </c>
      <c r="J22" s="175" t="s">
        <v>11</v>
      </c>
      <c r="K22" s="179">
        <v>1</v>
      </c>
      <c r="L22" s="177">
        <v>7000</v>
      </c>
      <c r="M22" s="175"/>
    </row>
    <row r="23" spans="2:13">
      <c r="B23" s="3" t="s">
        <v>133</v>
      </c>
      <c r="C23" s="39">
        <f>((((C9*1000000000)/$L$20)/1000)/$K$20)/1000</f>
        <v>965.34941496224008</v>
      </c>
      <c r="D23" s="39">
        <f>((((D9*1000000000)/$L$20)/1000)/$K$20)/1000</f>
        <v>3877.5188777965732</v>
      </c>
      <c r="E23" s="184" t="s">
        <v>121</v>
      </c>
      <c r="F23" s="39">
        <f>((((F9*1000000000)/$L$20)/1000)/$K$20)/1000</f>
        <v>84.948537952479057</v>
      </c>
      <c r="G23" s="39">
        <f>((((G9*1000000000)/$L$20)/1000)/$K$20)/1000</f>
        <v>4757.9197548063339</v>
      </c>
      <c r="J23" s="175" t="s">
        <v>123</v>
      </c>
      <c r="K23" s="179"/>
      <c r="L23" s="177">
        <v>7000</v>
      </c>
      <c r="M23" s="175"/>
    </row>
    <row r="24" spans="2:13">
      <c r="B24" s="3" t="s">
        <v>134</v>
      </c>
      <c r="C24" s="39">
        <f>((((C10*1000000000)/$L$22)/1000)/$K$22)/1000</f>
        <v>2177.9060931428567</v>
      </c>
      <c r="D24" s="39">
        <f>((((D10*1000000000)/$L$22)/1000)/$K$22)/1000</f>
        <v>9264.0581132306997</v>
      </c>
      <c r="E24" s="39">
        <f>((((E10*1000000000)/$L$22)/1000)/$K$22)/1000</f>
        <v>893.01783999999998</v>
      </c>
      <c r="F24" s="39">
        <f>((((F10*1000000000)/$L$22)/1000)/$K$22)/1000</f>
        <v>486.04152764285709</v>
      </c>
      <c r="G24" s="39">
        <f>((((G10*1000000000)/$L$22)/1000)/$K$22)/1000</f>
        <v>10062.904838730696</v>
      </c>
      <c r="J24" s="175" t="s">
        <v>16</v>
      </c>
      <c r="K24" s="179">
        <v>1</v>
      </c>
      <c r="L24" s="177">
        <v>5600</v>
      </c>
      <c r="M24" s="175" t="s">
        <v>122</v>
      </c>
    </row>
    <row r="25" spans="2:13">
      <c r="B25" s="3" t="s">
        <v>135</v>
      </c>
      <c r="C25" s="39">
        <f>((((C11*1000000000)/$L$21)/1000)/$K$21)/1000</f>
        <v>22827.160860406613</v>
      </c>
      <c r="D25" s="39">
        <f>((((D11*1000000000)/$L$21)/1000)/$K$21)/1000</f>
        <v>0</v>
      </c>
      <c r="E25" s="39">
        <f>((((E11*1000000000)/$L$21)/1000)/$K$21)/1000</f>
        <v>0</v>
      </c>
      <c r="F25" s="39">
        <f>((((F11*1000000000)/$L$21)/1000)/$K$21)/1000</f>
        <v>-182.93769599999993</v>
      </c>
      <c r="G25" s="39">
        <f>((((G11*1000000000)/$L$21)/1000)/$K$21)/1000</f>
        <v>23010.098556406618</v>
      </c>
      <c r="J25" s="175" t="s">
        <v>25</v>
      </c>
      <c r="K25" s="179" t="s">
        <v>121</v>
      </c>
      <c r="L25" s="177">
        <v>4260</v>
      </c>
      <c r="M25" s="175" t="s">
        <v>124</v>
      </c>
    </row>
    <row r="26" spans="2:13">
      <c r="B26" s="3" t="s">
        <v>136</v>
      </c>
      <c r="C26" s="39">
        <f t="shared" ref="C26:G28" si="1">((((C12*1000000000)/$L$26)/1000)/$K$26)/1000</f>
        <v>19903.618226340812</v>
      </c>
      <c r="D26" s="39">
        <f t="shared" si="1"/>
        <v>0</v>
      </c>
      <c r="E26" s="39">
        <f t="shared" si="1"/>
        <v>0</v>
      </c>
      <c r="F26" s="39">
        <f t="shared" si="1"/>
        <v>0</v>
      </c>
      <c r="G26" s="39">
        <f t="shared" si="1"/>
        <v>19903.618226340812</v>
      </c>
      <c r="J26" s="175" t="s">
        <v>4</v>
      </c>
      <c r="K26" s="179">
        <v>1</v>
      </c>
      <c r="L26" s="177">
        <v>860</v>
      </c>
      <c r="M26" s="175" t="s">
        <v>125</v>
      </c>
    </row>
    <row r="27" spans="2:13">
      <c r="B27" s="3" t="s">
        <v>137</v>
      </c>
      <c r="C27" s="39">
        <f t="shared" si="1"/>
        <v>387.4664039999999</v>
      </c>
      <c r="D27" s="39">
        <f t="shared" si="1"/>
        <v>0</v>
      </c>
      <c r="E27" s="39">
        <f t="shared" si="1"/>
        <v>0</v>
      </c>
      <c r="F27" s="39">
        <f t="shared" si="1"/>
        <v>0</v>
      </c>
      <c r="G27" s="39">
        <f t="shared" si="1"/>
        <v>387.4664039999999</v>
      </c>
      <c r="J27" s="180"/>
      <c r="K27" s="181"/>
      <c r="L27" s="182"/>
      <c r="M27" s="183"/>
    </row>
    <row r="28" spans="2:13">
      <c r="B28" s="3" t="s">
        <v>138</v>
      </c>
      <c r="C28" s="39">
        <f t="shared" si="1"/>
        <v>5.4381470600000004</v>
      </c>
      <c r="D28" s="39">
        <f t="shared" si="1"/>
        <v>0</v>
      </c>
      <c r="E28" s="39">
        <f t="shared" si="1"/>
        <v>0</v>
      </c>
      <c r="F28" s="39">
        <f t="shared" si="1"/>
        <v>0</v>
      </c>
      <c r="G28" s="39">
        <f t="shared" si="1"/>
        <v>5.4381470600000004</v>
      </c>
      <c r="J28" s="3" t="s">
        <v>126</v>
      </c>
      <c r="K28" s="181"/>
      <c r="L28" s="182"/>
      <c r="M28" s="183"/>
    </row>
    <row r="29" spans="2:13">
      <c r="B29" s="3" t="s">
        <v>139</v>
      </c>
      <c r="C29" s="39">
        <f>((((C15*1000000000)/$L$24)/1000)/$K$24)/1000</f>
        <v>23.842598119107144</v>
      </c>
      <c r="D29" s="39">
        <f>((((D15*1000000000)/$L$24)/1000)/$K$24)/1000</f>
        <v>0</v>
      </c>
      <c r="E29" s="39">
        <f>((((E15*1000000000)/$L$24)/1000)/$K$24)/1000</f>
        <v>0</v>
      </c>
      <c r="F29" s="39">
        <f>((((F15*1000000000)/$L$24)/1000)/$K$24)/1000</f>
        <v>0</v>
      </c>
      <c r="G29" s="39">
        <f>((((G15*1000000000)/$L$24)/1000)/$K$24)/1000</f>
        <v>23.842598119107144</v>
      </c>
      <c r="J29" s="3" t="s">
        <v>127</v>
      </c>
      <c r="K29" s="180"/>
      <c r="L29" s="180"/>
      <c r="M29" s="183"/>
    </row>
    <row r="30" spans="2:13">
      <c r="B30" s="42" t="s">
        <v>75</v>
      </c>
      <c r="C30" s="38">
        <f>+SUM(C22:C29)</f>
        <v>46708.810779648731</v>
      </c>
      <c r="D30" s="38">
        <f>+SUM(D22:D29)</f>
        <v>24036.022186125767</v>
      </c>
      <c r="E30" s="38">
        <f>+SUM(E22:E29)</f>
        <v>893.01783999999998</v>
      </c>
      <c r="F30" s="38">
        <f>+SUM(F22:F29)</f>
        <v>615.56151751805942</v>
      </c>
      <c r="G30" s="38">
        <f>+SUM(G22:G29)</f>
        <v>69236.253608256447</v>
      </c>
      <c r="J30" s="3" t="s">
        <v>128</v>
      </c>
      <c r="K30" s="180"/>
      <c r="L30" s="180"/>
      <c r="M30" s="183"/>
    </row>
    <row r="31" spans="2:13">
      <c r="J31" s="3" t="s">
        <v>129</v>
      </c>
      <c r="K31" s="180"/>
      <c r="L31" s="180"/>
      <c r="M31" s="183"/>
    </row>
    <row r="32" spans="2:13">
      <c r="J32" s="3" t="s">
        <v>130</v>
      </c>
      <c r="K32" s="180"/>
      <c r="L32" s="180"/>
      <c r="M32" s="183"/>
    </row>
    <row r="33" spans="10:13">
      <c r="J33" s="3" t="s">
        <v>131</v>
      </c>
      <c r="K33" s="180"/>
      <c r="L33" s="180"/>
      <c r="M33" s="183"/>
    </row>
  </sheetData>
  <mergeCells count="3">
    <mergeCell ref="J6:J7"/>
    <mergeCell ref="K6:K7"/>
    <mergeCell ref="L6:L7"/>
  </mergeCells>
  <hyperlinks>
    <hyperlink ref="B5" location="Índice!A1" display="VOLVER A INDI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N62"/>
  <sheetViews>
    <sheetView workbookViewId="0">
      <selection activeCell="B36" sqref="B36"/>
    </sheetView>
  </sheetViews>
  <sheetFormatPr baseColWidth="10" defaultRowHeight="15"/>
  <cols>
    <col min="11" max="14" width="0" hidden="1" customWidth="1"/>
  </cols>
  <sheetData>
    <row r="2" spans="2:9" hidden="1">
      <c r="B2" s="34" t="s">
        <v>98</v>
      </c>
      <c r="C2" s="2"/>
      <c r="D2" s="2"/>
      <c r="E2" s="2"/>
      <c r="F2" s="2"/>
      <c r="G2" s="2"/>
      <c r="H2" s="2"/>
      <c r="I2" s="2"/>
    </row>
    <row r="3" spans="2:9" hidden="1">
      <c r="B3" s="34" t="s">
        <v>92</v>
      </c>
      <c r="C3" s="2"/>
      <c r="D3" s="2"/>
      <c r="E3" s="2"/>
      <c r="F3" s="2"/>
      <c r="G3" s="2"/>
      <c r="H3" s="2"/>
      <c r="I3" s="2"/>
    </row>
    <row r="4" spans="2:9" hidden="1">
      <c r="B4" s="34" t="s">
        <v>85</v>
      </c>
      <c r="C4" s="2"/>
      <c r="D4" s="2"/>
      <c r="E4" s="2"/>
      <c r="F4" s="2"/>
      <c r="G4" s="2"/>
      <c r="H4" s="2"/>
      <c r="I4" s="2"/>
    </row>
    <row r="5" spans="2:9" hidden="1">
      <c r="B5" s="8" t="s">
        <v>0</v>
      </c>
      <c r="C5" s="2"/>
      <c r="D5" s="2"/>
      <c r="E5" s="2"/>
      <c r="F5" s="2"/>
      <c r="G5" s="2"/>
      <c r="H5" s="2"/>
      <c r="I5" s="2"/>
    </row>
    <row r="6" spans="2:9" hidden="1">
      <c r="B6" s="2"/>
      <c r="C6" s="2"/>
      <c r="D6" s="2"/>
      <c r="E6" s="2"/>
      <c r="F6" s="2"/>
      <c r="G6" s="2"/>
      <c r="H6" s="2"/>
      <c r="I6" s="2"/>
    </row>
    <row r="7" spans="2:9" hidden="1">
      <c r="B7" s="38" t="s">
        <v>87</v>
      </c>
      <c r="C7" s="38" t="s">
        <v>88</v>
      </c>
      <c r="D7" s="38" t="s">
        <v>33</v>
      </c>
      <c r="E7" s="38" t="s">
        <v>34</v>
      </c>
      <c r="F7" s="38" t="s">
        <v>89</v>
      </c>
      <c r="G7" s="38" t="s">
        <v>48</v>
      </c>
      <c r="H7" s="44" t="s">
        <v>104</v>
      </c>
      <c r="I7" s="44" t="s">
        <v>83</v>
      </c>
    </row>
    <row r="8" spans="2:9" hidden="1">
      <c r="B8" s="63" t="s">
        <v>99</v>
      </c>
      <c r="C8" s="64">
        <f>+SUM(C9:C19)</f>
        <v>99187.367275862067</v>
      </c>
      <c r="D8" s="64">
        <f t="shared" ref="D8:F8" si="0">+SUM(D9:D19)</f>
        <v>80821.723601457008</v>
      </c>
      <c r="E8" s="64">
        <f t="shared" si="0"/>
        <v>9974.8678559999989</v>
      </c>
      <c r="F8" s="65">
        <f t="shared" si="0"/>
        <v>601.65857788639846</v>
      </c>
      <c r="G8" s="66">
        <f>+SUM(G9:G19)</f>
        <v>156572.51520950755</v>
      </c>
      <c r="H8" s="66">
        <f>+SUM(H9:H19)</f>
        <v>13120.627406988626</v>
      </c>
      <c r="I8" s="66">
        <f t="shared" ref="I8:I18" si="1">+SUM(G8+H8)</f>
        <v>169693.14261649616</v>
      </c>
    </row>
    <row r="9" spans="2:9" hidden="1">
      <c r="B9" s="57" t="s">
        <v>17</v>
      </c>
      <c r="C9" s="59">
        <f>+'Producción Bruta '!E20</f>
        <v>33528.399999999994</v>
      </c>
      <c r="D9" s="59">
        <f>+'Balance de Energía'!K4</f>
        <v>54185.012203735998</v>
      </c>
      <c r="E9" s="59">
        <f>+'Balance de Energía'!K5</f>
        <v>4659.0149039999997</v>
      </c>
      <c r="F9" s="60">
        <f>+'Balance de Energía'!K8</f>
        <v>606.78572329943972</v>
      </c>
      <c r="G9" s="61">
        <f>+'Balance de Energía'!K20</f>
        <v>74914.846041893659</v>
      </c>
      <c r="H9" s="61">
        <f>+'Matriz de Consumo'!K11</f>
        <v>6987.3139068355813</v>
      </c>
      <c r="I9" s="61">
        <f t="shared" si="1"/>
        <v>81902.159948729241</v>
      </c>
    </row>
    <row r="10" spans="2:9" hidden="1">
      <c r="B10" s="57" t="s">
        <v>18</v>
      </c>
      <c r="C10" s="59">
        <f>+'Producción Bruta '!E21</f>
        <v>13146</v>
      </c>
      <c r="D10" s="59">
        <f>+'Balance de Energía'!L4</f>
        <v>1176.5531389499997</v>
      </c>
      <c r="E10" s="59">
        <f>+'Balance de Energía'!L5</f>
        <v>2257.5</v>
      </c>
      <c r="F10" s="60">
        <f>+'Balance de Energía'!L8</f>
        <v>-906.43398058500009</v>
      </c>
      <c r="G10" s="61">
        <f>+'Balance de Energía'!L20</f>
        <v>13019.614087934999</v>
      </c>
      <c r="H10" s="61">
        <f>+'Matriz de Consumo'!L11</f>
        <v>1950.39109461</v>
      </c>
      <c r="I10" s="61">
        <f t="shared" si="1"/>
        <v>14970.005182544999</v>
      </c>
    </row>
    <row r="11" spans="2:9" hidden="1">
      <c r="B11" s="57" t="s">
        <v>100</v>
      </c>
      <c r="C11" s="59">
        <f>+'Producción Bruta '!E22</f>
        <v>29332.799999999999</v>
      </c>
      <c r="D11" s="59">
        <f>+'Balance de Energía'!M4</f>
        <v>6071.6798027200002</v>
      </c>
      <c r="E11" s="59">
        <f>+'Balance de Energía'!M5</f>
        <v>2205.2529519999998</v>
      </c>
      <c r="F11" s="60">
        <f>+'Balance de Energía'!M8</f>
        <v>32.133016308960009</v>
      </c>
      <c r="G11" s="61">
        <f>+'Balance de Energía'!M20</f>
        <v>32790.125913484793</v>
      </c>
      <c r="H11" s="61">
        <f>+'Matriz de Consumo'!M11</f>
        <v>0</v>
      </c>
      <c r="I11" s="61">
        <f t="shared" si="1"/>
        <v>32790.125913484793</v>
      </c>
    </row>
    <row r="12" spans="2:9" hidden="1">
      <c r="B12" s="57" t="s">
        <v>20</v>
      </c>
      <c r="C12" s="59">
        <f>+'Producción Bruta '!E23</f>
        <v>1565.1000000000001</v>
      </c>
      <c r="D12" s="59">
        <f>+'Balance de Energía'!N4</f>
        <v>7.8444810000000004E-3</v>
      </c>
      <c r="E12" s="59">
        <f>+'Balance de Energía'!N5</f>
        <v>0</v>
      </c>
      <c r="F12" s="60">
        <f>+'Balance de Energía'!N8</f>
        <v>427.21568300699988</v>
      </c>
      <c r="G12" s="61">
        <f>+'Balance de Energía'!N20</f>
        <v>1254.943712088</v>
      </c>
      <c r="H12" s="61">
        <f>+'Matriz de Consumo'!N11</f>
        <v>0</v>
      </c>
      <c r="I12" s="61">
        <f t="shared" si="1"/>
        <v>1254.943712088</v>
      </c>
    </row>
    <row r="13" spans="2:9" hidden="1">
      <c r="B13" s="57" t="s">
        <v>21</v>
      </c>
      <c r="C13" s="59">
        <f>+'Producción Bruta '!E24</f>
        <v>3109.7</v>
      </c>
      <c r="D13" s="59">
        <f>+'Balance de Energía'!O4</f>
        <v>12341.716134000002</v>
      </c>
      <c r="E13" s="59">
        <f>+'Balance de Energía'!O5</f>
        <v>786.5</v>
      </c>
      <c r="F13" s="60">
        <f>+'Balance de Energía'!O8</f>
        <v>162.97215354199898</v>
      </c>
      <c r="G13" s="61">
        <f>+'Balance de Energía'!O20</f>
        <v>14365.611325461001</v>
      </c>
      <c r="H13" s="61">
        <f>+'Matriz de Consumo'!O11</f>
        <v>96.587839553044105</v>
      </c>
      <c r="I13" s="61">
        <f t="shared" si="1"/>
        <v>14462.199165014044</v>
      </c>
    </row>
    <row r="14" spans="2:9" hidden="1">
      <c r="B14" s="57" t="s">
        <v>22</v>
      </c>
      <c r="C14" s="59">
        <f>+'Producción Bruta '!E25</f>
        <v>57</v>
      </c>
      <c r="D14" s="59">
        <f>+'Balance de Energía'!P4</f>
        <v>159.58555619999996</v>
      </c>
      <c r="E14" s="59">
        <f>+'Balance de Energía'!P5</f>
        <v>0</v>
      </c>
      <c r="F14" s="60">
        <f>+'Balance de Energía'!P8</f>
        <v>3.9169750199999993</v>
      </c>
      <c r="G14" s="61">
        <f>+'Balance de Energía'!P20</f>
        <v>211.38885138000003</v>
      </c>
      <c r="H14" s="61">
        <f>+'Matriz de Consumo'!P11</f>
        <v>0</v>
      </c>
      <c r="I14" s="61">
        <f t="shared" si="1"/>
        <v>211.38885138000003</v>
      </c>
    </row>
    <row r="15" spans="2:9" hidden="1">
      <c r="B15" s="57" t="s">
        <v>23</v>
      </c>
      <c r="C15" s="59">
        <f>+'Producción Bruta '!E26</f>
        <v>6748.8</v>
      </c>
      <c r="D15" s="59">
        <f>+'Balance de Energía'!Q4</f>
        <v>4893.7300013700005</v>
      </c>
      <c r="E15" s="59">
        <f>+'Balance de Energía'!Q5</f>
        <v>66.599999999999994</v>
      </c>
      <c r="F15" s="60">
        <f>+'Balance de Energía'!Q8</f>
        <v>274.55054729400007</v>
      </c>
      <c r="G15" s="61">
        <f>+'Balance de Energía'!Q20</f>
        <v>10096.731998162999</v>
      </c>
      <c r="H15" s="61">
        <f>+'Matriz de Consumo'!Q11</f>
        <v>7.9390530000000001E-2</v>
      </c>
      <c r="I15" s="61">
        <f t="shared" si="1"/>
        <v>10096.811388692999</v>
      </c>
    </row>
    <row r="16" spans="2:9" hidden="1">
      <c r="B16" s="57" t="s">
        <v>24</v>
      </c>
      <c r="C16" s="59">
        <f>+'Producción Bruta '!E27</f>
        <v>1276.5</v>
      </c>
      <c r="D16" s="59">
        <f>+'Balance de Energía'!R4</f>
        <v>207</v>
      </c>
      <c r="E16" s="59">
        <f>+'Balance de Energía'!R5</f>
        <v>0</v>
      </c>
      <c r="F16" s="60">
        <f>+'Balance de Energía'!R8</f>
        <v>425.5</v>
      </c>
      <c r="G16" s="61">
        <f>+'Balance de Energía'!R20</f>
        <v>34.5</v>
      </c>
      <c r="H16" s="61">
        <f>+'Matriz de Consumo'!R11</f>
        <v>1023.5</v>
      </c>
      <c r="I16" s="61">
        <f t="shared" si="1"/>
        <v>1058</v>
      </c>
    </row>
    <row r="17" spans="2:14" hidden="1">
      <c r="B17" s="57" t="s">
        <v>25</v>
      </c>
      <c r="C17" s="59">
        <f>+'Producción Bruta '!E28</f>
        <v>1.66727586206897</v>
      </c>
      <c r="D17" s="59">
        <f>+'Balance de Energía'!S4</f>
        <v>0</v>
      </c>
      <c r="E17" s="59">
        <f>+'Balance de Energía'!S5</f>
        <v>0</v>
      </c>
      <c r="F17" s="60">
        <f>+'Balance de Energía'!S8</f>
        <v>0</v>
      </c>
      <c r="G17" s="61">
        <f>+'Balance de Energía'!S20</f>
        <v>1.2751579020689701</v>
      </c>
      <c r="H17" s="61">
        <f>+'Matriz de Consumo'!S11</f>
        <v>0.38817546000000003</v>
      </c>
      <c r="I17" s="61">
        <f t="shared" si="1"/>
        <v>1.6633333620689701</v>
      </c>
    </row>
    <row r="18" spans="2:14" hidden="1">
      <c r="B18" s="57" t="s">
        <v>26</v>
      </c>
      <c r="C18" s="59">
        <f>+'Producción Bruta '!E29</f>
        <v>2613</v>
      </c>
      <c r="D18" s="59">
        <f>+'Balance de Energía'!T4</f>
        <v>1786.4389200000001</v>
      </c>
      <c r="E18" s="59">
        <f>+'Balance de Energía'!T5</f>
        <v>0</v>
      </c>
      <c r="F18" s="60">
        <f>+'Balance de Energía'!T8</f>
        <v>-608.58154000000002</v>
      </c>
      <c r="G18" s="61">
        <f>+'Balance de Energía'!T20</f>
        <v>2387.2076899999997</v>
      </c>
      <c r="H18" s="61">
        <f>+'Matriz de Consumo'!T11</f>
        <v>3062.3670000000002</v>
      </c>
      <c r="I18" s="61">
        <f t="shared" si="1"/>
        <v>5449.5746899999995</v>
      </c>
    </row>
    <row r="19" spans="2:14" hidden="1">
      <c r="B19" s="58" t="s">
        <v>101</v>
      </c>
      <c r="C19" s="59">
        <f>+'Producción Bruta '!E30</f>
        <v>7808.4</v>
      </c>
      <c r="D19" s="61">
        <f>+'Balance de Energía'!U4</f>
        <v>0</v>
      </c>
      <c r="E19" s="62">
        <f>+'Balance de Energía'!U5</f>
        <v>0</v>
      </c>
      <c r="F19" s="61">
        <f>+'Balance de Energía'!U8</f>
        <v>183.6</v>
      </c>
      <c r="G19" s="61">
        <f>+'Balance de Energía'!U20</f>
        <v>7496.2704311999996</v>
      </c>
      <c r="H19" s="61">
        <f>+'Matriz de Consumo'!U11</f>
        <v>0</v>
      </c>
      <c r="I19" s="61">
        <f>+SUM(G19+H19)</f>
        <v>7496.2704311999996</v>
      </c>
    </row>
    <row r="20" spans="2:14" hidden="1">
      <c r="B20" s="67" t="s">
        <v>4</v>
      </c>
      <c r="C20" s="66">
        <f>+'Producción Bruta '!E18</f>
        <v>62740.907917423589</v>
      </c>
      <c r="D20" s="66">
        <f>+'Balance de Energía'!V4</f>
        <v>0</v>
      </c>
      <c r="E20" s="68">
        <f>+'Balance de Energía'!V5</f>
        <v>0</v>
      </c>
      <c r="F20" s="66">
        <f>+'Balance de Energía'!V8</f>
        <v>0</v>
      </c>
      <c r="G20" s="66">
        <f>+'Balance de Energía'!V20</f>
        <v>59224.550104871072</v>
      </c>
      <c r="H20" s="66">
        <f>+'Matriz de Consumo'!V11</f>
        <v>0</v>
      </c>
      <c r="I20" s="66">
        <f t="shared" ref="I20:I30" si="2">+SUM(G20+H20)</f>
        <v>59224.550104871072</v>
      </c>
      <c r="K20" s="329" t="s">
        <v>110</v>
      </c>
      <c r="L20" s="329" t="s">
        <v>111</v>
      </c>
      <c r="M20" s="329" t="s">
        <v>112</v>
      </c>
      <c r="N20" s="178"/>
    </row>
    <row r="21" spans="2:14" hidden="1">
      <c r="B21" s="67" t="s">
        <v>28</v>
      </c>
      <c r="C21" s="66">
        <f>+'Producción Bruta '!E32</f>
        <v>3063.011</v>
      </c>
      <c r="D21" s="66">
        <f>+'Balance de Energía'!W4</f>
        <v>236.99592000000001</v>
      </c>
      <c r="E21" s="68">
        <f>+'Balance de Energía'!W5</f>
        <v>0</v>
      </c>
      <c r="F21" s="66">
        <f>+'Balance de Energía'!W8</f>
        <v>183.479814</v>
      </c>
      <c r="G21" s="66">
        <f>+'Balance de Energía'!W20</f>
        <v>196.13055000000003</v>
      </c>
      <c r="H21" s="66">
        <f>+'Matriz de Consumo'!W11</f>
        <v>2858.1489999999999</v>
      </c>
      <c r="I21" s="66">
        <f t="shared" si="2"/>
        <v>3054.2795499999997</v>
      </c>
      <c r="K21" s="329"/>
      <c r="L21" s="329"/>
      <c r="M21" s="329"/>
      <c r="N21" s="178"/>
    </row>
    <row r="22" spans="2:14" hidden="1">
      <c r="B22" s="67" t="s">
        <v>29</v>
      </c>
      <c r="C22" s="66">
        <f>+'Producción Bruta '!E33</f>
        <v>994.48500000000001</v>
      </c>
      <c r="D22" s="66">
        <f>+'Balance de Energía'!X4</f>
        <v>0</v>
      </c>
      <c r="E22" s="68">
        <f>+'Balance de Energía'!X5</f>
        <v>0</v>
      </c>
      <c r="F22" s="66">
        <f>+'Balance de Energía'!X8</f>
        <v>0</v>
      </c>
      <c r="G22" s="66">
        <f>+'Balance de Energía'!X20</f>
        <v>995.32600000000002</v>
      </c>
      <c r="H22" s="66">
        <f>+'Matriz de Consumo'!X11</f>
        <v>0</v>
      </c>
      <c r="I22" s="66">
        <f t="shared" si="2"/>
        <v>995.32600000000002</v>
      </c>
      <c r="K22" s="175" t="s">
        <v>113</v>
      </c>
      <c r="L22" s="176">
        <v>0.84794000000000003</v>
      </c>
      <c r="M22" s="177">
        <v>10862</v>
      </c>
      <c r="N22" s="175" t="s">
        <v>114</v>
      </c>
    </row>
    <row r="23" spans="2:14" hidden="1">
      <c r="B23" s="67" t="s">
        <v>102</v>
      </c>
      <c r="C23" s="66">
        <f>+'Producción Bruta '!E34</f>
        <v>160.4408</v>
      </c>
      <c r="D23" s="66">
        <f>+'Balance de Energía'!Y4</f>
        <v>0</v>
      </c>
      <c r="E23" s="68">
        <f>+'Balance de Energía'!Y5</f>
        <v>0</v>
      </c>
      <c r="F23" s="66">
        <f>+'Balance de Energía'!Y8</f>
        <v>0</v>
      </c>
      <c r="G23" s="66">
        <f>+'Balance de Energía'!Y20</f>
        <v>160.4408</v>
      </c>
      <c r="H23" s="66">
        <f>+'Matriz de Consumo'!Y11</f>
        <v>0</v>
      </c>
      <c r="I23" s="66">
        <f t="shared" si="2"/>
        <v>160.4408</v>
      </c>
      <c r="K23" s="175" t="s">
        <v>115</v>
      </c>
      <c r="L23" s="176">
        <v>0.84794000000000003</v>
      </c>
      <c r="M23" s="177">
        <v>10862</v>
      </c>
      <c r="N23" s="175"/>
    </row>
    <row r="24" spans="2:14" hidden="1">
      <c r="B24" s="67" t="s">
        <v>103</v>
      </c>
      <c r="C24" s="66">
        <f>+'Producción Bruta '!E35</f>
        <v>924.57500000000005</v>
      </c>
      <c r="D24" s="66">
        <f>+'Balance de Energía'!Z4</f>
        <v>0</v>
      </c>
      <c r="E24" s="68">
        <f>+'Balance de Energía'!Z5</f>
        <v>0</v>
      </c>
      <c r="F24" s="66">
        <f>+'Balance de Energía'!Z8</f>
        <v>0</v>
      </c>
      <c r="G24" s="66">
        <f>+'Balance de Energía'!Z20</f>
        <v>740.14599999999996</v>
      </c>
      <c r="H24" s="66">
        <f>+'Matriz de Consumo'!Z11</f>
        <v>0</v>
      </c>
      <c r="I24" s="66">
        <f t="shared" si="2"/>
        <v>740.14599999999996</v>
      </c>
      <c r="K24" s="175" t="s">
        <v>116</v>
      </c>
      <c r="L24" s="176">
        <v>0.92700000000000005</v>
      </c>
      <c r="M24" s="177">
        <v>10500</v>
      </c>
      <c r="N24" s="175">
        <v>1</v>
      </c>
    </row>
    <row r="25" spans="2:14" hidden="1">
      <c r="B25" s="67" t="s">
        <v>6</v>
      </c>
      <c r="C25" s="66">
        <f>+'Producción Bruta '!E37</f>
        <v>189.03581333862635</v>
      </c>
      <c r="D25" s="66">
        <f>+'Balance de Energía'!AA4</f>
        <v>0</v>
      </c>
      <c r="E25" s="68">
        <f>+'Balance de Energía'!AA5</f>
        <v>0</v>
      </c>
      <c r="F25" s="66">
        <f>+'Balance de Energía'!AA8</f>
        <v>0</v>
      </c>
      <c r="G25" s="66">
        <f>+'Balance de Energía'!AA20</f>
        <v>187.29295624711324</v>
      </c>
      <c r="H25" s="66">
        <f>+'Matriz de Consumo'!AA11</f>
        <v>0</v>
      </c>
      <c r="I25" s="66">
        <f t="shared" si="2"/>
        <v>187.29295624711324</v>
      </c>
      <c r="K25" s="175" t="s">
        <v>117</v>
      </c>
      <c r="L25" s="176">
        <v>0.93600000000000005</v>
      </c>
      <c r="M25" s="177">
        <v>10500</v>
      </c>
      <c r="N25" s="175">
        <v>1</v>
      </c>
    </row>
    <row r="26" spans="2:14" hidden="1">
      <c r="B26" s="67" t="s">
        <v>7</v>
      </c>
      <c r="C26" s="66">
        <f>+'Producción Bruta '!E38</f>
        <v>1103.250595</v>
      </c>
      <c r="D26" s="66">
        <f>+'Balance de Energía'!AB4</f>
        <v>0</v>
      </c>
      <c r="E26" s="68">
        <f>+'Balance de Energía'!AB5</f>
        <v>1103.250595</v>
      </c>
      <c r="F26" s="66">
        <f>+'Balance de Energía'!AB8</f>
        <v>0</v>
      </c>
      <c r="G26" s="66">
        <f>+'Balance de Energía'!AB20</f>
        <v>0</v>
      </c>
      <c r="H26" s="66">
        <f>+'Matriz de Consumo'!AB11</f>
        <v>0</v>
      </c>
      <c r="I26" s="66">
        <f t="shared" si="2"/>
        <v>0</v>
      </c>
      <c r="K26" s="175" t="s">
        <v>118</v>
      </c>
      <c r="L26" s="176">
        <v>0.94499999999999995</v>
      </c>
      <c r="M26" s="177">
        <v>10500</v>
      </c>
      <c r="N26" s="175">
        <v>1</v>
      </c>
    </row>
    <row r="27" spans="2:14" hidden="1">
      <c r="B27" s="67" t="s">
        <v>10</v>
      </c>
      <c r="C27" s="66">
        <f>+'Balance de Energía'!$D$3</f>
        <v>9017.3288851622838</v>
      </c>
      <c r="D27" s="66">
        <f>+'Balance de Energía'!$D$4</f>
        <v>36219.90383749779</v>
      </c>
      <c r="E27" s="68">
        <f>+'Balance de Energía'!$D$5</f>
        <v>0</v>
      </c>
      <c r="F27" s="66">
        <f>+SUM('Balance de Energía'!$D$6:$D$8)</f>
        <v>793.50429301410691</v>
      </c>
      <c r="G27" s="66">
        <f>+'Balance de Energía'!D20</f>
        <v>20414.685525295441</v>
      </c>
      <c r="H27" s="66">
        <f>+'Matriz de Consumo'!D11</f>
        <v>25264.998378925284</v>
      </c>
      <c r="I27" s="66">
        <f t="shared" si="2"/>
        <v>45679.683904220728</v>
      </c>
      <c r="K27" s="175" t="s">
        <v>24</v>
      </c>
      <c r="L27" s="176">
        <v>0.7</v>
      </c>
      <c r="M27" s="177">
        <v>11500</v>
      </c>
      <c r="N27" s="175"/>
    </row>
    <row r="28" spans="2:14" hidden="1">
      <c r="B28" s="67" t="s">
        <v>11</v>
      </c>
      <c r="C28" s="66">
        <f>+'Balance de Energía'!$E$3</f>
        <v>15245.342651999999</v>
      </c>
      <c r="D28" s="66">
        <f>+'Balance de Energía'!$E$4</f>
        <v>64848.4067926149</v>
      </c>
      <c r="E28" s="68">
        <f>+'Balance de Energía'!$E$5</f>
        <v>6251.1248800000003</v>
      </c>
      <c r="F28" s="66">
        <f>+SUM('Balance de Energía'!$E$6:$E$8)</f>
        <v>3402.2906935000001</v>
      </c>
      <c r="G28" s="66">
        <f>+'Balance de Energía'!E20</f>
        <v>1387.5779612494998</v>
      </c>
      <c r="H28" s="66">
        <f>+'Matriz de Consumo'!E11</f>
        <v>62639.665976019998</v>
      </c>
      <c r="I28" s="66">
        <f t="shared" si="2"/>
        <v>64027.243937269501</v>
      </c>
      <c r="K28" s="175" t="s">
        <v>21</v>
      </c>
      <c r="L28" s="176">
        <v>0.55000000000000004</v>
      </c>
      <c r="M28" s="177">
        <v>12100</v>
      </c>
      <c r="N28" s="175"/>
    </row>
    <row r="29" spans="2:14" hidden="1">
      <c r="B29" s="67" t="s">
        <v>86</v>
      </c>
      <c r="C29" s="66">
        <f>+'Balance de Energía'!$F$3</f>
        <v>79895.063011423161</v>
      </c>
      <c r="D29" s="66">
        <f>+'Balance de Energía'!$F$4</f>
        <v>0</v>
      </c>
      <c r="E29" s="68">
        <f>+'Balance de Energía'!$F$5</f>
        <v>0</v>
      </c>
      <c r="F29" s="66">
        <f>+SUM('Balance de Energía'!$F$6:$F$8)</f>
        <v>-640.28193599999975</v>
      </c>
      <c r="G29" s="66">
        <f>+'Balance de Energía'!F20</f>
        <v>38298.612218625407</v>
      </c>
      <c r="H29" s="66">
        <f>+'Matriz de Consumo'!F11</f>
        <v>42236.732728797702</v>
      </c>
      <c r="I29" s="66">
        <f t="shared" si="2"/>
        <v>80535.344947423117</v>
      </c>
      <c r="K29" s="175" t="s">
        <v>119</v>
      </c>
      <c r="L29" s="176">
        <v>0.73</v>
      </c>
      <c r="M29" s="177">
        <v>11200</v>
      </c>
      <c r="N29" s="175"/>
    </row>
    <row r="30" spans="2:14" hidden="1">
      <c r="B30" s="67" t="s">
        <v>16</v>
      </c>
      <c r="C30" s="66">
        <f>+'Balance de Energía'!$J$3</f>
        <v>133.51854946700001</v>
      </c>
      <c r="D30" s="66">
        <f>+'Balance de Energía'!$J$4</f>
        <v>0</v>
      </c>
      <c r="E30" s="68">
        <f>+'Balance de Energía'!$J$5</f>
        <v>0</v>
      </c>
      <c r="F30" s="66">
        <f>+SUM('Balance de Energía'!$J$6:$J$8)</f>
        <v>0</v>
      </c>
      <c r="G30" s="66">
        <f>+'Balance de Energía'!J20</f>
        <v>0</v>
      </c>
      <c r="H30" s="66">
        <f>+'Matriz de Consumo'!J11</f>
        <v>133.51854946699999</v>
      </c>
      <c r="I30" s="66">
        <f t="shared" si="2"/>
        <v>133.51854946699999</v>
      </c>
      <c r="K30" s="175" t="s">
        <v>22</v>
      </c>
      <c r="L30" s="176">
        <v>0.7</v>
      </c>
      <c r="M30" s="177">
        <v>11400</v>
      </c>
      <c r="N30" s="175"/>
    </row>
    <row r="31" spans="2:14" hidden="1">
      <c r="B31" s="42" t="s">
        <v>75</v>
      </c>
      <c r="C31" s="38">
        <f t="shared" ref="C31:I31" si="3">+SUM(C8,C20:C30)</f>
        <v>272654.32649967668</v>
      </c>
      <c r="D31" s="38">
        <f t="shared" si="3"/>
        <v>182127.03015156969</v>
      </c>
      <c r="E31" s="38">
        <f t="shared" si="3"/>
        <v>17329.243330999998</v>
      </c>
      <c r="F31" s="38">
        <f t="shared" si="3"/>
        <v>4340.6514424005063</v>
      </c>
      <c r="G31" s="38">
        <f t="shared" si="3"/>
        <v>278177.27732579608</v>
      </c>
      <c r="H31" s="38">
        <f t="shared" si="3"/>
        <v>146253.6920401986</v>
      </c>
      <c r="I31" s="38">
        <f t="shared" si="3"/>
        <v>424430.96936599468</v>
      </c>
      <c r="K31" s="175" t="s">
        <v>23</v>
      </c>
      <c r="L31" s="176">
        <v>0.81</v>
      </c>
      <c r="M31" s="177">
        <v>11100</v>
      </c>
      <c r="N31" s="175"/>
    </row>
    <row r="32" spans="2:14" hidden="1">
      <c r="K32" s="175" t="s">
        <v>20</v>
      </c>
      <c r="L32" s="176">
        <v>0.81</v>
      </c>
      <c r="M32" s="177">
        <v>11100</v>
      </c>
      <c r="N32" s="175"/>
    </row>
    <row r="33" spans="2:14" ht="15" customHeight="1">
      <c r="B33" s="34" t="s">
        <v>98</v>
      </c>
      <c r="C33" s="2"/>
      <c r="D33" s="2"/>
      <c r="E33" s="2"/>
      <c r="F33" s="2"/>
      <c r="G33" s="2"/>
      <c r="H33" s="2"/>
      <c r="I33" s="2"/>
      <c r="K33" s="175" t="s">
        <v>107</v>
      </c>
      <c r="L33" s="176">
        <v>0.84</v>
      </c>
      <c r="M33" s="177">
        <v>10900</v>
      </c>
      <c r="N33" s="175"/>
    </row>
    <row r="34" spans="2:14">
      <c r="B34" s="34" t="s">
        <v>92</v>
      </c>
      <c r="C34" s="2"/>
      <c r="D34" s="2"/>
      <c r="E34" s="2"/>
      <c r="F34" s="2"/>
      <c r="G34" s="2"/>
      <c r="H34" s="2"/>
      <c r="I34" s="2"/>
      <c r="K34" s="175" t="s">
        <v>120</v>
      </c>
      <c r="L34" s="179">
        <v>1</v>
      </c>
      <c r="M34" s="177">
        <v>9341</v>
      </c>
      <c r="N34" s="175" t="s">
        <v>122</v>
      </c>
    </row>
    <row r="35" spans="2:14">
      <c r="B35" s="34" t="s">
        <v>142</v>
      </c>
      <c r="C35" s="2"/>
      <c r="D35" s="2"/>
      <c r="E35" s="2"/>
      <c r="F35" s="2"/>
      <c r="G35" s="2"/>
      <c r="H35" s="2"/>
      <c r="I35" s="2"/>
      <c r="K35" s="175" t="s">
        <v>86</v>
      </c>
      <c r="L35" s="179">
        <v>1</v>
      </c>
      <c r="M35" s="177">
        <v>3500</v>
      </c>
      <c r="N35" s="175"/>
    </row>
    <row r="36" spans="2:14">
      <c r="B36" s="8" t="s">
        <v>0</v>
      </c>
      <c r="C36" s="2"/>
      <c r="D36" s="2"/>
      <c r="E36" s="2"/>
      <c r="F36" s="2"/>
      <c r="G36" s="2"/>
      <c r="H36" s="2"/>
      <c r="I36" s="2"/>
      <c r="K36" s="175" t="s">
        <v>11</v>
      </c>
      <c r="L36" s="179">
        <v>1</v>
      </c>
      <c r="M36" s="177">
        <v>7000</v>
      </c>
      <c r="N36" s="175"/>
    </row>
    <row r="37" spans="2:14">
      <c r="B37" s="2"/>
      <c r="C37" s="2"/>
      <c r="D37" s="2"/>
      <c r="E37" s="2"/>
      <c r="F37" s="2"/>
      <c r="G37" s="2"/>
      <c r="H37" s="2"/>
      <c r="I37" s="2"/>
      <c r="K37" s="175" t="s">
        <v>123</v>
      </c>
      <c r="L37" s="179">
        <v>1</v>
      </c>
      <c r="M37" s="177">
        <v>7000</v>
      </c>
      <c r="N37" s="175"/>
    </row>
    <row r="38" spans="2:14">
      <c r="B38" s="38" t="s">
        <v>87</v>
      </c>
      <c r="C38" s="38" t="s">
        <v>88</v>
      </c>
      <c r="D38" s="38" t="s">
        <v>33</v>
      </c>
      <c r="E38" s="38" t="s">
        <v>34</v>
      </c>
      <c r="F38" s="38" t="s">
        <v>89</v>
      </c>
      <c r="G38" s="38" t="s">
        <v>48</v>
      </c>
      <c r="H38" s="44" t="s">
        <v>104</v>
      </c>
      <c r="I38" s="44" t="s">
        <v>83</v>
      </c>
      <c r="K38" s="175" t="s">
        <v>16</v>
      </c>
      <c r="L38" s="179">
        <v>1</v>
      </c>
      <c r="M38" s="177">
        <v>5600</v>
      </c>
      <c r="N38" s="175" t="s">
        <v>122</v>
      </c>
    </row>
    <row r="39" spans="2:14">
      <c r="B39" s="63" t="s">
        <v>99</v>
      </c>
      <c r="C39" s="64">
        <f>+SUM(C40:C50)</f>
        <v>11242.595499206742</v>
      </c>
      <c r="D39" s="64">
        <f t="shared" ref="D39:F39" si="4">+SUM(D40:D50)</f>
        <v>9472.3673586880705</v>
      </c>
      <c r="E39" s="64">
        <f t="shared" si="4"/>
        <v>1119.1602304815935</v>
      </c>
      <c r="F39" s="65">
        <f t="shared" si="4"/>
        <v>71.861311686834426</v>
      </c>
      <c r="G39" s="66">
        <f>+SUM(G40:G50)</f>
        <v>18003.129402450595</v>
      </c>
      <c r="H39" s="66">
        <f>+SUM(H40:H50)</f>
        <v>1528.1293598231639</v>
      </c>
      <c r="I39" s="66">
        <f t="shared" ref="I39:I49" si="5">+SUM(G39+H39)</f>
        <v>19531.258762273759</v>
      </c>
      <c r="K39" s="175" t="s">
        <v>25</v>
      </c>
      <c r="L39" s="179">
        <v>1</v>
      </c>
      <c r="M39" s="177">
        <v>4260</v>
      </c>
      <c r="N39" s="175" t="s">
        <v>124</v>
      </c>
    </row>
    <row r="40" spans="2:14">
      <c r="B40" s="57" t="s">
        <v>143</v>
      </c>
      <c r="C40" s="39">
        <f t="shared" ref="C40:H40" si="6">((((C9*1000000000)/$M$33)/1000)/$L$33)/1000</f>
        <v>3661.9047619047615</v>
      </c>
      <c r="D40" s="39">
        <f t="shared" si="6"/>
        <v>5917.9786155238098</v>
      </c>
      <c r="E40" s="39">
        <f t="shared" si="6"/>
        <v>508.84828571428574</v>
      </c>
      <c r="F40" s="39">
        <f t="shared" si="6"/>
        <v>66.271922597142819</v>
      </c>
      <c r="G40" s="39">
        <f t="shared" si="6"/>
        <v>8182.0495895471449</v>
      </c>
      <c r="H40" s="39">
        <f t="shared" si="6"/>
        <v>763.14044417164507</v>
      </c>
      <c r="I40" s="61">
        <f t="shared" si="5"/>
        <v>8945.1900337187908</v>
      </c>
      <c r="K40" s="175" t="s">
        <v>4</v>
      </c>
      <c r="L40" s="179">
        <v>1</v>
      </c>
      <c r="M40" s="177">
        <v>860</v>
      </c>
      <c r="N40" s="175" t="s">
        <v>125</v>
      </c>
    </row>
    <row r="41" spans="2:14">
      <c r="B41" s="57" t="s">
        <v>144</v>
      </c>
      <c r="C41" s="39">
        <f t="shared" ref="C41:H41" si="7">((((C10*1000000000)/$M$24)/1000)/$N$24)/1000</f>
        <v>1252</v>
      </c>
      <c r="D41" s="39">
        <f t="shared" si="7"/>
        <v>112.05267989999997</v>
      </c>
      <c r="E41" s="39">
        <f t="shared" si="7"/>
        <v>215</v>
      </c>
      <c r="F41" s="39">
        <f t="shared" si="7"/>
        <v>-86.327045770000012</v>
      </c>
      <c r="G41" s="39">
        <f t="shared" si="7"/>
        <v>1239.9632464699998</v>
      </c>
      <c r="H41" s="39">
        <f t="shared" si="7"/>
        <v>185.75153281999999</v>
      </c>
      <c r="I41" s="61">
        <f t="shared" si="5"/>
        <v>1425.7147792899998</v>
      </c>
      <c r="K41" s="175" t="s">
        <v>140</v>
      </c>
      <c r="L41" s="179">
        <v>1</v>
      </c>
      <c r="M41" s="177">
        <v>9644</v>
      </c>
      <c r="N41" s="183"/>
    </row>
    <row r="42" spans="2:14">
      <c r="B42" s="57" t="s">
        <v>145</v>
      </c>
      <c r="C42" s="39">
        <f t="shared" ref="C42:H42" si="8">((((C11*1000000000)/$M$29)/1000)/$L$29)/1000</f>
        <v>3587.6712328767126</v>
      </c>
      <c r="D42" s="39">
        <f t="shared" si="8"/>
        <v>742.62228506849306</v>
      </c>
      <c r="E42" s="39">
        <f t="shared" si="8"/>
        <v>269.72271917808217</v>
      </c>
      <c r="F42" s="39">
        <f t="shared" si="8"/>
        <v>3.9301634428767138</v>
      </c>
      <c r="G42" s="39">
        <f t="shared" si="8"/>
        <v>4010.5339913753414</v>
      </c>
      <c r="H42" s="39">
        <f t="shared" si="8"/>
        <v>0</v>
      </c>
      <c r="I42" s="61">
        <f t="shared" si="5"/>
        <v>4010.5339913753414</v>
      </c>
      <c r="K42" s="3" t="s">
        <v>29</v>
      </c>
      <c r="L42" s="179">
        <v>1</v>
      </c>
      <c r="M42" s="177">
        <v>4.55</v>
      </c>
      <c r="N42" s="183"/>
    </row>
    <row r="43" spans="2:14">
      <c r="B43" s="57" t="s">
        <v>146</v>
      </c>
      <c r="C43" s="39">
        <f t="shared" ref="C43:H43" si="9">((((C12*1000000000)/$M$32)/1000)/$L$32)/1000</f>
        <v>174.0740740740741</v>
      </c>
      <c r="D43" s="39">
        <f t="shared" si="9"/>
        <v>8.7248148148148157E-4</v>
      </c>
      <c r="E43" s="39">
        <f t="shared" si="9"/>
        <v>0</v>
      </c>
      <c r="F43" s="39">
        <f t="shared" si="9"/>
        <v>47.515925148148135</v>
      </c>
      <c r="G43" s="39">
        <f t="shared" si="9"/>
        <v>139.57776799999999</v>
      </c>
      <c r="H43" s="39">
        <f t="shared" si="9"/>
        <v>0</v>
      </c>
      <c r="I43" s="61">
        <f t="shared" si="5"/>
        <v>139.57776799999999</v>
      </c>
      <c r="K43" s="3" t="s">
        <v>30</v>
      </c>
      <c r="L43" s="179">
        <v>1</v>
      </c>
      <c r="M43" s="179">
        <v>10400</v>
      </c>
      <c r="N43" s="183"/>
    </row>
    <row r="44" spans="2:14">
      <c r="B44" s="57" t="s">
        <v>147</v>
      </c>
      <c r="C44" s="39">
        <f t="shared" ref="C44:H44" si="10">((((C13*1000000000)/$M$28)/1000)/$L$28)/1000</f>
        <v>467.27272727272725</v>
      </c>
      <c r="D44" s="39">
        <f t="shared" si="10"/>
        <v>1854.5028</v>
      </c>
      <c r="E44" s="39">
        <f t="shared" si="10"/>
        <v>118.18181818181817</v>
      </c>
      <c r="F44" s="39">
        <f t="shared" si="10"/>
        <v>24.488678218181665</v>
      </c>
      <c r="G44" s="39">
        <f t="shared" si="10"/>
        <v>2158.6192825636367</v>
      </c>
      <c r="H44" s="39">
        <f t="shared" si="10"/>
        <v>14.513574688661771</v>
      </c>
      <c r="I44" s="61">
        <f t="shared" si="5"/>
        <v>2173.1328572522984</v>
      </c>
      <c r="K44" s="3" t="s">
        <v>31</v>
      </c>
      <c r="L44" s="179">
        <v>1</v>
      </c>
      <c r="M44" s="179">
        <v>0.72</v>
      </c>
      <c r="N44" s="183"/>
    </row>
    <row r="45" spans="2:14">
      <c r="B45" s="57" t="s">
        <v>148</v>
      </c>
      <c r="C45" s="39">
        <f t="shared" ref="C45:H45" si="11">((((C14*1000000000)/$M$30)/1000)/$L$30)/1000</f>
        <v>7.1428571428571432</v>
      </c>
      <c r="D45" s="39">
        <f t="shared" si="11"/>
        <v>19.998189999999997</v>
      </c>
      <c r="E45" s="39">
        <f t="shared" si="11"/>
        <v>0</v>
      </c>
      <c r="F45" s="39">
        <f t="shared" si="11"/>
        <v>0.49084899999999992</v>
      </c>
      <c r="G45" s="39">
        <f t="shared" si="11"/>
        <v>26.489831000000006</v>
      </c>
      <c r="H45" s="39">
        <f t="shared" si="11"/>
        <v>0</v>
      </c>
      <c r="I45" s="61">
        <f t="shared" si="5"/>
        <v>26.489831000000006</v>
      </c>
      <c r="K45" s="3" t="s">
        <v>141</v>
      </c>
      <c r="L45" s="179">
        <v>1</v>
      </c>
      <c r="M45" s="179">
        <v>4600</v>
      </c>
      <c r="N45" s="183"/>
    </row>
    <row r="46" spans="2:14">
      <c r="B46" s="57" t="s">
        <v>149</v>
      </c>
      <c r="C46" s="39">
        <f t="shared" ref="C46:H46" si="12">((((C15*1000000000)/$M$31)/1000)/$L$31)/1000</f>
        <v>750.61728395061721</v>
      </c>
      <c r="D46" s="39">
        <f t="shared" si="12"/>
        <v>544.29207000000008</v>
      </c>
      <c r="E46" s="39">
        <f t="shared" si="12"/>
        <v>7.4074074074074057</v>
      </c>
      <c r="F46" s="39">
        <f t="shared" si="12"/>
        <v>30.536152518518527</v>
      </c>
      <c r="G46" s="39">
        <f t="shared" si="12"/>
        <v>1122.9820929999996</v>
      </c>
      <c r="H46" s="39">
        <f t="shared" si="12"/>
        <v>8.8299999999999993E-3</v>
      </c>
      <c r="I46" s="61">
        <f t="shared" si="5"/>
        <v>1122.9909229999996</v>
      </c>
      <c r="K46" s="3" t="s">
        <v>7</v>
      </c>
      <c r="L46" s="179">
        <v>1</v>
      </c>
      <c r="M46" s="179">
        <v>5413</v>
      </c>
      <c r="N46" s="183"/>
    </row>
    <row r="47" spans="2:14">
      <c r="B47" s="57" t="s">
        <v>150</v>
      </c>
      <c r="C47" s="39">
        <f t="shared" ref="C47:H47" si="13">((((C16*1000000000)/$M$27)/1000)/$L$27)/1000</f>
        <v>158.57142857142858</v>
      </c>
      <c r="D47" s="39">
        <f t="shared" si="13"/>
        <v>25.714285714285719</v>
      </c>
      <c r="E47" s="39">
        <f t="shared" si="13"/>
        <v>0</v>
      </c>
      <c r="F47" s="39">
        <f t="shared" si="13"/>
        <v>52.857142857142861</v>
      </c>
      <c r="G47" s="39">
        <f t="shared" si="13"/>
        <v>4.2857142857142865</v>
      </c>
      <c r="H47" s="39">
        <f t="shared" si="13"/>
        <v>127.14285714285714</v>
      </c>
      <c r="I47" s="61">
        <f t="shared" si="5"/>
        <v>131.42857142857142</v>
      </c>
      <c r="K47" s="3" t="s">
        <v>126</v>
      </c>
      <c r="L47" s="180"/>
      <c r="M47" s="180"/>
      <c r="N47" s="183"/>
    </row>
    <row r="48" spans="2:14">
      <c r="B48" s="57" t="s">
        <v>152</v>
      </c>
      <c r="C48" s="39">
        <f t="shared" ref="C48:H48" si="14">((((C17*1000000000)/$M$39)/1000)/$L$39)/1000</f>
        <v>0.39137931034482865</v>
      </c>
      <c r="D48" s="39">
        <f t="shared" si="14"/>
        <v>0</v>
      </c>
      <c r="E48" s="39">
        <f t="shared" si="14"/>
        <v>0</v>
      </c>
      <c r="F48" s="39">
        <f t="shared" si="14"/>
        <v>0</v>
      </c>
      <c r="G48" s="39">
        <f t="shared" si="14"/>
        <v>0.29933284086126055</v>
      </c>
      <c r="H48" s="39">
        <f t="shared" si="14"/>
        <v>9.1120999999999994E-2</v>
      </c>
      <c r="I48" s="61">
        <f t="shared" si="5"/>
        <v>0.39045384086126056</v>
      </c>
      <c r="K48" s="3" t="s">
        <v>127</v>
      </c>
      <c r="L48" s="180"/>
      <c r="M48" s="180"/>
      <c r="N48" s="183"/>
    </row>
    <row r="49" spans="2:14">
      <c r="B49" s="57" t="s">
        <v>151</v>
      </c>
      <c r="C49" s="39">
        <f t="shared" ref="C49:H49" si="15">((((C18*1000000000)/$M$37)/1000)/$L$37)/1000</f>
        <v>373.28571428571428</v>
      </c>
      <c r="D49" s="39">
        <f t="shared" si="15"/>
        <v>255.20555999999999</v>
      </c>
      <c r="E49" s="39">
        <f t="shared" si="15"/>
        <v>0</v>
      </c>
      <c r="F49" s="39">
        <f t="shared" si="15"/>
        <v>-86.940219999999997</v>
      </c>
      <c r="G49" s="39">
        <f t="shared" si="15"/>
        <v>341.02966999999995</v>
      </c>
      <c r="H49" s="39">
        <f t="shared" si="15"/>
        <v>437.48099999999999</v>
      </c>
      <c r="I49" s="61">
        <f t="shared" si="5"/>
        <v>778.51066999999989</v>
      </c>
      <c r="K49" s="3" t="s">
        <v>128</v>
      </c>
      <c r="L49" s="180"/>
      <c r="M49" s="180"/>
      <c r="N49" s="183"/>
    </row>
    <row r="50" spans="2:14">
      <c r="B50" s="58" t="s">
        <v>153</v>
      </c>
      <c r="C50" s="39">
        <f t="shared" ref="C50:H50" si="16">((((C19*1000000000)/$M$41)/1000)/$L$41)/1000</f>
        <v>809.66403981750307</v>
      </c>
      <c r="D50" s="39">
        <f t="shared" si="16"/>
        <v>0</v>
      </c>
      <c r="E50" s="39">
        <f t="shared" si="16"/>
        <v>0</v>
      </c>
      <c r="F50" s="39">
        <f t="shared" si="16"/>
        <v>19.037743674823723</v>
      </c>
      <c r="G50" s="39">
        <f t="shared" si="16"/>
        <v>777.29888336789713</v>
      </c>
      <c r="H50" s="39">
        <f t="shared" si="16"/>
        <v>0</v>
      </c>
      <c r="I50" s="61">
        <f>+SUM(G50+H50)</f>
        <v>777.29888336789713</v>
      </c>
      <c r="K50" s="3" t="s">
        <v>129</v>
      </c>
      <c r="L50" s="180"/>
      <c r="M50" s="180"/>
      <c r="N50" s="183"/>
    </row>
    <row r="51" spans="2:14">
      <c r="B51" s="67" t="s">
        <v>154</v>
      </c>
      <c r="C51" s="185">
        <f t="shared" ref="C51:H51" si="17">((((C20*1000000000)/$M$40)/1000)/$L$40)/1000</f>
        <v>72954.544090027426</v>
      </c>
      <c r="D51" s="185">
        <f t="shared" si="17"/>
        <v>0</v>
      </c>
      <c r="E51" s="185">
        <f t="shared" si="17"/>
        <v>0</v>
      </c>
      <c r="F51" s="185">
        <f t="shared" si="17"/>
        <v>0</v>
      </c>
      <c r="G51" s="185">
        <f t="shared" si="17"/>
        <v>68865.755935896595</v>
      </c>
      <c r="H51" s="185">
        <f t="shared" si="17"/>
        <v>0</v>
      </c>
      <c r="I51" s="66">
        <f t="shared" ref="I51:I61" si="18">+SUM(G51+H51)</f>
        <v>68865.755935896595</v>
      </c>
      <c r="K51" s="3" t="s">
        <v>130</v>
      </c>
    </row>
    <row r="52" spans="2:14">
      <c r="B52" s="67" t="s">
        <v>155</v>
      </c>
      <c r="C52" s="185">
        <f t="shared" ref="C52:H52" si="19">((((C21*1000000000)/$M$37)/1000)/$L$37)/1000</f>
        <v>437.57299999999998</v>
      </c>
      <c r="D52" s="185">
        <f t="shared" si="19"/>
        <v>33.856559999999995</v>
      </c>
      <c r="E52" s="185">
        <f t="shared" si="19"/>
        <v>0</v>
      </c>
      <c r="F52" s="185">
        <f t="shared" si="19"/>
        <v>26.211402</v>
      </c>
      <c r="G52" s="185">
        <f t="shared" si="19"/>
        <v>28.018650000000004</v>
      </c>
      <c r="H52" s="185">
        <f t="shared" si="19"/>
        <v>408.30700000000002</v>
      </c>
      <c r="I52" s="66">
        <f t="shared" si="18"/>
        <v>436.32565</v>
      </c>
      <c r="K52" s="3" t="s">
        <v>131</v>
      </c>
    </row>
    <row r="53" spans="2:14">
      <c r="B53" s="67" t="s">
        <v>156</v>
      </c>
      <c r="C53" s="185">
        <f t="shared" ref="C53:H53" si="20">((((C22*1000000000)/$M$42)/1000)/$L$42)/1000</f>
        <v>218568.13186813187</v>
      </c>
      <c r="D53" s="185">
        <f t="shared" si="20"/>
        <v>0</v>
      </c>
      <c r="E53" s="185">
        <f t="shared" si="20"/>
        <v>0</v>
      </c>
      <c r="F53" s="185">
        <f t="shared" si="20"/>
        <v>0</v>
      </c>
      <c r="G53" s="185">
        <f t="shared" si="20"/>
        <v>218752.96703296702</v>
      </c>
      <c r="H53" s="185">
        <f t="shared" si="20"/>
        <v>0</v>
      </c>
      <c r="I53" s="66">
        <f t="shared" si="18"/>
        <v>218752.96703296702</v>
      </c>
    </row>
    <row r="54" spans="2:14">
      <c r="B54" s="67" t="s">
        <v>157</v>
      </c>
      <c r="C54" s="185">
        <f t="shared" ref="C54:H54" si="21">((((C23*1000000000)/$M$43)/1000)/$L$43)/1000</f>
        <v>15.427</v>
      </c>
      <c r="D54" s="185">
        <f t="shared" si="21"/>
        <v>0</v>
      </c>
      <c r="E54" s="185">
        <f t="shared" si="21"/>
        <v>0</v>
      </c>
      <c r="F54" s="185">
        <f t="shared" si="21"/>
        <v>0</v>
      </c>
      <c r="G54" s="185">
        <f t="shared" si="21"/>
        <v>15.427</v>
      </c>
      <c r="H54" s="185">
        <f t="shared" si="21"/>
        <v>0</v>
      </c>
      <c r="I54" s="66">
        <f t="shared" si="18"/>
        <v>15.427</v>
      </c>
    </row>
    <row r="55" spans="2:14">
      <c r="B55" s="67" t="s">
        <v>158</v>
      </c>
      <c r="C55" s="185">
        <f t="shared" ref="C55:H55" si="22">((((C24*1000000000)/$M$44)/1000)/$L$44)/1000</f>
        <v>1284131.9444444447</v>
      </c>
      <c r="D55" s="185">
        <f t="shared" si="22"/>
        <v>0</v>
      </c>
      <c r="E55" s="185">
        <f t="shared" si="22"/>
        <v>0</v>
      </c>
      <c r="F55" s="185">
        <f t="shared" si="22"/>
        <v>0</v>
      </c>
      <c r="G55" s="185">
        <f t="shared" si="22"/>
        <v>1027980.5555555556</v>
      </c>
      <c r="H55" s="185">
        <f t="shared" si="22"/>
        <v>0</v>
      </c>
      <c r="I55" s="66">
        <f t="shared" si="18"/>
        <v>1027980.5555555556</v>
      </c>
    </row>
    <row r="56" spans="2:14">
      <c r="B56" s="67" t="s">
        <v>159</v>
      </c>
      <c r="C56" s="185">
        <f t="shared" ref="C56:H56" si="23">((((C25*1000000000)/$M$45)/1000)/$L$45)/1000</f>
        <v>41.09474203013616</v>
      </c>
      <c r="D56" s="185">
        <f t="shared" si="23"/>
        <v>0</v>
      </c>
      <c r="E56" s="185">
        <f t="shared" si="23"/>
        <v>0</v>
      </c>
      <c r="F56" s="185">
        <f t="shared" si="23"/>
        <v>0</v>
      </c>
      <c r="G56" s="185">
        <f t="shared" si="23"/>
        <v>40.71586005372027</v>
      </c>
      <c r="H56" s="185">
        <f t="shared" si="23"/>
        <v>0</v>
      </c>
      <c r="I56" s="66">
        <f t="shared" si="18"/>
        <v>40.71586005372027</v>
      </c>
    </row>
    <row r="57" spans="2:14">
      <c r="B57" s="67" t="s">
        <v>160</v>
      </c>
      <c r="C57" s="185">
        <f t="shared" ref="C57:H57" si="24">((((C26*1000000000)/$M$46)/1000)/$L$46)/1000</f>
        <v>203.815</v>
      </c>
      <c r="D57" s="185">
        <f t="shared" si="24"/>
        <v>0</v>
      </c>
      <c r="E57" s="185">
        <f t="shared" si="24"/>
        <v>203.815</v>
      </c>
      <c r="F57" s="185">
        <f t="shared" si="24"/>
        <v>0</v>
      </c>
      <c r="G57" s="185">
        <f t="shared" si="24"/>
        <v>0</v>
      </c>
      <c r="H57" s="185">
        <f t="shared" si="24"/>
        <v>0</v>
      </c>
      <c r="I57" s="66">
        <f t="shared" si="18"/>
        <v>0</v>
      </c>
    </row>
    <row r="58" spans="2:14">
      <c r="B58" s="67" t="s">
        <v>161</v>
      </c>
      <c r="C58" s="185">
        <f t="shared" ref="C58:H58" si="25">((((C27*1000000000)/$M$34)/1000)/$L$34)/1000</f>
        <v>965.34941496224008</v>
      </c>
      <c r="D58" s="185">
        <f t="shared" si="25"/>
        <v>3877.5188777965732</v>
      </c>
      <c r="E58" s="185">
        <f t="shared" si="25"/>
        <v>0</v>
      </c>
      <c r="F58" s="185">
        <f t="shared" si="25"/>
        <v>84.948537952479057</v>
      </c>
      <c r="G58" s="185">
        <f t="shared" si="25"/>
        <v>2185.4925088636596</v>
      </c>
      <c r="H58" s="185">
        <f t="shared" si="25"/>
        <v>2704.7423593753651</v>
      </c>
      <c r="I58" s="66">
        <f t="shared" si="18"/>
        <v>4890.2348682390248</v>
      </c>
    </row>
    <row r="59" spans="2:14">
      <c r="B59" s="67" t="s">
        <v>134</v>
      </c>
      <c r="C59" s="185">
        <f t="shared" ref="C59:H59" si="26">((((C28*1000000000)/$M$36)/1000)/$L$36)/1000</f>
        <v>2177.9060931428567</v>
      </c>
      <c r="D59" s="185">
        <f t="shared" si="26"/>
        <v>9264.0581132306997</v>
      </c>
      <c r="E59" s="185">
        <f t="shared" si="26"/>
        <v>893.01783999999998</v>
      </c>
      <c r="F59" s="185">
        <f t="shared" si="26"/>
        <v>486.04152764285709</v>
      </c>
      <c r="G59" s="185">
        <f t="shared" si="26"/>
        <v>198.22542303564282</v>
      </c>
      <c r="H59" s="185">
        <f t="shared" si="26"/>
        <v>8948.5237108600013</v>
      </c>
      <c r="I59" s="66">
        <f t="shared" si="18"/>
        <v>9146.7491338956443</v>
      </c>
    </row>
    <row r="60" spans="2:14">
      <c r="B60" s="67" t="s">
        <v>135</v>
      </c>
      <c r="C60" s="185">
        <f t="shared" ref="C60:H60" si="27">((((C29*1000000000)/$M$35)/1000)/$L$35)/1000</f>
        <v>22827.160860406613</v>
      </c>
      <c r="D60" s="185">
        <f t="shared" si="27"/>
        <v>0</v>
      </c>
      <c r="E60" s="185">
        <f t="shared" si="27"/>
        <v>0</v>
      </c>
      <c r="F60" s="185">
        <f t="shared" si="27"/>
        <v>-182.93769599999993</v>
      </c>
      <c r="G60" s="185">
        <f t="shared" si="27"/>
        <v>10942.460633892972</v>
      </c>
      <c r="H60" s="185">
        <f t="shared" si="27"/>
        <v>12067.63792251363</v>
      </c>
      <c r="I60" s="66">
        <f t="shared" si="18"/>
        <v>23010.0985564066</v>
      </c>
    </row>
    <row r="61" spans="2:14">
      <c r="B61" s="67" t="s">
        <v>139</v>
      </c>
      <c r="C61" s="185">
        <f t="shared" ref="C61:H61" si="28">((((C30*1000000000)/$M$38)/1000)/$L$38)/1000</f>
        <v>23.842598119107144</v>
      </c>
      <c r="D61" s="185">
        <f t="shared" si="28"/>
        <v>0</v>
      </c>
      <c r="E61" s="185">
        <f t="shared" si="28"/>
        <v>0</v>
      </c>
      <c r="F61" s="185">
        <f t="shared" si="28"/>
        <v>0</v>
      </c>
      <c r="G61" s="185">
        <f t="shared" si="28"/>
        <v>0</v>
      </c>
      <c r="H61" s="185">
        <f t="shared" si="28"/>
        <v>23.842598119107137</v>
      </c>
      <c r="I61" s="66">
        <f t="shared" si="18"/>
        <v>23.842598119107137</v>
      </c>
    </row>
    <row r="62" spans="2:14">
      <c r="B62" s="42" t="s">
        <v>75</v>
      </c>
      <c r="C62" s="38">
        <f t="shared" ref="C62:I62" si="29">+SUM(C39,C51:C61)</f>
        <v>1613589.3846104718</v>
      </c>
      <c r="D62" s="38">
        <f t="shared" si="29"/>
        <v>22647.800909715341</v>
      </c>
      <c r="E62" s="38">
        <f t="shared" si="29"/>
        <v>2215.9930704815933</v>
      </c>
      <c r="F62" s="38">
        <f t="shared" si="29"/>
        <v>486.12508328217064</v>
      </c>
      <c r="G62" s="38">
        <f t="shared" si="29"/>
        <v>1347012.7480027156</v>
      </c>
      <c r="H62" s="38">
        <f t="shared" si="29"/>
        <v>25681.182950691265</v>
      </c>
      <c r="I62" s="38">
        <f t="shared" si="29"/>
        <v>1372693.9309534067</v>
      </c>
    </row>
  </sheetData>
  <mergeCells count="3">
    <mergeCell ref="K20:K21"/>
    <mergeCell ref="L20:L21"/>
    <mergeCell ref="M20:M21"/>
  </mergeCells>
  <hyperlinks>
    <hyperlink ref="B5" location="Índice!A1" display="VOLVER A INDICE"/>
    <hyperlink ref="B36" location="Índice!A1" display="VOLVER A INDI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E36"/>
  <sheetViews>
    <sheetView workbookViewId="0"/>
  </sheetViews>
  <sheetFormatPr baseColWidth="10" defaultRowHeight="15"/>
  <sheetData>
    <row r="2" spans="2:5">
      <c r="B2" s="34" t="s">
        <v>167</v>
      </c>
    </row>
    <row r="3" spans="2:5">
      <c r="B3" s="34" t="s">
        <v>168</v>
      </c>
    </row>
    <row r="4" spans="2:5">
      <c r="B4" s="329" t="s">
        <v>110</v>
      </c>
      <c r="C4" s="329" t="s">
        <v>111</v>
      </c>
      <c r="D4" s="329" t="s">
        <v>112</v>
      </c>
      <c r="E4" s="178"/>
    </row>
    <row r="5" spans="2:5">
      <c r="B5" s="329"/>
      <c r="C5" s="329"/>
      <c r="D5" s="329"/>
      <c r="E5" s="178"/>
    </row>
    <row r="6" spans="2:5">
      <c r="B6" s="175" t="s">
        <v>113</v>
      </c>
      <c r="C6" s="176">
        <v>0.84794000000000003</v>
      </c>
      <c r="D6" s="177">
        <v>10862</v>
      </c>
      <c r="E6" s="175" t="s">
        <v>114</v>
      </c>
    </row>
    <row r="7" spans="2:5">
      <c r="B7" s="175" t="s">
        <v>115</v>
      </c>
      <c r="C7" s="176">
        <v>0.84794000000000003</v>
      </c>
      <c r="D7" s="177">
        <v>10862</v>
      </c>
      <c r="E7" s="175"/>
    </row>
    <row r="8" spans="2:5">
      <c r="B8" s="175" t="s">
        <v>116</v>
      </c>
      <c r="C8" s="176">
        <v>0.92700000000000005</v>
      </c>
      <c r="D8" s="177">
        <v>10500</v>
      </c>
      <c r="E8" s="175">
        <v>1</v>
      </c>
    </row>
    <row r="9" spans="2:5">
      <c r="B9" s="175" t="s">
        <v>117</v>
      </c>
      <c r="C9" s="176">
        <v>0.93600000000000005</v>
      </c>
      <c r="D9" s="177">
        <v>10500</v>
      </c>
      <c r="E9" s="175">
        <v>1</v>
      </c>
    </row>
    <row r="10" spans="2:5">
      <c r="B10" s="175" t="s">
        <v>118</v>
      </c>
      <c r="C10" s="176">
        <v>0.94499999999999995</v>
      </c>
      <c r="D10" s="177">
        <v>10500</v>
      </c>
      <c r="E10" s="175">
        <v>1</v>
      </c>
    </row>
    <row r="11" spans="2:5">
      <c r="B11" s="175" t="s">
        <v>24</v>
      </c>
      <c r="C11" s="176">
        <v>0.7</v>
      </c>
      <c r="D11" s="177">
        <v>11500</v>
      </c>
      <c r="E11" s="175"/>
    </row>
    <row r="12" spans="2:5">
      <c r="B12" s="175" t="s">
        <v>21</v>
      </c>
      <c r="C12" s="176">
        <v>0.55000000000000004</v>
      </c>
      <c r="D12" s="177">
        <v>12100</v>
      </c>
      <c r="E12" s="175"/>
    </row>
    <row r="13" spans="2:5">
      <c r="B13" s="175" t="s">
        <v>119</v>
      </c>
      <c r="C13" s="176">
        <v>0.73</v>
      </c>
      <c r="D13" s="177">
        <v>11200</v>
      </c>
      <c r="E13" s="175"/>
    </row>
    <row r="14" spans="2:5">
      <c r="B14" s="175" t="s">
        <v>22</v>
      </c>
      <c r="C14" s="176">
        <v>0.7</v>
      </c>
      <c r="D14" s="177">
        <v>11400</v>
      </c>
      <c r="E14" s="175"/>
    </row>
    <row r="15" spans="2:5">
      <c r="B15" s="175" t="s">
        <v>23</v>
      </c>
      <c r="C15" s="176">
        <v>0.81</v>
      </c>
      <c r="D15" s="177">
        <v>11100</v>
      </c>
      <c r="E15" s="175"/>
    </row>
    <row r="16" spans="2:5">
      <c r="B16" s="175" t="s">
        <v>20</v>
      </c>
      <c r="C16" s="176">
        <v>0.81</v>
      </c>
      <c r="D16" s="177">
        <v>11100</v>
      </c>
      <c r="E16" s="175"/>
    </row>
    <row r="17" spans="2:5">
      <c r="B17" s="175" t="s">
        <v>107</v>
      </c>
      <c r="C17" s="176">
        <v>0.84</v>
      </c>
      <c r="D17" s="177">
        <v>10900</v>
      </c>
      <c r="E17" s="175"/>
    </row>
    <row r="18" spans="2:5">
      <c r="B18" s="175" t="s">
        <v>120</v>
      </c>
      <c r="C18" s="179">
        <v>1</v>
      </c>
      <c r="D18" s="177">
        <v>9341</v>
      </c>
      <c r="E18" s="175" t="s">
        <v>122</v>
      </c>
    </row>
    <row r="19" spans="2:5">
      <c r="B19" s="175" t="s">
        <v>86</v>
      </c>
      <c r="C19" s="179">
        <v>1</v>
      </c>
      <c r="D19" s="177">
        <v>3500</v>
      </c>
      <c r="E19" s="175"/>
    </row>
    <row r="20" spans="2:5">
      <c r="B20" s="175" t="s">
        <v>11</v>
      </c>
      <c r="C20" s="179">
        <v>1</v>
      </c>
      <c r="D20" s="177">
        <v>7000</v>
      </c>
      <c r="E20" s="175"/>
    </row>
    <row r="21" spans="2:5">
      <c r="B21" s="175" t="s">
        <v>123</v>
      </c>
      <c r="C21" s="179">
        <v>1</v>
      </c>
      <c r="D21" s="177">
        <v>7000</v>
      </c>
      <c r="E21" s="175"/>
    </row>
    <row r="22" spans="2:5">
      <c r="B22" s="175" t="s">
        <v>16</v>
      </c>
      <c r="C22" s="179">
        <v>1</v>
      </c>
      <c r="D22" s="177">
        <v>5600</v>
      </c>
      <c r="E22" s="175" t="s">
        <v>122</v>
      </c>
    </row>
    <row r="23" spans="2:5">
      <c r="B23" s="175" t="s">
        <v>25</v>
      </c>
      <c r="C23" s="179">
        <v>1</v>
      </c>
      <c r="D23" s="177">
        <v>4260</v>
      </c>
      <c r="E23" s="175" t="s">
        <v>124</v>
      </c>
    </row>
    <row r="24" spans="2:5">
      <c r="B24" s="175" t="s">
        <v>4</v>
      </c>
      <c r="C24" s="179">
        <v>1</v>
      </c>
      <c r="D24" s="177">
        <v>860</v>
      </c>
      <c r="E24" s="175" t="s">
        <v>125</v>
      </c>
    </row>
    <row r="25" spans="2:5">
      <c r="B25" s="175" t="s">
        <v>140</v>
      </c>
      <c r="C25" s="179">
        <v>1</v>
      </c>
      <c r="D25" s="177">
        <v>9644</v>
      </c>
      <c r="E25" s="183"/>
    </row>
    <row r="26" spans="2:5">
      <c r="B26" s="3" t="s">
        <v>29</v>
      </c>
      <c r="C26" s="179">
        <v>1</v>
      </c>
      <c r="D26" s="177">
        <v>4.55</v>
      </c>
      <c r="E26" s="183"/>
    </row>
    <row r="27" spans="2:5">
      <c r="B27" s="3" t="s">
        <v>30</v>
      </c>
      <c r="C27" s="179">
        <v>1</v>
      </c>
      <c r="D27" s="179">
        <v>10400</v>
      </c>
      <c r="E27" s="183"/>
    </row>
    <row r="28" spans="2:5">
      <c r="B28" s="3" t="s">
        <v>31</v>
      </c>
      <c r="C28" s="179">
        <v>1</v>
      </c>
      <c r="D28" s="179">
        <v>0.72</v>
      </c>
      <c r="E28" s="183"/>
    </row>
    <row r="29" spans="2:5">
      <c r="B29" s="3" t="s">
        <v>141</v>
      </c>
      <c r="C29" s="179">
        <v>1</v>
      </c>
      <c r="D29" s="179">
        <v>4600</v>
      </c>
      <c r="E29" s="183"/>
    </row>
    <row r="30" spans="2:5">
      <c r="B30" s="3" t="s">
        <v>7</v>
      </c>
      <c r="C30" s="179">
        <v>1</v>
      </c>
      <c r="D30" s="179">
        <v>5413</v>
      </c>
      <c r="E30" s="183"/>
    </row>
    <row r="31" spans="2:5">
      <c r="B31" s="3" t="s">
        <v>126</v>
      </c>
      <c r="C31" s="180"/>
      <c r="D31" s="180"/>
      <c r="E31" s="183"/>
    </row>
    <row r="32" spans="2:5">
      <c r="B32" s="3" t="s">
        <v>127</v>
      </c>
      <c r="C32" s="180"/>
      <c r="D32" s="180"/>
      <c r="E32" s="183"/>
    </row>
    <row r="33" spans="2:5">
      <c r="B33" s="3" t="s">
        <v>128</v>
      </c>
      <c r="C33" s="180"/>
      <c r="D33" s="180"/>
      <c r="E33" s="183"/>
    </row>
    <row r="34" spans="2:5">
      <c r="B34" s="3" t="s">
        <v>129</v>
      </c>
      <c r="C34" s="180"/>
      <c r="D34" s="180"/>
      <c r="E34" s="183"/>
    </row>
    <row r="35" spans="2:5">
      <c r="B35" s="3" t="s">
        <v>130</v>
      </c>
    </row>
    <row r="36" spans="2:5">
      <c r="B36" s="3" t="s">
        <v>131</v>
      </c>
    </row>
  </sheetData>
  <mergeCells count="3">
    <mergeCell ref="B4:B5"/>
    <mergeCell ref="C4:C5"/>
    <mergeCell ref="D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K33"/>
  <sheetViews>
    <sheetView workbookViewId="0">
      <selection activeCell="B3" sqref="B3"/>
    </sheetView>
  </sheetViews>
  <sheetFormatPr baseColWidth="10" defaultRowHeight="15"/>
  <sheetData>
    <row r="2" spans="2:11">
      <c r="B2" s="34" t="s">
        <v>169</v>
      </c>
      <c r="C2" s="34"/>
      <c r="D2" s="34"/>
      <c r="E2" s="34"/>
      <c r="F2" s="34"/>
      <c r="G2" s="34"/>
      <c r="H2" s="34"/>
      <c r="I2" s="34"/>
      <c r="J2" s="34"/>
      <c r="K2" s="34"/>
    </row>
    <row r="3" spans="2:11">
      <c r="B3" s="192" t="s">
        <v>0</v>
      </c>
      <c r="C3" s="34"/>
      <c r="D3" s="34"/>
      <c r="E3" s="34"/>
      <c r="F3" s="34"/>
      <c r="G3" s="34"/>
      <c r="H3" s="34"/>
      <c r="I3" s="34"/>
      <c r="J3" s="34"/>
      <c r="K3" s="34"/>
    </row>
    <row r="4" spans="2:11">
      <c r="B4" s="34"/>
      <c r="C4" s="34"/>
      <c r="D4" s="34"/>
      <c r="E4" s="34"/>
      <c r="F4" s="34"/>
      <c r="G4" s="34"/>
      <c r="H4" s="34"/>
      <c r="I4" s="34"/>
      <c r="J4" s="34"/>
      <c r="K4" s="34"/>
    </row>
    <row r="5" spans="2:11">
      <c r="B5" s="193" t="s">
        <v>170</v>
      </c>
      <c r="C5" s="194" t="s">
        <v>171</v>
      </c>
      <c r="D5" s="194" t="s">
        <v>172</v>
      </c>
      <c r="E5" s="194" t="s">
        <v>173</v>
      </c>
      <c r="F5" s="194" t="s">
        <v>174</v>
      </c>
      <c r="G5" s="194" t="s">
        <v>175</v>
      </c>
      <c r="H5" s="194" t="s">
        <v>176</v>
      </c>
      <c r="I5" s="194" t="s">
        <v>177</v>
      </c>
      <c r="J5" s="194" t="s">
        <v>178</v>
      </c>
      <c r="K5" s="194" t="s">
        <v>179</v>
      </c>
    </row>
    <row r="6" spans="2:11">
      <c r="B6" s="195" t="s">
        <v>171</v>
      </c>
      <c r="C6" s="196">
        <v>1</v>
      </c>
      <c r="D6" s="197">
        <v>0.13780000000000001</v>
      </c>
      <c r="E6" s="196">
        <v>1.39E-3</v>
      </c>
      <c r="F6" s="196">
        <v>5.8100000000000001E-3</v>
      </c>
      <c r="G6" s="196">
        <v>5524.86</v>
      </c>
      <c r="H6" s="196">
        <v>1.613944</v>
      </c>
      <c r="I6" s="196">
        <v>131.0615</v>
      </c>
      <c r="J6" s="196">
        <v>167.2073</v>
      </c>
      <c r="K6" s="196">
        <v>5917.1597000000002</v>
      </c>
    </row>
    <row r="7" spans="2:11">
      <c r="B7" s="195" t="s">
        <v>172</v>
      </c>
      <c r="C7" s="196">
        <v>7.2056490000000002</v>
      </c>
      <c r="D7" s="196">
        <v>1</v>
      </c>
      <c r="E7" s="196">
        <v>0.01</v>
      </c>
      <c r="F7" s="196">
        <v>4.1840000000000002E-2</v>
      </c>
      <c r="G7" s="196">
        <v>39810.22</v>
      </c>
      <c r="H7" s="196">
        <v>11.62951</v>
      </c>
      <c r="I7" s="196">
        <v>944.38379999999995</v>
      </c>
      <c r="J7" s="196">
        <v>1204.837</v>
      </c>
      <c r="K7" s="196">
        <v>42636.976000000002</v>
      </c>
    </row>
    <row r="8" spans="2:11">
      <c r="B8" s="195" t="s">
        <v>173</v>
      </c>
      <c r="C8" s="196">
        <v>720.56489999999997</v>
      </c>
      <c r="D8" s="196">
        <v>100</v>
      </c>
      <c r="E8" s="196">
        <v>1</v>
      </c>
      <c r="F8" s="196">
        <v>4.1840000000000002</v>
      </c>
      <c r="G8" s="196">
        <v>3981022</v>
      </c>
      <c r="H8" s="196">
        <v>1162.952</v>
      </c>
      <c r="I8" s="196">
        <v>94438.38</v>
      </c>
      <c r="J8" s="196">
        <v>120483.7</v>
      </c>
      <c r="K8" s="196">
        <v>4263697.5999999996</v>
      </c>
    </row>
    <row r="9" spans="2:11">
      <c r="B9" s="195" t="s">
        <v>174</v>
      </c>
      <c r="C9" s="196">
        <v>172.2191</v>
      </c>
      <c r="D9" s="196">
        <v>23.900569999999998</v>
      </c>
      <c r="E9" s="196">
        <v>0.239005</v>
      </c>
      <c r="F9" s="196">
        <v>1</v>
      </c>
      <c r="G9" s="196">
        <v>952380.95238095243</v>
      </c>
      <c r="H9" s="196">
        <v>277.95209999999997</v>
      </c>
      <c r="I9" s="196">
        <v>22571.31</v>
      </c>
      <c r="J9" s="196">
        <v>28796.29</v>
      </c>
      <c r="K9" s="196">
        <v>1019048.1</v>
      </c>
    </row>
    <row r="10" spans="2:11">
      <c r="B10" s="195" t="s">
        <v>180</v>
      </c>
      <c r="C10" s="196">
        <v>1.8000000000000001E-4</v>
      </c>
      <c r="D10" s="196">
        <v>2.51E-5</v>
      </c>
      <c r="E10" s="196">
        <v>2.4999999999999999E-7</v>
      </c>
      <c r="F10" s="196">
        <v>1.0499999999999999E-6</v>
      </c>
      <c r="G10" s="196">
        <v>1</v>
      </c>
      <c r="H10" s="196">
        <v>2.9E-4</v>
      </c>
      <c r="I10" s="196">
        <v>2.3720000000000001E-2</v>
      </c>
      <c r="J10" s="196">
        <v>3.0265E-2</v>
      </c>
      <c r="K10" s="196">
        <v>1.07101</v>
      </c>
    </row>
    <row r="11" spans="2:11">
      <c r="B11" s="195" t="s">
        <v>176</v>
      </c>
      <c r="C11" s="196">
        <v>0.61960000000000004</v>
      </c>
      <c r="D11" s="196">
        <v>8.5989999999999997E-2</v>
      </c>
      <c r="E11" s="196">
        <v>8.5999999999999998E-4</v>
      </c>
      <c r="F11" s="196">
        <v>3.5999999999999999E-3</v>
      </c>
      <c r="G11" s="196">
        <v>3423.2</v>
      </c>
      <c r="H11" s="196">
        <v>1</v>
      </c>
      <c r="I11" s="196">
        <v>81.205770000000001</v>
      </c>
      <c r="J11" s="196">
        <v>103.6016</v>
      </c>
      <c r="K11" s="196">
        <v>3666.2721000000001</v>
      </c>
    </row>
    <row r="12" spans="2:11">
      <c r="B12" s="195" t="s">
        <v>177</v>
      </c>
      <c r="C12" s="196">
        <v>7.6299999999999996E-3</v>
      </c>
      <c r="D12" s="196">
        <v>1.06E-3</v>
      </c>
      <c r="E12" s="196">
        <v>1.06E-5</v>
      </c>
      <c r="F12" s="196">
        <v>4.4299999999999999E-5</v>
      </c>
      <c r="G12" s="196">
        <v>42.154690000000002</v>
      </c>
      <c r="H12" s="196">
        <v>1.2314E-2</v>
      </c>
      <c r="I12" s="196">
        <v>1</v>
      </c>
      <c r="J12" s="196">
        <v>1.2757909999999999</v>
      </c>
      <c r="K12" s="196">
        <v>45.147928</v>
      </c>
    </row>
    <row r="13" spans="2:11">
      <c r="B13" s="195" t="s">
        <v>181</v>
      </c>
      <c r="C13" s="196">
        <v>5.9800000000000001E-3</v>
      </c>
      <c r="D13" s="196">
        <v>8.3000000000000001E-4</v>
      </c>
      <c r="E13" s="196">
        <v>8.3000000000000002E-6</v>
      </c>
      <c r="F13" s="196">
        <v>3.4700000000000003E-5</v>
      </c>
      <c r="G13" s="196">
        <v>33.041980000000002</v>
      </c>
      <c r="H13" s="196">
        <v>9.6520000000000009E-3</v>
      </c>
      <c r="I13" s="196">
        <v>0.78382600000000002</v>
      </c>
      <c r="J13" s="196">
        <v>1</v>
      </c>
      <c r="K13" s="196">
        <v>35.388165000000001</v>
      </c>
    </row>
    <row r="14" spans="2:11">
      <c r="B14" s="175" t="s">
        <v>182</v>
      </c>
      <c r="C14" s="196">
        <v>1.7000000000000001E-4</v>
      </c>
      <c r="D14" s="196">
        <v>2.3499999999999999E-5</v>
      </c>
      <c r="E14" s="196">
        <v>2.35E-7</v>
      </c>
      <c r="F14" s="196">
        <v>9.8100000000000001E-7</v>
      </c>
      <c r="G14" s="196">
        <v>0.933701</v>
      </c>
      <c r="H14" s="196">
        <v>2.72E-4</v>
      </c>
      <c r="I14" s="196">
        <v>2.2148999999999999E-2</v>
      </c>
      <c r="J14" s="196">
        <v>2.8257999999999998E-2</v>
      </c>
      <c r="K14" s="196">
        <v>1</v>
      </c>
    </row>
    <row r="15" spans="2:11">
      <c r="B15" s="198"/>
      <c r="C15" s="199"/>
      <c r="D15" s="199"/>
      <c r="E15" s="199"/>
      <c r="F15" s="199"/>
      <c r="G15" s="199"/>
      <c r="H15" s="199"/>
      <c r="I15" s="199"/>
      <c r="J15" s="199"/>
      <c r="K15" s="199"/>
    </row>
    <row r="16" spans="2:11">
      <c r="B16" s="3" t="s">
        <v>183</v>
      </c>
      <c r="C16" s="199"/>
      <c r="D16" s="199"/>
      <c r="E16" s="199"/>
      <c r="F16" s="199"/>
      <c r="G16" s="199"/>
      <c r="H16" s="199"/>
      <c r="I16" s="199"/>
      <c r="J16" s="199"/>
      <c r="K16" s="199"/>
    </row>
    <row r="17" spans="2:11">
      <c r="B17" s="199"/>
      <c r="C17" s="199"/>
      <c r="D17" s="199"/>
      <c r="E17" s="199"/>
      <c r="F17" s="199"/>
      <c r="G17" s="199"/>
      <c r="H17" s="199"/>
      <c r="I17" s="199"/>
      <c r="J17" s="199"/>
      <c r="K17" s="199"/>
    </row>
    <row r="18" spans="2:11">
      <c r="B18" s="34" t="s">
        <v>184</v>
      </c>
      <c r="C18" s="34"/>
      <c r="D18" s="34"/>
      <c r="E18" s="199"/>
      <c r="F18" s="338" t="s">
        <v>185</v>
      </c>
      <c r="G18" s="338"/>
      <c r="H18" s="199"/>
      <c r="I18" s="338" t="s">
        <v>186</v>
      </c>
      <c r="J18" s="338"/>
      <c r="K18" s="199"/>
    </row>
    <row r="19" spans="2:11">
      <c r="B19" s="200" t="s">
        <v>187</v>
      </c>
      <c r="C19" s="194"/>
      <c r="D19" s="201" t="s">
        <v>188</v>
      </c>
      <c r="E19" s="199"/>
      <c r="F19" s="202" t="s">
        <v>189</v>
      </c>
      <c r="G19" s="203" t="s">
        <v>190</v>
      </c>
      <c r="H19" s="199"/>
      <c r="I19" s="202" t="s">
        <v>191</v>
      </c>
      <c r="J19" s="203" t="s">
        <v>192</v>
      </c>
      <c r="K19" s="199"/>
    </row>
    <row r="20" spans="2:11">
      <c r="B20" s="202" t="s">
        <v>193</v>
      </c>
      <c r="C20" s="203"/>
      <c r="D20" s="204" t="s">
        <v>171</v>
      </c>
      <c r="E20" s="199"/>
      <c r="F20" s="202" t="s">
        <v>189</v>
      </c>
      <c r="G20" s="203" t="s">
        <v>194</v>
      </c>
      <c r="H20" s="199"/>
      <c r="I20" s="175" t="s">
        <v>195</v>
      </c>
      <c r="J20" s="205" t="s">
        <v>196</v>
      </c>
      <c r="K20" s="199"/>
    </row>
    <row r="21" spans="2:11">
      <c r="B21" s="202" t="s">
        <v>197</v>
      </c>
      <c r="C21" s="203"/>
      <c r="D21" s="204" t="s">
        <v>172</v>
      </c>
      <c r="E21" s="199"/>
      <c r="F21" s="202" t="s">
        <v>198</v>
      </c>
      <c r="G21" s="203" t="s">
        <v>199</v>
      </c>
      <c r="H21" s="199"/>
      <c r="I21" s="198"/>
      <c r="J21" s="199"/>
      <c r="K21" s="199"/>
    </row>
    <row r="22" spans="2:11">
      <c r="B22" s="202" t="s">
        <v>200</v>
      </c>
      <c r="C22" s="206"/>
      <c r="D22" s="207" t="s">
        <v>201</v>
      </c>
      <c r="E22" s="199"/>
      <c r="F22" s="175" t="s">
        <v>202</v>
      </c>
      <c r="G22" s="205" t="s">
        <v>203</v>
      </c>
      <c r="H22" s="199"/>
      <c r="I22" s="208" t="s">
        <v>204</v>
      </c>
      <c r="J22" s="199"/>
      <c r="K22" s="199"/>
    </row>
    <row r="23" spans="2:11">
      <c r="B23" s="202" t="s">
        <v>205</v>
      </c>
      <c r="C23" s="206"/>
      <c r="D23" s="207" t="s">
        <v>206</v>
      </c>
      <c r="E23" s="199"/>
      <c r="F23" s="199"/>
      <c r="G23" s="199"/>
      <c r="H23" s="199"/>
      <c r="I23" s="199"/>
      <c r="J23" s="199"/>
      <c r="K23" s="199"/>
    </row>
    <row r="24" spans="2:11">
      <c r="B24" s="202" t="s">
        <v>207</v>
      </c>
      <c r="C24" s="203"/>
      <c r="D24" s="204" t="s">
        <v>173</v>
      </c>
      <c r="E24" s="209"/>
      <c r="F24" s="34" t="s">
        <v>208</v>
      </c>
      <c r="G24" s="34"/>
      <c r="H24" s="34"/>
      <c r="I24" s="199"/>
      <c r="J24" s="199"/>
      <c r="K24" s="199"/>
    </row>
    <row r="25" spans="2:11">
      <c r="B25" s="202" t="s">
        <v>209</v>
      </c>
      <c r="C25" s="203"/>
      <c r="D25" s="204" t="s">
        <v>210</v>
      </c>
      <c r="E25" s="199"/>
      <c r="F25" s="200" t="s">
        <v>188</v>
      </c>
      <c r="G25" s="210" t="s">
        <v>211</v>
      </c>
      <c r="H25" s="194" t="s">
        <v>212</v>
      </c>
      <c r="I25" s="199"/>
      <c r="J25" s="199"/>
      <c r="K25" s="199"/>
    </row>
    <row r="26" spans="2:11">
      <c r="B26" s="202" t="s">
        <v>213</v>
      </c>
      <c r="C26" s="203"/>
      <c r="D26" s="204" t="s">
        <v>214</v>
      </c>
      <c r="E26" s="199"/>
      <c r="F26" s="211" t="s">
        <v>215</v>
      </c>
      <c r="G26" s="212" t="s">
        <v>216</v>
      </c>
      <c r="H26" s="213">
        <v>1000</v>
      </c>
      <c r="I26" s="214"/>
      <c r="J26" s="199"/>
      <c r="K26" s="199"/>
    </row>
    <row r="27" spans="2:11">
      <c r="B27" s="202" t="s">
        <v>217</v>
      </c>
      <c r="C27" s="203"/>
      <c r="D27" s="204" t="s">
        <v>218</v>
      </c>
      <c r="E27" s="199"/>
      <c r="F27" s="211" t="s">
        <v>219</v>
      </c>
      <c r="G27" s="212" t="s">
        <v>220</v>
      </c>
      <c r="H27" s="213">
        <v>1000000</v>
      </c>
      <c r="I27" s="214"/>
      <c r="J27" s="199"/>
      <c r="K27" s="199"/>
    </row>
    <row r="28" spans="2:11">
      <c r="B28" s="202" t="s">
        <v>221</v>
      </c>
      <c r="C28" s="203"/>
      <c r="D28" s="204" t="s">
        <v>222</v>
      </c>
      <c r="E28" s="209"/>
      <c r="F28" s="211" t="s">
        <v>223</v>
      </c>
      <c r="G28" s="212" t="s">
        <v>224</v>
      </c>
      <c r="H28" s="213">
        <v>1000000000</v>
      </c>
      <c r="I28" s="214"/>
      <c r="J28" s="199"/>
      <c r="K28" s="199"/>
    </row>
    <row r="29" spans="2:11">
      <c r="B29" s="202" t="s">
        <v>225</v>
      </c>
      <c r="C29" s="203"/>
      <c r="D29" s="204" t="s">
        <v>226</v>
      </c>
      <c r="E29" s="199"/>
      <c r="F29" s="211" t="s">
        <v>227</v>
      </c>
      <c r="G29" s="212" t="s">
        <v>228</v>
      </c>
      <c r="H29" s="213">
        <v>1000000000000</v>
      </c>
      <c r="I29" s="214"/>
      <c r="J29" s="199"/>
      <c r="K29" s="199"/>
    </row>
    <row r="30" spans="2:11">
      <c r="B30" s="175" t="s">
        <v>229</v>
      </c>
      <c r="C30" s="175"/>
      <c r="D30" s="215" t="s">
        <v>176</v>
      </c>
      <c r="E30" s="199"/>
      <c r="F30" s="216" t="s">
        <v>230</v>
      </c>
      <c r="G30" s="217" t="s">
        <v>231</v>
      </c>
      <c r="H30" s="213">
        <v>1000000000000000</v>
      </c>
      <c r="I30" s="214"/>
      <c r="J30" s="199"/>
      <c r="K30" s="199"/>
    </row>
    <row r="31" spans="2:11">
      <c r="B31" s="218"/>
      <c r="C31" s="218"/>
      <c r="D31" s="218"/>
      <c r="E31" s="219"/>
      <c r="F31" s="218"/>
      <c r="G31" s="218"/>
      <c r="H31" s="218"/>
      <c r="I31" s="218"/>
      <c r="J31" s="219"/>
      <c r="K31" s="219"/>
    </row>
    <row r="32" spans="2:11">
      <c r="B32" s="3" t="s">
        <v>232</v>
      </c>
      <c r="C32" s="219"/>
      <c r="D32" s="219"/>
      <c r="E32" s="219"/>
      <c r="F32" s="219"/>
      <c r="G32" s="219"/>
      <c r="H32" s="219"/>
      <c r="I32" s="219"/>
      <c r="J32" s="219"/>
      <c r="K32" s="219"/>
    </row>
    <row r="33" spans="2:11">
      <c r="B33" s="3" t="s">
        <v>233</v>
      </c>
      <c r="C33" s="219"/>
      <c r="D33" s="219"/>
      <c r="E33" s="219"/>
      <c r="F33" s="219"/>
      <c r="G33" s="219"/>
      <c r="H33" s="219"/>
      <c r="I33" s="219"/>
      <c r="J33" s="219"/>
      <c r="K33" s="219"/>
    </row>
  </sheetData>
  <mergeCells count="2">
    <mergeCell ref="F18:G18"/>
    <mergeCell ref="I18:J18"/>
  </mergeCells>
  <hyperlinks>
    <hyperlink ref="B3"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321"/>
  <sheetViews>
    <sheetView workbookViewId="0">
      <selection activeCell="B5" sqref="B5"/>
    </sheetView>
  </sheetViews>
  <sheetFormatPr baseColWidth="10" defaultRowHeight="12.75"/>
  <cols>
    <col min="1" max="1" width="3" style="220" customWidth="1"/>
    <col min="2" max="2" width="14.7109375" style="220" customWidth="1"/>
    <col min="3" max="3" width="18.5703125" style="249" customWidth="1"/>
    <col min="4" max="4" width="89.5703125" style="250" customWidth="1"/>
    <col min="5" max="16384" width="11.42578125" style="250"/>
  </cols>
  <sheetData>
    <row r="1" spans="1:6" s="220" customFormat="1">
      <c r="C1" s="221"/>
    </row>
    <row r="2" spans="1:6" s="223" customFormat="1" ht="12" customHeight="1">
      <c r="A2" s="220"/>
      <c r="B2" s="222" t="s">
        <v>234</v>
      </c>
      <c r="C2" s="222"/>
      <c r="D2" s="222"/>
      <c r="F2" s="220"/>
    </row>
    <row r="3" spans="1:6" s="223" customFormat="1" ht="20.25" customHeight="1">
      <c r="A3" s="220"/>
      <c r="B3" s="222" t="s">
        <v>93</v>
      </c>
      <c r="C3" s="222"/>
      <c r="D3" s="222"/>
      <c r="F3" s="220"/>
    </row>
    <row r="4" spans="1:6" s="223" customFormat="1" ht="15" customHeight="1">
      <c r="A4" s="220"/>
      <c r="B4" s="224"/>
      <c r="C4" s="222"/>
      <c r="D4" s="222"/>
      <c r="F4" s="220"/>
    </row>
    <row r="5" spans="1:6" s="223" customFormat="1" ht="20.25" customHeight="1">
      <c r="A5" s="220"/>
      <c r="B5" s="8" t="s">
        <v>0</v>
      </c>
      <c r="C5" s="222"/>
      <c r="D5" s="222"/>
      <c r="F5" s="220"/>
    </row>
    <row r="6" spans="1:6" s="223" customFormat="1" ht="12.75" customHeight="1">
      <c r="A6" s="220"/>
      <c r="B6" s="34"/>
      <c r="C6" s="34"/>
      <c r="D6" s="34"/>
      <c r="F6" s="220"/>
    </row>
    <row r="7" spans="1:6" s="220" customFormat="1" ht="14.25" customHeight="1">
      <c r="B7" s="340" t="s">
        <v>235</v>
      </c>
      <c r="C7" s="345" t="s">
        <v>236</v>
      </c>
      <c r="D7" s="339" t="s">
        <v>237</v>
      </c>
    </row>
    <row r="8" spans="1:6" s="220" customFormat="1" ht="12.75" customHeight="1">
      <c r="B8" s="340"/>
      <c r="C8" s="345"/>
      <c r="D8" s="339"/>
    </row>
    <row r="9" spans="1:6" s="220" customFormat="1" ht="12.75" customHeight="1">
      <c r="B9" s="340"/>
      <c r="C9" s="345"/>
      <c r="D9" s="339"/>
    </row>
    <row r="10" spans="1:6" s="220" customFormat="1" ht="12.75" customHeight="1">
      <c r="B10" s="340"/>
      <c r="C10" s="345"/>
      <c r="D10" s="339"/>
    </row>
    <row r="11" spans="1:6" s="220" customFormat="1" ht="22.5" customHeight="1">
      <c r="B11" s="340"/>
      <c r="C11" s="345"/>
      <c r="D11" s="339"/>
    </row>
    <row r="12" spans="1:6" s="220" customFormat="1" ht="60" customHeight="1">
      <c r="B12" s="340"/>
      <c r="C12" s="225" t="s">
        <v>238</v>
      </c>
      <c r="D12" s="226" t="s">
        <v>239</v>
      </c>
    </row>
    <row r="13" spans="1:6" s="220" customFormat="1">
      <c r="C13" s="227"/>
      <c r="D13" s="228"/>
    </row>
    <row r="14" spans="1:6" s="220" customFormat="1" ht="59.25" customHeight="1">
      <c r="B14" s="340" t="s">
        <v>240</v>
      </c>
      <c r="C14" s="225" t="s">
        <v>30</v>
      </c>
      <c r="D14" s="229" t="s">
        <v>241</v>
      </c>
    </row>
    <row r="15" spans="1:6" s="220" customFormat="1" ht="32.25" customHeight="1">
      <c r="B15" s="340"/>
      <c r="C15" s="230" t="s">
        <v>16</v>
      </c>
      <c r="D15" s="229" t="s">
        <v>242</v>
      </c>
    </row>
    <row r="16" spans="1:6" s="220" customFormat="1" ht="33.75">
      <c r="B16" s="340"/>
      <c r="C16" s="341" t="s">
        <v>11</v>
      </c>
      <c r="D16" s="229" t="s">
        <v>243</v>
      </c>
    </row>
    <row r="17" spans="2:4" s="220" customFormat="1" ht="33.75">
      <c r="B17" s="340"/>
      <c r="C17" s="341"/>
      <c r="D17" s="231" t="s">
        <v>244</v>
      </c>
    </row>
    <row r="18" spans="2:4" s="220" customFormat="1">
      <c r="B18" s="340"/>
      <c r="C18" s="341"/>
      <c r="D18" s="232" t="s">
        <v>245</v>
      </c>
    </row>
    <row r="19" spans="2:4" s="220" customFormat="1">
      <c r="B19" s="340"/>
      <c r="C19" s="341"/>
      <c r="D19" s="233" t="s">
        <v>246</v>
      </c>
    </row>
    <row r="20" spans="2:4" s="220" customFormat="1">
      <c r="B20" s="340"/>
      <c r="C20" s="342" t="s">
        <v>28</v>
      </c>
      <c r="D20" s="343" t="s">
        <v>247</v>
      </c>
    </row>
    <row r="21" spans="2:4" s="220" customFormat="1">
      <c r="B21" s="340"/>
      <c r="C21" s="342"/>
      <c r="D21" s="343"/>
    </row>
    <row r="22" spans="2:4" s="220" customFormat="1">
      <c r="B22" s="340"/>
      <c r="C22" s="342"/>
      <c r="D22" s="344"/>
    </row>
    <row r="23" spans="2:4" s="220" customFormat="1" ht="33.75">
      <c r="B23" s="340"/>
      <c r="C23" s="230" t="s">
        <v>26</v>
      </c>
      <c r="D23" s="226" t="s">
        <v>248</v>
      </c>
    </row>
    <row r="24" spans="2:4" s="220" customFormat="1" ht="45">
      <c r="B24" s="340"/>
      <c r="C24" s="230" t="s">
        <v>107</v>
      </c>
      <c r="D24" s="226" t="s">
        <v>249</v>
      </c>
    </row>
    <row r="25" spans="2:4" s="220" customFormat="1" ht="22.5">
      <c r="B25" s="340"/>
      <c r="C25" s="230" t="s">
        <v>4</v>
      </c>
      <c r="D25" s="226" t="s">
        <v>250</v>
      </c>
    </row>
    <row r="26" spans="2:4" s="220" customFormat="1">
      <c r="B26" s="340"/>
      <c r="C26" s="342" t="s">
        <v>103</v>
      </c>
      <c r="D26" s="234" t="s">
        <v>251</v>
      </c>
    </row>
    <row r="27" spans="2:4" s="220" customFormat="1">
      <c r="B27" s="340"/>
      <c r="C27" s="342"/>
      <c r="D27" s="233" t="s">
        <v>252</v>
      </c>
    </row>
    <row r="28" spans="2:4" s="220" customFormat="1" ht="42.75" customHeight="1">
      <c r="B28" s="340"/>
      <c r="C28" s="230" t="s">
        <v>29</v>
      </c>
      <c r="D28" s="235" t="s">
        <v>253</v>
      </c>
    </row>
    <row r="29" spans="2:4" s="220" customFormat="1" ht="43.5" customHeight="1">
      <c r="B29" s="340"/>
      <c r="C29" s="230" t="s">
        <v>6</v>
      </c>
      <c r="D29" s="235" t="s">
        <v>254</v>
      </c>
    </row>
    <row r="30" spans="2:4" s="220" customFormat="1" ht="31.5" customHeight="1">
      <c r="B30" s="340"/>
      <c r="C30" s="230" t="s">
        <v>25</v>
      </c>
      <c r="D30" s="235" t="s">
        <v>255</v>
      </c>
    </row>
    <row r="31" spans="2:4" s="220" customFormat="1" ht="28.5" customHeight="1">
      <c r="B31" s="340"/>
      <c r="C31" s="341" t="s">
        <v>10</v>
      </c>
      <c r="D31" s="236" t="s">
        <v>256</v>
      </c>
    </row>
    <row r="32" spans="2:4" s="220" customFormat="1" ht="28.5" customHeight="1">
      <c r="B32" s="340"/>
      <c r="C32" s="341"/>
      <c r="D32" s="237" t="s">
        <v>257</v>
      </c>
    </row>
    <row r="33" spans="2:4" s="220" customFormat="1" ht="43.5" customHeight="1">
      <c r="B33" s="340"/>
      <c r="C33" s="230" t="s">
        <v>19</v>
      </c>
      <c r="D33" s="235" t="s">
        <v>258</v>
      </c>
    </row>
    <row r="34" spans="2:4" s="220" customFormat="1">
      <c r="B34" s="340"/>
      <c r="C34" s="341" t="s">
        <v>22</v>
      </c>
      <c r="D34" s="234" t="s">
        <v>259</v>
      </c>
    </row>
    <row r="35" spans="2:4" s="220" customFormat="1">
      <c r="B35" s="340"/>
      <c r="C35" s="341"/>
      <c r="D35" s="233" t="s">
        <v>260</v>
      </c>
    </row>
    <row r="36" spans="2:4" s="220" customFormat="1" ht="39.75" customHeight="1">
      <c r="B36" s="340"/>
      <c r="C36" s="341" t="s">
        <v>261</v>
      </c>
      <c r="D36" s="236" t="s">
        <v>262</v>
      </c>
    </row>
    <row r="37" spans="2:4" s="220" customFormat="1">
      <c r="B37" s="340"/>
      <c r="C37" s="341"/>
      <c r="D37" s="238" t="s">
        <v>263</v>
      </c>
    </row>
    <row r="38" spans="2:4" s="220" customFormat="1">
      <c r="B38" s="340"/>
      <c r="C38" s="341"/>
      <c r="D38" s="239" t="s">
        <v>264</v>
      </c>
    </row>
    <row r="39" spans="2:4" s="220" customFormat="1">
      <c r="B39" s="340"/>
      <c r="C39" s="341"/>
      <c r="D39" s="238" t="s">
        <v>265</v>
      </c>
    </row>
    <row r="40" spans="2:4" s="220" customFormat="1" ht="22.5" customHeight="1">
      <c r="B40" s="340"/>
      <c r="C40" s="341"/>
      <c r="D40" s="240" t="s">
        <v>266</v>
      </c>
    </row>
    <row r="41" spans="2:4" s="220" customFormat="1" ht="22.5">
      <c r="B41" s="340"/>
      <c r="C41" s="230" t="s">
        <v>20</v>
      </c>
      <c r="D41" s="235" t="s">
        <v>267</v>
      </c>
    </row>
    <row r="42" spans="2:4" s="220" customFormat="1">
      <c r="B42" s="340"/>
      <c r="C42" s="341" t="s">
        <v>23</v>
      </c>
      <c r="D42" s="241" t="s">
        <v>268</v>
      </c>
    </row>
    <row r="43" spans="2:4" s="220" customFormat="1" ht="28.5" customHeight="1">
      <c r="B43" s="340"/>
      <c r="C43" s="341"/>
      <c r="D43" s="242" t="s">
        <v>269</v>
      </c>
    </row>
    <row r="44" spans="2:4" s="220" customFormat="1" ht="52.5" customHeight="1">
      <c r="B44" s="340"/>
      <c r="C44" s="230" t="s">
        <v>7</v>
      </c>
      <c r="D44" s="243" t="s">
        <v>270</v>
      </c>
    </row>
    <row r="45" spans="2:4" s="220" customFormat="1">
      <c r="B45" s="340"/>
      <c r="C45" s="342" t="s">
        <v>24</v>
      </c>
      <c r="D45" s="234" t="s">
        <v>271</v>
      </c>
    </row>
    <row r="46" spans="2:4" s="220" customFormat="1">
      <c r="B46" s="340"/>
      <c r="C46" s="342"/>
      <c r="D46" s="244" t="s">
        <v>272</v>
      </c>
    </row>
    <row r="47" spans="2:4" s="220" customFormat="1">
      <c r="B47" s="340"/>
      <c r="C47" s="342"/>
      <c r="D47" s="233" t="s">
        <v>273</v>
      </c>
    </row>
    <row r="48" spans="2:4" s="220" customFormat="1" ht="22.5">
      <c r="B48" s="340"/>
      <c r="C48" s="230" t="s">
        <v>18</v>
      </c>
      <c r="D48" s="245" t="s">
        <v>274</v>
      </c>
    </row>
    <row r="49" spans="2:4" s="220" customFormat="1" ht="45.75" customHeight="1">
      <c r="B49" s="340"/>
      <c r="C49" s="341" t="s">
        <v>9</v>
      </c>
      <c r="D49" s="236" t="s">
        <v>275</v>
      </c>
    </row>
    <row r="50" spans="2:4" s="220" customFormat="1" ht="54" customHeight="1">
      <c r="B50" s="340"/>
      <c r="C50" s="341"/>
      <c r="D50" s="246" t="s">
        <v>276</v>
      </c>
    </row>
    <row r="51" spans="2:4" s="220" customFormat="1">
      <c r="B51" s="340"/>
      <c r="C51" s="341"/>
      <c r="D51" s="244" t="s">
        <v>277</v>
      </c>
    </row>
    <row r="52" spans="2:4" s="220" customFormat="1">
      <c r="B52" s="340"/>
      <c r="C52" s="341"/>
      <c r="D52" s="233" t="s">
        <v>278</v>
      </c>
    </row>
    <row r="53" spans="2:4" s="220" customFormat="1">
      <c r="B53" s="247"/>
      <c r="C53" s="248"/>
      <c r="D53" s="247"/>
    </row>
    <row r="54" spans="2:4" s="220" customFormat="1">
      <c r="B54" s="247"/>
      <c r="C54" s="248"/>
      <c r="D54" s="247"/>
    </row>
    <row r="55" spans="2:4" s="220" customFormat="1">
      <c r="C55" s="221"/>
    </row>
    <row r="56" spans="2:4" s="220" customFormat="1">
      <c r="C56" s="221"/>
    </row>
    <row r="57" spans="2:4" s="220" customFormat="1">
      <c r="C57" s="221"/>
    </row>
    <row r="58" spans="2:4" s="220" customFormat="1">
      <c r="C58" s="221"/>
    </row>
    <row r="59" spans="2:4" s="220" customFormat="1">
      <c r="C59" s="221"/>
    </row>
    <row r="60" spans="2:4" s="220" customFormat="1">
      <c r="C60" s="221"/>
    </row>
    <row r="61" spans="2:4" s="220" customFormat="1">
      <c r="C61" s="221"/>
    </row>
    <row r="62" spans="2:4" s="220" customFormat="1">
      <c r="C62" s="221"/>
    </row>
    <row r="63" spans="2:4" s="220" customFormat="1">
      <c r="C63" s="221"/>
    </row>
    <row r="64" spans="2:4" s="220" customFormat="1">
      <c r="C64" s="221"/>
    </row>
    <row r="65" spans="3:3" s="220" customFormat="1">
      <c r="C65" s="221"/>
    </row>
    <row r="66" spans="3:3" s="220" customFormat="1">
      <c r="C66" s="221"/>
    </row>
    <row r="67" spans="3:3" s="220" customFormat="1">
      <c r="C67" s="221"/>
    </row>
    <row r="68" spans="3:3" s="220" customFormat="1">
      <c r="C68" s="221"/>
    </row>
    <row r="69" spans="3:3" s="220" customFormat="1">
      <c r="C69" s="221"/>
    </row>
    <row r="70" spans="3:3" s="220" customFormat="1">
      <c r="C70" s="221"/>
    </row>
    <row r="71" spans="3:3" s="220" customFormat="1">
      <c r="C71" s="221"/>
    </row>
    <row r="72" spans="3:3" s="220" customFormat="1">
      <c r="C72" s="221"/>
    </row>
    <row r="73" spans="3:3" s="220" customFormat="1">
      <c r="C73" s="221"/>
    </row>
    <row r="74" spans="3:3" s="220" customFormat="1">
      <c r="C74" s="221"/>
    </row>
    <row r="75" spans="3:3" s="220" customFormat="1">
      <c r="C75" s="221"/>
    </row>
    <row r="76" spans="3:3" s="220" customFormat="1">
      <c r="C76" s="221"/>
    </row>
    <row r="77" spans="3:3" s="220" customFormat="1">
      <c r="C77" s="221"/>
    </row>
    <row r="78" spans="3:3" s="220" customFormat="1">
      <c r="C78" s="221"/>
    </row>
    <row r="79" spans="3:3" s="220" customFormat="1">
      <c r="C79" s="221"/>
    </row>
    <row r="80" spans="3:3" s="220" customFormat="1">
      <c r="C80" s="221"/>
    </row>
    <row r="81" spans="3:3" s="220" customFormat="1">
      <c r="C81" s="221"/>
    </row>
    <row r="82" spans="3:3" s="220" customFormat="1">
      <c r="C82" s="221"/>
    </row>
    <row r="83" spans="3:3" s="220" customFormat="1">
      <c r="C83" s="221"/>
    </row>
    <row r="84" spans="3:3" s="220" customFormat="1">
      <c r="C84" s="221"/>
    </row>
    <row r="85" spans="3:3" s="220" customFormat="1">
      <c r="C85" s="221"/>
    </row>
    <row r="86" spans="3:3" s="220" customFormat="1">
      <c r="C86" s="221"/>
    </row>
    <row r="87" spans="3:3" s="220" customFormat="1">
      <c r="C87" s="221"/>
    </row>
    <row r="88" spans="3:3" s="220" customFormat="1">
      <c r="C88" s="221"/>
    </row>
    <row r="89" spans="3:3" s="220" customFormat="1">
      <c r="C89" s="221"/>
    </row>
    <row r="90" spans="3:3" s="220" customFormat="1">
      <c r="C90" s="221"/>
    </row>
    <row r="91" spans="3:3" s="220" customFormat="1">
      <c r="C91" s="221"/>
    </row>
    <row r="92" spans="3:3" s="220" customFormat="1">
      <c r="C92" s="221"/>
    </row>
    <row r="93" spans="3:3" s="220" customFormat="1">
      <c r="C93" s="221"/>
    </row>
    <row r="94" spans="3:3" s="220" customFormat="1">
      <c r="C94" s="221"/>
    </row>
    <row r="95" spans="3:3" s="220" customFormat="1">
      <c r="C95" s="221"/>
    </row>
    <row r="96" spans="3:3" s="220" customFormat="1">
      <c r="C96" s="221"/>
    </row>
    <row r="97" spans="3:3" s="220" customFormat="1">
      <c r="C97" s="221"/>
    </row>
    <row r="98" spans="3:3" s="220" customFormat="1">
      <c r="C98" s="221"/>
    </row>
    <row r="99" spans="3:3" s="220" customFormat="1">
      <c r="C99" s="221"/>
    </row>
    <row r="100" spans="3:3" s="220" customFormat="1">
      <c r="C100" s="221"/>
    </row>
    <row r="101" spans="3:3" s="220" customFormat="1">
      <c r="C101" s="221"/>
    </row>
    <row r="102" spans="3:3" s="220" customFormat="1">
      <c r="C102" s="221"/>
    </row>
    <row r="103" spans="3:3" s="220" customFormat="1">
      <c r="C103" s="221"/>
    </row>
    <row r="104" spans="3:3" s="220" customFormat="1">
      <c r="C104" s="221"/>
    </row>
    <row r="105" spans="3:3" s="220" customFormat="1">
      <c r="C105" s="221"/>
    </row>
    <row r="106" spans="3:3" s="220" customFormat="1">
      <c r="C106" s="221"/>
    </row>
    <row r="107" spans="3:3" s="220" customFormat="1">
      <c r="C107" s="221"/>
    </row>
    <row r="108" spans="3:3" s="220" customFormat="1">
      <c r="C108" s="221"/>
    </row>
    <row r="109" spans="3:3" s="220" customFormat="1">
      <c r="C109" s="221"/>
    </row>
    <row r="110" spans="3:3" s="220" customFormat="1">
      <c r="C110" s="221"/>
    </row>
    <row r="111" spans="3:3" s="220" customFormat="1">
      <c r="C111" s="221"/>
    </row>
    <row r="112" spans="3:3" s="220" customFormat="1">
      <c r="C112" s="221"/>
    </row>
    <row r="113" spans="3:3" s="220" customFormat="1">
      <c r="C113" s="221"/>
    </row>
    <row r="114" spans="3:3" s="220" customFormat="1">
      <c r="C114" s="221"/>
    </row>
    <row r="115" spans="3:3" s="220" customFormat="1">
      <c r="C115" s="221"/>
    </row>
    <row r="116" spans="3:3" s="220" customFormat="1">
      <c r="C116" s="221"/>
    </row>
    <row r="117" spans="3:3" s="220" customFormat="1">
      <c r="C117" s="221"/>
    </row>
    <row r="118" spans="3:3" s="220" customFormat="1">
      <c r="C118" s="221"/>
    </row>
    <row r="119" spans="3:3" s="220" customFormat="1">
      <c r="C119" s="221"/>
    </row>
    <row r="120" spans="3:3" s="220" customFormat="1">
      <c r="C120" s="221"/>
    </row>
    <row r="121" spans="3:3" s="220" customFormat="1">
      <c r="C121" s="221"/>
    </row>
    <row r="122" spans="3:3" s="220" customFormat="1">
      <c r="C122" s="221"/>
    </row>
    <row r="123" spans="3:3" s="220" customFormat="1">
      <c r="C123" s="221"/>
    </row>
    <row r="124" spans="3:3" s="220" customFormat="1">
      <c r="C124" s="221"/>
    </row>
    <row r="125" spans="3:3" s="220" customFormat="1">
      <c r="C125" s="221"/>
    </row>
    <row r="126" spans="3:3" s="220" customFormat="1">
      <c r="C126" s="221"/>
    </row>
    <row r="127" spans="3:3" s="220" customFormat="1">
      <c r="C127" s="221"/>
    </row>
    <row r="128" spans="3:3" s="220" customFormat="1">
      <c r="C128" s="221"/>
    </row>
    <row r="129" spans="3:3" s="220" customFormat="1">
      <c r="C129" s="221"/>
    </row>
    <row r="130" spans="3:3" s="220" customFormat="1">
      <c r="C130" s="221"/>
    </row>
    <row r="131" spans="3:3" s="220" customFormat="1">
      <c r="C131" s="221"/>
    </row>
    <row r="132" spans="3:3" s="220" customFormat="1">
      <c r="C132" s="221"/>
    </row>
    <row r="133" spans="3:3" s="220" customFormat="1">
      <c r="C133" s="221"/>
    </row>
    <row r="134" spans="3:3" s="220" customFormat="1">
      <c r="C134" s="221"/>
    </row>
    <row r="135" spans="3:3" s="220" customFormat="1">
      <c r="C135" s="221"/>
    </row>
    <row r="136" spans="3:3" s="220" customFormat="1">
      <c r="C136" s="221"/>
    </row>
    <row r="137" spans="3:3" s="220" customFormat="1">
      <c r="C137" s="221"/>
    </row>
    <row r="138" spans="3:3" s="220" customFormat="1">
      <c r="C138" s="221"/>
    </row>
    <row r="139" spans="3:3" s="220" customFormat="1">
      <c r="C139" s="221"/>
    </row>
    <row r="140" spans="3:3" s="220" customFormat="1">
      <c r="C140" s="221"/>
    </row>
    <row r="141" spans="3:3" s="220" customFormat="1">
      <c r="C141" s="221"/>
    </row>
    <row r="142" spans="3:3" s="220" customFormat="1">
      <c r="C142" s="221"/>
    </row>
    <row r="143" spans="3:3" s="220" customFormat="1">
      <c r="C143" s="221"/>
    </row>
    <row r="144" spans="3:3" s="220" customFormat="1">
      <c r="C144" s="221"/>
    </row>
    <row r="145" spans="3:3" s="220" customFormat="1">
      <c r="C145" s="221"/>
    </row>
    <row r="146" spans="3:3" s="220" customFormat="1">
      <c r="C146" s="221"/>
    </row>
    <row r="147" spans="3:3" s="220" customFormat="1">
      <c r="C147" s="221"/>
    </row>
    <row r="148" spans="3:3" s="220" customFormat="1">
      <c r="C148" s="221"/>
    </row>
    <row r="149" spans="3:3" s="220" customFormat="1">
      <c r="C149" s="221"/>
    </row>
    <row r="150" spans="3:3" s="220" customFormat="1">
      <c r="C150" s="221"/>
    </row>
    <row r="151" spans="3:3" s="220" customFormat="1">
      <c r="C151" s="221"/>
    </row>
    <row r="152" spans="3:3" s="220" customFormat="1">
      <c r="C152" s="221"/>
    </row>
    <row r="153" spans="3:3" s="220" customFormat="1">
      <c r="C153" s="221"/>
    </row>
    <row r="154" spans="3:3" s="220" customFormat="1">
      <c r="C154" s="221"/>
    </row>
    <row r="155" spans="3:3" s="220" customFormat="1">
      <c r="C155" s="221"/>
    </row>
    <row r="156" spans="3:3" s="220" customFormat="1">
      <c r="C156" s="221"/>
    </row>
    <row r="157" spans="3:3" s="220" customFormat="1">
      <c r="C157" s="221"/>
    </row>
    <row r="158" spans="3:3" s="220" customFormat="1">
      <c r="C158" s="221"/>
    </row>
    <row r="159" spans="3:3" s="220" customFormat="1">
      <c r="C159" s="221"/>
    </row>
    <row r="160" spans="3:3" s="220" customFormat="1">
      <c r="C160" s="221"/>
    </row>
    <row r="161" spans="3:3" s="220" customFormat="1">
      <c r="C161" s="221"/>
    </row>
    <row r="162" spans="3:3" s="220" customFormat="1">
      <c r="C162" s="221"/>
    </row>
    <row r="163" spans="3:3" s="220" customFormat="1">
      <c r="C163" s="221"/>
    </row>
    <row r="164" spans="3:3" s="220" customFormat="1">
      <c r="C164" s="221"/>
    </row>
    <row r="165" spans="3:3" s="220" customFormat="1">
      <c r="C165" s="221"/>
    </row>
    <row r="166" spans="3:3" s="220" customFormat="1">
      <c r="C166" s="221"/>
    </row>
    <row r="167" spans="3:3" s="220" customFormat="1">
      <c r="C167" s="221"/>
    </row>
    <row r="168" spans="3:3" s="220" customFormat="1">
      <c r="C168" s="221"/>
    </row>
    <row r="169" spans="3:3" s="220" customFormat="1">
      <c r="C169" s="221"/>
    </row>
    <row r="170" spans="3:3" s="220" customFormat="1">
      <c r="C170" s="221"/>
    </row>
    <row r="171" spans="3:3" s="220" customFormat="1">
      <c r="C171" s="221"/>
    </row>
    <row r="172" spans="3:3" s="220" customFormat="1">
      <c r="C172" s="221"/>
    </row>
    <row r="173" spans="3:3" s="220" customFormat="1">
      <c r="C173" s="221"/>
    </row>
    <row r="174" spans="3:3" s="220" customFormat="1">
      <c r="C174" s="221"/>
    </row>
    <row r="175" spans="3:3" s="220" customFormat="1">
      <c r="C175" s="221"/>
    </row>
    <row r="176" spans="3:3" s="220" customFormat="1">
      <c r="C176" s="221"/>
    </row>
    <row r="177" spans="3:3" s="220" customFormat="1">
      <c r="C177" s="221"/>
    </row>
    <row r="178" spans="3:3" s="220" customFormat="1">
      <c r="C178" s="221"/>
    </row>
    <row r="179" spans="3:3" s="220" customFormat="1">
      <c r="C179" s="221"/>
    </row>
    <row r="180" spans="3:3" s="220" customFormat="1">
      <c r="C180" s="221"/>
    </row>
    <row r="181" spans="3:3" s="220" customFormat="1">
      <c r="C181" s="221"/>
    </row>
    <row r="182" spans="3:3" s="220" customFormat="1">
      <c r="C182" s="221"/>
    </row>
    <row r="183" spans="3:3" s="220" customFormat="1">
      <c r="C183" s="221"/>
    </row>
    <row r="184" spans="3:3" s="220" customFormat="1">
      <c r="C184" s="221"/>
    </row>
    <row r="185" spans="3:3" s="220" customFormat="1">
      <c r="C185" s="221"/>
    </row>
    <row r="186" spans="3:3" s="220" customFormat="1">
      <c r="C186" s="221"/>
    </row>
    <row r="187" spans="3:3" s="220" customFormat="1">
      <c r="C187" s="221"/>
    </row>
    <row r="188" spans="3:3" s="220" customFormat="1">
      <c r="C188" s="221"/>
    </row>
    <row r="189" spans="3:3" s="220" customFormat="1">
      <c r="C189" s="221"/>
    </row>
    <row r="190" spans="3:3" s="220" customFormat="1">
      <c r="C190" s="221"/>
    </row>
    <row r="191" spans="3:3" s="220" customFormat="1">
      <c r="C191" s="221"/>
    </row>
    <row r="192" spans="3:3" s="220" customFormat="1">
      <c r="C192" s="221"/>
    </row>
    <row r="193" spans="3:3" s="220" customFormat="1">
      <c r="C193" s="221"/>
    </row>
    <row r="194" spans="3:3" s="220" customFormat="1">
      <c r="C194" s="221"/>
    </row>
    <row r="195" spans="3:3" s="220" customFormat="1">
      <c r="C195" s="221"/>
    </row>
    <row r="196" spans="3:3" s="220" customFormat="1">
      <c r="C196" s="221"/>
    </row>
    <row r="197" spans="3:3" s="220" customFormat="1">
      <c r="C197" s="221"/>
    </row>
    <row r="198" spans="3:3" s="220" customFormat="1">
      <c r="C198" s="221"/>
    </row>
    <row r="199" spans="3:3" s="220" customFormat="1">
      <c r="C199" s="221"/>
    </row>
    <row r="200" spans="3:3" s="220" customFormat="1">
      <c r="C200" s="221"/>
    </row>
    <row r="201" spans="3:3" s="220" customFormat="1">
      <c r="C201" s="221"/>
    </row>
    <row r="202" spans="3:3" s="220" customFormat="1">
      <c r="C202" s="221"/>
    </row>
    <row r="203" spans="3:3" s="220" customFormat="1">
      <c r="C203" s="221"/>
    </row>
    <row r="204" spans="3:3" s="220" customFormat="1">
      <c r="C204" s="221"/>
    </row>
    <row r="205" spans="3:3" s="220" customFormat="1">
      <c r="C205" s="221"/>
    </row>
    <row r="206" spans="3:3" s="220" customFormat="1">
      <c r="C206" s="221"/>
    </row>
    <row r="207" spans="3:3" s="220" customFormat="1">
      <c r="C207" s="221"/>
    </row>
    <row r="208" spans="3:3" s="220" customFormat="1">
      <c r="C208" s="221"/>
    </row>
    <row r="209" spans="3:3" s="220" customFormat="1">
      <c r="C209" s="221"/>
    </row>
    <row r="210" spans="3:3" s="220" customFormat="1">
      <c r="C210" s="221"/>
    </row>
    <row r="211" spans="3:3" s="220" customFormat="1">
      <c r="C211" s="221"/>
    </row>
    <row r="212" spans="3:3" s="220" customFormat="1">
      <c r="C212" s="221"/>
    </row>
    <row r="213" spans="3:3" s="220" customFormat="1">
      <c r="C213" s="221"/>
    </row>
    <row r="214" spans="3:3" s="220" customFormat="1">
      <c r="C214" s="221"/>
    </row>
    <row r="215" spans="3:3" s="220" customFormat="1">
      <c r="C215" s="221"/>
    </row>
    <row r="216" spans="3:3" s="220" customFormat="1">
      <c r="C216" s="221"/>
    </row>
    <row r="217" spans="3:3" s="220" customFormat="1">
      <c r="C217" s="221"/>
    </row>
    <row r="218" spans="3:3" s="220" customFormat="1">
      <c r="C218" s="221"/>
    </row>
    <row r="219" spans="3:3" s="220" customFormat="1">
      <c r="C219" s="221"/>
    </row>
    <row r="220" spans="3:3" s="220" customFormat="1">
      <c r="C220" s="221"/>
    </row>
    <row r="221" spans="3:3" s="220" customFormat="1">
      <c r="C221" s="221"/>
    </row>
    <row r="222" spans="3:3" s="220" customFormat="1">
      <c r="C222" s="221"/>
    </row>
    <row r="223" spans="3:3" s="220" customFormat="1">
      <c r="C223" s="221"/>
    </row>
    <row r="224" spans="3:3" s="220" customFormat="1">
      <c r="C224" s="221"/>
    </row>
    <row r="225" spans="3:3" s="220" customFormat="1">
      <c r="C225" s="221"/>
    </row>
    <row r="226" spans="3:3" s="220" customFormat="1">
      <c r="C226" s="221"/>
    </row>
    <row r="227" spans="3:3" s="220" customFormat="1">
      <c r="C227" s="221"/>
    </row>
    <row r="228" spans="3:3" s="220" customFormat="1">
      <c r="C228" s="221"/>
    </row>
    <row r="229" spans="3:3" s="220" customFormat="1">
      <c r="C229" s="221"/>
    </row>
    <row r="230" spans="3:3" s="220" customFormat="1">
      <c r="C230" s="221"/>
    </row>
    <row r="231" spans="3:3" s="220" customFormat="1">
      <c r="C231" s="221"/>
    </row>
    <row r="232" spans="3:3" s="220" customFormat="1">
      <c r="C232" s="221"/>
    </row>
    <row r="233" spans="3:3" s="220" customFormat="1">
      <c r="C233" s="221"/>
    </row>
    <row r="234" spans="3:3" s="220" customFormat="1">
      <c r="C234" s="221"/>
    </row>
    <row r="235" spans="3:3" s="220" customFormat="1">
      <c r="C235" s="221"/>
    </row>
    <row r="236" spans="3:3" s="220" customFormat="1">
      <c r="C236" s="221"/>
    </row>
    <row r="237" spans="3:3" s="220" customFormat="1">
      <c r="C237" s="221"/>
    </row>
    <row r="238" spans="3:3" s="220" customFormat="1">
      <c r="C238" s="221"/>
    </row>
    <row r="239" spans="3:3" s="220" customFormat="1">
      <c r="C239" s="221"/>
    </row>
    <row r="240" spans="3:3" s="220" customFormat="1">
      <c r="C240" s="221"/>
    </row>
    <row r="241" spans="3:3" s="220" customFormat="1">
      <c r="C241" s="221"/>
    </row>
    <row r="242" spans="3:3" s="220" customFormat="1">
      <c r="C242" s="221"/>
    </row>
    <row r="243" spans="3:3" s="220" customFormat="1">
      <c r="C243" s="221"/>
    </row>
    <row r="244" spans="3:3" s="220" customFormat="1">
      <c r="C244" s="221"/>
    </row>
    <row r="245" spans="3:3" s="220" customFormat="1">
      <c r="C245" s="221"/>
    </row>
    <row r="246" spans="3:3" s="220" customFormat="1">
      <c r="C246" s="221"/>
    </row>
    <row r="247" spans="3:3" s="220" customFormat="1">
      <c r="C247" s="221"/>
    </row>
    <row r="248" spans="3:3" s="220" customFormat="1">
      <c r="C248" s="221"/>
    </row>
    <row r="249" spans="3:3" s="220" customFormat="1">
      <c r="C249" s="221"/>
    </row>
    <row r="250" spans="3:3" s="220" customFormat="1">
      <c r="C250" s="221"/>
    </row>
    <row r="251" spans="3:3" s="220" customFormat="1">
      <c r="C251" s="221"/>
    </row>
    <row r="252" spans="3:3" s="220" customFormat="1">
      <c r="C252" s="221"/>
    </row>
    <row r="253" spans="3:3" s="220" customFormat="1">
      <c r="C253" s="221"/>
    </row>
    <row r="254" spans="3:3" s="220" customFormat="1">
      <c r="C254" s="221"/>
    </row>
    <row r="255" spans="3:3" s="220" customFormat="1">
      <c r="C255" s="221"/>
    </row>
    <row r="256" spans="3:3" s="220" customFormat="1">
      <c r="C256" s="221"/>
    </row>
    <row r="257" spans="3:3" s="220" customFormat="1">
      <c r="C257" s="221"/>
    </row>
    <row r="258" spans="3:3" s="220" customFormat="1">
      <c r="C258" s="221"/>
    </row>
    <row r="259" spans="3:3" s="220" customFormat="1">
      <c r="C259" s="221"/>
    </row>
    <row r="260" spans="3:3" s="220" customFormat="1">
      <c r="C260" s="221"/>
    </row>
    <row r="261" spans="3:3" s="220" customFormat="1">
      <c r="C261" s="221"/>
    </row>
    <row r="262" spans="3:3" s="220" customFormat="1">
      <c r="C262" s="221"/>
    </row>
    <row r="263" spans="3:3" s="220" customFormat="1">
      <c r="C263" s="221"/>
    </row>
    <row r="264" spans="3:3" s="220" customFormat="1">
      <c r="C264" s="221"/>
    </row>
    <row r="265" spans="3:3" s="220" customFormat="1">
      <c r="C265" s="221"/>
    </row>
    <row r="266" spans="3:3" s="220" customFormat="1">
      <c r="C266" s="221"/>
    </row>
    <row r="267" spans="3:3" s="220" customFormat="1">
      <c r="C267" s="221"/>
    </row>
    <row r="268" spans="3:3" s="220" customFormat="1">
      <c r="C268" s="221"/>
    </row>
    <row r="269" spans="3:3" s="220" customFormat="1">
      <c r="C269" s="221"/>
    </row>
    <row r="270" spans="3:3" s="220" customFormat="1">
      <c r="C270" s="221"/>
    </row>
    <row r="271" spans="3:3" s="220" customFormat="1">
      <c r="C271" s="221"/>
    </row>
    <row r="272" spans="3:3" s="220" customFormat="1">
      <c r="C272" s="221"/>
    </row>
    <row r="273" spans="3:3" s="220" customFormat="1">
      <c r="C273" s="221"/>
    </row>
    <row r="274" spans="3:3" s="220" customFormat="1">
      <c r="C274" s="221"/>
    </row>
    <row r="275" spans="3:3" s="220" customFormat="1">
      <c r="C275" s="221"/>
    </row>
    <row r="276" spans="3:3" s="220" customFormat="1">
      <c r="C276" s="221"/>
    </row>
    <row r="277" spans="3:3" s="220" customFormat="1">
      <c r="C277" s="221"/>
    </row>
    <row r="278" spans="3:3" s="220" customFormat="1">
      <c r="C278" s="221"/>
    </row>
    <row r="279" spans="3:3" s="220" customFormat="1">
      <c r="C279" s="221"/>
    </row>
    <row r="280" spans="3:3" s="220" customFormat="1">
      <c r="C280" s="221"/>
    </row>
    <row r="281" spans="3:3" s="220" customFormat="1">
      <c r="C281" s="221"/>
    </row>
    <row r="282" spans="3:3" s="220" customFormat="1">
      <c r="C282" s="221"/>
    </row>
    <row r="283" spans="3:3" s="220" customFormat="1">
      <c r="C283" s="221"/>
    </row>
    <row r="284" spans="3:3" s="220" customFormat="1">
      <c r="C284" s="221"/>
    </row>
    <row r="285" spans="3:3" s="220" customFormat="1">
      <c r="C285" s="221"/>
    </row>
    <row r="286" spans="3:3" s="220" customFormat="1">
      <c r="C286" s="221"/>
    </row>
    <row r="287" spans="3:3" s="220" customFormat="1">
      <c r="C287" s="221"/>
    </row>
    <row r="288" spans="3:3" s="220" customFormat="1">
      <c r="C288" s="221"/>
    </row>
    <row r="289" spans="3:3" s="220" customFormat="1">
      <c r="C289" s="221"/>
    </row>
    <row r="290" spans="3:3" s="220" customFormat="1">
      <c r="C290" s="221"/>
    </row>
    <row r="291" spans="3:3" s="220" customFormat="1">
      <c r="C291" s="221"/>
    </row>
    <row r="292" spans="3:3" s="220" customFormat="1">
      <c r="C292" s="221"/>
    </row>
    <row r="293" spans="3:3" s="220" customFormat="1">
      <c r="C293" s="221"/>
    </row>
    <row r="294" spans="3:3" s="220" customFormat="1">
      <c r="C294" s="221"/>
    </row>
    <row r="295" spans="3:3" s="220" customFormat="1">
      <c r="C295" s="221"/>
    </row>
    <row r="296" spans="3:3" s="220" customFormat="1">
      <c r="C296" s="221"/>
    </row>
    <row r="297" spans="3:3" s="220" customFormat="1">
      <c r="C297" s="221"/>
    </row>
    <row r="298" spans="3:3" s="220" customFormat="1">
      <c r="C298" s="221"/>
    </row>
    <row r="299" spans="3:3" s="220" customFormat="1">
      <c r="C299" s="221"/>
    </row>
    <row r="300" spans="3:3" s="220" customFormat="1">
      <c r="C300" s="221"/>
    </row>
    <row r="301" spans="3:3" s="220" customFormat="1">
      <c r="C301" s="221"/>
    </row>
    <row r="302" spans="3:3" s="220" customFormat="1">
      <c r="C302" s="221"/>
    </row>
    <row r="303" spans="3:3" s="220" customFormat="1">
      <c r="C303" s="221"/>
    </row>
    <row r="304" spans="3:3" s="220" customFormat="1">
      <c r="C304" s="221"/>
    </row>
    <row r="305" spans="3:3" s="220" customFormat="1">
      <c r="C305" s="221"/>
    </row>
    <row r="306" spans="3:3" s="220" customFormat="1">
      <c r="C306" s="221"/>
    </row>
    <row r="307" spans="3:3" s="220" customFormat="1">
      <c r="C307" s="221"/>
    </row>
    <row r="308" spans="3:3" s="220" customFormat="1">
      <c r="C308" s="221"/>
    </row>
    <row r="309" spans="3:3" s="220" customFormat="1">
      <c r="C309" s="221"/>
    </row>
    <row r="310" spans="3:3" s="220" customFormat="1">
      <c r="C310" s="221"/>
    </row>
    <row r="311" spans="3:3" s="220" customFormat="1">
      <c r="C311" s="221"/>
    </row>
    <row r="312" spans="3:3" s="220" customFormat="1">
      <c r="C312" s="221"/>
    </row>
    <row r="313" spans="3:3" s="220" customFormat="1">
      <c r="C313" s="221"/>
    </row>
    <row r="314" spans="3:3" s="220" customFormat="1">
      <c r="C314" s="221"/>
    </row>
    <row r="315" spans="3:3" s="220" customFormat="1">
      <c r="C315" s="221"/>
    </row>
    <row r="316" spans="3:3" s="220" customFormat="1">
      <c r="C316" s="221"/>
    </row>
    <row r="317" spans="3:3" s="220" customFormat="1">
      <c r="C317" s="221"/>
    </row>
    <row r="318" spans="3:3" s="220" customFormat="1">
      <c r="C318" s="221"/>
    </row>
    <row r="319" spans="3:3" s="220" customFormat="1">
      <c r="C319" s="221"/>
    </row>
    <row r="320" spans="3:3" s="220" customFormat="1">
      <c r="C320" s="221"/>
    </row>
    <row r="321" spans="3:3" s="220" customFormat="1">
      <c r="C321" s="221"/>
    </row>
  </sheetData>
  <mergeCells count="14">
    <mergeCell ref="D7:D11"/>
    <mergeCell ref="B14:B52"/>
    <mergeCell ref="C16:C19"/>
    <mergeCell ref="C20:C22"/>
    <mergeCell ref="D20:D22"/>
    <mergeCell ref="C26:C27"/>
    <mergeCell ref="C31:C32"/>
    <mergeCell ref="C34:C35"/>
    <mergeCell ref="C36:C40"/>
    <mergeCell ref="C42:C43"/>
    <mergeCell ref="C45:C47"/>
    <mergeCell ref="C49:C52"/>
    <mergeCell ref="B7:B12"/>
    <mergeCell ref="C7:C11"/>
  </mergeCells>
  <hyperlinks>
    <hyperlink ref="B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H32"/>
  <sheetViews>
    <sheetView workbookViewId="0">
      <selection activeCell="C3" sqref="C3"/>
    </sheetView>
  </sheetViews>
  <sheetFormatPr baseColWidth="10" defaultRowHeight="12.75"/>
  <cols>
    <col min="1" max="1" width="2.7109375" style="223" customWidth="1"/>
    <col min="2" max="5" width="11.42578125" style="223"/>
    <col min="6" max="6" width="11.7109375" style="223" customWidth="1"/>
    <col min="7" max="16384" width="11.42578125" style="223"/>
  </cols>
  <sheetData>
    <row r="2" spans="2:8" ht="15">
      <c r="B2" s="272" t="s">
        <v>280</v>
      </c>
      <c r="C2" s="273"/>
      <c r="D2" s="273"/>
      <c r="E2" s="273"/>
      <c r="F2" s="273"/>
      <c r="H2" s="1" t="s">
        <v>311</v>
      </c>
    </row>
    <row r="3" spans="2:8" ht="15">
      <c r="B3" s="273"/>
      <c r="C3" s="273"/>
      <c r="D3" s="273"/>
      <c r="E3" s="273"/>
      <c r="F3" s="273"/>
    </row>
    <row r="4" spans="2:8" ht="15">
      <c r="B4" s="273"/>
      <c r="C4" s="273"/>
      <c r="D4" s="273"/>
      <c r="E4" s="273"/>
      <c r="F4" s="273"/>
    </row>
    <row r="6" spans="2:8">
      <c r="B6" s="291" t="s">
        <v>315</v>
      </c>
      <c r="C6" s="292"/>
      <c r="D6" s="292"/>
      <c r="E6" s="292"/>
      <c r="F6" s="292"/>
    </row>
    <row r="7" spans="2:8">
      <c r="B7" s="292"/>
      <c r="C7" s="292"/>
      <c r="D7" s="292"/>
      <c r="E7" s="292"/>
      <c r="F7" s="292"/>
    </row>
    <row r="8" spans="2:8">
      <c r="B8" s="292"/>
      <c r="C8" s="292"/>
      <c r="D8" s="292"/>
      <c r="E8" s="292"/>
      <c r="F8" s="292"/>
    </row>
    <row r="9" spans="2:8">
      <c r="B9" s="292"/>
      <c r="C9" s="292"/>
      <c r="D9" s="292"/>
      <c r="E9" s="292"/>
      <c r="F9" s="292"/>
    </row>
    <row r="10" spans="2:8" ht="12.75" customHeight="1">
      <c r="B10" s="292"/>
      <c r="C10" s="292"/>
      <c r="D10" s="292"/>
      <c r="E10" s="292"/>
      <c r="F10" s="292"/>
    </row>
    <row r="11" spans="2:8" ht="12.75" customHeight="1">
      <c r="B11" s="292"/>
      <c r="C11" s="292"/>
      <c r="D11" s="292"/>
      <c r="E11" s="292"/>
      <c r="F11" s="292"/>
    </row>
    <row r="12" spans="2:8" ht="12.75" customHeight="1">
      <c r="B12" s="292"/>
      <c r="C12" s="292"/>
      <c r="D12" s="292"/>
      <c r="E12" s="292"/>
      <c r="F12" s="292"/>
    </row>
    <row r="13" spans="2:8" ht="12.75" customHeight="1">
      <c r="B13" s="292"/>
      <c r="C13" s="292"/>
      <c r="D13" s="292"/>
      <c r="E13" s="292"/>
      <c r="F13" s="292"/>
    </row>
    <row r="14" spans="2:8">
      <c r="B14" s="292"/>
      <c r="C14" s="292"/>
      <c r="D14" s="292"/>
      <c r="E14" s="292"/>
      <c r="F14" s="292"/>
    </row>
    <row r="15" spans="2:8">
      <c r="B15" s="292"/>
      <c r="C15" s="292"/>
      <c r="D15" s="292"/>
      <c r="E15" s="292"/>
      <c r="F15" s="292"/>
    </row>
    <row r="16" spans="2:8">
      <c r="B16" s="292"/>
      <c r="C16" s="292"/>
      <c r="D16" s="292"/>
      <c r="E16" s="292"/>
      <c r="F16" s="292"/>
    </row>
    <row r="17" spans="2:6">
      <c r="B17" s="292"/>
      <c r="C17" s="292"/>
      <c r="D17" s="292"/>
      <c r="E17" s="292"/>
      <c r="F17" s="292"/>
    </row>
    <row r="18" spans="2:6">
      <c r="B18" s="292"/>
      <c r="C18" s="292"/>
      <c r="D18" s="292"/>
      <c r="E18" s="292"/>
      <c r="F18" s="292"/>
    </row>
    <row r="19" spans="2:6">
      <c r="B19" s="292"/>
      <c r="C19" s="292"/>
      <c r="D19" s="292"/>
      <c r="E19" s="292"/>
      <c r="F19" s="292"/>
    </row>
    <row r="20" spans="2:6">
      <c r="B20" s="292"/>
      <c r="C20" s="292"/>
      <c r="D20" s="292"/>
      <c r="E20" s="292"/>
      <c r="F20" s="292"/>
    </row>
    <row r="21" spans="2:6">
      <c r="B21" s="292"/>
      <c r="C21" s="292"/>
      <c r="D21" s="292"/>
      <c r="E21" s="292"/>
      <c r="F21" s="292"/>
    </row>
    <row r="22" spans="2:6">
      <c r="B22" s="292"/>
      <c r="C22" s="292"/>
      <c r="D22" s="292"/>
      <c r="E22" s="292"/>
      <c r="F22" s="292"/>
    </row>
    <row r="23" spans="2:6">
      <c r="B23" s="292"/>
      <c r="C23" s="292"/>
      <c r="D23" s="292"/>
      <c r="E23" s="292"/>
      <c r="F23" s="292"/>
    </row>
    <row r="24" spans="2:6">
      <c r="B24" s="292"/>
      <c r="C24" s="292"/>
      <c r="D24" s="292"/>
      <c r="E24" s="292"/>
      <c r="F24" s="292"/>
    </row>
    <row r="25" spans="2:6">
      <c r="B25" s="292"/>
      <c r="C25" s="292"/>
      <c r="D25" s="292"/>
      <c r="E25" s="292"/>
      <c r="F25" s="292"/>
    </row>
    <row r="26" spans="2:6">
      <c r="B26" s="292"/>
      <c r="C26" s="292"/>
      <c r="D26" s="292"/>
      <c r="E26" s="292"/>
      <c r="F26" s="292"/>
    </row>
    <row r="27" spans="2:6">
      <c r="B27" s="292"/>
      <c r="C27" s="292"/>
      <c r="D27" s="292"/>
      <c r="E27" s="292"/>
      <c r="F27" s="292"/>
    </row>
    <row r="28" spans="2:6">
      <c r="B28" s="292"/>
      <c r="C28" s="292"/>
      <c r="D28" s="292"/>
      <c r="E28" s="292"/>
      <c r="F28" s="292"/>
    </row>
    <row r="29" spans="2:6">
      <c r="B29" s="292"/>
      <c r="C29" s="292"/>
      <c r="D29" s="292"/>
      <c r="E29" s="292"/>
      <c r="F29" s="292"/>
    </row>
    <row r="30" spans="2:6">
      <c r="B30" s="292"/>
      <c r="C30" s="292"/>
      <c r="D30" s="292"/>
      <c r="E30" s="292"/>
      <c r="F30" s="292"/>
    </row>
    <row r="31" spans="2:6">
      <c r="B31" s="292"/>
      <c r="C31" s="292"/>
      <c r="D31" s="292"/>
      <c r="E31" s="292"/>
      <c r="F31" s="292"/>
    </row>
    <row r="32" spans="2:6">
      <c r="B32" s="292"/>
      <c r="C32" s="292"/>
      <c r="D32" s="292"/>
      <c r="E32" s="292"/>
      <c r="F32" s="292"/>
    </row>
  </sheetData>
  <mergeCells count="1">
    <mergeCell ref="B6:F32"/>
  </mergeCells>
  <hyperlinks>
    <hyperlink ref="H2" location="Índice!A1" display="IR A 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23"/>
  <sheetViews>
    <sheetView workbookViewId="0"/>
  </sheetViews>
  <sheetFormatPr baseColWidth="10" defaultRowHeight="11.25"/>
  <cols>
    <col min="1" max="1" width="5.42578125" style="69" customWidth="1"/>
    <col min="2" max="2" width="4.42578125" style="69" customWidth="1"/>
    <col min="3" max="3" width="35.85546875" style="69" customWidth="1"/>
    <col min="4" max="4" width="6.42578125" style="69" customWidth="1"/>
    <col min="5" max="5" width="33.5703125" style="69" customWidth="1"/>
    <col min="6" max="7" width="11.42578125" style="69"/>
    <col min="8" max="8" width="6.42578125" style="69" customWidth="1"/>
    <col min="9" max="16384" width="11.42578125" style="69"/>
  </cols>
  <sheetData>
    <row r="1" spans="1:18" ht="12.75">
      <c r="A1" s="251"/>
      <c r="B1" s="251"/>
      <c r="C1" s="251"/>
      <c r="D1" s="251"/>
      <c r="E1" s="251"/>
      <c r="F1" s="251"/>
      <c r="G1" s="251"/>
      <c r="H1" s="223"/>
      <c r="I1" s="223"/>
      <c r="J1" s="223"/>
      <c r="K1" s="223"/>
      <c r="L1" s="223"/>
      <c r="M1" s="223"/>
      <c r="N1" s="223"/>
      <c r="O1" s="223"/>
      <c r="P1" s="223"/>
      <c r="Q1" s="223"/>
      <c r="R1" s="223"/>
    </row>
    <row r="2" spans="1:18" ht="15">
      <c r="A2" s="252" t="s">
        <v>78</v>
      </c>
      <c r="B2" s="223"/>
      <c r="C2" s="223"/>
      <c r="D2" s="223"/>
      <c r="E2" s="251"/>
      <c r="F2" s="251"/>
      <c r="G2" s="251"/>
      <c r="H2" s="223"/>
      <c r="I2" s="223"/>
      <c r="J2" s="223"/>
      <c r="K2" s="223"/>
      <c r="L2" s="223"/>
      <c r="M2" s="223"/>
      <c r="N2" s="223"/>
      <c r="O2" s="223"/>
      <c r="P2" s="223"/>
      <c r="Q2" s="223"/>
      <c r="R2" s="223"/>
    </row>
    <row r="3" spans="1:18" ht="12.75">
      <c r="A3" s="34"/>
      <c r="B3" s="223"/>
      <c r="C3" s="223"/>
      <c r="D3" s="223"/>
      <c r="E3" s="251"/>
      <c r="F3" s="251"/>
      <c r="G3" s="251"/>
      <c r="H3" s="223"/>
      <c r="I3" s="223"/>
      <c r="J3" s="223"/>
      <c r="K3" s="223"/>
      <c r="L3" s="223"/>
      <c r="M3" s="223"/>
      <c r="N3" s="223"/>
      <c r="O3" s="223"/>
      <c r="P3" s="223"/>
      <c r="Q3" s="223"/>
      <c r="R3" s="223"/>
    </row>
    <row r="4" spans="1:18" ht="25.5">
      <c r="A4" s="253" t="s">
        <v>279</v>
      </c>
      <c r="B4" s="254"/>
      <c r="C4" s="255"/>
      <c r="D4" s="254"/>
      <c r="E4" s="256" t="s">
        <v>280</v>
      </c>
      <c r="F4" s="257"/>
      <c r="G4" s="257"/>
      <c r="H4" s="258"/>
      <c r="I4" s="258"/>
      <c r="J4" s="258"/>
      <c r="K4" s="258"/>
      <c r="L4" s="258"/>
      <c r="M4" s="258"/>
      <c r="N4" s="258"/>
      <c r="O4" s="258"/>
      <c r="P4" s="258"/>
      <c r="Q4" s="258"/>
      <c r="R4" s="258"/>
    </row>
    <row r="5" spans="1:18" ht="25.5">
      <c r="A5" s="253" t="s">
        <v>281</v>
      </c>
      <c r="B5" s="254"/>
      <c r="C5" s="255"/>
      <c r="D5" s="254"/>
      <c r="E5" s="259" t="s">
        <v>282</v>
      </c>
      <c r="F5" s="257"/>
      <c r="G5" s="257"/>
      <c r="H5" s="258"/>
      <c r="I5" s="258"/>
      <c r="J5" s="258"/>
      <c r="K5" s="258"/>
      <c r="L5" s="258"/>
      <c r="M5" s="258"/>
      <c r="N5" s="258"/>
      <c r="O5" s="258"/>
      <c r="P5" s="258"/>
      <c r="Q5" s="258" t="s">
        <v>283</v>
      </c>
      <c r="R5" s="258"/>
    </row>
    <row r="6" spans="1:18" ht="12.75">
      <c r="A6" s="257"/>
      <c r="B6" s="257"/>
      <c r="C6" s="257"/>
      <c r="D6" s="257"/>
      <c r="E6" s="257"/>
      <c r="F6" s="257"/>
      <c r="G6" s="257"/>
      <c r="H6" s="258"/>
      <c r="I6" s="258"/>
      <c r="J6" s="258"/>
      <c r="K6" s="258"/>
      <c r="L6" s="258"/>
      <c r="M6" s="258"/>
      <c r="N6" s="258"/>
      <c r="O6" s="258"/>
      <c r="P6" s="258"/>
      <c r="Q6" s="258"/>
      <c r="R6" s="258"/>
    </row>
    <row r="7" spans="1:18" ht="12.75">
      <c r="A7" s="293" t="s">
        <v>284</v>
      </c>
      <c r="B7" s="293"/>
      <c r="C7" s="293"/>
      <c r="D7" s="293"/>
      <c r="E7" s="293"/>
      <c r="F7" s="260"/>
      <c r="G7" s="261" t="s">
        <v>285</v>
      </c>
      <c r="H7" s="262"/>
      <c r="I7" s="262"/>
      <c r="J7" s="262"/>
      <c r="K7" s="262"/>
      <c r="L7" s="262"/>
      <c r="M7" s="260"/>
      <c r="N7" s="294" t="s">
        <v>286</v>
      </c>
      <c r="O7" s="294"/>
      <c r="P7" s="294"/>
      <c r="Q7" s="294"/>
      <c r="R7" s="294"/>
    </row>
    <row r="8" spans="1:18" ht="12.75">
      <c r="A8" s="263" t="s">
        <v>287</v>
      </c>
      <c r="B8" s="264"/>
      <c r="C8" s="264"/>
      <c r="D8" s="264"/>
      <c r="E8" s="265" t="s">
        <v>288</v>
      </c>
      <c r="F8" s="257"/>
      <c r="G8" s="266" t="s">
        <v>289</v>
      </c>
      <c r="H8" s="267"/>
      <c r="I8" s="267"/>
      <c r="J8" s="267"/>
      <c r="K8" s="268" t="s">
        <v>290</v>
      </c>
      <c r="L8" s="269"/>
      <c r="M8" s="260"/>
      <c r="N8" s="295" t="s">
        <v>291</v>
      </c>
      <c r="O8" s="295"/>
      <c r="P8" s="295"/>
      <c r="Q8" s="295"/>
      <c r="R8" s="270" t="s">
        <v>292</v>
      </c>
    </row>
    <row r="9" spans="1:18" ht="12.75">
      <c r="A9" s="263" t="s">
        <v>293</v>
      </c>
      <c r="B9" s="264"/>
      <c r="C9" s="264"/>
      <c r="D9" s="264"/>
      <c r="E9" s="265" t="s">
        <v>294</v>
      </c>
      <c r="F9" s="257"/>
      <c r="G9" s="266" t="s">
        <v>295</v>
      </c>
      <c r="H9" s="267"/>
      <c r="I9" s="267"/>
      <c r="J9" s="267"/>
      <c r="K9" s="268" t="s">
        <v>296</v>
      </c>
      <c r="L9" s="269"/>
      <c r="M9" s="260"/>
      <c r="N9" s="271" t="s">
        <v>297</v>
      </c>
      <c r="O9" s="271"/>
      <c r="P9" s="271"/>
      <c r="Q9" s="271"/>
      <c r="R9" s="274" t="s">
        <v>298</v>
      </c>
    </row>
    <row r="10" spans="1:18" ht="12.75">
      <c r="A10" s="263" t="s">
        <v>299</v>
      </c>
      <c r="B10" s="264"/>
      <c r="C10" s="264"/>
      <c r="D10" s="264"/>
      <c r="E10" s="265" t="s">
        <v>300</v>
      </c>
      <c r="F10" s="257"/>
      <c r="G10" s="266" t="s">
        <v>301</v>
      </c>
      <c r="H10" s="267"/>
      <c r="I10" s="267"/>
      <c r="J10" s="267"/>
      <c r="K10" s="268" t="s">
        <v>302</v>
      </c>
      <c r="L10" s="269"/>
      <c r="M10" s="260"/>
      <c r="N10" s="271" t="s">
        <v>303</v>
      </c>
      <c r="O10" s="271"/>
      <c r="P10" s="271"/>
      <c r="Q10" s="271"/>
      <c r="R10" s="270" t="s">
        <v>234</v>
      </c>
    </row>
    <row r="11" spans="1:18" ht="12.75">
      <c r="A11" s="263" t="s">
        <v>304</v>
      </c>
      <c r="B11" s="264"/>
      <c r="C11" s="264"/>
      <c r="D11" s="264"/>
      <c r="E11" s="265" t="s">
        <v>305</v>
      </c>
      <c r="F11" s="257"/>
      <c r="G11" s="266" t="s">
        <v>304</v>
      </c>
      <c r="H11" s="267"/>
      <c r="I11" s="267"/>
      <c r="J11" s="267"/>
      <c r="K11" s="268" t="s">
        <v>306</v>
      </c>
      <c r="L11" s="269"/>
      <c r="M11" s="260"/>
    </row>
    <row r="12" spans="1:18" ht="12.75">
      <c r="A12" s="263" t="s">
        <v>307</v>
      </c>
      <c r="B12" s="264"/>
      <c r="C12" s="264"/>
      <c r="D12" s="264"/>
      <c r="E12" s="265" t="s">
        <v>308</v>
      </c>
      <c r="F12" s="257"/>
      <c r="G12" s="266" t="s">
        <v>309</v>
      </c>
      <c r="H12" s="267"/>
      <c r="I12" s="267"/>
      <c r="J12" s="267"/>
      <c r="K12" s="268" t="s">
        <v>310</v>
      </c>
      <c r="L12" s="269"/>
      <c r="M12" s="260"/>
    </row>
    <row r="22" spans="3:3" ht="12.75">
      <c r="C22" s="4"/>
    </row>
    <row r="23" spans="3:3" ht="12.75">
      <c r="C23" s="4"/>
    </row>
  </sheetData>
  <mergeCells count="3">
    <mergeCell ref="A7:E7"/>
    <mergeCell ref="N7:R7"/>
    <mergeCell ref="N8:Q8"/>
  </mergeCells>
  <hyperlinks>
    <hyperlink ref="E9" location="'Matriz Secundaria'!A1" display="Matriz Secundaria"/>
    <hyperlink ref="E10" location="'Producción Bruta '!A1" display="Producción Bruta"/>
    <hyperlink ref="E11" location="'Matriz de Consumo'!A1" display="Matriz de Consumos"/>
    <hyperlink ref="E12" location="'Balance de Energía'!A1" display="Balance de Energía"/>
    <hyperlink ref="K8" location="'Matriz Primaria (u.físicas)'!A1" display="Matriz Primaria (u.físicas)"/>
    <hyperlink ref="K9" location="'Matriz Secundaria (u.físicas)'!A1" display="Matriz Secundaria (u.físicas)"/>
    <hyperlink ref="K10" location="'Producción Bruta (u.físicas)'!A1" display="Producción Bruta (u.físicas)"/>
    <hyperlink ref="K11" location="'Producción Bruta (u.físicas)'!A1" display="Matriz de Consumos (u.físicas)"/>
    <hyperlink ref="K12" location="'Balance Energético (u.físicas)'!A1" display="Balance Energético (u.físicas)"/>
    <hyperlink ref="R9" location="CUADRO2!A1" display="CUADRO2"/>
    <hyperlink ref="R10" location="Glosario!A1" display="Glosario"/>
    <hyperlink ref="E4" location="Introducción!A1" display="Introducción"/>
    <hyperlink ref="R8" location="CUADRO1!A1" display="CUADRO1"/>
    <hyperlink ref="E5" location="DESCRIPCIÓN!A1" display="Descripción"/>
    <hyperlink ref="E8" location="'Matriz Priamria'!A1" display="Matriz Primari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G18"/>
  <sheetViews>
    <sheetView workbookViewId="0">
      <selection activeCell="D41" sqref="D41"/>
    </sheetView>
  </sheetViews>
  <sheetFormatPr baseColWidth="10" defaultRowHeight="15"/>
  <cols>
    <col min="1" max="1" width="4.140625" style="2" customWidth="1"/>
    <col min="2" max="2" width="11.42578125" style="2"/>
    <col min="3" max="3" width="15.7109375" style="2" bestFit="1" customWidth="1"/>
    <col min="4" max="5" width="11.7109375" style="2" bestFit="1" customWidth="1"/>
    <col min="6" max="6" width="17" style="2" bestFit="1" customWidth="1"/>
    <col min="7" max="8" width="14.140625" style="2" bestFit="1" customWidth="1"/>
    <col min="9" max="16384" width="11.42578125" style="2"/>
  </cols>
  <sheetData>
    <row r="1" spans="2:7" ht="9" customHeight="1"/>
    <row r="2" spans="2:7">
      <c r="B2" s="34" t="s">
        <v>91</v>
      </c>
    </row>
    <row r="3" spans="2:7">
      <c r="B3" s="34" t="s">
        <v>92</v>
      </c>
    </row>
    <row r="4" spans="2:7">
      <c r="B4" s="34" t="s">
        <v>85</v>
      </c>
    </row>
    <row r="5" spans="2:7">
      <c r="B5" s="8" t="s">
        <v>0</v>
      </c>
    </row>
    <row r="7" spans="2:7">
      <c r="B7" s="38" t="s">
        <v>87</v>
      </c>
      <c r="C7" s="38" t="s">
        <v>88</v>
      </c>
      <c r="D7" s="38" t="s">
        <v>33</v>
      </c>
      <c r="E7" s="38" t="s">
        <v>34</v>
      </c>
      <c r="F7" s="38" t="s">
        <v>89</v>
      </c>
      <c r="G7" s="38" t="s">
        <v>90</v>
      </c>
    </row>
    <row r="8" spans="2:7">
      <c r="B8" s="3" t="s">
        <v>9</v>
      </c>
      <c r="C8" s="39">
        <f>+'Balance de Energía'!$C$3</f>
        <v>3850.18297648917</v>
      </c>
      <c r="D8" s="39">
        <f>+'Balance de Energía'!$C$4</f>
        <v>100341.373097545</v>
      </c>
      <c r="E8" s="40">
        <f>+'Balance de Energía'!$C$5</f>
        <v>0</v>
      </c>
      <c r="F8" s="40">
        <f>+SUM('Balance de Energía'!$C$6:$C$8)</f>
        <v>2095.4330290347698</v>
      </c>
      <c r="G8" s="41">
        <f>+C8+D8-E8-F8</f>
        <v>102096.1230449994</v>
      </c>
    </row>
    <row r="9" spans="2:7">
      <c r="B9" s="3" t="s">
        <v>108</v>
      </c>
      <c r="C9" s="39">
        <f>+'Balance de Energía'!$D$3</f>
        <v>9017.3288851622838</v>
      </c>
      <c r="D9" s="39">
        <f>+'Balance de Energía'!$D$4</f>
        <v>36219.90383749779</v>
      </c>
      <c r="E9" s="40">
        <f>+'Balance de Energía'!$D$5</f>
        <v>0</v>
      </c>
      <c r="F9" s="40">
        <f>+SUM('Balance de Energía'!$D$6:$D$8)</f>
        <v>793.50429301410691</v>
      </c>
      <c r="G9" s="41">
        <f t="shared" ref="G9:G15" si="0">+C9+D9-E9-F9</f>
        <v>44443.728429645969</v>
      </c>
    </row>
    <row r="10" spans="2:7">
      <c r="B10" s="3" t="s">
        <v>11</v>
      </c>
      <c r="C10" s="39">
        <f>+'Balance de Energía'!$E$3</f>
        <v>15245.342651999999</v>
      </c>
      <c r="D10" s="39">
        <f>+'Balance de Energía'!$E$4</f>
        <v>64848.4067926149</v>
      </c>
      <c r="E10" s="40">
        <f>+'Balance de Energía'!$E$5</f>
        <v>6251.1248800000003</v>
      </c>
      <c r="F10" s="40">
        <f>+SUM('Balance de Energía'!$E$6:$E$8)</f>
        <v>3402.2906935000001</v>
      </c>
      <c r="G10" s="41">
        <f t="shared" si="0"/>
        <v>70440.333871114883</v>
      </c>
    </row>
    <row r="11" spans="2:7">
      <c r="B11" s="3" t="s">
        <v>86</v>
      </c>
      <c r="C11" s="39">
        <f>+'Balance de Energía'!$F$3</f>
        <v>79895.063011423161</v>
      </c>
      <c r="D11" s="39">
        <f>+'Balance de Energía'!$F$4</f>
        <v>0</v>
      </c>
      <c r="E11" s="40">
        <f>+'Balance de Energía'!$F$5</f>
        <v>0</v>
      </c>
      <c r="F11" s="40">
        <f>+SUM('Balance de Energía'!$F$6:$F$8)</f>
        <v>-640.28193599999975</v>
      </c>
      <c r="G11" s="41">
        <f t="shared" si="0"/>
        <v>80535.34494742316</v>
      </c>
    </row>
    <row r="12" spans="2:7">
      <c r="B12" s="3" t="s">
        <v>13</v>
      </c>
      <c r="C12" s="39">
        <f>+'Balance de Energía'!$G$3</f>
        <v>17117.111674653097</v>
      </c>
      <c r="D12" s="39">
        <f>+'Balance de Energía'!$G$4</f>
        <v>0</v>
      </c>
      <c r="E12" s="40">
        <f>+'Balance de Energía'!$G$5</f>
        <v>0</v>
      </c>
      <c r="F12" s="40">
        <f>+SUM('Balance de Energía'!$G$6:$G$8)</f>
        <v>0</v>
      </c>
      <c r="G12" s="41">
        <f t="shared" si="0"/>
        <v>17117.111674653097</v>
      </c>
    </row>
    <row r="13" spans="2:7">
      <c r="B13" s="3" t="s">
        <v>14</v>
      </c>
      <c r="C13" s="39">
        <f>+'Balance de Energía'!$H$3</f>
        <v>333.22110743999991</v>
      </c>
      <c r="D13" s="39">
        <f>+'Balance de Energía'!$H$4</f>
        <v>0</v>
      </c>
      <c r="E13" s="40">
        <f>+'Balance de Energía'!$H$5</f>
        <v>0</v>
      </c>
      <c r="F13" s="40">
        <f>+SUM('Balance de Energía'!$H$6:$H$8)</f>
        <v>0</v>
      </c>
      <c r="G13" s="41">
        <f t="shared" si="0"/>
        <v>333.22110743999991</v>
      </c>
    </row>
    <row r="14" spans="2:7">
      <c r="B14" s="3" t="s">
        <v>15</v>
      </c>
      <c r="C14" s="39">
        <f>+'Balance de Energía'!$I$3</f>
        <v>4.6768064716</v>
      </c>
      <c r="D14" s="39">
        <f>+'Balance de Energía'!$I$4</f>
        <v>0</v>
      </c>
      <c r="E14" s="40">
        <f>+'Balance de Energía'!$I$5</f>
        <v>0</v>
      </c>
      <c r="F14" s="40">
        <f>+SUM('Balance de Energía'!$I$6:$I$8)</f>
        <v>0</v>
      </c>
      <c r="G14" s="41">
        <f t="shared" si="0"/>
        <v>4.6768064716</v>
      </c>
    </row>
    <row r="15" spans="2:7">
      <c r="B15" s="3" t="s">
        <v>16</v>
      </c>
      <c r="C15" s="39">
        <f>+'Balance de Energía'!$J$3</f>
        <v>133.51854946700001</v>
      </c>
      <c r="D15" s="39">
        <f>+'Balance de Energía'!$J$4</f>
        <v>0</v>
      </c>
      <c r="E15" s="40">
        <f>+'Balance de Energía'!$J$5</f>
        <v>0</v>
      </c>
      <c r="F15" s="40">
        <f>+SUM('Balance de Energía'!$J$6:$J$8)</f>
        <v>0</v>
      </c>
      <c r="G15" s="41">
        <f t="shared" si="0"/>
        <v>133.51854946700001</v>
      </c>
    </row>
    <row r="16" spans="2:7">
      <c r="B16" s="42" t="s">
        <v>75</v>
      </c>
      <c r="C16" s="38">
        <f>+SUM(C8:C15)</f>
        <v>125596.44566310632</v>
      </c>
      <c r="D16" s="38">
        <f>+SUM(D8:D15)</f>
        <v>201409.68372765768</v>
      </c>
      <c r="E16" s="38">
        <f>+SUM(E8:E15)</f>
        <v>6251.1248800000003</v>
      </c>
      <c r="F16" s="38">
        <f>+SUM(F8:F15)</f>
        <v>5650.9460795488776</v>
      </c>
      <c r="G16" s="38">
        <f>+SUM(G8:G15)</f>
        <v>315104.05843121506</v>
      </c>
    </row>
    <row r="18" spans="2:2">
      <c r="B18" s="3" t="s">
        <v>109</v>
      </c>
    </row>
  </sheetData>
  <hyperlinks>
    <hyperlink ref="B5" location="Índice!A1" display="VOLVER A INDI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I31"/>
  <sheetViews>
    <sheetView workbookViewId="0">
      <selection activeCell="B5" sqref="B5"/>
    </sheetView>
  </sheetViews>
  <sheetFormatPr baseColWidth="10" defaultRowHeight="15"/>
  <cols>
    <col min="1" max="1" width="4.140625" style="2" customWidth="1"/>
    <col min="2" max="2" width="24.140625" style="2" customWidth="1"/>
    <col min="3" max="3" width="15.7109375" style="2" bestFit="1" customWidth="1"/>
    <col min="4" max="5" width="11.7109375" style="2" bestFit="1" customWidth="1"/>
    <col min="6" max="6" width="17" style="2" bestFit="1" customWidth="1"/>
    <col min="7" max="7" width="14.140625" style="2" bestFit="1" customWidth="1"/>
    <col min="8" max="9" width="14.140625" style="2" customWidth="1"/>
    <col min="10" max="10" width="14.140625" style="2" bestFit="1" customWidth="1"/>
    <col min="11" max="16384" width="11.42578125" style="2"/>
  </cols>
  <sheetData>
    <row r="1" spans="2:9" ht="11.25" customHeight="1"/>
    <row r="2" spans="2:9">
      <c r="B2" s="34" t="s">
        <v>98</v>
      </c>
    </row>
    <row r="3" spans="2:9">
      <c r="B3" s="34" t="s">
        <v>92</v>
      </c>
    </row>
    <row r="4" spans="2:9">
      <c r="B4" s="34" t="s">
        <v>85</v>
      </c>
    </row>
    <row r="5" spans="2:9">
      <c r="B5" s="8" t="s">
        <v>0</v>
      </c>
    </row>
    <row r="7" spans="2:9">
      <c r="B7" s="38" t="s">
        <v>87</v>
      </c>
      <c r="C7" s="38" t="s">
        <v>88</v>
      </c>
      <c r="D7" s="38" t="s">
        <v>33</v>
      </c>
      <c r="E7" s="38" t="s">
        <v>34</v>
      </c>
      <c r="F7" s="38" t="s">
        <v>89</v>
      </c>
      <c r="G7" s="38" t="s">
        <v>48</v>
      </c>
      <c r="H7" s="44" t="s">
        <v>104</v>
      </c>
      <c r="I7" s="44" t="s">
        <v>83</v>
      </c>
    </row>
    <row r="8" spans="2:9">
      <c r="B8" s="63" t="s">
        <v>99</v>
      </c>
      <c r="C8" s="64">
        <f>+SUM(C9:C19)</f>
        <v>99187.367275862067</v>
      </c>
      <c r="D8" s="64">
        <f t="shared" ref="D8:F8" si="0">+SUM(D9:D19)</f>
        <v>80821.723601457008</v>
      </c>
      <c r="E8" s="64">
        <f t="shared" si="0"/>
        <v>9974.8678559999989</v>
      </c>
      <c r="F8" s="65">
        <f t="shared" si="0"/>
        <v>601.65857788639846</v>
      </c>
      <c r="G8" s="66">
        <f>+SUM(G9:G19)</f>
        <v>156572.51520950755</v>
      </c>
      <c r="H8" s="66">
        <f>+SUM(H9:H19)</f>
        <v>13120.627406988626</v>
      </c>
      <c r="I8" s="66">
        <f t="shared" ref="I8:I18" si="1">+SUM(G8+H8)</f>
        <v>169693.14261649616</v>
      </c>
    </row>
    <row r="9" spans="2:9">
      <c r="B9" s="57" t="s">
        <v>17</v>
      </c>
      <c r="C9" s="59">
        <f>+'Producción Bruta '!E20</f>
        <v>33528.399999999994</v>
      </c>
      <c r="D9" s="59">
        <f>+'Balance de Energía'!K4</f>
        <v>54185.012203735998</v>
      </c>
      <c r="E9" s="59">
        <f>+'Balance de Energía'!K5</f>
        <v>4659.0149039999997</v>
      </c>
      <c r="F9" s="60">
        <f>+'Balance de Energía'!K8</f>
        <v>606.78572329943972</v>
      </c>
      <c r="G9" s="61">
        <f>+'Balance de Energía'!K20</f>
        <v>74914.846041893659</v>
      </c>
      <c r="H9" s="61">
        <f>+'Matriz de Consumo'!K11</f>
        <v>6987.3139068355813</v>
      </c>
      <c r="I9" s="61">
        <f t="shared" si="1"/>
        <v>81902.159948729241</v>
      </c>
    </row>
    <row r="10" spans="2:9">
      <c r="B10" s="57" t="s">
        <v>18</v>
      </c>
      <c r="C10" s="59">
        <f>+'Producción Bruta '!E21</f>
        <v>13146</v>
      </c>
      <c r="D10" s="59">
        <f>+'Balance de Energía'!L4</f>
        <v>1176.5531389499997</v>
      </c>
      <c r="E10" s="59">
        <f>+'Balance de Energía'!L5</f>
        <v>2257.5</v>
      </c>
      <c r="F10" s="60">
        <f>+'Balance de Energía'!L8</f>
        <v>-906.43398058500009</v>
      </c>
      <c r="G10" s="61">
        <f>+'Balance de Energía'!L20</f>
        <v>13019.614087934999</v>
      </c>
      <c r="H10" s="61">
        <f>+'Matriz de Consumo'!L11</f>
        <v>1950.39109461</v>
      </c>
      <c r="I10" s="61">
        <f t="shared" si="1"/>
        <v>14970.005182544999</v>
      </c>
    </row>
    <row r="11" spans="2:9">
      <c r="B11" s="57" t="s">
        <v>100</v>
      </c>
      <c r="C11" s="59">
        <f>+'Producción Bruta '!E22</f>
        <v>29332.799999999999</v>
      </c>
      <c r="D11" s="59">
        <f>+'Balance de Energía'!M4</f>
        <v>6071.6798027200002</v>
      </c>
      <c r="E11" s="59">
        <f>+'Balance de Energía'!M5</f>
        <v>2205.2529519999998</v>
      </c>
      <c r="F11" s="60">
        <f>+'Balance de Energía'!M8</f>
        <v>32.133016308960009</v>
      </c>
      <c r="G11" s="61">
        <f>+'Balance de Energía'!M20</f>
        <v>32790.125913484793</v>
      </c>
      <c r="H11" s="61">
        <f>+'Matriz de Consumo'!M11</f>
        <v>0</v>
      </c>
      <c r="I11" s="61">
        <f t="shared" si="1"/>
        <v>32790.125913484793</v>
      </c>
    </row>
    <row r="12" spans="2:9">
      <c r="B12" s="57" t="s">
        <v>20</v>
      </c>
      <c r="C12" s="59">
        <f>+'Producción Bruta '!E23</f>
        <v>1565.1000000000001</v>
      </c>
      <c r="D12" s="59">
        <f>+'Balance de Energía'!N4</f>
        <v>7.8444810000000004E-3</v>
      </c>
      <c r="E12" s="59">
        <f>+'Balance de Energía'!N5</f>
        <v>0</v>
      </c>
      <c r="F12" s="60">
        <f>+'Balance de Energía'!N8</f>
        <v>427.21568300699988</v>
      </c>
      <c r="G12" s="61">
        <f>+'Balance de Energía'!N20</f>
        <v>1254.943712088</v>
      </c>
      <c r="H12" s="61">
        <f>+'Matriz de Consumo'!N11</f>
        <v>0</v>
      </c>
      <c r="I12" s="61">
        <f t="shared" si="1"/>
        <v>1254.943712088</v>
      </c>
    </row>
    <row r="13" spans="2:9">
      <c r="B13" s="57" t="s">
        <v>21</v>
      </c>
      <c r="C13" s="59">
        <f>+'Producción Bruta '!E24</f>
        <v>3109.7</v>
      </c>
      <c r="D13" s="59">
        <f>+'Balance de Energía'!O4</f>
        <v>12341.716134000002</v>
      </c>
      <c r="E13" s="59">
        <f>+'Balance de Energía'!O5</f>
        <v>786.5</v>
      </c>
      <c r="F13" s="60">
        <f>+'Balance de Energía'!O8</f>
        <v>162.97215354199898</v>
      </c>
      <c r="G13" s="61">
        <f>+'Balance de Energía'!O20</f>
        <v>14365.611325461001</v>
      </c>
      <c r="H13" s="61">
        <f>+'Matriz de Consumo'!O11</f>
        <v>96.587839553044105</v>
      </c>
      <c r="I13" s="61">
        <f t="shared" si="1"/>
        <v>14462.199165014044</v>
      </c>
    </row>
    <row r="14" spans="2:9">
      <c r="B14" s="57" t="s">
        <v>22</v>
      </c>
      <c r="C14" s="59">
        <f>+'Producción Bruta '!E25</f>
        <v>57</v>
      </c>
      <c r="D14" s="59">
        <f>+'Balance de Energía'!P4</f>
        <v>159.58555619999996</v>
      </c>
      <c r="E14" s="59">
        <f>+'Balance de Energía'!P5</f>
        <v>0</v>
      </c>
      <c r="F14" s="60">
        <f>+'Balance de Energía'!P8</f>
        <v>3.9169750199999993</v>
      </c>
      <c r="G14" s="61">
        <f>+'Balance de Energía'!P20</f>
        <v>211.38885138000003</v>
      </c>
      <c r="H14" s="61">
        <f>+'Matriz de Consumo'!P11</f>
        <v>0</v>
      </c>
      <c r="I14" s="61">
        <f t="shared" si="1"/>
        <v>211.38885138000003</v>
      </c>
    </row>
    <row r="15" spans="2:9">
      <c r="B15" s="57" t="s">
        <v>23</v>
      </c>
      <c r="C15" s="59">
        <f>+'Producción Bruta '!E26</f>
        <v>6748.8</v>
      </c>
      <c r="D15" s="59">
        <f>+'Balance de Energía'!Q4</f>
        <v>4893.7300013700005</v>
      </c>
      <c r="E15" s="59">
        <f>+'Balance de Energía'!Q5</f>
        <v>66.599999999999994</v>
      </c>
      <c r="F15" s="60">
        <f>+'Balance de Energía'!Q8</f>
        <v>274.55054729400007</v>
      </c>
      <c r="G15" s="61">
        <f>+'Balance de Energía'!Q20</f>
        <v>10096.731998162999</v>
      </c>
      <c r="H15" s="61">
        <f>+'Matriz de Consumo'!Q11</f>
        <v>7.9390530000000001E-2</v>
      </c>
      <c r="I15" s="61">
        <f t="shared" si="1"/>
        <v>10096.811388692999</v>
      </c>
    </row>
    <row r="16" spans="2:9">
      <c r="B16" s="57" t="s">
        <v>24</v>
      </c>
      <c r="C16" s="59">
        <f>+'Producción Bruta '!E27</f>
        <v>1276.5</v>
      </c>
      <c r="D16" s="59">
        <f>+'Balance de Energía'!R4</f>
        <v>207</v>
      </c>
      <c r="E16" s="59">
        <f>+'Balance de Energía'!R5</f>
        <v>0</v>
      </c>
      <c r="F16" s="60">
        <f>+'Balance de Energía'!R8</f>
        <v>425.5</v>
      </c>
      <c r="G16" s="61">
        <f>+'Balance de Energía'!R20</f>
        <v>34.5</v>
      </c>
      <c r="H16" s="61">
        <f>+'Matriz de Consumo'!R11</f>
        <v>1023.5</v>
      </c>
      <c r="I16" s="61">
        <f t="shared" si="1"/>
        <v>1058</v>
      </c>
    </row>
    <row r="17" spans="2:9">
      <c r="B17" s="57" t="s">
        <v>25</v>
      </c>
      <c r="C17" s="59">
        <f>+'Producción Bruta '!E28</f>
        <v>1.66727586206897</v>
      </c>
      <c r="D17" s="59">
        <f>+'Balance de Energía'!S4</f>
        <v>0</v>
      </c>
      <c r="E17" s="59">
        <f>+'Balance de Energía'!S5</f>
        <v>0</v>
      </c>
      <c r="F17" s="60">
        <f>+'Balance de Energía'!S8</f>
        <v>0</v>
      </c>
      <c r="G17" s="61">
        <f>+'Balance de Energía'!S20</f>
        <v>1.2751579020689701</v>
      </c>
      <c r="H17" s="61">
        <f>+'Matriz de Consumo'!S11</f>
        <v>0.38817546000000003</v>
      </c>
      <c r="I17" s="61">
        <f t="shared" si="1"/>
        <v>1.6633333620689701</v>
      </c>
    </row>
    <row r="18" spans="2:9">
      <c r="B18" s="57" t="s">
        <v>26</v>
      </c>
      <c r="C18" s="59">
        <f>+'Producción Bruta '!E29</f>
        <v>2613</v>
      </c>
      <c r="D18" s="59">
        <f>+'Balance de Energía'!T4</f>
        <v>1786.4389200000001</v>
      </c>
      <c r="E18" s="59">
        <f>+'Balance de Energía'!T5</f>
        <v>0</v>
      </c>
      <c r="F18" s="60">
        <f>+'Balance de Energía'!T8</f>
        <v>-608.58154000000002</v>
      </c>
      <c r="G18" s="61">
        <f>+'Balance de Energía'!T20</f>
        <v>2387.2076899999997</v>
      </c>
      <c r="H18" s="61">
        <f>+'Matriz de Consumo'!T11</f>
        <v>3062.3670000000002</v>
      </c>
      <c r="I18" s="61">
        <f t="shared" si="1"/>
        <v>5449.5746899999995</v>
      </c>
    </row>
    <row r="19" spans="2:9">
      <c r="B19" s="58" t="s">
        <v>101</v>
      </c>
      <c r="C19" s="59">
        <f>+'Producción Bruta '!E30</f>
        <v>7808.4</v>
      </c>
      <c r="D19" s="61">
        <f>+'Balance de Energía'!U4</f>
        <v>0</v>
      </c>
      <c r="E19" s="62">
        <f>+'Balance de Energía'!U5</f>
        <v>0</v>
      </c>
      <c r="F19" s="61">
        <f>+'Balance de Energía'!U8</f>
        <v>183.6</v>
      </c>
      <c r="G19" s="61">
        <f>+'Balance de Energía'!U20</f>
        <v>7496.2704311999996</v>
      </c>
      <c r="H19" s="61">
        <f>+'Matriz de Consumo'!U11</f>
        <v>0</v>
      </c>
      <c r="I19" s="61">
        <f>+SUM(G19+H19)</f>
        <v>7496.2704311999996</v>
      </c>
    </row>
    <row r="20" spans="2:9">
      <c r="B20" s="67" t="s">
        <v>4</v>
      </c>
      <c r="C20" s="66">
        <f>+'Producción Bruta '!E18</f>
        <v>62740.907917423589</v>
      </c>
      <c r="D20" s="66">
        <f>+'Balance de Energía'!V4</f>
        <v>0</v>
      </c>
      <c r="E20" s="68">
        <f>+'Balance de Energía'!V5</f>
        <v>0</v>
      </c>
      <c r="F20" s="66">
        <f>+'Balance de Energía'!V8</f>
        <v>0</v>
      </c>
      <c r="G20" s="66">
        <f>+'Balance de Energía'!V20</f>
        <v>59224.550104871072</v>
      </c>
      <c r="H20" s="66">
        <f>+'Matriz de Consumo'!V11</f>
        <v>0</v>
      </c>
      <c r="I20" s="66">
        <f t="shared" ref="I20:I30" si="2">+SUM(G20+H20)</f>
        <v>59224.550104871072</v>
      </c>
    </row>
    <row r="21" spans="2:9">
      <c r="B21" s="67" t="s">
        <v>28</v>
      </c>
      <c r="C21" s="66">
        <f>+'Producción Bruta '!E32</f>
        <v>3063.011</v>
      </c>
      <c r="D21" s="66">
        <f>+'Balance de Energía'!W4</f>
        <v>236.99592000000001</v>
      </c>
      <c r="E21" s="68">
        <f>+'Balance de Energía'!W5</f>
        <v>0</v>
      </c>
      <c r="F21" s="66">
        <f>+'Balance de Energía'!W8</f>
        <v>183.479814</v>
      </c>
      <c r="G21" s="66">
        <f>+'Balance de Energía'!W20</f>
        <v>196.13055000000003</v>
      </c>
      <c r="H21" s="66">
        <f>+'Matriz de Consumo'!W11</f>
        <v>2858.1489999999999</v>
      </c>
      <c r="I21" s="66">
        <f t="shared" si="2"/>
        <v>3054.2795499999997</v>
      </c>
    </row>
    <row r="22" spans="2:9">
      <c r="B22" s="67" t="s">
        <v>29</v>
      </c>
      <c r="C22" s="66">
        <f>+'Producción Bruta '!E33</f>
        <v>994.48500000000001</v>
      </c>
      <c r="D22" s="66">
        <f>+'Balance de Energía'!X4</f>
        <v>0</v>
      </c>
      <c r="E22" s="68">
        <f>+'Balance de Energía'!X5</f>
        <v>0</v>
      </c>
      <c r="F22" s="66">
        <f>+'Balance de Energía'!X8</f>
        <v>0</v>
      </c>
      <c r="G22" s="66">
        <f>+'Balance de Energía'!X20</f>
        <v>995.32600000000002</v>
      </c>
      <c r="H22" s="66">
        <f>+'Matriz de Consumo'!X11</f>
        <v>0</v>
      </c>
      <c r="I22" s="66">
        <f t="shared" si="2"/>
        <v>995.32600000000002</v>
      </c>
    </row>
    <row r="23" spans="2:9">
      <c r="B23" s="67" t="s">
        <v>102</v>
      </c>
      <c r="C23" s="66">
        <f>+'Producción Bruta '!E34</f>
        <v>160.4408</v>
      </c>
      <c r="D23" s="66">
        <f>+'Balance de Energía'!Y4</f>
        <v>0</v>
      </c>
      <c r="E23" s="68">
        <f>+'Balance de Energía'!Y5</f>
        <v>0</v>
      </c>
      <c r="F23" s="66">
        <f>+'Balance de Energía'!Y8</f>
        <v>0</v>
      </c>
      <c r="G23" s="66">
        <f>+'Balance de Energía'!Y20</f>
        <v>160.4408</v>
      </c>
      <c r="H23" s="66">
        <f>+'Matriz de Consumo'!Y11</f>
        <v>0</v>
      </c>
      <c r="I23" s="66">
        <f t="shared" si="2"/>
        <v>160.4408</v>
      </c>
    </row>
    <row r="24" spans="2:9">
      <c r="B24" s="67" t="s">
        <v>103</v>
      </c>
      <c r="C24" s="66">
        <f>+'Producción Bruta '!E35</f>
        <v>924.57500000000005</v>
      </c>
      <c r="D24" s="66">
        <f>+'Balance de Energía'!Z4</f>
        <v>0</v>
      </c>
      <c r="E24" s="68">
        <f>+'Balance de Energía'!Z5</f>
        <v>0</v>
      </c>
      <c r="F24" s="66">
        <f>+'Balance de Energía'!Z8</f>
        <v>0</v>
      </c>
      <c r="G24" s="66">
        <f>+'Balance de Energía'!Z20</f>
        <v>740.14599999999996</v>
      </c>
      <c r="H24" s="66">
        <f>+'Matriz de Consumo'!Z11</f>
        <v>0</v>
      </c>
      <c r="I24" s="66">
        <f t="shared" si="2"/>
        <v>740.14599999999996</v>
      </c>
    </row>
    <row r="25" spans="2:9">
      <c r="B25" s="67" t="s">
        <v>6</v>
      </c>
      <c r="C25" s="66">
        <f>+'Producción Bruta '!E37</f>
        <v>189.03581333862635</v>
      </c>
      <c r="D25" s="66">
        <f>+'Balance de Energía'!AA4</f>
        <v>0</v>
      </c>
      <c r="E25" s="68">
        <f>+'Balance de Energía'!AA5</f>
        <v>0</v>
      </c>
      <c r="F25" s="66">
        <f>+'Balance de Energía'!AA8</f>
        <v>0</v>
      </c>
      <c r="G25" s="66">
        <f>+'Balance de Energía'!AA20</f>
        <v>187.29295624711324</v>
      </c>
      <c r="H25" s="66">
        <f>+'Matriz de Consumo'!AA11</f>
        <v>0</v>
      </c>
      <c r="I25" s="66">
        <f t="shared" si="2"/>
        <v>187.29295624711324</v>
      </c>
    </row>
    <row r="26" spans="2:9">
      <c r="B26" s="67" t="s">
        <v>7</v>
      </c>
      <c r="C26" s="66">
        <f>+'Producción Bruta '!E38</f>
        <v>1103.250595</v>
      </c>
      <c r="D26" s="66">
        <f>+'Balance de Energía'!AB4</f>
        <v>0</v>
      </c>
      <c r="E26" s="68">
        <f>+'Balance de Energía'!AB5</f>
        <v>1103.250595</v>
      </c>
      <c r="F26" s="66">
        <f>+'Balance de Energía'!AB8</f>
        <v>0</v>
      </c>
      <c r="G26" s="66">
        <f>+'Balance de Energía'!AB20</f>
        <v>0</v>
      </c>
      <c r="H26" s="66">
        <f>+'Matriz de Consumo'!AB11</f>
        <v>0</v>
      </c>
      <c r="I26" s="66">
        <f t="shared" si="2"/>
        <v>0</v>
      </c>
    </row>
    <row r="27" spans="2:9">
      <c r="B27" s="67" t="s">
        <v>10</v>
      </c>
      <c r="C27" s="66">
        <f>+'Balance de Energía'!$D$3</f>
        <v>9017.3288851622838</v>
      </c>
      <c r="D27" s="66">
        <f>+'Balance de Energía'!$D$4</f>
        <v>36219.90383749779</v>
      </c>
      <c r="E27" s="68">
        <f>+'Balance de Energía'!$D$5</f>
        <v>0</v>
      </c>
      <c r="F27" s="66">
        <f>+SUM('Balance de Energía'!$D$6:$D$8)</f>
        <v>793.50429301410691</v>
      </c>
      <c r="G27" s="66">
        <f>+'Balance de Energía'!D20</f>
        <v>20414.685525295441</v>
      </c>
      <c r="H27" s="66">
        <f>+'Matriz de Consumo'!D11</f>
        <v>25264.998378925284</v>
      </c>
      <c r="I27" s="66">
        <f t="shared" si="2"/>
        <v>45679.683904220728</v>
      </c>
    </row>
    <row r="28" spans="2:9">
      <c r="B28" s="67" t="s">
        <v>11</v>
      </c>
      <c r="C28" s="66">
        <f>+'Balance de Energía'!$E$3</f>
        <v>15245.342651999999</v>
      </c>
      <c r="D28" s="66">
        <f>+'Balance de Energía'!$E$4</f>
        <v>64848.4067926149</v>
      </c>
      <c r="E28" s="68">
        <f>+'Balance de Energía'!$E$5</f>
        <v>6251.1248800000003</v>
      </c>
      <c r="F28" s="66">
        <f>+SUM('Balance de Energía'!$E$6:$E$8)</f>
        <v>3402.2906935000001</v>
      </c>
      <c r="G28" s="66">
        <f>+'Balance de Energía'!E20</f>
        <v>1387.5779612494998</v>
      </c>
      <c r="H28" s="66">
        <f>+'Matriz de Consumo'!E11</f>
        <v>62639.665976019998</v>
      </c>
      <c r="I28" s="66">
        <f t="shared" si="2"/>
        <v>64027.243937269501</v>
      </c>
    </row>
    <row r="29" spans="2:9">
      <c r="B29" s="67" t="s">
        <v>86</v>
      </c>
      <c r="C29" s="66">
        <f>+'Balance de Energía'!$F$3</f>
        <v>79895.063011423161</v>
      </c>
      <c r="D29" s="66">
        <f>+'Balance de Energía'!$F$4</f>
        <v>0</v>
      </c>
      <c r="E29" s="68">
        <f>+'Balance de Energía'!$F$5</f>
        <v>0</v>
      </c>
      <c r="F29" s="66">
        <f>+SUM('Balance de Energía'!$F$6:$F$8)</f>
        <v>-640.28193599999975</v>
      </c>
      <c r="G29" s="66">
        <f>+'Balance de Energía'!F20</f>
        <v>38298.612218625407</v>
      </c>
      <c r="H29" s="66">
        <f>+'Matriz de Consumo'!F11</f>
        <v>42236.732728797702</v>
      </c>
      <c r="I29" s="66">
        <f t="shared" si="2"/>
        <v>80535.344947423117</v>
      </c>
    </row>
    <row r="30" spans="2:9">
      <c r="B30" s="67" t="s">
        <v>16</v>
      </c>
      <c r="C30" s="66">
        <f>+'Balance de Energía'!$J$3</f>
        <v>133.51854946700001</v>
      </c>
      <c r="D30" s="66">
        <f>+'Balance de Energía'!$J$4</f>
        <v>0</v>
      </c>
      <c r="E30" s="68">
        <f>+'Balance de Energía'!$J$5</f>
        <v>0</v>
      </c>
      <c r="F30" s="66">
        <f>+SUM('Balance de Energía'!$J$6:$J$8)</f>
        <v>0</v>
      </c>
      <c r="G30" s="66">
        <f>+'Balance de Energía'!J20</f>
        <v>0</v>
      </c>
      <c r="H30" s="66">
        <f>+'Matriz de Consumo'!J11</f>
        <v>133.51854946699999</v>
      </c>
      <c r="I30" s="66">
        <f t="shared" si="2"/>
        <v>133.51854946699999</v>
      </c>
    </row>
    <row r="31" spans="2:9">
      <c r="B31" s="42" t="s">
        <v>75</v>
      </c>
      <c r="C31" s="38">
        <f t="shared" ref="C31:I31" si="3">+SUM(C8,C20:C30)</f>
        <v>272654.32649967668</v>
      </c>
      <c r="D31" s="38">
        <f t="shared" si="3"/>
        <v>182127.03015156969</v>
      </c>
      <c r="E31" s="38">
        <f t="shared" si="3"/>
        <v>17329.243330999998</v>
      </c>
      <c r="F31" s="38">
        <f t="shared" si="3"/>
        <v>4340.6514424005063</v>
      </c>
      <c r="G31" s="38">
        <f t="shared" si="3"/>
        <v>278177.27732579608</v>
      </c>
      <c r="H31" s="38">
        <f t="shared" si="3"/>
        <v>146253.6920401986</v>
      </c>
      <c r="I31" s="38">
        <f t="shared" si="3"/>
        <v>424430.96936599468</v>
      </c>
    </row>
  </sheetData>
  <hyperlinks>
    <hyperlink ref="B5" location="Índice!A1" display="VOLVER A INDI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
  <sheetViews>
    <sheetView workbookViewId="0">
      <selection activeCell="F42" sqref="F42"/>
    </sheetView>
  </sheetViews>
  <sheetFormatPr baseColWidth="10" defaultRowHeight="15"/>
  <cols>
    <col min="1" max="1" width="4.140625" style="2" customWidth="1"/>
    <col min="2" max="2" width="5.140625" style="2" customWidth="1"/>
    <col min="3" max="3" width="3.7109375" style="2" customWidth="1"/>
    <col min="4" max="4" width="18" style="2" customWidth="1"/>
    <col min="5" max="5" width="22.140625" style="2" customWidth="1"/>
    <col min="6" max="6" width="17" style="2" bestFit="1" customWidth="1"/>
    <col min="7" max="8" width="14.140625" style="2" bestFit="1" customWidth="1"/>
    <col min="9" max="9" width="11.42578125" style="2"/>
    <col min="10" max="10" width="11.7109375" style="2" bestFit="1" customWidth="1"/>
    <col min="11" max="16384" width="11.42578125" style="2"/>
  </cols>
  <sheetData>
    <row r="1" spans="2:5" ht="9.75" customHeight="1"/>
    <row r="2" spans="2:5">
      <c r="B2" s="34" t="s">
        <v>94</v>
      </c>
    </row>
    <row r="3" spans="2:5">
      <c r="B3" s="34" t="s">
        <v>92</v>
      </c>
    </row>
    <row r="4" spans="2:5">
      <c r="B4" s="34" t="s">
        <v>85</v>
      </c>
    </row>
    <row r="5" spans="2:5">
      <c r="B5" s="8" t="s">
        <v>0</v>
      </c>
    </row>
    <row r="6" spans="2:5">
      <c r="B6" s="36"/>
      <c r="C6" s="36"/>
      <c r="D6" s="36"/>
      <c r="E6" s="36"/>
    </row>
    <row r="7" spans="2:5">
      <c r="B7" s="46" t="s">
        <v>87</v>
      </c>
      <c r="C7" s="44"/>
      <c r="D7" s="44"/>
      <c r="E7" s="44" t="s">
        <v>88</v>
      </c>
    </row>
    <row r="8" spans="2:5">
      <c r="B8" s="49"/>
      <c r="C8" s="49" t="s">
        <v>96</v>
      </c>
      <c r="D8" s="44"/>
      <c r="E8" s="44">
        <f>+SUM(E9:E16)</f>
        <v>125596.44566310632</v>
      </c>
    </row>
    <row r="9" spans="2:5">
      <c r="B9" s="45"/>
      <c r="C9" s="47" t="s">
        <v>9</v>
      </c>
      <c r="D9" s="45"/>
      <c r="E9" s="39">
        <v>3850.18297648917</v>
      </c>
    </row>
    <row r="10" spans="2:5">
      <c r="B10" s="45"/>
      <c r="C10" s="47" t="s">
        <v>10</v>
      </c>
      <c r="D10" s="45"/>
      <c r="E10" s="39">
        <v>9017.3288851622838</v>
      </c>
    </row>
    <row r="11" spans="2:5">
      <c r="B11" s="45"/>
      <c r="C11" s="47" t="s">
        <v>11</v>
      </c>
      <c r="D11" s="45"/>
      <c r="E11" s="39">
        <v>15245.342651999999</v>
      </c>
    </row>
    <row r="12" spans="2:5">
      <c r="B12" s="45"/>
      <c r="C12" s="47" t="s">
        <v>86</v>
      </c>
      <c r="D12" s="45"/>
      <c r="E12" s="39">
        <v>79895.063011423161</v>
      </c>
    </row>
    <row r="13" spans="2:5">
      <c r="B13" s="45"/>
      <c r="C13" s="47" t="s">
        <v>13</v>
      </c>
      <c r="D13" s="45"/>
      <c r="E13" s="39">
        <v>17117.111674653097</v>
      </c>
    </row>
    <row r="14" spans="2:5">
      <c r="B14" s="45"/>
      <c r="C14" s="47" t="s">
        <v>14</v>
      </c>
      <c r="D14" s="45"/>
      <c r="E14" s="39">
        <v>333.22110743999991</v>
      </c>
    </row>
    <row r="15" spans="2:5">
      <c r="B15" s="45"/>
      <c r="C15" s="47" t="s">
        <v>15</v>
      </c>
      <c r="D15" s="45"/>
      <c r="E15" s="39">
        <v>4.6768064716</v>
      </c>
    </row>
    <row r="16" spans="2:5">
      <c r="B16" s="45"/>
      <c r="C16" s="47" t="s">
        <v>16</v>
      </c>
      <c r="D16" s="45"/>
      <c r="E16" s="39">
        <v>133.51854946700001</v>
      </c>
    </row>
    <row r="17" spans="2:5">
      <c r="B17" s="49"/>
      <c r="C17" s="49" t="s">
        <v>97</v>
      </c>
      <c r="D17" s="38"/>
      <c r="E17" s="38">
        <f>+SUM(E18,E19,E31,E36)</f>
        <v>168363.07340162431</v>
      </c>
    </row>
    <row r="18" spans="2:5">
      <c r="B18" s="45"/>
      <c r="C18" s="54" t="s">
        <v>4</v>
      </c>
      <c r="D18" s="54"/>
      <c r="E18" s="39">
        <v>62740.907917423589</v>
      </c>
    </row>
    <row r="19" spans="2:5">
      <c r="B19" s="51"/>
      <c r="C19" s="53" t="s">
        <v>76</v>
      </c>
      <c r="D19" s="53"/>
      <c r="E19" s="51">
        <f>+SUM(E20:E30)</f>
        <v>99187.367275862067</v>
      </c>
    </row>
    <row r="20" spans="2:5">
      <c r="B20" s="45"/>
      <c r="C20" s="45"/>
      <c r="D20" s="54" t="s">
        <v>17</v>
      </c>
      <c r="E20" s="39">
        <v>33528.399999999994</v>
      </c>
    </row>
    <row r="21" spans="2:5">
      <c r="B21" s="45"/>
      <c r="C21" s="45"/>
      <c r="D21" s="47" t="s">
        <v>18</v>
      </c>
      <c r="E21" s="39">
        <v>13146</v>
      </c>
    </row>
    <row r="22" spans="2:5">
      <c r="B22" s="45"/>
      <c r="C22" s="45"/>
      <c r="D22" s="47" t="s">
        <v>19</v>
      </c>
      <c r="E22" s="39">
        <v>29332.799999999999</v>
      </c>
    </row>
    <row r="23" spans="2:5">
      <c r="B23" s="45"/>
      <c r="C23" s="45"/>
      <c r="D23" s="47" t="s">
        <v>20</v>
      </c>
      <c r="E23" s="39">
        <v>1565.1000000000001</v>
      </c>
    </row>
    <row r="24" spans="2:5">
      <c r="B24" s="45"/>
      <c r="C24" s="45"/>
      <c r="D24" s="47" t="s">
        <v>21</v>
      </c>
      <c r="E24" s="39">
        <v>3109.7</v>
      </c>
    </row>
    <row r="25" spans="2:5">
      <c r="B25" s="45"/>
      <c r="C25" s="45"/>
      <c r="D25" s="47" t="s">
        <v>22</v>
      </c>
      <c r="E25" s="39">
        <v>57</v>
      </c>
    </row>
    <row r="26" spans="2:5">
      <c r="B26" s="45"/>
      <c r="C26" s="45"/>
      <c r="D26" s="47" t="s">
        <v>23</v>
      </c>
      <c r="E26" s="39">
        <v>6748.8</v>
      </c>
    </row>
    <row r="27" spans="2:5">
      <c r="B27" s="45"/>
      <c r="C27" s="45"/>
      <c r="D27" s="47" t="s">
        <v>24</v>
      </c>
      <c r="E27" s="39">
        <v>1276.5</v>
      </c>
    </row>
    <row r="28" spans="2:5">
      <c r="B28" s="45"/>
      <c r="C28" s="45"/>
      <c r="D28" s="47" t="s">
        <v>25</v>
      </c>
      <c r="E28" s="39">
        <v>1.66727586206897</v>
      </c>
    </row>
    <row r="29" spans="2:5">
      <c r="B29" s="45"/>
      <c r="C29" s="45"/>
      <c r="D29" s="47" t="s">
        <v>26</v>
      </c>
      <c r="E29" s="39">
        <v>2613</v>
      </c>
    </row>
    <row r="30" spans="2:5">
      <c r="B30" s="45"/>
      <c r="C30" s="45"/>
      <c r="D30" s="47" t="s">
        <v>27</v>
      </c>
      <c r="E30" s="39">
        <v>7808.4</v>
      </c>
    </row>
    <row r="31" spans="2:5">
      <c r="B31" s="48"/>
      <c r="C31" s="55" t="s">
        <v>77</v>
      </c>
      <c r="D31" s="52"/>
      <c r="E31" s="51">
        <f>+SUM(E32:E35)</f>
        <v>5142.5118000000002</v>
      </c>
    </row>
    <row r="32" spans="2:5">
      <c r="B32" s="45"/>
      <c r="C32" s="45"/>
      <c r="D32" s="47" t="s">
        <v>28</v>
      </c>
      <c r="E32" s="39">
        <v>3063.011</v>
      </c>
    </row>
    <row r="33" spans="2:5">
      <c r="B33" s="45"/>
      <c r="C33" s="45"/>
      <c r="D33" s="47" t="s">
        <v>29</v>
      </c>
      <c r="E33" s="39">
        <v>994.48500000000001</v>
      </c>
    </row>
    <row r="34" spans="2:5">
      <c r="B34" s="45"/>
      <c r="C34" s="45"/>
      <c r="D34" s="47" t="s">
        <v>30</v>
      </c>
      <c r="E34" s="50">
        <v>160.4408</v>
      </c>
    </row>
    <row r="35" spans="2:5">
      <c r="B35" s="45"/>
      <c r="C35" s="45"/>
      <c r="D35" s="47" t="s">
        <v>31</v>
      </c>
      <c r="E35" s="50">
        <v>924.57500000000005</v>
      </c>
    </row>
    <row r="36" spans="2:5">
      <c r="B36" s="48"/>
      <c r="C36" s="55" t="s">
        <v>95</v>
      </c>
      <c r="D36" s="52"/>
      <c r="E36" s="56">
        <f>+SUM(E37:E38)</f>
        <v>1292.2864083386264</v>
      </c>
    </row>
    <row r="37" spans="2:5">
      <c r="B37" s="45"/>
      <c r="C37" s="45"/>
      <c r="D37" s="47" t="s">
        <v>6</v>
      </c>
      <c r="E37" s="50">
        <v>189.03581333862635</v>
      </c>
    </row>
    <row r="38" spans="2:5">
      <c r="B38" s="45"/>
      <c r="C38" s="45"/>
      <c r="D38" s="47" t="s">
        <v>7</v>
      </c>
      <c r="E38" s="50">
        <v>1103.250595</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2"/>
  <sheetViews>
    <sheetView workbookViewId="0">
      <selection activeCell="B5" sqref="B5"/>
    </sheetView>
  </sheetViews>
  <sheetFormatPr baseColWidth="10" defaultRowHeight="11.25"/>
  <cols>
    <col min="1" max="1" width="4.7109375" style="3" customWidth="1"/>
    <col min="2" max="2" width="29.85546875" style="3" customWidth="1"/>
    <col min="3" max="28" width="11.5703125" style="3" bestFit="1" customWidth="1"/>
    <col min="29" max="29" width="11.7109375" style="3" bestFit="1" customWidth="1"/>
    <col min="30" max="16384" width="11.42578125" style="3"/>
  </cols>
  <sheetData>
    <row r="2" spans="2:29">
      <c r="B2" s="34" t="s">
        <v>84</v>
      </c>
    </row>
    <row r="3" spans="2:29">
      <c r="B3" s="34" t="s">
        <v>92</v>
      </c>
    </row>
    <row r="4" spans="2:29">
      <c r="B4" s="34" t="s">
        <v>85</v>
      </c>
    </row>
    <row r="5" spans="2:29" ht="12.75">
      <c r="B5" s="35" t="s">
        <v>0</v>
      </c>
      <c r="L5" s="1"/>
    </row>
    <row r="7" spans="2:29">
      <c r="B7" s="78"/>
      <c r="C7" s="298" t="s">
        <v>2</v>
      </c>
      <c r="D7" s="299"/>
      <c r="E7" s="299"/>
      <c r="F7" s="299"/>
      <c r="G7" s="299"/>
      <c r="H7" s="299"/>
      <c r="I7" s="299"/>
      <c r="J7" s="300"/>
      <c r="K7" s="298" t="s">
        <v>3</v>
      </c>
      <c r="L7" s="299"/>
      <c r="M7" s="299"/>
      <c r="N7" s="299"/>
      <c r="O7" s="299"/>
      <c r="P7" s="299"/>
      <c r="Q7" s="299"/>
      <c r="R7" s="299"/>
      <c r="S7" s="299"/>
      <c r="T7" s="299"/>
      <c r="U7" s="300"/>
      <c r="V7" s="301" t="s">
        <v>4</v>
      </c>
      <c r="W7" s="303" t="s">
        <v>5</v>
      </c>
      <c r="X7" s="304"/>
      <c r="Y7" s="304"/>
      <c r="Z7" s="305"/>
      <c r="AA7" s="306" t="s">
        <v>6</v>
      </c>
      <c r="AB7" s="308" t="s">
        <v>7</v>
      </c>
      <c r="AC7" s="296" t="s">
        <v>8</v>
      </c>
    </row>
    <row r="8" spans="2:29" ht="22.5">
      <c r="B8" s="79"/>
      <c r="C8" s="81" t="s">
        <v>9</v>
      </c>
      <c r="D8" s="25" t="s">
        <v>10</v>
      </c>
      <c r="E8" s="25" t="s">
        <v>11</v>
      </c>
      <c r="F8" s="25" t="s">
        <v>12</v>
      </c>
      <c r="G8" s="25" t="s">
        <v>13</v>
      </c>
      <c r="H8" s="25" t="s">
        <v>14</v>
      </c>
      <c r="I8" s="25" t="s">
        <v>15</v>
      </c>
      <c r="J8" s="26" t="s">
        <v>16</v>
      </c>
      <c r="K8" s="25" t="s">
        <v>17</v>
      </c>
      <c r="L8" s="27" t="s">
        <v>18</v>
      </c>
      <c r="M8" s="27" t="s">
        <v>19</v>
      </c>
      <c r="N8" s="25" t="s">
        <v>20</v>
      </c>
      <c r="O8" s="25" t="s">
        <v>21</v>
      </c>
      <c r="P8" s="25" t="s">
        <v>22</v>
      </c>
      <c r="Q8" s="25" t="s">
        <v>23</v>
      </c>
      <c r="R8" s="25" t="s">
        <v>24</v>
      </c>
      <c r="S8" s="25" t="s">
        <v>25</v>
      </c>
      <c r="T8" s="25" t="s">
        <v>26</v>
      </c>
      <c r="U8" s="25" t="s">
        <v>27</v>
      </c>
      <c r="V8" s="302"/>
      <c r="W8" s="70" t="s">
        <v>28</v>
      </c>
      <c r="X8" s="28" t="s">
        <v>29</v>
      </c>
      <c r="Y8" s="28" t="s">
        <v>30</v>
      </c>
      <c r="Z8" s="29" t="s">
        <v>31</v>
      </c>
      <c r="AA8" s="307"/>
      <c r="AB8" s="309"/>
      <c r="AC8" s="297"/>
    </row>
    <row r="9" spans="2:29">
      <c r="B9" s="80" t="s">
        <v>83</v>
      </c>
      <c r="C9" s="82">
        <f>+SUM(C11,C21)</f>
        <v>102122.502959073</v>
      </c>
      <c r="D9" s="77">
        <f t="shared" ref="D9:AB9" si="0">+SUM(D11,D21)</f>
        <v>45679.683904220728</v>
      </c>
      <c r="E9" s="77">
        <f t="shared" si="0"/>
        <v>64027.243937269501</v>
      </c>
      <c r="F9" s="77">
        <f t="shared" si="0"/>
        <v>80535.344947423117</v>
      </c>
      <c r="G9" s="77">
        <f t="shared" si="0"/>
        <v>17117.111674653101</v>
      </c>
      <c r="H9" s="77">
        <f t="shared" si="0"/>
        <v>333.22110743999991</v>
      </c>
      <c r="I9" s="77">
        <f t="shared" si="0"/>
        <v>4.6768064716</v>
      </c>
      <c r="J9" s="95">
        <f t="shared" si="0"/>
        <v>133.51854946699999</v>
      </c>
      <c r="K9" s="77">
        <f t="shared" si="0"/>
        <v>81902.159948729241</v>
      </c>
      <c r="L9" s="77">
        <f t="shared" si="0"/>
        <v>14970.005182544999</v>
      </c>
      <c r="M9" s="77">
        <f t="shared" si="0"/>
        <v>32790.125913484793</v>
      </c>
      <c r="N9" s="77">
        <f t="shared" si="0"/>
        <v>1254.943712088</v>
      </c>
      <c r="O9" s="77">
        <f t="shared" si="0"/>
        <v>14462.199165014044</v>
      </c>
      <c r="P9" s="77">
        <f t="shared" si="0"/>
        <v>211.38885138000003</v>
      </c>
      <c r="Q9" s="77">
        <f t="shared" si="0"/>
        <v>10096.811388692999</v>
      </c>
      <c r="R9" s="77">
        <f t="shared" si="0"/>
        <v>1058</v>
      </c>
      <c r="S9" s="77">
        <f t="shared" si="0"/>
        <v>1.6633333620689701</v>
      </c>
      <c r="T9" s="77">
        <f t="shared" si="0"/>
        <v>5449.5746899999995</v>
      </c>
      <c r="U9" s="77">
        <f t="shared" si="0"/>
        <v>6558.9474543999995</v>
      </c>
      <c r="V9" s="92">
        <f t="shared" si="0"/>
        <v>59224.550104871072</v>
      </c>
      <c r="W9" s="77">
        <f t="shared" si="0"/>
        <v>3054.2795499999997</v>
      </c>
      <c r="X9" s="77">
        <f t="shared" si="0"/>
        <v>995.32600000000002</v>
      </c>
      <c r="Y9" s="77">
        <f t="shared" si="0"/>
        <v>160.4408</v>
      </c>
      <c r="Z9" s="77">
        <f t="shared" si="0"/>
        <v>740.14599999999996</v>
      </c>
      <c r="AA9" s="92">
        <f t="shared" si="0"/>
        <v>187.29295624711324</v>
      </c>
      <c r="AB9" s="77">
        <f t="shared" si="0"/>
        <v>0</v>
      </c>
      <c r="AC9" s="83">
        <f>+SUM(AC11,AC21)</f>
        <v>543071.15893683233</v>
      </c>
    </row>
    <row r="11" spans="2:29">
      <c r="B11" s="76" t="s">
        <v>74</v>
      </c>
      <c r="C11" s="82">
        <f>+SUM(C12:C19)</f>
        <v>102122.502959073</v>
      </c>
      <c r="D11" s="77">
        <f t="shared" ref="D11:AB11" si="1">+SUM(D12:D19)</f>
        <v>25264.998378925284</v>
      </c>
      <c r="E11" s="77">
        <f t="shared" si="1"/>
        <v>62639.665976019998</v>
      </c>
      <c r="F11" s="77">
        <f t="shared" si="1"/>
        <v>42236.732728797702</v>
      </c>
      <c r="G11" s="77">
        <f t="shared" si="1"/>
        <v>17117.111674653101</v>
      </c>
      <c r="H11" s="77">
        <f t="shared" si="1"/>
        <v>333.22110743999991</v>
      </c>
      <c r="I11" s="77">
        <f t="shared" si="1"/>
        <v>4.6768064716</v>
      </c>
      <c r="J11" s="95">
        <f t="shared" si="1"/>
        <v>133.51854946699999</v>
      </c>
      <c r="K11" s="77">
        <f t="shared" si="1"/>
        <v>6987.3139068355813</v>
      </c>
      <c r="L11" s="77">
        <f t="shared" si="1"/>
        <v>1950.39109461</v>
      </c>
      <c r="M11" s="77">
        <f t="shared" si="1"/>
        <v>0</v>
      </c>
      <c r="N11" s="77">
        <f t="shared" si="1"/>
        <v>0</v>
      </c>
      <c r="O11" s="77">
        <f t="shared" si="1"/>
        <v>96.587839553044105</v>
      </c>
      <c r="P11" s="77">
        <f t="shared" si="1"/>
        <v>0</v>
      </c>
      <c r="Q11" s="77">
        <f t="shared" si="1"/>
        <v>7.9390530000000001E-2</v>
      </c>
      <c r="R11" s="77">
        <f t="shared" si="1"/>
        <v>1023.5</v>
      </c>
      <c r="S11" s="77">
        <f t="shared" si="1"/>
        <v>0.38817546000000003</v>
      </c>
      <c r="T11" s="77">
        <f t="shared" si="1"/>
        <v>3062.3670000000002</v>
      </c>
      <c r="U11" s="77">
        <f t="shared" si="1"/>
        <v>0</v>
      </c>
      <c r="V11" s="92">
        <f t="shared" si="1"/>
        <v>0</v>
      </c>
      <c r="W11" s="77">
        <f t="shared" si="1"/>
        <v>2858.1489999999999</v>
      </c>
      <c r="X11" s="77">
        <f t="shared" si="1"/>
        <v>0</v>
      </c>
      <c r="Y11" s="77">
        <f t="shared" si="1"/>
        <v>0</v>
      </c>
      <c r="Z11" s="77">
        <f t="shared" si="1"/>
        <v>0</v>
      </c>
      <c r="AA11" s="92">
        <f t="shared" si="1"/>
        <v>0</v>
      </c>
      <c r="AB11" s="77">
        <f t="shared" si="1"/>
        <v>0</v>
      </c>
      <c r="AC11" s="83">
        <f t="shared" ref="AC11:AC24" si="2">+SUM(C11:AB11)</f>
        <v>265831.20458783634</v>
      </c>
    </row>
    <row r="12" spans="2:29">
      <c r="B12" s="96" t="s">
        <v>40</v>
      </c>
      <c r="C12" s="99">
        <v>0</v>
      </c>
      <c r="D12" s="74">
        <v>0</v>
      </c>
      <c r="E12" s="74">
        <v>0</v>
      </c>
      <c r="F12" s="74">
        <v>0</v>
      </c>
      <c r="G12" s="72"/>
      <c r="H12" s="72"/>
      <c r="I12" s="72"/>
      <c r="J12" s="100">
        <v>0</v>
      </c>
      <c r="K12" s="74">
        <v>0</v>
      </c>
      <c r="L12" s="74">
        <v>0</v>
      </c>
      <c r="M12" s="74">
        <v>0</v>
      </c>
      <c r="N12" s="74">
        <v>0</v>
      </c>
      <c r="O12" s="74">
        <v>0</v>
      </c>
      <c r="P12" s="74">
        <v>0</v>
      </c>
      <c r="Q12" s="74">
        <v>0</v>
      </c>
      <c r="R12" s="74">
        <v>0</v>
      </c>
      <c r="S12" s="74">
        <v>0</v>
      </c>
      <c r="T12" s="74">
        <v>0</v>
      </c>
      <c r="U12" s="74">
        <v>0</v>
      </c>
      <c r="V12" s="93">
        <v>0</v>
      </c>
      <c r="W12" s="74">
        <v>0</v>
      </c>
      <c r="X12" s="74">
        <v>0</v>
      </c>
      <c r="Y12" s="74">
        <v>0</v>
      </c>
      <c r="Z12" s="74">
        <v>0</v>
      </c>
      <c r="AA12" s="93">
        <v>0</v>
      </c>
      <c r="AB12" s="74">
        <v>0</v>
      </c>
      <c r="AC12" s="87">
        <f t="shared" si="2"/>
        <v>0</v>
      </c>
    </row>
    <row r="13" spans="2:29">
      <c r="B13" s="97" t="s">
        <v>41</v>
      </c>
      <c r="C13" s="99">
        <v>0</v>
      </c>
      <c r="D13" s="74">
        <v>21831.456144658401</v>
      </c>
      <c r="E13" s="74">
        <v>58490.205176019997</v>
      </c>
      <c r="F13" s="74">
        <v>5445.3305549999995</v>
      </c>
      <c r="G13" s="74">
        <v>16967.0056874199</v>
      </c>
      <c r="H13" s="74">
        <v>316.59042399999993</v>
      </c>
      <c r="I13" s="74">
        <v>4.5879538000000002</v>
      </c>
      <c r="J13" s="100">
        <v>81.184623626999993</v>
      </c>
      <c r="K13" s="74">
        <v>5776.00214824248</v>
      </c>
      <c r="L13" s="74">
        <v>918.71630360999995</v>
      </c>
      <c r="M13" s="74">
        <v>0</v>
      </c>
      <c r="N13" s="74">
        <v>0</v>
      </c>
      <c r="O13" s="74">
        <v>0</v>
      </c>
      <c r="P13" s="74">
        <v>0</v>
      </c>
      <c r="Q13" s="74">
        <v>0</v>
      </c>
      <c r="R13" s="74">
        <v>0</v>
      </c>
      <c r="S13" s="74">
        <v>0</v>
      </c>
      <c r="T13" s="74">
        <v>3062.3670000000002</v>
      </c>
      <c r="U13" s="74">
        <v>0</v>
      </c>
      <c r="V13" s="93">
        <v>0</v>
      </c>
      <c r="W13" s="74">
        <v>0</v>
      </c>
      <c r="X13" s="74">
        <v>0</v>
      </c>
      <c r="Y13" s="74">
        <v>0</v>
      </c>
      <c r="Z13" s="74">
        <v>0</v>
      </c>
      <c r="AA13" s="93">
        <v>0</v>
      </c>
      <c r="AB13" s="74">
        <v>0</v>
      </c>
      <c r="AC13" s="87">
        <f t="shared" si="2"/>
        <v>112893.44601637777</v>
      </c>
    </row>
    <row r="14" spans="2:29">
      <c r="B14" s="97" t="s">
        <v>42</v>
      </c>
      <c r="C14" s="99">
        <v>0</v>
      </c>
      <c r="D14" s="74">
        <v>1245.8209118238201</v>
      </c>
      <c r="E14" s="74">
        <v>0</v>
      </c>
      <c r="F14" s="74">
        <v>36791.402173797702</v>
      </c>
      <c r="G14" s="74">
        <v>150.10598723319998</v>
      </c>
      <c r="H14" s="74">
        <v>16.630683439999999</v>
      </c>
      <c r="I14" s="74">
        <v>8.8852671600000002E-2</v>
      </c>
      <c r="J14" s="100">
        <v>0</v>
      </c>
      <c r="K14" s="74">
        <v>873.41175859310204</v>
      </c>
      <c r="L14" s="74">
        <v>1031.6747909999999</v>
      </c>
      <c r="M14" s="74">
        <v>0</v>
      </c>
      <c r="N14" s="74">
        <v>0</v>
      </c>
      <c r="O14" s="74">
        <v>8.4471576200000005</v>
      </c>
      <c r="P14" s="74">
        <v>0</v>
      </c>
      <c r="Q14" s="74">
        <v>7.9390530000000001E-2</v>
      </c>
      <c r="R14" s="74">
        <v>0</v>
      </c>
      <c r="S14" s="74">
        <v>0.38817546000000003</v>
      </c>
      <c r="T14" s="74">
        <v>0</v>
      </c>
      <c r="U14" s="74">
        <v>0</v>
      </c>
      <c r="V14" s="93">
        <v>0</v>
      </c>
      <c r="W14" s="74">
        <v>0</v>
      </c>
      <c r="X14" s="74">
        <v>0</v>
      </c>
      <c r="Y14" s="74">
        <v>0</v>
      </c>
      <c r="Z14" s="74">
        <v>0</v>
      </c>
      <c r="AA14" s="93">
        <v>0</v>
      </c>
      <c r="AB14" s="74">
        <v>0</v>
      </c>
      <c r="AC14" s="87">
        <f t="shared" si="2"/>
        <v>40118.049882169427</v>
      </c>
    </row>
    <row r="15" spans="2:29">
      <c r="B15" s="97" t="s">
        <v>43</v>
      </c>
      <c r="C15" s="99">
        <v>0</v>
      </c>
      <c r="D15" s="74">
        <v>0</v>
      </c>
      <c r="E15" s="74">
        <v>4149.4607999999998</v>
      </c>
      <c r="F15" s="74">
        <v>0</v>
      </c>
      <c r="G15" s="72"/>
      <c r="H15" s="72"/>
      <c r="I15" s="72"/>
      <c r="J15" s="100">
        <v>0</v>
      </c>
      <c r="K15" s="74">
        <v>0</v>
      </c>
      <c r="L15" s="74">
        <v>0</v>
      </c>
      <c r="M15" s="74">
        <v>0</v>
      </c>
      <c r="N15" s="74">
        <v>0</v>
      </c>
      <c r="O15" s="74">
        <v>0</v>
      </c>
      <c r="P15" s="74">
        <v>0</v>
      </c>
      <c r="Q15" s="74">
        <v>0</v>
      </c>
      <c r="R15" s="74">
        <v>0</v>
      </c>
      <c r="S15" s="74">
        <v>0</v>
      </c>
      <c r="T15" s="74">
        <v>0</v>
      </c>
      <c r="U15" s="74">
        <v>0</v>
      </c>
      <c r="V15" s="93">
        <v>0</v>
      </c>
      <c r="W15" s="74">
        <v>0</v>
      </c>
      <c r="X15" s="74">
        <v>0</v>
      </c>
      <c r="Y15" s="74">
        <v>0</v>
      </c>
      <c r="Z15" s="74">
        <v>0</v>
      </c>
      <c r="AA15" s="93">
        <v>0</v>
      </c>
      <c r="AB15" s="74">
        <v>0</v>
      </c>
      <c r="AC15" s="87">
        <f t="shared" si="2"/>
        <v>4149.4607999999998</v>
      </c>
    </row>
    <row r="16" spans="2:29">
      <c r="B16" s="97" t="s">
        <v>44</v>
      </c>
      <c r="C16" s="99">
        <v>0</v>
      </c>
      <c r="D16" s="74">
        <v>0</v>
      </c>
      <c r="E16" s="74">
        <v>0</v>
      </c>
      <c r="F16" s="74">
        <v>0</v>
      </c>
      <c r="G16" s="72"/>
      <c r="H16" s="72"/>
      <c r="I16" s="72"/>
      <c r="J16" s="100">
        <v>0</v>
      </c>
      <c r="K16" s="74">
        <v>0</v>
      </c>
      <c r="L16" s="74">
        <v>0</v>
      </c>
      <c r="M16" s="74">
        <v>0</v>
      </c>
      <c r="N16" s="74">
        <v>0</v>
      </c>
      <c r="O16" s="74">
        <v>0</v>
      </c>
      <c r="P16" s="74">
        <v>0</v>
      </c>
      <c r="Q16" s="74">
        <v>0</v>
      </c>
      <c r="R16" s="74">
        <v>0</v>
      </c>
      <c r="S16" s="74">
        <v>0</v>
      </c>
      <c r="T16" s="74">
        <v>0</v>
      </c>
      <c r="U16" s="74">
        <v>0</v>
      </c>
      <c r="V16" s="93">
        <v>0</v>
      </c>
      <c r="W16" s="74">
        <v>2858.1489999999999</v>
      </c>
      <c r="X16" s="74">
        <v>0</v>
      </c>
      <c r="Y16" s="74">
        <v>0</v>
      </c>
      <c r="Z16" s="74">
        <v>0</v>
      </c>
      <c r="AA16" s="93">
        <v>0</v>
      </c>
      <c r="AB16" s="74">
        <v>0</v>
      </c>
      <c r="AC16" s="87">
        <f t="shared" si="2"/>
        <v>2858.1489999999999</v>
      </c>
    </row>
    <row r="17" spans="2:29">
      <c r="B17" s="97" t="s">
        <v>45</v>
      </c>
      <c r="C17" s="99">
        <v>0</v>
      </c>
      <c r="D17" s="74">
        <v>112.09799083506201</v>
      </c>
      <c r="E17" s="74">
        <v>0</v>
      </c>
      <c r="F17" s="74">
        <v>0</v>
      </c>
      <c r="G17" s="72"/>
      <c r="H17" s="72"/>
      <c r="I17" s="72"/>
      <c r="J17" s="100">
        <v>52.333925839999999</v>
      </c>
      <c r="K17" s="74">
        <v>0</v>
      </c>
      <c r="L17" s="74">
        <v>0</v>
      </c>
      <c r="M17" s="74">
        <v>0</v>
      </c>
      <c r="N17" s="74">
        <v>0</v>
      </c>
      <c r="O17" s="74">
        <v>31.127976</v>
      </c>
      <c r="P17" s="74">
        <v>0</v>
      </c>
      <c r="Q17" s="74">
        <v>0</v>
      </c>
      <c r="R17" s="74">
        <v>0</v>
      </c>
      <c r="S17" s="74">
        <v>0</v>
      </c>
      <c r="T17" s="74">
        <v>0</v>
      </c>
      <c r="U17" s="74">
        <v>0</v>
      </c>
      <c r="V17" s="93">
        <v>0</v>
      </c>
      <c r="W17" s="74">
        <v>0</v>
      </c>
      <c r="X17" s="74">
        <v>0</v>
      </c>
      <c r="Y17" s="74">
        <v>0</v>
      </c>
      <c r="Z17" s="74">
        <v>0</v>
      </c>
      <c r="AA17" s="93">
        <v>0</v>
      </c>
      <c r="AB17" s="74">
        <v>0</v>
      </c>
      <c r="AC17" s="87">
        <f t="shared" si="2"/>
        <v>195.559892675062</v>
      </c>
    </row>
    <row r="18" spans="2:29">
      <c r="B18" s="97" t="s">
        <v>46</v>
      </c>
      <c r="C18" s="99">
        <v>102122.502959073</v>
      </c>
      <c r="D18" s="74">
        <v>0</v>
      </c>
      <c r="E18" s="74">
        <v>0</v>
      </c>
      <c r="F18" s="74">
        <v>0</v>
      </c>
      <c r="G18" s="72"/>
      <c r="H18" s="72"/>
      <c r="I18" s="72"/>
      <c r="J18" s="100">
        <v>0</v>
      </c>
      <c r="K18" s="74">
        <v>0</v>
      </c>
      <c r="L18" s="74">
        <v>0</v>
      </c>
      <c r="M18" s="74">
        <v>0</v>
      </c>
      <c r="N18" s="74">
        <v>0</v>
      </c>
      <c r="O18" s="74">
        <v>57.012705933044103</v>
      </c>
      <c r="P18" s="74">
        <v>0</v>
      </c>
      <c r="Q18" s="74">
        <v>0</v>
      </c>
      <c r="R18" s="74">
        <v>1023.5</v>
      </c>
      <c r="S18" s="74">
        <v>0</v>
      </c>
      <c r="T18" s="74">
        <v>0</v>
      </c>
      <c r="U18" s="74">
        <v>0</v>
      </c>
      <c r="V18" s="93">
        <v>0</v>
      </c>
      <c r="W18" s="74">
        <v>0</v>
      </c>
      <c r="X18" s="74">
        <v>0</v>
      </c>
      <c r="Y18" s="74">
        <v>0</v>
      </c>
      <c r="Z18" s="74">
        <v>0</v>
      </c>
      <c r="AA18" s="93">
        <v>0</v>
      </c>
      <c r="AB18" s="74">
        <v>0</v>
      </c>
      <c r="AC18" s="87">
        <f t="shared" si="2"/>
        <v>103203.01566500604</v>
      </c>
    </row>
    <row r="19" spans="2:29">
      <c r="B19" s="98" t="s">
        <v>47</v>
      </c>
      <c r="C19" s="101">
        <v>0</v>
      </c>
      <c r="D19" s="84">
        <v>2075.6233316080002</v>
      </c>
      <c r="E19" s="84">
        <v>0</v>
      </c>
      <c r="F19" s="84">
        <v>0</v>
      </c>
      <c r="G19" s="85"/>
      <c r="H19" s="85"/>
      <c r="I19" s="85"/>
      <c r="J19" s="102">
        <v>0</v>
      </c>
      <c r="K19" s="84">
        <v>337.9</v>
      </c>
      <c r="L19" s="84">
        <v>0</v>
      </c>
      <c r="M19" s="84">
        <v>0</v>
      </c>
      <c r="N19" s="84">
        <v>0</v>
      </c>
      <c r="O19" s="84">
        <v>0</v>
      </c>
      <c r="P19" s="84">
        <v>0</v>
      </c>
      <c r="Q19" s="84">
        <v>0</v>
      </c>
      <c r="R19" s="84">
        <v>0</v>
      </c>
      <c r="S19" s="84">
        <v>0</v>
      </c>
      <c r="T19" s="84">
        <v>0</v>
      </c>
      <c r="U19" s="84">
        <v>0</v>
      </c>
      <c r="V19" s="94">
        <v>0</v>
      </c>
      <c r="W19" s="84">
        <v>0</v>
      </c>
      <c r="X19" s="84">
        <v>0</v>
      </c>
      <c r="Y19" s="84">
        <v>0</v>
      </c>
      <c r="Z19" s="84">
        <v>0</v>
      </c>
      <c r="AA19" s="94">
        <v>0</v>
      </c>
      <c r="AB19" s="84">
        <v>0</v>
      </c>
      <c r="AC19" s="88">
        <f t="shared" si="2"/>
        <v>2413.5233316080003</v>
      </c>
    </row>
    <row r="20" spans="2:29">
      <c r="B20" s="31"/>
      <c r="C20" s="32"/>
      <c r="D20" s="32"/>
      <c r="E20" s="32"/>
      <c r="F20" s="32"/>
      <c r="G20" s="30"/>
      <c r="H20" s="30"/>
      <c r="I20" s="30"/>
      <c r="J20" s="32"/>
      <c r="K20" s="32"/>
      <c r="L20" s="32"/>
      <c r="M20" s="32"/>
      <c r="N20" s="32"/>
      <c r="O20" s="32"/>
      <c r="P20" s="32"/>
      <c r="Q20" s="32"/>
      <c r="R20" s="32"/>
      <c r="S20" s="32"/>
      <c r="T20" s="32"/>
      <c r="U20" s="32"/>
      <c r="V20" s="32"/>
      <c r="W20" s="32"/>
      <c r="X20" s="32"/>
      <c r="Y20" s="32"/>
      <c r="Z20" s="32"/>
      <c r="AA20" s="32"/>
      <c r="AB20" s="32"/>
      <c r="AC20" s="33"/>
    </row>
    <row r="21" spans="2:29">
      <c r="B21" s="76" t="s">
        <v>48</v>
      </c>
      <c r="C21" s="82">
        <f>+SUM(C22,C30,C42,C47,C51)</f>
        <v>0</v>
      </c>
      <c r="D21" s="77">
        <f t="shared" ref="D21:AB21" si="3">+SUM(D22,D30,D42,D47,D51)</f>
        <v>20414.685525295441</v>
      </c>
      <c r="E21" s="77">
        <f t="shared" si="3"/>
        <v>1387.5779612494998</v>
      </c>
      <c r="F21" s="77">
        <f t="shared" si="3"/>
        <v>38298.612218625407</v>
      </c>
      <c r="G21" s="77">
        <f t="shared" si="3"/>
        <v>0</v>
      </c>
      <c r="H21" s="77">
        <f t="shared" si="3"/>
        <v>0</v>
      </c>
      <c r="I21" s="77">
        <f t="shared" si="3"/>
        <v>0</v>
      </c>
      <c r="J21" s="95">
        <f t="shared" si="3"/>
        <v>0</v>
      </c>
      <c r="K21" s="82">
        <f t="shared" si="3"/>
        <v>74914.846041893659</v>
      </c>
      <c r="L21" s="77">
        <f t="shared" si="3"/>
        <v>13019.614087934999</v>
      </c>
      <c r="M21" s="77">
        <f t="shared" si="3"/>
        <v>32790.125913484793</v>
      </c>
      <c r="N21" s="77">
        <f t="shared" si="3"/>
        <v>1254.943712088</v>
      </c>
      <c r="O21" s="77">
        <f t="shared" si="3"/>
        <v>14365.611325461001</v>
      </c>
      <c r="P21" s="77">
        <f t="shared" si="3"/>
        <v>211.38885138000003</v>
      </c>
      <c r="Q21" s="77">
        <f t="shared" si="3"/>
        <v>10096.731998162999</v>
      </c>
      <c r="R21" s="77">
        <f t="shared" si="3"/>
        <v>34.5</v>
      </c>
      <c r="S21" s="77">
        <f t="shared" si="3"/>
        <v>1.2751579020689701</v>
      </c>
      <c r="T21" s="77">
        <f t="shared" si="3"/>
        <v>2387.2076899999997</v>
      </c>
      <c r="U21" s="95">
        <f t="shared" si="3"/>
        <v>6558.9474543999995</v>
      </c>
      <c r="V21" s="77">
        <f t="shared" si="3"/>
        <v>59224.550104871072</v>
      </c>
      <c r="W21" s="82">
        <f t="shared" si="3"/>
        <v>196.13055000000003</v>
      </c>
      <c r="X21" s="77">
        <f t="shared" si="3"/>
        <v>995.32600000000002</v>
      </c>
      <c r="Y21" s="77">
        <f t="shared" si="3"/>
        <v>160.4408</v>
      </c>
      <c r="Z21" s="95">
        <f t="shared" si="3"/>
        <v>740.14599999999996</v>
      </c>
      <c r="AA21" s="77">
        <f t="shared" si="3"/>
        <v>187.29295624711324</v>
      </c>
      <c r="AB21" s="92">
        <f t="shared" si="3"/>
        <v>0</v>
      </c>
      <c r="AC21" s="123">
        <f t="shared" ref="AC21" si="4">+SUM(C21:AB21)</f>
        <v>277239.95434899605</v>
      </c>
    </row>
    <row r="22" spans="2:29">
      <c r="B22" s="104" t="s">
        <v>49</v>
      </c>
      <c r="C22" s="108">
        <f>+SUM(C23:C29)</f>
        <v>0</v>
      </c>
      <c r="D22" s="71">
        <f t="shared" ref="D22:AB22" si="5">+SUM(D23:D29)</f>
        <v>6759.2371348400002</v>
      </c>
      <c r="E22" s="71">
        <f t="shared" si="5"/>
        <v>0</v>
      </c>
      <c r="F22" s="71">
        <f t="shared" si="5"/>
        <v>0</v>
      </c>
      <c r="G22" s="71">
        <f t="shared" si="5"/>
        <v>0</v>
      </c>
      <c r="H22" s="71">
        <f t="shared" si="5"/>
        <v>0</v>
      </c>
      <c r="I22" s="71">
        <f t="shared" si="5"/>
        <v>0</v>
      </c>
      <c r="J22" s="109">
        <f t="shared" si="5"/>
        <v>0</v>
      </c>
      <c r="K22" s="108">
        <f t="shared" si="5"/>
        <v>391.06253293999998</v>
      </c>
      <c r="L22" s="71">
        <f t="shared" si="5"/>
        <v>374.62826100000001</v>
      </c>
      <c r="M22" s="71">
        <f t="shared" si="5"/>
        <v>863.13416000000007</v>
      </c>
      <c r="N22" s="71">
        <f t="shared" si="5"/>
        <v>0</v>
      </c>
      <c r="O22" s="71">
        <f t="shared" si="5"/>
        <v>450.89254386000005</v>
      </c>
      <c r="P22" s="71">
        <f t="shared" si="5"/>
        <v>0</v>
      </c>
      <c r="Q22" s="71">
        <f t="shared" si="5"/>
        <v>0</v>
      </c>
      <c r="R22" s="71">
        <f t="shared" si="5"/>
        <v>34.5</v>
      </c>
      <c r="S22" s="71">
        <f t="shared" si="5"/>
        <v>1.2751579020689701</v>
      </c>
      <c r="T22" s="71">
        <f t="shared" si="5"/>
        <v>0</v>
      </c>
      <c r="U22" s="109">
        <f t="shared" si="5"/>
        <v>4795.6319999999996</v>
      </c>
      <c r="V22" s="71">
        <f t="shared" si="5"/>
        <v>3266.2367688922013</v>
      </c>
      <c r="W22" s="108">
        <f t="shared" si="5"/>
        <v>0</v>
      </c>
      <c r="X22" s="71">
        <f t="shared" si="5"/>
        <v>277.3</v>
      </c>
      <c r="Y22" s="71">
        <f t="shared" si="5"/>
        <v>160.4408</v>
      </c>
      <c r="Z22" s="109">
        <f t="shared" si="5"/>
        <v>608.33699999999999</v>
      </c>
      <c r="AA22" s="71">
        <f t="shared" si="5"/>
        <v>8.3684524471132402</v>
      </c>
      <c r="AB22" s="119">
        <f t="shared" si="5"/>
        <v>0</v>
      </c>
      <c r="AC22" s="124">
        <f t="shared" si="2"/>
        <v>17991.044811881384</v>
      </c>
    </row>
    <row r="23" spans="2:29">
      <c r="B23" s="97" t="s">
        <v>40</v>
      </c>
      <c r="C23" s="110">
        <v>0</v>
      </c>
      <c r="D23" s="72">
        <v>0</v>
      </c>
      <c r="E23" s="72">
        <v>0</v>
      </c>
      <c r="F23" s="72">
        <v>0</v>
      </c>
      <c r="G23" s="72">
        <v>0</v>
      </c>
      <c r="H23" s="72">
        <v>0</v>
      </c>
      <c r="I23" s="72">
        <v>0</v>
      </c>
      <c r="J23" s="111">
        <v>0</v>
      </c>
      <c r="K23" s="115">
        <v>0</v>
      </c>
      <c r="L23" s="72">
        <v>0</v>
      </c>
      <c r="M23" s="72">
        <v>0</v>
      </c>
      <c r="N23" s="72">
        <v>0</v>
      </c>
      <c r="O23" s="72">
        <v>0</v>
      </c>
      <c r="P23" s="72">
        <v>0</v>
      </c>
      <c r="Q23" s="72">
        <v>0</v>
      </c>
      <c r="R23" s="72">
        <v>0</v>
      </c>
      <c r="S23" s="72">
        <v>0</v>
      </c>
      <c r="T23" s="72">
        <v>0</v>
      </c>
      <c r="U23" s="111">
        <v>0</v>
      </c>
      <c r="V23" s="72">
        <v>0</v>
      </c>
      <c r="W23" s="110">
        <v>0</v>
      </c>
      <c r="X23" s="72">
        <v>0</v>
      </c>
      <c r="Y23" s="72">
        <v>0</v>
      </c>
      <c r="Z23" s="111">
        <v>0</v>
      </c>
      <c r="AA23" s="72">
        <v>0</v>
      </c>
      <c r="AB23" s="120">
        <v>0</v>
      </c>
      <c r="AC23" s="117">
        <f t="shared" si="2"/>
        <v>0</v>
      </c>
    </row>
    <row r="24" spans="2:29">
      <c r="B24" s="97" t="s">
        <v>4</v>
      </c>
      <c r="C24" s="110">
        <v>0</v>
      </c>
      <c r="D24" s="72">
        <v>0</v>
      </c>
      <c r="E24" s="72">
        <v>0</v>
      </c>
      <c r="F24" s="72">
        <v>0</v>
      </c>
      <c r="G24" s="72">
        <v>0</v>
      </c>
      <c r="H24" s="72">
        <v>0</v>
      </c>
      <c r="I24" s="72">
        <v>0</v>
      </c>
      <c r="J24" s="111">
        <v>0</v>
      </c>
      <c r="K24" s="110">
        <v>1.2195791999999999</v>
      </c>
      <c r="L24" s="72">
        <v>0</v>
      </c>
      <c r="M24" s="72">
        <v>0</v>
      </c>
      <c r="N24" s="72">
        <v>0</v>
      </c>
      <c r="O24" s="72">
        <v>0</v>
      </c>
      <c r="P24" s="72">
        <v>0</v>
      </c>
      <c r="Q24" s="72">
        <v>0</v>
      </c>
      <c r="R24" s="72">
        <v>0</v>
      </c>
      <c r="S24" s="72">
        <v>0</v>
      </c>
      <c r="T24" s="72">
        <v>0</v>
      </c>
      <c r="U24" s="111">
        <v>0</v>
      </c>
      <c r="V24" s="72">
        <v>2523.2998069800014</v>
      </c>
      <c r="W24" s="110">
        <v>0</v>
      </c>
      <c r="X24" s="72">
        <v>0</v>
      </c>
      <c r="Y24" s="72">
        <v>0</v>
      </c>
      <c r="Z24" s="111">
        <v>0</v>
      </c>
      <c r="AA24" s="72">
        <v>0</v>
      </c>
      <c r="AB24" s="120">
        <v>0</v>
      </c>
      <c r="AC24" s="117">
        <f t="shared" si="2"/>
        <v>2524.5193861800017</v>
      </c>
    </row>
    <row r="25" spans="2:29">
      <c r="B25" s="97" t="s">
        <v>43</v>
      </c>
      <c r="C25" s="110">
        <v>0</v>
      </c>
      <c r="D25" s="72">
        <v>0</v>
      </c>
      <c r="E25" s="72">
        <v>0</v>
      </c>
      <c r="F25" s="72">
        <v>0</v>
      </c>
      <c r="G25" s="72">
        <v>0</v>
      </c>
      <c r="H25" s="72">
        <v>0</v>
      </c>
      <c r="I25" s="72">
        <v>0</v>
      </c>
      <c r="J25" s="111">
        <v>0</v>
      </c>
      <c r="K25" s="110">
        <v>0</v>
      </c>
      <c r="L25" s="72">
        <v>0</v>
      </c>
      <c r="M25" s="72">
        <v>0</v>
      </c>
      <c r="N25" s="72">
        <v>0</v>
      </c>
      <c r="O25" s="72">
        <v>0</v>
      </c>
      <c r="P25" s="72">
        <v>0</v>
      </c>
      <c r="Q25" s="72">
        <v>0</v>
      </c>
      <c r="R25" s="72">
        <v>0</v>
      </c>
      <c r="S25" s="72">
        <v>0</v>
      </c>
      <c r="T25" s="72">
        <v>0</v>
      </c>
      <c r="U25" s="111">
        <v>0</v>
      </c>
      <c r="V25" s="72">
        <v>3.0945706799999999</v>
      </c>
      <c r="W25" s="110">
        <v>0</v>
      </c>
      <c r="X25" s="72">
        <v>98.406000000000006</v>
      </c>
      <c r="Y25" s="72">
        <v>0</v>
      </c>
      <c r="Z25" s="111">
        <v>300.81</v>
      </c>
      <c r="AA25" s="72">
        <v>0</v>
      </c>
      <c r="AB25" s="120">
        <v>0</v>
      </c>
      <c r="AC25" s="117">
        <f t="shared" ref="AC25:AC51" si="6">+SUM(C25:AB25)</f>
        <v>402.31057068000001</v>
      </c>
    </row>
    <row r="26" spans="2:29">
      <c r="B26" s="97" t="s">
        <v>44</v>
      </c>
      <c r="C26" s="110">
        <v>0</v>
      </c>
      <c r="D26" s="72">
        <v>0</v>
      </c>
      <c r="E26" s="72">
        <v>0</v>
      </c>
      <c r="F26" s="72">
        <v>0</v>
      </c>
      <c r="G26" s="72">
        <v>0</v>
      </c>
      <c r="H26" s="72">
        <v>0</v>
      </c>
      <c r="I26" s="72">
        <v>0</v>
      </c>
      <c r="J26" s="111">
        <v>0</v>
      </c>
      <c r="K26" s="110">
        <v>295.45647473999998</v>
      </c>
      <c r="L26" s="72">
        <v>357.45150000000001</v>
      </c>
      <c r="M26" s="72">
        <v>0</v>
      </c>
      <c r="N26" s="72">
        <v>0</v>
      </c>
      <c r="O26" s="72">
        <v>2.3574018600000004</v>
      </c>
      <c r="P26" s="72">
        <v>0</v>
      </c>
      <c r="Q26" s="72">
        <v>0</v>
      </c>
      <c r="R26" s="72">
        <v>0</v>
      </c>
      <c r="S26" s="72">
        <v>0</v>
      </c>
      <c r="T26" s="72">
        <v>0</v>
      </c>
      <c r="U26" s="111">
        <v>0</v>
      </c>
      <c r="V26" s="72">
        <v>0</v>
      </c>
      <c r="W26" s="110">
        <v>0</v>
      </c>
      <c r="X26" s="72">
        <v>178.89400000000001</v>
      </c>
      <c r="Y26" s="72">
        <v>160.4408</v>
      </c>
      <c r="Z26" s="111">
        <v>307.52699999999999</v>
      </c>
      <c r="AA26" s="72">
        <v>0</v>
      </c>
      <c r="AB26" s="120">
        <v>0</v>
      </c>
      <c r="AC26" s="117">
        <f t="shared" si="6"/>
        <v>1302.1271766</v>
      </c>
    </row>
    <row r="27" spans="2:29">
      <c r="B27" s="97" t="s">
        <v>45</v>
      </c>
      <c r="C27" s="110">
        <v>0</v>
      </c>
      <c r="D27" s="72">
        <v>0</v>
      </c>
      <c r="E27" s="72">
        <v>0</v>
      </c>
      <c r="F27" s="72">
        <v>0</v>
      </c>
      <c r="G27" s="72">
        <v>0</v>
      </c>
      <c r="H27" s="72">
        <v>0</v>
      </c>
      <c r="I27" s="72">
        <v>0</v>
      </c>
      <c r="J27" s="111">
        <v>0</v>
      </c>
      <c r="K27" s="110">
        <v>0</v>
      </c>
      <c r="L27" s="72">
        <v>0</v>
      </c>
      <c r="M27" s="72">
        <v>0</v>
      </c>
      <c r="N27" s="72">
        <v>0</v>
      </c>
      <c r="O27" s="72">
        <v>0</v>
      </c>
      <c r="P27" s="72">
        <v>0</v>
      </c>
      <c r="Q27" s="72">
        <v>0</v>
      </c>
      <c r="R27" s="72">
        <v>0</v>
      </c>
      <c r="S27" s="72">
        <v>0</v>
      </c>
      <c r="T27" s="72">
        <v>0</v>
      </c>
      <c r="U27" s="111">
        <v>0</v>
      </c>
      <c r="V27" s="72">
        <v>4.1710635282000004</v>
      </c>
      <c r="W27" s="110">
        <v>0</v>
      </c>
      <c r="X27" s="72">
        <v>0</v>
      </c>
      <c r="Y27" s="72">
        <v>0</v>
      </c>
      <c r="Z27" s="111">
        <v>0</v>
      </c>
      <c r="AA27" s="72">
        <v>8.3684524471132402</v>
      </c>
      <c r="AB27" s="120">
        <v>0</v>
      </c>
      <c r="AC27" s="117">
        <f t="shared" si="6"/>
        <v>12.53951597531324</v>
      </c>
    </row>
    <row r="28" spans="2:29">
      <c r="B28" s="97" t="s">
        <v>46</v>
      </c>
      <c r="C28" s="110">
        <v>0</v>
      </c>
      <c r="D28" s="72">
        <v>6650.866728</v>
      </c>
      <c r="E28" s="72">
        <v>0</v>
      </c>
      <c r="F28" s="72">
        <v>0</v>
      </c>
      <c r="G28" s="72">
        <v>0</v>
      </c>
      <c r="H28" s="72">
        <v>0</v>
      </c>
      <c r="I28" s="72">
        <v>0</v>
      </c>
      <c r="J28" s="111">
        <v>0</v>
      </c>
      <c r="K28" s="110">
        <v>89.756289800000005</v>
      </c>
      <c r="L28" s="72">
        <v>17.176760999999999</v>
      </c>
      <c r="M28" s="72">
        <v>863.13416000000007</v>
      </c>
      <c r="N28" s="72">
        <v>0</v>
      </c>
      <c r="O28" s="72">
        <v>448.53514200000006</v>
      </c>
      <c r="P28" s="72">
        <v>0</v>
      </c>
      <c r="Q28" s="72">
        <v>0</v>
      </c>
      <c r="R28" s="72">
        <v>34.5</v>
      </c>
      <c r="S28" s="72">
        <v>1.2751579020689701</v>
      </c>
      <c r="T28" s="72">
        <v>0</v>
      </c>
      <c r="U28" s="111">
        <v>4795.6319999999996</v>
      </c>
      <c r="V28" s="72">
        <v>665.90832000000012</v>
      </c>
      <c r="W28" s="110">
        <v>0</v>
      </c>
      <c r="X28" s="72">
        <v>0</v>
      </c>
      <c r="Y28" s="72">
        <v>0</v>
      </c>
      <c r="Z28" s="111">
        <v>0</v>
      </c>
      <c r="AA28" s="72">
        <v>0</v>
      </c>
      <c r="AB28" s="120">
        <v>0</v>
      </c>
      <c r="AC28" s="117">
        <f t="shared" si="6"/>
        <v>13566.784558702067</v>
      </c>
    </row>
    <row r="29" spans="2:29">
      <c r="B29" s="98" t="s">
        <v>47</v>
      </c>
      <c r="C29" s="126">
        <v>0</v>
      </c>
      <c r="D29" s="85">
        <v>108.37040684</v>
      </c>
      <c r="E29" s="85">
        <v>0</v>
      </c>
      <c r="F29" s="85">
        <v>0</v>
      </c>
      <c r="G29" s="85">
        <v>0</v>
      </c>
      <c r="H29" s="85">
        <v>0</v>
      </c>
      <c r="I29" s="85">
        <v>0</v>
      </c>
      <c r="J29" s="127">
        <v>0</v>
      </c>
      <c r="K29" s="126">
        <v>4.6301892000000002</v>
      </c>
      <c r="L29" s="85">
        <v>0</v>
      </c>
      <c r="M29" s="85">
        <v>0</v>
      </c>
      <c r="N29" s="85">
        <v>0</v>
      </c>
      <c r="O29" s="85">
        <v>0</v>
      </c>
      <c r="P29" s="85">
        <v>0</v>
      </c>
      <c r="Q29" s="85">
        <v>0</v>
      </c>
      <c r="R29" s="85">
        <v>0</v>
      </c>
      <c r="S29" s="85">
        <v>0</v>
      </c>
      <c r="T29" s="85">
        <v>0</v>
      </c>
      <c r="U29" s="127">
        <v>0</v>
      </c>
      <c r="V29" s="85">
        <v>69.763007703999989</v>
      </c>
      <c r="W29" s="126">
        <v>0</v>
      </c>
      <c r="X29" s="85">
        <v>0</v>
      </c>
      <c r="Y29" s="85">
        <v>0</v>
      </c>
      <c r="Z29" s="127">
        <v>0</v>
      </c>
      <c r="AA29" s="85">
        <v>0</v>
      </c>
      <c r="AB29" s="128">
        <v>0</v>
      </c>
      <c r="AC29" s="118">
        <f t="shared" si="6"/>
        <v>182.76360374399999</v>
      </c>
    </row>
    <row r="30" spans="2:29">
      <c r="B30" s="104" t="s">
        <v>50</v>
      </c>
      <c r="C30" s="108">
        <f>+SUM(C31:C41)</f>
        <v>0</v>
      </c>
      <c r="D30" s="71">
        <f t="shared" ref="D30:AB30" si="7">+SUM(D31:D41)</f>
        <v>7441.9679210364029</v>
      </c>
      <c r="E30" s="71">
        <f t="shared" si="7"/>
        <v>1387.5779612494998</v>
      </c>
      <c r="F30" s="71">
        <f t="shared" si="7"/>
        <v>20960.144431402256</v>
      </c>
      <c r="G30" s="71">
        <f t="shared" si="7"/>
        <v>0</v>
      </c>
      <c r="H30" s="71">
        <f t="shared" si="7"/>
        <v>0</v>
      </c>
      <c r="I30" s="71">
        <f t="shared" si="7"/>
        <v>0</v>
      </c>
      <c r="J30" s="109">
        <f t="shared" si="7"/>
        <v>0</v>
      </c>
      <c r="K30" s="108">
        <f t="shared" si="7"/>
        <v>26449.919662544558</v>
      </c>
      <c r="L30" s="71">
        <f t="shared" si="7"/>
        <v>6468.9837704099991</v>
      </c>
      <c r="M30" s="71">
        <f t="shared" si="7"/>
        <v>0</v>
      </c>
      <c r="N30" s="71">
        <f t="shared" si="7"/>
        <v>155.86482914999999</v>
      </c>
      <c r="O30" s="71">
        <f t="shared" si="7"/>
        <v>3097.8420118579993</v>
      </c>
      <c r="P30" s="71">
        <f t="shared" si="7"/>
        <v>0.24737999999999996</v>
      </c>
      <c r="Q30" s="71">
        <f t="shared" si="7"/>
        <v>365.62572228599998</v>
      </c>
      <c r="R30" s="71">
        <f t="shared" si="7"/>
        <v>0</v>
      </c>
      <c r="S30" s="71">
        <f t="shared" si="7"/>
        <v>0</v>
      </c>
      <c r="T30" s="71">
        <f t="shared" si="7"/>
        <v>2387.2076899999997</v>
      </c>
      <c r="U30" s="109">
        <f t="shared" si="7"/>
        <v>0</v>
      </c>
      <c r="V30" s="71">
        <f t="shared" si="7"/>
        <v>36791.645419161476</v>
      </c>
      <c r="W30" s="108">
        <f t="shared" si="7"/>
        <v>196.13055000000003</v>
      </c>
      <c r="X30" s="71">
        <f t="shared" si="7"/>
        <v>718.02599999999995</v>
      </c>
      <c r="Y30" s="71">
        <f t="shared" si="7"/>
        <v>0</v>
      </c>
      <c r="Z30" s="109">
        <f t="shared" si="7"/>
        <v>131.809</v>
      </c>
      <c r="AA30" s="71">
        <f t="shared" si="7"/>
        <v>0</v>
      </c>
      <c r="AB30" s="119">
        <f t="shared" si="7"/>
        <v>0</v>
      </c>
      <c r="AC30" s="124">
        <f t="shared" si="6"/>
        <v>106552.99234909819</v>
      </c>
    </row>
    <row r="31" spans="2:29">
      <c r="B31" s="105" t="s">
        <v>51</v>
      </c>
      <c r="C31" s="110">
        <v>0</v>
      </c>
      <c r="D31" s="72">
        <v>1219.7258884043772</v>
      </c>
      <c r="E31" s="72">
        <v>0</v>
      </c>
      <c r="F31" s="72">
        <v>0</v>
      </c>
      <c r="G31" s="72">
        <v>0</v>
      </c>
      <c r="H31" s="72">
        <v>0</v>
      </c>
      <c r="I31" s="72">
        <v>0</v>
      </c>
      <c r="J31" s="111">
        <v>0</v>
      </c>
      <c r="K31" s="110">
        <v>13438.614280081201</v>
      </c>
      <c r="L31" s="72">
        <v>1028.3822429999998</v>
      </c>
      <c r="M31" s="72">
        <v>0</v>
      </c>
      <c r="N31" s="72">
        <v>106.89804495</v>
      </c>
      <c r="O31" s="72">
        <v>90.184182219999983</v>
      </c>
      <c r="P31" s="72">
        <v>0</v>
      </c>
      <c r="Q31" s="72">
        <v>0</v>
      </c>
      <c r="R31" s="72">
        <v>0</v>
      </c>
      <c r="S31" s="72">
        <v>0</v>
      </c>
      <c r="T31" s="72">
        <v>6.03911</v>
      </c>
      <c r="U31" s="111">
        <v>0</v>
      </c>
      <c r="V31" s="72">
        <v>18703.795887993594</v>
      </c>
      <c r="W31" s="110">
        <v>148.49359000000001</v>
      </c>
      <c r="X31" s="72">
        <v>0</v>
      </c>
      <c r="Y31" s="72">
        <v>0</v>
      </c>
      <c r="Z31" s="111">
        <v>0</v>
      </c>
      <c r="AA31" s="72">
        <v>0</v>
      </c>
      <c r="AB31" s="120">
        <v>0</v>
      </c>
      <c r="AC31" s="117">
        <f t="shared" si="6"/>
        <v>34742.133226649166</v>
      </c>
    </row>
    <row r="32" spans="2:29">
      <c r="B32" s="105" t="s">
        <v>52</v>
      </c>
      <c r="C32" s="110">
        <v>0</v>
      </c>
      <c r="D32" s="72">
        <v>436.91914955574151</v>
      </c>
      <c r="E32" s="72">
        <v>0</v>
      </c>
      <c r="F32" s="72">
        <v>0</v>
      </c>
      <c r="G32" s="72">
        <v>0</v>
      </c>
      <c r="H32" s="72">
        <v>0</v>
      </c>
      <c r="I32" s="72">
        <v>0</v>
      </c>
      <c r="J32" s="111">
        <v>0</v>
      </c>
      <c r="K32" s="110">
        <v>925.33235188800006</v>
      </c>
      <c r="L32" s="72">
        <v>234.43700700000002</v>
      </c>
      <c r="M32" s="72">
        <v>0</v>
      </c>
      <c r="N32" s="72">
        <v>0</v>
      </c>
      <c r="O32" s="72">
        <v>4.9789080000000006</v>
      </c>
      <c r="P32" s="72">
        <v>0</v>
      </c>
      <c r="Q32" s="72">
        <v>0</v>
      </c>
      <c r="R32" s="72">
        <v>0</v>
      </c>
      <c r="S32" s="72">
        <v>0</v>
      </c>
      <c r="T32" s="72">
        <v>0</v>
      </c>
      <c r="U32" s="111">
        <v>0</v>
      </c>
      <c r="V32" s="72">
        <v>460.25135999999992</v>
      </c>
      <c r="W32" s="110">
        <v>0</v>
      </c>
      <c r="X32" s="72">
        <v>0</v>
      </c>
      <c r="Y32" s="72">
        <v>0</v>
      </c>
      <c r="Z32" s="111">
        <v>0</v>
      </c>
      <c r="AA32" s="72">
        <v>0</v>
      </c>
      <c r="AB32" s="120">
        <v>0</v>
      </c>
      <c r="AC32" s="117">
        <f t="shared" si="6"/>
        <v>2061.9187764437415</v>
      </c>
    </row>
    <row r="33" spans="2:29">
      <c r="B33" s="105" t="s">
        <v>53</v>
      </c>
      <c r="C33" s="110">
        <v>0</v>
      </c>
      <c r="D33" s="72">
        <v>0</v>
      </c>
      <c r="E33" s="72">
        <v>0</v>
      </c>
      <c r="F33" s="72">
        <v>0</v>
      </c>
      <c r="G33" s="72">
        <v>0</v>
      </c>
      <c r="H33" s="72">
        <v>0</v>
      </c>
      <c r="I33" s="72">
        <v>0</v>
      </c>
      <c r="J33" s="111">
        <v>0</v>
      </c>
      <c r="K33" s="110">
        <v>354.97719524400003</v>
      </c>
      <c r="L33" s="72">
        <v>43.637999999999998</v>
      </c>
      <c r="M33" s="72">
        <v>0</v>
      </c>
      <c r="N33" s="72">
        <v>0</v>
      </c>
      <c r="O33" s="72">
        <v>0</v>
      </c>
      <c r="P33" s="72">
        <v>0</v>
      </c>
      <c r="Q33" s="72">
        <v>0</v>
      </c>
      <c r="R33" s="72">
        <v>0</v>
      </c>
      <c r="S33" s="72">
        <v>0</v>
      </c>
      <c r="T33" s="72">
        <v>0</v>
      </c>
      <c r="U33" s="111">
        <v>0</v>
      </c>
      <c r="V33" s="72">
        <v>452.86343196000007</v>
      </c>
      <c r="W33" s="110">
        <v>0</v>
      </c>
      <c r="X33" s="72">
        <v>0</v>
      </c>
      <c r="Y33" s="72">
        <v>0</v>
      </c>
      <c r="Z33" s="111">
        <v>0</v>
      </c>
      <c r="AA33" s="72">
        <v>0</v>
      </c>
      <c r="AB33" s="120">
        <v>0</v>
      </c>
      <c r="AC33" s="117">
        <f t="shared" si="6"/>
        <v>851.47862720400008</v>
      </c>
    </row>
    <row r="34" spans="2:29">
      <c r="B34" s="105" t="s">
        <v>54</v>
      </c>
      <c r="C34" s="110">
        <v>0</v>
      </c>
      <c r="D34" s="72">
        <v>675.64861903029998</v>
      </c>
      <c r="E34" s="72">
        <v>63.220599999999997</v>
      </c>
      <c r="F34" s="72">
        <v>13797.962046002256</v>
      </c>
      <c r="G34" s="72">
        <v>0</v>
      </c>
      <c r="H34" s="72">
        <v>0</v>
      </c>
      <c r="I34" s="72">
        <v>0</v>
      </c>
      <c r="J34" s="111">
        <v>0</v>
      </c>
      <c r="K34" s="110">
        <v>11.684713236000002</v>
      </c>
      <c r="L34" s="72">
        <v>2101.4829149999996</v>
      </c>
      <c r="M34" s="72">
        <v>0</v>
      </c>
      <c r="N34" s="72">
        <v>3.7762200000000003E-2</v>
      </c>
      <c r="O34" s="72">
        <v>84.347555435000032</v>
      </c>
      <c r="P34" s="72">
        <v>0</v>
      </c>
      <c r="Q34" s="72">
        <v>0</v>
      </c>
      <c r="R34" s="72">
        <v>0</v>
      </c>
      <c r="S34" s="72">
        <v>0</v>
      </c>
      <c r="T34" s="72">
        <v>0</v>
      </c>
      <c r="U34" s="111">
        <v>0</v>
      </c>
      <c r="V34" s="72">
        <v>6209.6590570951976</v>
      </c>
      <c r="W34" s="110">
        <v>0</v>
      </c>
      <c r="X34" s="72">
        <v>0</v>
      </c>
      <c r="Y34" s="72">
        <v>0</v>
      </c>
      <c r="Z34" s="111">
        <v>0</v>
      </c>
      <c r="AA34" s="72">
        <v>0</v>
      </c>
      <c r="AB34" s="120">
        <v>0</v>
      </c>
      <c r="AC34" s="117">
        <f t="shared" si="6"/>
        <v>22944.043267998757</v>
      </c>
    </row>
    <row r="35" spans="2:29">
      <c r="B35" s="105" t="s">
        <v>55</v>
      </c>
      <c r="C35" s="110">
        <v>0</v>
      </c>
      <c r="D35" s="72">
        <v>0</v>
      </c>
      <c r="E35" s="72">
        <v>0</v>
      </c>
      <c r="F35" s="72">
        <v>0</v>
      </c>
      <c r="G35" s="72">
        <v>0</v>
      </c>
      <c r="H35" s="72">
        <v>0</v>
      </c>
      <c r="I35" s="72">
        <v>0</v>
      </c>
      <c r="J35" s="111">
        <v>0</v>
      </c>
      <c r="K35" s="110">
        <v>0</v>
      </c>
      <c r="L35" s="72">
        <v>0</v>
      </c>
      <c r="M35" s="72">
        <v>0</v>
      </c>
      <c r="N35" s="72">
        <v>0</v>
      </c>
      <c r="O35" s="72">
        <v>38.716430499999994</v>
      </c>
      <c r="P35" s="72">
        <v>0</v>
      </c>
      <c r="Q35" s="72">
        <v>0</v>
      </c>
      <c r="R35" s="72">
        <v>0</v>
      </c>
      <c r="S35" s="72">
        <v>0</v>
      </c>
      <c r="T35" s="72">
        <v>0</v>
      </c>
      <c r="U35" s="111">
        <v>0</v>
      </c>
      <c r="V35" s="72">
        <v>399.33886117999998</v>
      </c>
      <c r="W35" s="110">
        <v>0</v>
      </c>
      <c r="X35" s="72">
        <v>718.02599999999995</v>
      </c>
      <c r="Y35" s="72">
        <v>0</v>
      </c>
      <c r="Z35" s="111">
        <v>131.809</v>
      </c>
      <c r="AA35" s="72">
        <v>0</v>
      </c>
      <c r="AB35" s="120">
        <v>0</v>
      </c>
      <c r="AC35" s="117">
        <f t="shared" si="6"/>
        <v>1287.89029168</v>
      </c>
    </row>
    <row r="36" spans="2:29">
      <c r="B36" s="105" t="s">
        <v>56</v>
      </c>
      <c r="C36" s="110">
        <v>0</v>
      </c>
      <c r="D36" s="72">
        <v>1526.8422440732302</v>
      </c>
      <c r="E36" s="72">
        <v>0</v>
      </c>
      <c r="F36" s="72">
        <v>0</v>
      </c>
      <c r="G36" s="72">
        <v>0</v>
      </c>
      <c r="H36" s="72">
        <v>0</v>
      </c>
      <c r="I36" s="72">
        <v>0</v>
      </c>
      <c r="J36" s="111">
        <v>0</v>
      </c>
      <c r="K36" s="110">
        <v>3.0214799999999997E-2</v>
      </c>
      <c r="L36" s="72">
        <v>0</v>
      </c>
      <c r="M36" s="72">
        <v>0</v>
      </c>
      <c r="N36" s="72">
        <v>0</v>
      </c>
      <c r="O36" s="72">
        <v>1754.7287263000001</v>
      </c>
      <c r="P36" s="72">
        <v>0</v>
      </c>
      <c r="Q36" s="72">
        <v>0</v>
      </c>
      <c r="R36" s="72">
        <v>0</v>
      </c>
      <c r="S36" s="72">
        <v>0</v>
      </c>
      <c r="T36" s="72">
        <v>0</v>
      </c>
      <c r="U36" s="111">
        <v>0</v>
      </c>
      <c r="V36" s="72">
        <v>148.17906209999998</v>
      </c>
      <c r="W36" s="110">
        <v>0</v>
      </c>
      <c r="X36" s="72">
        <v>0</v>
      </c>
      <c r="Y36" s="72">
        <v>0</v>
      </c>
      <c r="Z36" s="111">
        <v>0</v>
      </c>
      <c r="AA36" s="72">
        <v>0</v>
      </c>
      <c r="AB36" s="120">
        <v>0</v>
      </c>
      <c r="AC36" s="117">
        <f t="shared" si="6"/>
        <v>3429.7802472732301</v>
      </c>
    </row>
    <row r="37" spans="2:29">
      <c r="B37" s="105" t="s">
        <v>57</v>
      </c>
      <c r="C37" s="110">
        <v>0</v>
      </c>
      <c r="D37" s="72">
        <v>44.722981409559992</v>
      </c>
      <c r="E37" s="72">
        <v>0.84391499999999997</v>
      </c>
      <c r="F37" s="72">
        <v>9.5888100000000005</v>
      </c>
      <c r="G37" s="72">
        <v>0</v>
      </c>
      <c r="H37" s="72">
        <v>0</v>
      </c>
      <c r="I37" s="72">
        <v>0</v>
      </c>
      <c r="J37" s="111">
        <v>0</v>
      </c>
      <c r="K37" s="110">
        <v>14.736636936</v>
      </c>
      <c r="L37" s="72">
        <v>63.295617</v>
      </c>
      <c r="M37" s="72">
        <v>0</v>
      </c>
      <c r="N37" s="72">
        <v>0</v>
      </c>
      <c r="O37" s="72">
        <v>9.29643E-2</v>
      </c>
      <c r="P37" s="72">
        <v>0</v>
      </c>
      <c r="Q37" s="72">
        <v>0</v>
      </c>
      <c r="R37" s="72">
        <v>0</v>
      </c>
      <c r="S37" s="72">
        <v>0</v>
      </c>
      <c r="T37" s="72">
        <v>2381.1685799999996</v>
      </c>
      <c r="U37" s="111">
        <v>0</v>
      </c>
      <c r="V37" s="72">
        <v>493.43915527029304</v>
      </c>
      <c r="W37" s="110">
        <v>0</v>
      </c>
      <c r="X37" s="72">
        <v>0</v>
      </c>
      <c r="Y37" s="72">
        <v>0</v>
      </c>
      <c r="Z37" s="111">
        <v>0</v>
      </c>
      <c r="AA37" s="72">
        <v>0</v>
      </c>
      <c r="AB37" s="120">
        <v>0</v>
      </c>
      <c r="AC37" s="117">
        <f t="shared" si="6"/>
        <v>3007.8886599158527</v>
      </c>
    </row>
    <row r="38" spans="2:29">
      <c r="B38" s="105" t="s">
        <v>58</v>
      </c>
      <c r="C38" s="110">
        <v>0</v>
      </c>
      <c r="D38" s="72">
        <v>5.7641651104300005</v>
      </c>
      <c r="E38" s="72">
        <v>690.37828649999994</v>
      </c>
      <c r="F38" s="72">
        <v>4.4505615000000009</v>
      </c>
      <c r="G38" s="72">
        <v>0</v>
      </c>
      <c r="H38" s="72">
        <v>0</v>
      </c>
      <c r="I38" s="72">
        <v>0</v>
      </c>
      <c r="J38" s="111">
        <v>0</v>
      </c>
      <c r="K38" s="110">
        <v>2.9749544269200001</v>
      </c>
      <c r="L38" s="72">
        <v>7.9523850000000005</v>
      </c>
      <c r="M38" s="72">
        <v>0</v>
      </c>
      <c r="N38" s="72">
        <v>0</v>
      </c>
      <c r="O38" s="72">
        <v>2.3034310200000001</v>
      </c>
      <c r="P38" s="72">
        <v>0</v>
      </c>
      <c r="Q38" s="72">
        <v>0</v>
      </c>
      <c r="R38" s="72">
        <v>0</v>
      </c>
      <c r="S38" s="72">
        <v>0</v>
      </c>
      <c r="T38" s="72">
        <v>0</v>
      </c>
      <c r="U38" s="111">
        <v>0</v>
      </c>
      <c r="V38" s="72">
        <v>16.987074543599999</v>
      </c>
      <c r="W38" s="110">
        <v>43.258809999999997</v>
      </c>
      <c r="X38" s="72">
        <v>0</v>
      </c>
      <c r="Y38" s="72">
        <v>0</v>
      </c>
      <c r="Z38" s="111">
        <v>0</v>
      </c>
      <c r="AA38" s="72">
        <v>0</v>
      </c>
      <c r="AB38" s="120">
        <v>0</v>
      </c>
      <c r="AC38" s="117">
        <f t="shared" si="6"/>
        <v>774.06966810095003</v>
      </c>
    </row>
    <row r="39" spans="2:29">
      <c r="B39" s="105" t="s">
        <v>59</v>
      </c>
      <c r="C39" s="110">
        <v>0</v>
      </c>
      <c r="D39" s="72">
        <v>0.70809450500000004</v>
      </c>
      <c r="E39" s="72">
        <v>24.472010999999998</v>
      </c>
      <c r="F39" s="72">
        <v>0</v>
      </c>
      <c r="G39" s="72">
        <v>0</v>
      </c>
      <c r="H39" s="72">
        <v>0</v>
      </c>
      <c r="I39" s="72">
        <v>0</v>
      </c>
      <c r="J39" s="111">
        <v>0</v>
      </c>
      <c r="K39" s="110">
        <v>1934.4936216580802</v>
      </c>
      <c r="L39" s="72">
        <v>284.9020314</v>
      </c>
      <c r="M39" s="72">
        <v>0</v>
      </c>
      <c r="N39" s="72">
        <v>0</v>
      </c>
      <c r="O39" s="72">
        <v>28.199288854000002</v>
      </c>
      <c r="P39" s="72">
        <v>0</v>
      </c>
      <c r="Q39" s="72">
        <v>0</v>
      </c>
      <c r="R39" s="72">
        <v>0</v>
      </c>
      <c r="S39" s="72">
        <v>0</v>
      </c>
      <c r="T39" s="72">
        <v>0</v>
      </c>
      <c r="U39" s="111">
        <v>0</v>
      </c>
      <c r="V39" s="72">
        <v>126.252599796</v>
      </c>
      <c r="W39" s="110">
        <v>0</v>
      </c>
      <c r="X39" s="72">
        <v>0</v>
      </c>
      <c r="Y39" s="72">
        <v>0</v>
      </c>
      <c r="Z39" s="111">
        <v>0</v>
      </c>
      <c r="AA39" s="72">
        <v>0</v>
      </c>
      <c r="AB39" s="120">
        <v>0</v>
      </c>
      <c r="AC39" s="117">
        <f t="shared" si="6"/>
        <v>2399.0276472130804</v>
      </c>
    </row>
    <row r="40" spans="2:29">
      <c r="B40" s="105" t="s">
        <v>60</v>
      </c>
      <c r="C40" s="110">
        <v>0</v>
      </c>
      <c r="D40" s="72">
        <v>3485.9493970155841</v>
      </c>
      <c r="E40" s="72">
        <v>608.66314874950001</v>
      </c>
      <c r="F40" s="72">
        <v>7148.1430139000013</v>
      </c>
      <c r="G40" s="72">
        <v>0</v>
      </c>
      <c r="H40" s="72">
        <v>0</v>
      </c>
      <c r="I40" s="72">
        <v>0</v>
      </c>
      <c r="J40" s="111">
        <v>0</v>
      </c>
      <c r="K40" s="110">
        <v>8695.4563823814406</v>
      </c>
      <c r="L40" s="72">
        <v>2418.0123935100005</v>
      </c>
      <c r="M40" s="72">
        <v>0</v>
      </c>
      <c r="N40" s="72">
        <v>48.929022000000003</v>
      </c>
      <c r="O40" s="72">
        <v>1055.5127603129993</v>
      </c>
      <c r="P40" s="72">
        <v>0.24737999999999996</v>
      </c>
      <c r="Q40" s="72">
        <v>218.15962899300001</v>
      </c>
      <c r="R40" s="72">
        <v>0</v>
      </c>
      <c r="S40" s="72">
        <v>0</v>
      </c>
      <c r="T40" s="72">
        <v>0</v>
      </c>
      <c r="U40" s="111">
        <v>0</v>
      </c>
      <c r="V40" s="72">
        <v>8553.0866157175915</v>
      </c>
      <c r="W40" s="110">
        <v>4.3781499999999998</v>
      </c>
      <c r="X40" s="72">
        <v>0</v>
      </c>
      <c r="Y40" s="72">
        <v>0</v>
      </c>
      <c r="Z40" s="111">
        <v>0</v>
      </c>
      <c r="AA40" s="72">
        <v>0</v>
      </c>
      <c r="AB40" s="120">
        <v>0</v>
      </c>
      <c r="AC40" s="117">
        <f t="shared" si="6"/>
        <v>32236.537892580116</v>
      </c>
    </row>
    <row r="41" spans="2:29">
      <c r="B41" s="129" t="s">
        <v>61</v>
      </c>
      <c r="C41" s="126">
        <v>0</v>
      </c>
      <c r="D41" s="85">
        <v>45.687381932180003</v>
      </c>
      <c r="E41" s="85">
        <v>0</v>
      </c>
      <c r="F41" s="85">
        <v>0</v>
      </c>
      <c r="G41" s="85">
        <v>0</v>
      </c>
      <c r="H41" s="85">
        <v>0</v>
      </c>
      <c r="I41" s="85">
        <v>0</v>
      </c>
      <c r="J41" s="127">
        <v>0</v>
      </c>
      <c r="K41" s="126">
        <v>1071.61931189292</v>
      </c>
      <c r="L41" s="85">
        <v>286.88117849999998</v>
      </c>
      <c r="M41" s="85">
        <v>0</v>
      </c>
      <c r="N41" s="85">
        <v>0</v>
      </c>
      <c r="O41" s="85">
        <v>38.777764916000002</v>
      </c>
      <c r="P41" s="85">
        <v>0</v>
      </c>
      <c r="Q41" s="85">
        <v>147.46609329299997</v>
      </c>
      <c r="R41" s="85">
        <v>0</v>
      </c>
      <c r="S41" s="85">
        <v>0</v>
      </c>
      <c r="T41" s="85">
        <v>0</v>
      </c>
      <c r="U41" s="127">
        <v>0</v>
      </c>
      <c r="V41" s="85">
        <v>1227.7923135051997</v>
      </c>
      <c r="W41" s="126">
        <v>0</v>
      </c>
      <c r="X41" s="85">
        <v>0</v>
      </c>
      <c r="Y41" s="85">
        <v>0</v>
      </c>
      <c r="Z41" s="127">
        <v>0</v>
      </c>
      <c r="AA41" s="85">
        <v>0</v>
      </c>
      <c r="AB41" s="128">
        <v>0</v>
      </c>
      <c r="AC41" s="118">
        <f t="shared" si="6"/>
        <v>2818.2240440392998</v>
      </c>
    </row>
    <row r="42" spans="2:29">
      <c r="B42" s="104" t="s">
        <v>62</v>
      </c>
      <c r="C42" s="108">
        <f>+SUM(C43:C46)</f>
        <v>0</v>
      </c>
      <c r="D42" s="71">
        <f t="shared" ref="D42:AB42" si="8">+SUM(D43:D46)</f>
        <v>312.43090703550001</v>
      </c>
      <c r="E42" s="71">
        <f t="shared" si="8"/>
        <v>0</v>
      </c>
      <c r="F42" s="71">
        <f t="shared" si="8"/>
        <v>0</v>
      </c>
      <c r="G42" s="71">
        <f t="shared" si="8"/>
        <v>0</v>
      </c>
      <c r="H42" s="71">
        <f t="shared" si="8"/>
        <v>0</v>
      </c>
      <c r="I42" s="71">
        <f t="shared" si="8"/>
        <v>0</v>
      </c>
      <c r="J42" s="109">
        <f t="shared" si="8"/>
        <v>0</v>
      </c>
      <c r="K42" s="108">
        <f t="shared" si="8"/>
        <v>45464.094099936257</v>
      </c>
      <c r="L42" s="71">
        <f t="shared" si="8"/>
        <v>5871.0847340250002</v>
      </c>
      <c r="M42" s="71">
        <f t="shared" si="8"/>
        <v>31926.991753484795</v>
      </c>
      <c r="N42" s="71">
        <f t="shared" si="8"/>
        <v>49.432518000000009</v>
      </c>
      <c r="O42" s="71">
        <f t="shared" si="8"/>
        <v>411.66310240000001</v>
      </c>
      <c r="P42" s="71">
        <f t="shared" si="8"/>
        <v>194.80776000000003</v>
      </c>
      <c r="Q42" s="71">
        <f t="shared" si="8"/>
        <v>9240.0724042739985</v>
      </c>
      <c r="R42" s="71">
        <f t="shared" si="8"/>
        <v>0</v>
      </c>
      <c r="S42" s="71">
        <f t="shared" si="8"/>
        <v>0</v>
      </c>
      <c r="T42" s="71">
        <f t="shared" si="8"/>
        <v>0</v>
      </c>
      <c r="U42" s="109">
        <f t="shared" si="8"/>
        <v>0</v>
      </c>
      <c r="V42" s="71">
        <f t="shared" si="8"/>
        <v>439.39631700000001</v>
      </c>
      <c r="W42" s="108">
        <f t="shared" si="8"/>
        <v>0</v>
      </c>
      <c r="X42" s="71">
        <f t="shared" si="8"/>
        <v>0</v>
      </c>
      <c r="Y42" s="71">
        <f t="shared" si="8"/>
        <v>0</v>
      </c>
      <c r="Z42" s="109">
        <f t="shared" si="8"/>
        <v>0</v>
      </c>
      <c r="AA42" s="71">
        <f t="shared" si="8"/>
        <v>0</v>
      </c>
      <c r="AB42" s="119">
        <f t="shared" si="8"/>
        <v>0</v>
      </c>
      <c r="AC42" s="124">
        <f t="shared" si="6"/>
        <v>93909.973596155556</v>
      </c>
    </row>
    <row r="43" spans="2:29">
      <c r="B43" s="105" t="s">
        <v>63</v>
      </c>
      <c r="C43" s="110">
        <v>0</v>
      </c>
      <c r="D43" s="72">
        <v>312.43090703550001</v>
      </c>
      <c r="E43" s="72">
        <v>0</v>
      </c>
      <c r="F43" s="72">
        <v>0</v>
      </c>
      <c r="G43" s="72">
        <v>0</v>
      </c>
      <c r="H43" s="72">
        <v>0</v>
      </c>
      <c r="I43" s="72">
        <v>0</v>
      </c>
      <c r="J43" s="111">
        <v>0</v>
      </c>
      <c r="K43" s="110">
        <v>43975.205809100262</v>
      </c>
      <c r="L43" s="72">
        <v>48.457500000000003</v>
      </c>
      <c r="M43" s="72">
        <v>31842.238904810878</v>
      </c>
      <c r="N43" s="72">
        <v>46.591362000000011</v>
      </c>
      <c r="O43" s="72">
        <v>410.65553540000002</v>
      </c>
      <c r="P43" s="72">
        <v>0.22344</v>
      </c>
      <c r="Q43" s="72">
        <v>0.74625300000000017</v>
      </c>
      <c r="R43" s="72">
        <v>0</v>
      </c>
      <c r="S43" s="72">
        <v>0</v>
      </c>
      <c r="T43" s="72">
        <v>0</v>
      </c>
      <c r="U43" s="111">
        <v>0</v>
      </c>
      <c r="V43" s="72">
        <v>101.15658557575091</v>
      </c>
      <c r="W43" s="110">
        <v>0</v>
      </c>
      <c r="X43" s="72">
        <v>0</v>
      </c>
      <c r="Y43" s="72">
        <v>0</v>
      </c>
      <c r="Z43" s="111">
        <v>0</v>
      </c>
      <c r="AA43" s="72">
        <v>0</v>
      </c>
      <c r="AB43" s="120">
        <v>0</v>
      </c>
      <c r="AC43" s="117">
        <f t="shared" si="6"/>
        <v>76737.706296922406</v>
      </c>
    </row>
    <row r="44" spans="2:29">
      <c r="B44" s="105" t="s">
        <v>64</v>
      </c>
      <c r="C44" s="110">
        <v>0</v>
      </c>
      <c r="D44" s="72">
        <v>0</v>
      </c>
      <c r="E44" s="72">
        <v>0</v>
      </c>
      <c r="F44" s="72">
        <v>0</v>
      </c>
      <c r="G44" s="72">
        <v>0</v>
      </c>
      <c r="H44" s="72">
        <v>0</v>
      </c>
      <c r="I44" s="72">
        <v>0</v>
      </c>
      <c r="J44" s="111">
        <v>0</v>
      </c>
      <c r="K44" s="110">
        <v>212.07631695599997</v>
      </c>
      <c r="L44" s="72">
        <v>276.93985252499999</v>
      </c>
      <c r="M44" s="72">
        <v>3.4502719999999994E-2</v>
      </c>
      <c r="N44" s="72">
        <v>0</v>
      </c>
      <c r="O44" s="72">
        <v>0</v>
      </c>
      <c r="P44" s="72">
        <v>0</v>
      </c>
      <c r="Q44" s="72">
        <v>0</v>
      </c>
      <c r="R44" s="72">
        <v>0</v>
      </c>
      <c r="S44" s="72">
        <v>0</v>
      </c>
      <c r="T44" s="72">
        <v>0</v>
      </c>
      <c r="U44" s="111">
        <v>0</v>
      </c>
      <c r="V44" s="72">
        <v>338.2397314242491</v>
      </c>
      <c r="W44" s="110">
        <v>0</v>
      </c>
      <c r="X44" s="72">
        <v>0</v>
      </c>
      <c r="Y44" s="72">
        <v>0</v>
      </c>
      <c r="Z44" s="111">
        <v>0</v>
      </c>
      <c r="AA44" s="72">
        <v>0</v>
      </c>
      <c r="AB44" s="120">
        <v>0</v>
      </c>
      <c r="AC44" s="117">
        <f t="shared" si="6"/>
        <v>827.29040362524904</v>
      </c>
    </row>
    <row r="45" spans="2:29">
      <c r="B45" s="105" t="s">
        <v>65</v>
      </c>
      <c r="C45" s="110">
        <v>0</v>
      </c>
      <c r="D45" s="72">
        <v>0</v>
      </c>
      <c r="E45" s="72">
        <v>0</v>
      </c>
      <c r="F45" s="72">
        <v>0</v>
      </c>
      <c r="G45" s="72">
        <v>0</v>
      </c>
      <c r="H45" s="72">
        <v>0</v>
      </c>
      <c r="I45" s="72">
        <v>0</v>
      </c>
      <c r="J45" s="111">
        <v>0</v>
      </c>
      <c r="K45" s="110">
        <v>1261.3291778799999</v>
      </c>
      <c r="L45" s="72">
        <v>5545.6873814999999</v>
      </c>
      <c r="M45" s="72">
        <v>81.690959730239996</v>
      </c>
      <c r="N45" s="72">
        <v>2.8411559999999998</v>
      </c>
      <c r="O45" s="72">
        <v>0.26674449999999994</v>
      </c>
      <c r="P45" s="72">
        <v>0</v>
      </c>
      <c r="Q45" s="72">
        <v>0</v>
      </c>
      <c r="R45" s="72">
        <v>0</v>
      </c>
      <c r="S45" s="72">
        <v>0</v>
      </c>
      <c r="T45" s="72">
        <v>0</v>
      </c>
      <c r="U45" s="111">
        <v>0</v>
      </c>
      <c r="V45" s="72">
        <v>0</v>
      </c>
      <c r="W45" s="110">
        <v>0</v>
      </c>
      <c r="X45" s="72">
        <v>0</v>
      </c>
      <c r="Y45" s="72">
        <v>0</v>
      </c>
      <c r="Z45" s="111">
        <v>0</v>
      </c>
      <c r="AA45" s="72">
        <v>0</v>
      </c>
      <c r="AB45" s="120">
        <v>0</v>
      </c>
      <c r="AC45" s="117">
        <f t="shared" si="6"/>
        <v>6891.8154196102396</v>
      </c>
    </row>
    <row r="46" spans="2:29">
      <c r="B46" s="129" t="s">
        <v>66</v>
      </c>
      <c r="C46" s="126">
        <v>0</v>
      </c>
      <c r="D46" s="85">
        <v>0</v>
      </c>
      <c r="E46" s="85">
        <v>0</v>
      </c>
      <c r="F46" s="85">
        <v>0</v>
      </c>
      <c r="G46" s="85">
        <v>0</v>
      </c>
      <c r="H46" s="85">
        <v>0</v>
      </c>
      <c r="I46" s="85">
        <v>0</v>
      </c>
      <c r="J46" s="127">
        <v>0</v>
      </c>
      <c r="K46" s="126">
        <v>15.482796</v>
      </c>
      <c r="L46" s="85">
        <v>0</v>
      </c>
      <c r="M46" s="85">
        <v>3.0273862236800002</v>
      </c>
      <c r="N46" s="85">
        <v>0</v>
      </c>
      <c r="O46" s="85">
        <v>0.74082249999999994</v>
      </c>
      <c r="P46" s="85">
        <v>194.58432000000002</v>
      </c>
      <c r="Q46" s="85">
        <v>9239.3261512739991</v>
      </c>
      <c r="R46" s="85">
        <v>0</v>
      </c>
      <c r="S46" s="85">
        <v>0</v>
      </c>
      <c r="T46" s="85">
        <v>0</v>
      </c>
      <c r="U46" s="127">
        <v>0</v>
      </c>
      <c r="V46" s="85">
        <v>0</v>
      </c>
      <c r="W46" s="126">
        <v>0</v>
      </c>
      <c r="X46" s="85">
        <v>0</v>
      </c>
      <c r="Y46" s="85">
        <v>0</v>
      </c>
      <c r="Z46" s="127">
        <v>0</v>
      </c>
      <c r="AA46" s="85">
        <v>0</v>
      </c>
      <c r="AB46" s="128">
        <v>0</v>
      </c>
      <c r="AC46" s="118">
        <f t="shared" si="6"/>
        <v>9453.1614759976783</v>
      </c>
    </row>
    <row r="47" spans="2:29" ht="22.5">
      <c r="B47" s="106" t="s">
        <v>67</v>
      </c>
      <c r="C47" s="108">
        <f>+SUM(C48:C50)</f>
        <v>0</v>
      </c>
      <c r="D47" s="71">
        <f t="shared" ref="D47:AB47" si="9">+SUM(D48:D50)</f>
        <v>5901.0495623835395</v>
      </c>
      <c r="E47" s="71">
        <f t="shared" si="9"/>
        <v>0</v>
      </c>
      <c r="F47" s="71">
        <f t="shared" si="9"/>
        <v>17338.467787223151</v>
      </c>
      <c r="G47" s="71">
        <f t="shared" si="9"/>
        <v>0</v>
      </c>
      <c r="H47" s="71">
        <f t="shared" si="9"/>
        <v>0</v>
      </c>
      <c r="I47" s="71">
        <f t="shared" si="9"/>
        <v>0</v>
      </c>
      <c r="J47" s="109">
        <f t="shared" si="9"/>
        <v>0</v>
      </c>
      <c r="K47" s="108">
        <f t="shared" si="9"/>
        <v>2609.7697464728399</v>
      </c>
      <c r="L47" s="71">
        <f t="shared" si="9"/>
        <v>304.91732249999995</v>
      </c>
      <c r="M47" s="71">
        <f t="shared" si="9"/>
        <v>0</v>
      </c>
      <c r="N47" s="71">
        <f t="shared" si="9"/>
        <v>1049.646364938</v>
      </c>
      <c r="O47" s="71">
        <f t="shared" si="9"/>
        <v>10405.213667343001</v>
      </c>
      <c r="P47" s="71">
        <f t="shared" si="9"/>
        <v>16.33371138</v>
      </c>
      <c r="Q47" s="71">
        <f t="shared" si="9"/>
        <v>491.03387160299997</v>
      </c>
      <c r="R47" s="71">
        <f t="shared" si="9"/>
        <v>0</v>
      </c>
      <c r="S47" s="71">
        <f t="shared" si="9"/>
        <v>0</v>
      </c>
      <c r="T47" s="71">
        <f t="shared" si="9"/>
        <v>0</v>
      </c>
      <c r="U47" s="109">
        <f t="shared" si="9"/>
        <v>0</v>
      </c>
      <c r="V47" s="71">
        <f t="shared" si="9"/>
        <v>18727.271599817395</v>
      </c>
      <c r="W47" s="108">
        <f t="shared" si="9"/>
        <v>0</v>
      </c>
      <c r="X47" s="71">
        <f t="shared" si="9"/>
        <v>0</v>
      </c>
      <c r="Y47" s="71">
        <f t="shared" si="9"/>
        <v>0</v>
      </c>
      <c r="Z47" s="109">
        <f t="shared" si="9"/>
        <v>0</v>
      </c>
      <c r="AA47" s="71">
        <f t="shared" si="9"/>
        <v>178.9245038</v>
      </c>
      <c r="AB47" s="119">
        <f t="shared" si="9"/>
        <v>0</v>
      </c>
      <c r="AC47" s="124">
        <f t="shared" si="6"/>
        <v>57022.628137460932</v>
      </c>
    </row>
    <row r="48" spans="2:29" ht="11.25" customHeight="1">
      <c r="B48" s="105" t="s">
        <v>68</v>
      </c>
      <c r="C48" s="110">
        <v>0</v>
      </c>
      <c r="D48" s="72">
        <v>1152.7730732293799</v>
      </c>
      <c r="E48" s="72">
        <v>0</v>
      </c>
      <c r="F48" s="72">
        <v>22.75</v>
      </c>
      <c r="G48" s="72">
        <v>0</v>
      </c>
      <c r="H48" s="72">
        <v>0</v>
      </c>
      <c r="I48" s="72">
        <v>0</v>
      </c>
      <c r="J48" s="111">
        <v>0</v>
      </c>
      <c r="K48" s="110">
        <v>2401.0615357167599</v>
      </c>
      <c r="L48" s="72">
        <v>292.01282249999997</v>
      </c>
      <c r="M48" s="72">
        <v>0</v>
      </c>
      <c r="N48" s="72">
        <v>9.8001899999999988</v>
      </c>
      <c r="O48" s="72">
        <v>299.77486219999997</v>
      </c>
      <c r="P48" s="72">
        <v>1.2049799999999997</v>
      </c>
      <c r="Q48" s="72">
        <v>71.286303339</v>
      </c>
      <c r="R48" s="72">
        <v>0</v>
      </c>
      <c r="S48" s="72">
        <v>0</v>
      </c>
      <c r="T48" s="72">
        <v>0</v>
      </c>
      <c r="U48" s="111">
        <v>0</v>
      </c>
      <c r="V48" s="72">
        <v>7455.2367927673977</v>
      </c>
      <c r="W48" s="110">
        <v>0</v>
      </c>
      <c r="X48" s="72">
        <v>0</v>
      </c>
      <c r="Y48" s="72">
        <v>0</v>
      </c>
      <c r="Z48" s="111">
        <v>0</v>
      </c>
      <c r="AA48" s="72">
        <v>38.312807599999999</v>
      </c>
      <c r="AB48" s="120">
        <v>0</v>
      </c>
      <c r="AC48" s="117">
        <f t="shared" si="6"/>
        <v>11744.213367352539</v>
      </c>
    </row>
    <row r="49" spans="2:29" ht="11.25" customHeight="1">
      <c r="B49" s="105" t="s">
        <v>69</v>
      </c>
      <c r="C49" s="110">
        <v>0</v>
      </c>
      <c r="D49" s="72">
        <v>246.65675303716006</v>
      </c>
      <c r="E49" s="72">
        <v>0</v>
      </c>
      <c r="F49" s="72">
        <v>9.3555000000000013E-2</v>
      </c>
      <c r="G49" s="72">
        <v>0</v>
      </c>
      <c r="H49" s="72">
        <v>0</v>
      </c>
      <c r="I49" s="72">
        <v>0</v>
      </c>
      <c r="J49" s="111">
        <v>0</v>
      </c>
      <c r="K49" s="110">
        <v>97.508590756079997</v>
      </c>
      <c r="L49" s="72">
        <v>12.904500000000002</v>
      </c>
      <c r="M49" s="72">
        <v>0</v>
      </c>
      <c r="N49" s="72">
        <v>0</v>
      </c>
      <c r="O49" s="72">
        <v>255.61761624299996</v>
      </c>
      <c r="P49" s="72">
        <v>15.12873138</v>
      </c>
      <c r="Q49" s="72">
        <v>419.74756826399999</v>
      </c>
      <c r="R49" s="72">
        <v>0</v>
      </c>
      <c r="S49" s="72">
        <v>0</v>
      </c>
      <c r="T49" s="72">
        <v>0</v>
      </c>
      <c r="U49" s="111">
        <v>0</v>
      </c>
      <c r="V49" s="72">
        <v>1925.8071547000002</v>
      </c>
      <c r="W49" s="110">
        <v>0</v>
      </c>
      <c r="X49" s="72">
        <v>0</v>
      </c>
      <c r="Y49" s="72">
        <v>0</v>
      </c>
      <c r="Z49" s="111">
        <v>0</v>
      </c>
      <c r="AA49" s="72">
        <v>4.8274079999999993</v>
      </c>
      <c r="AB49" s="120">
        <v>0</v>
      </c>
      <c r="AC49" s="117">
        <f t="shared" si="6"/>
        <v>2978.2918773802403</v>
      </c>
    </row>
    <row r="50" spans="2:29" ht="11.25" customHeight="1">
      <c r="B50" s="129" t="s">
        <v>70</v>
      </c>
      <c r="C50" s="126">
        <v>0</v>
      </c>
      <c r="D50" s="85">
        <v>4501.6197361169998</v>
      </c>
      <c r="E50" s="85">
        <v>0</v>
      </c>
      <c r="F50" s="85">
        <v>17315.624232223152</v>
      </c>
      <c r="G50" s="85">
        <v>0</v>
      </c>
      <c r="H50" s="85">
        <v>0</v>
      </c>
      <c r="I50" s="85">
        <v>0</v>
      </c>
      <c r="J50" s="127">
        <v>0</v>
      </c>
      <c r="K50" s="126">
        <v>111.19962</v>
      </c>
      <c r="L50" s="85">
        <v>0</v>
      </c>
      <c r="M50" s="85">
        <v>0</v>
      </c>
      <c r="N50" s="85">
        <v>1039.8461749380001</v>
      </c>
      <c r="O50" s="85">
        <v>9849.8211889000013</v>
      </c>
      <c r="P50" s="85">
        <v>0</v>
      </c>
      <c r="Q50" s="85">
        <v>0</v>
      </c>
      <c r="R50" s="85">
        <v>0</v>
      </c>
      <c r="S50" s="85">
        <v>0</v>
      </c>
      <c r="T50" s="85">
        <v>0</v>
      </c>
      <c r="U50" s="127">
        <v>0</v>
      </c>
      <c r="V50" s="85">
        <v>9346.2276523499986</v>
      </c>
      <c r="W50" s="126">
        <v>0</v>
      </c>
      <c r="X50" s="85">
        <v>0</v>
      </c>
      <c r="Y50" s="85">
        <v>0</v>
      </c>
      <c r="Z50" s="127">
        <v>0</v>
      </c>
      <c r="AA50" s="85">
        <v>135.78428819999999</v>
      </c>
      <c r="AB50" s="128">
        <v>0</v>
      </c>
      <c r="AC50" s="118">
        <f t="shared" si="6"/>
        <v>42300.122892728148</v>
      </c>
    </row>
    <row r="51" spans="2:29" ht="11.25" customHeight="1">
      <c r="B51" s="107" t="s">
        <v>71</v>
      </c>
      <c r="C51" s="113">
        <v>0</v>
      </c>
      <c r="D51" s="103">
        <v>0</v>
      </c>
      <c r="E51" s="103">
        <v>0</v>
      </c>
      <c r="F51" s="103">
        <v>0</v>
      </c>
      <c r="G51" s="103">
        <v>0</v>
      </c>
      <c r="H51" s="103">
        <v>0</v>
      </c>
      <c r="I51" s="103">
        <v>0</v>
      </c>
      <c r="J51" s="114">
        <v>0</v>
      </c>
      <c r="K51" s="113">
        <v>0</v>
      </c>
      <c r="L51" s="103">
        <v>0</v>
      </c>
      <c r="M51" s="103">
        <v>0</v>
      </c>
      <c r="N51" s="103">
        <v>0</v>
      </c>
      <c r="O51" s="103">
        <v>0</v>
      </c>
      <c r="P51" s="103">
        <v>0</v>
      </c>
      <c r="Q51" s="103">
        <v>0</v>
      </c>
      <c r="R51" s="103">
        <v>0</v>
      </c>
      <c r="S51" s="103">
        <v>0</v>
      </c>
      <c r="T51" s="103">
        <v>0</v>
      </c>
      <c r="U51" s="114">
        <v>1763.3154543999999</v>
      </c>
      <c r="V51" s="103">
        <v>0</v>
      </c>
      <c r="W51" s="113">
        <v>0</v>
      </c>
      <c r="X51" s="103">
        <v>0</v>
      </c>
      <c r="Y51" s="103">
        <v>0</v>
      </c>
      <c r="Z51" s="114">
        <v>0</v>
      </c>
      <c r="AA51" s="103">
        <v>0</v>
      </c>
      <c r="AB51" s="121">
        <v>0</v>
      </c>
      <c r="AC51" s="125">
        <f t="shared" si="6"/>
        <v>1763.3154543999999</v>
      </c>
    </row>
    <row r="52" spans="2:29" ht="9" customHeight="1"/>
  </sheetData>
  <mergeCells count="7">
    <mergeCell ref="AC7:AC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abSelected="1" workbookViewId="0">
      <pane xSplit="2" ySplit="2" topLeftCell="C3" activePane="bottomRight" state="frozen"/>
      <selection pane="topRight" activeCell="C1" sqref="C1"/>
      <selection pane="bottomLeft" activeCell="A9" sqref="A9"/>
      <selection pane="bottomRight"/>
    </sheetView>
  </sheetViews>
  <sheetFormatPr baseColWidth="10" defaultColWidth="9.140625" defaultRowHeight="11.25"/>
  <cols>
    <col min="1" max="1" width="3.5703125" style="3" customWidth="1"/>
    <col min="2" max="2" width="32.85546875" style="3" customWidth="1"/>
    <col min="3" max="3" width="10.5703125" style="3" customWidth="1"/>
    <col min="4" max="5" width="9.5703125" style="3" bestFit="1" customWidth="1"/>
    <col min="6" max="6" width="10" style="3" bestFit="1" customWidth="1"/>
    <col min="7" max="7" width="9.5703125" style="3" bestFit="1" customWidth="1"/>
    <col min="8" max="14" width="9.28515625" style="3" bestFit="1" customWidth="1"/>
    <col min="15" max="15" width="11.140625" style="3" customWidth="1"/>
    <col min="16" max="21" width="9.28515625" style="3" bestFit="1" customWidth="1"/>
    <col min="22" max="22" width="10" style="3" bestFit="1" customWidth="1"/>
    <col min="23" max="28" width="9.28515625" style="3" bestFit="1" customWidth="1"/>
    <col min="29" max="29" width="11" style="3" customWidth="1"/>
    <col min="30" max="16384" width="9.140625" style="3"/>
  </cols>
  <sheetData>
    <row r="1" spans="1:33" ht="11.25" customHeight="1">
      <c r="A1" s="13"/>
      <c r="B1" s="320" t="s">
        <v>1</v>
      </c>
      <c r="C1" s="298" t="s">
        <v>2</v>
      </c>
      <c r="D1" s="299"/>
      <c r="E1" s="299"/>
      <c r="F1" s="299"/>
      <c r="G1" s="299"/>
      <c r="H1" s="299"/>
      <c r="I1" s="299"/>
      <c r="J1" s="300"/>
      <c r="K1" s="322" t="s">
        <v>3</v>
      </c>
      <c r="L1" s="299"/>
      <c r="M1" s="299"/>
      <c r="N1" s="299"/>
      <c r="O1" s="299"/>
      <c r="P1" s="299"/>
      <c r="Q1" s="299"/>
      <c r="R1" s="299"/>
      <c r="S1" s="299"/>
      <c r="T1" s="299"/>
      <c r="U1" s="300"/>
      <c r="V1" s="323" t="s">
        <v>4</v>
      </c>
      <c r="W1" s="319" t="s">
        <v>5</v>
      </c>
      <c r="X1" s="319"/>
      <c r="Y1" s="319"/>
      <c r="Z1" s="319"/>
      <c r="AA1" s="314" t="s">
        <v>6</v>
      </c>
      <c r="AB1" s="314" t="s">
        <v>7</v>
      </c>
      <c r="AC1" s="314" t="s">
        <v>8</v>
      </c>
      <c r="AD1" s="10"/>
      <c r="AE1" s="5"/>
      <c r="AF1" s="5"/>
      <c r="AG1" s="5"/>
    </row>
    <row r="2" spans="1:33" ht="33.75">
      <c r="A2" s="13"/>
      <c r="B2" s="321"/>
      <c r="C2" s="130" t="s">
        <v>9</v>
      </c>
      <c r="D2" s="131" t="s">
        <v>10</v>
      </c>
      <c r="E2" s="131" t="s">
        <v>11</v>
      </c>
      <c r="F2" s="131" t="s">
        <v>12</v>
      </c>
      <c r="G2" s="131" t="s">
        <v>13</v>
      </c>
      <c r="H2" s="131" t="s">
        <v>14</v>
      </c>
      <c r="I2" s="131" t="s">
        <v>15</v>
      </c>
      <c r="J2" s="133" t="s">
        <v>16</v>
      </c>
      <c r="K2" s="131" t="s">
        <v>17</v>
      </c>
      <c r="L2" s="132" t="s">
        <v>18</v>
      </c>
      <c r="M2" s="132" t="s">
        <v>19</v>
      </c>
      <c r="N2" s="131" t="s">
        <v>20</v>
      </c>
      <c r="O2" s="131" t="s">
        <v>21</v>
      </c>
      <c r="P2" s="131" t="s">
        <v>22</v>
      </c>
      <c r="Q2" s="131" t="s">
        <v>23</v>
      </c>
      <c r="R2" s="131" t="s">
        <v>24</v>
      </c>
      <c r="S2" s="131" t="s">
        <v>25</v>
      </c>
      <c r="T2" s="131" t="s">
        <v>26</v>
      </c>
      <c r="U2" s="133" t="s">
        <v>27</v>
      </c>
      <c r="V2" s="324"/>
      <c r="W2" s="134" t="s">
        <v>28</v>
      </c>
      <c r="X2" s="135" t="s">
        <v>29</v>
      </c>
      <c r="Y2" s="135" t="s">
        <v>30</v>
      </c>
      <c r="Z2" s="135" t="s">
        <v>31</v>
      </c>
      <c r="AA2" s="315"/>
      <c r="AB2" s="315"/>
      <c r="AC2" s="315"/>
      <c r="AD2" s="14"/>
      <c r="AE2" s="15"/>
      <c r="AF2" s="15"/>
      <c r="AG2" s="15"/>
    </row>
    <row r="3" spans="1:33" ht="11.25" customHeight="1">
      <c r="A3" s="325" t="s">
        <v>106</v>
      </c>
      <c r="B3" s="89" t="s">
        <v>32</v>
      </c>
      <c r="C3" s="144">
        <v>3850.18297648917</v>
      </c>
      <c r="D3" s="145">
        <v>9017.3288851622838</v>
      </c>
      <c r="E3" s="145">
        <v>15245.342651999999</v>
      </c>
      <c r="F3" s="145">
        <v>79895.063011423161</v>
      </c>
      <c r="G3" s="145">
        <v>17117.111674653097</v>
      </c>
      <c r="H3" s="145">
        <v>333.22110743999991</v>
      </c>
      <c r="I3" s="145">
        <v>4.6768064716</v>
      </c>
      <c r="J3" s="146">
        <v>133.51854946700001</v>
      </c>
      <c r="K3" s="147">
        <v>0</v>
      </c>
      <c r="L3" s="147">
        <v>0</v>
      </c>
      <c r="M3" s="147">
        <v>0</v>
      </c>
      <c r="N3" s="147">
        <v>0</v>
      </c>
      <c r="O3" s="147">
        <v>0</v>
      </c>
      <c r="P3" s="147">
        <v>0</v>
      </c>
      <c r="Q3" s="147">
        <v>0</v>
      </c>
      <c r="R3" s="147">
        <v>0</v>
      </c>
      <c r="S3" s="147">
        <v>0</v>
      </c>
      <c r="T3" s="147">
        <v>0</v>
      </c>
      <c r="U3" s="147">
        <v>0</v>
      </c>
      <c r="V3" s="148">
        <v>0</v>
      </c>
      <c r="W3" s="147">
        <v>0</v>
      </c>
      <c r="X3" s="147">
        <v>0</v>
      </c>
      <c r="Y3" s="147">
        <v>0</v>
      </c>
      <c r="Z3" s="147">
        <v>0</v>
      </c>
      <c r="AA3" s="148">
        <v>0</v>
      </c>
      <c r="AB3" s="147">
        <v>0</v>
      </c>
      <c r="AC3" s="86">
        <f>+SUM(C3:J3)</f>
        <v>125596.44566310632</v>
      </c>
      <c r="AD3" s="10"/>
      <c r="AE3" s="5"/>
      <c r="AF3" s="5"/>
      <c r="AG3" s="5"/>
    </row>
    <row r="4" spans="1:33">
      <c r="A4" s="326"/>
      <c r="B4" s="90" t="s">
        <v>33</v>
      </c>
      <c r="C4" s="110">
        <v>100341.373097545</v>
      </c>
      <c r="D4" s="72">
        <v>36219.90383749779</v>
      </c>
      <c r="E4" s="72">
        <v>64848.4067926149</v>
      </c>
      <c r="F4" s="72">
        <v>0</v>
      </c>
      <c r="G4" s="72">
        <v>0</v>
      </c>
      <c r="H4" s="72">
        <v>0</v>
      </c>
      <c r="I4" s="72">
        <v>0</v>
      </c>
      <c r="J4" s="111">
        <v>0</v>
      </c>
      <c r="K4" s="72">
        <v>54185.012203735998</v>
      </c>
      <c r="L4" s="72">
        <v>1176.5531389499997</v>
      </c>
      <c r="M4" s="72">
        <v>6071.6798027200002</v>
      </c>
      <c r="N4" s="72">
        <v>7.8444810000000004E-3</v>
      </c>
      <c r="O4" s="72">
        <v>12341.716134000002</v>
      </c>
      <c r="P4" s="72">
        <v>159.58555619999996</v>
      </c>
      <c r="Q4" s="72">
        <v>4893.7300013700005</v>
      </c>
      <c r="R4" s="72">
        <v>207</v>
      </c>
      <c r="S4" s="72">
        <v>0</v>
      </c>
      <c r="T4" s="72">
        <v>1786.4389200000001</v>
      </c>
      <c r="U4" s="72">
        <v>0</v>
      </c>
      <c r="V4" s="120">
        <v>0</v>
      </c>
      <c r="W4" s="72">
        <v>236.99592000000001</v>
      </c>
      <c r="X4" s="72">
        <v>0</v>
      </c>
      <c r="Y4" s="72">
        <v>0</v>
      </c>
      <c r="Z4" s="72">
        <v>0</v>
      </c>
      <c r="AA4" s="120">
        <v>0</v>
      </c>
      <c r="AB4" s="72">
        <v>0</v>
      </c>
      <c r="AC4" s="87">
        <f t="shared" ref="AC4:AC10" si="0">+SUM(C4:AB4)</f>
        <v>282468.40324911469</v>
      </c>
      <c r="AD4" s="10"/>
      <c r="AE4" s="5"/>
      <c r="AF4" s="5"/>
      <c r="AG4" s="5"/>
    </row>
    <row r="5" spans="1:33">
      <c r="A5" s="326"/>
      <c r="B5" s="90" t="s">
        <v>34</v>
      </c>
      <c r="C5" s="110">
        <v>0</v>
      </c>
      <c r="D5" s="72">
        <v>0</v>
      </c>
      <c r="E5" s="72">
        <v>6251.1248800000003</v>
      </c>
      <c r="F5" s="72">
        <v>0</v>
      </c>
      <c r="G5" s="72">
        <v>0</v>
      </c>
      <c r="H5" s="72">
        <v>0</v>
      </c>
      <c r="I5" s="72">
        <v>0</v>
      </c>
      <c r="J5" s="111">
        <v>0</v>
      </c>
      <c r="K5" s="75">
        <v>4659.0149039999997</v>
      </c>
      <c r="L5" s="72">
        <v>2257.5</v>
      </c>
      <c r="M5" s="72">
        <v>2205.2529519999998</v>
      </c>
      <c r="N5" s="72">
        <v>0</v>
      </c>
      <c r="O5" s="72">
        <v>786.5</v>
      </c>
      <c r="P5" s="72">
        <v>0</v>
      </c>
      <c r="Q5" s="72">
        <v>66.599999999999994</v>
      </c>
      <c r="R5" s="72">
        <v>0</v>
      </c>
      <c r="S5" s="72">
        <v>0</v>
      </c>
      <c r="T5" s="72">
        <v>0</v>
      </c>
      <c r="U5" s="72">
        <v>0</v>
      </c>
      <c r="V5" s="120">
        <v>0</v>
      </c>
      <c r="W5" s="72">
        <v>0</v>
      </c>
      <c r="X5" s="72">
        <v>0</v>
      </c>
      <c r="Y5" s="72">
        <v>0</v>
      </c>
      <c r="Z5" s="72">
        <v>0</v>
      </c>
      <c r="AA5" s="120">
        <v>0</v>
      </c>
      <c r="AB5" s="72">
        <v>1103.250595</v>
      </c>
      <c r="AC5" s="87">
        <f t="shared" si="0"/>
        <v>17329.243330999998</v>
      </c>
      <c r="AD5" s="10"/>
      <c r="AE5" s="5"/>
      <c r="AF5" s="5"/>
      <c r="AG5" s="5"/>
    </row>
    <row r="6" spans="1:33">
      <c r="A6" s="326"/>
      <c r="B6" s="136" t="s">
        <v>72</v>
      </c>
      <c r="C6" s="149"/>
      <c r="D6" s="72">
        <v>326.56704702964799</v>
      </c>
      <c r="E6" s="149"/>
      <c r="F6" s="149"/>
      <c r="G6" s="149"/>
      <c r="H6" s="149"/>
      <c r="I6" s="149"/>
      <c r="J6" s="150"/>
      <c r="K6" s="149">
        <v>0</v>
      </c>
      <c r="L6" s="149">
        <v>0</v>
      </c>
      <c r="M6" s="149">
        <v>0</v>
      </c>
      <c r="N6" s="149">
        <v>0</v>
      </c>
      <c r="O6" s="149">
        <v>0</v>
      </c>
      <c r="P6" s="149">
        <v>0</v>
      </c>
      <c r="Q6" s="149">
        <v>0</v>
      </c>
      <c r="R6" s="149">
        <v>0</v>
      </c>
      <c r="S6" s="149">
        <v>0</v>
      </c>
      <c r="T6" s="149">
        <v>0</v>
      </c>
      <c r="U6" s="149">
        <v>0</v>
      </c>
      <c r="V6" s="151">
        <v>0</v>
      </c>
      <c r="W6" s="149">
        <v>0</v>
      </c>
      <c r="X6" s="149">
        <v>0</v>
      </c>
      <c r="Y6" s="149">
        <v>0</v>
      </c>
      <c r="Z6" s="149">
        <v>0</v>
      </c>
      <c r="AA6" s="151">
        <v>0</v>
      </c>
      <c r="AB6" s="149">
        <v>0</v>
      </c>
      <c r="AC6" s="87">
        <f t="shared" si="0"/>
        <v>326.56704702964799</v>
      </c>
      <c r="AD6" s="10"/>
      <c r="AE6" s="5"/>
      <c r="AF6" s="5"/>
      <c r="AG6" s="5"/>
    </row>
    <row r="7" spans="1:33">
      <c r="A7" s="326"/>
      <c r="B7" s="136" t="s">
        <v>73</v>
      </c>
      <c r="C7" s="149"/>
      <c r="D7" s="72">
        <v>254.16479375294301</v>
      </c>
      <c r="E7" s="149"/>
      <c r="F7" s="149"/>
      <c r="G7" s="149"/>
      <c r="H7" s="149"/>
      <c r="I7" s="149"/>
      <c r="J7" s="150"/>
      <c r="K7" s="149">
        <v>0</v>
      </c>
      <c r="L7" s="149">
        <v>0</v>
      </c>
      <c r="M7" s="149">
        <v>0</v>
      </c>
      <c r="N7" s="149">
        <v>0</v>
      </c>
      <c r="O7" s="149">
        <v>0</v>
      </c>
      <c r="P7" s="149">
        <v>0</v>
      </c>
      <c r="Q7" s="149">
        <v>0</v>
      </c>
      <c r="R7" s="149">
        <v>0</v>
      </c>
      <c r="S7" s="149">
        <v>0</v>
      </c>
      <c r="T7" s="149">
        <v>0</v>
      </c>
      <c r="U7" s="149">
        <v>0</v>
      </c>
      <c r="V7" s="151">
        <v>0</v>
      </c>
      <c r="W7" s="149">
        <v>0</v>
      </c>
      <c r="X7" s="149">
        <v>0</v>
      </c>
      <c r="Y7" s="149">
        <v>0</v>
      </c>
      <c r="Z7" s="149">
        <v>0</v>
      </c>
      <c r="AA7" s="151">
        <v>0</v>
      </c>
      <c r="AB7" s="149">
        <v>0</v>
      </c>
      <c r="AC7" s="87">
        <f t="shared" si="0"/>
        <v>254.16479375294301</v>
      </c>
      <c r="AD7" s="10"/>
      <c r="AE7" s="5"/>
      <c r="AF7" s="5"/>
      <c r="AG7" s="5"/>
    </row>
    <row r="8" spans="1:33">
      <c r="A8" s="327"/>
      <c r="B8" s="136" t="s">
        <v>36</v>
      </c>
      <c r="C8" s="110">
        <v>2095.4330290347698</v>
      </c>
      <c r="D8" s="72">
        <v>212.77245223151593</v>
      </c>
      <c r="E8" s="72">
        <v>3402.2906935000001</v>
      </c>
      <c r="F8" s="72">
        <v>-640.28193599999975</v>
      </c>
      <c r="G8" s="72">
        <v>0</v>
      </c>
      <c r="H8" s="72">
        <v>0</v>
      </c>
      <c r="I8" s="72">
        <v>0</v>
      </c>
      <c r="J8" s="111">
        <v>0</v>
      </c>
      <c r="K8" s="85">
        <v>606.78572329943972</v>
      </c>
      <c r="L8" s="85">
        <v>-906.43398058500009</v>
      </c>
      <c r="M8" s="85">
        <v>32.133016308960009</v>
      </c>
      <c r="N8" s="85">
        <v>427.21568300699988</v>
      </c>
      <c r="O8" s="85">
        <v>162.97215354199898</v>
      </c>
      <c r="P8" s="85">
        <v>3.9169750199999993</v>
      </c>
      <c r="Q8" s="85">
        <v>274.55054729400007</v>
      </c>
      <c r="R8" s="85">
        <v>425.5</v>
      </c>
      <c r="S8" s="85">
        <v>0</v>
      </c>
      <c r="T8" s="85">
        <v>-608.58154000000002</v>
      </c>
      <c r="U8" s="85">
        <v>183.6</v>
      </c>
      <c r="V8" s="94">
        <v>0</v>
      </c>
      <c r="W8" s="85">
        <v>183.479814</v>
      </c>
      <c r="X8" s="85">
        <v>0</v>
      </c>
      <c r="Y8" s="85">
        <v>0</v>
      </c>
      <c r="Z8" s="85">
        <v>0</v>
      </c>
      <c r="AA8" s="128">
        <v>0</v>
      </c>
      <c r="AB8" s="85">
        <v>0</v>
      </c>
      <c r="AC8" s="88">
        <f t="shared" si="0"/>
        <v>5855.3526306526846</v>
      </c>
      <c r="AD8" s="10"/>
      <c r="AE8" s="5"/>
      <c r="AF8" s="5"/>
      <c r="AG8" s="5"/>
    </row>
    <row r="9" spans="1:33">
      <c r="A9" s="13"/>
      <c r="B9" s="141" t="s">
        <v>37</v>
      </c>
      <c r="C9" s="152">
        <f>+C10+SUM(C11:C18)-C20</f>
        <v>-26.379914073593682</v>
      </c>
      <c r="D9" s="152">
        <f t="shared" ref="D9:AB9" si="1">+D10+SUM(D11:D18)-D20</f>
        <v>-1235.9554745747555</v>
      </c>
      <c r="E9" s="152">
        <f t="shared" si="1"/>
        <v>6413.0899338453846</v>
      </c>
      <c r="F9" s="152">
        <f t="shared" si="1"/>
        <v>0</v>
      </c>
      <c r="G9" s="152">
        <f t="shared" si="1"/>
        <v>-3.637978807091713E-12</v>
      </c>
      <c r="H9" s="152">
        <f t="shared" si="1"/>
        <v>0</v>
      </c>
      <c r="I9" s="152">
        <f t="shared" si="1"/>
        <v>0</v>
      </c>
      <c r="J9" s="153">
        <f t="shared" si="1"/>
        <v>2.8421709430404007E-14</v>
      </c>
      <c r="K9" s="154">
        <f t="shared" si="1"/>
        <v>545.45162770731258</v>
      </c>
      <c r="L9" s="154">
        <f t="shared" si="1"/>
        <v>-1998.5180630099985</v>
      </c>
      <c r="M9" s="154">
        <f t="shared" si="1"/>
        <v>376.96792092624673</v>
      </c>
      <c r="N9" s="154">
        <f t="shared" si="1"/>
        <v>-117.05155061399978</v>
      </c>
      <c r="O9" s="154">
        <f t="shared" si="1"/>
        <v>39.744815443957123</v>
      </c>
      <c r="P9" s="154">
        <f t="shared" si="1"/>
        <v>1.2797297999999273</v>
      </c>
      <c r="Q9" s="154">
        <f t="shared" si="1"/>
        <v>1204.5680653830022</v>
      </c>
      <c r="R9" s="154">
        <f t="shared" si="1"/>
        <v>0</v>
      </c>
      <c r="S9" s="154">
        <f t="shared" si="1"/>
        <v>3.9424999999999599E-3</v>
      </c>
      <c r="T9" s="154">
        <f t="shared" si="1"/>
        <v>-441.55422999999973</v>
      </c>
      <c r="U9" s="154">
        <f t="shared" si="1"/>
        <v>128.52956879999965</v>
      </c>
      <c r="V9" s="155">
        <f t="shared" si="1"/>
        <v>3516.3578125525237</v>
      </c>
      <c r="W9" s="154">
        <f t="shared" si="1"/>
        <v>62.247556000000088</v>
      </c>
      <c r="X9" s="154">
        <f t="shared" si="1"/>
        <v>-0.84100000000000819</v>
      </c>
      <c r="Y9" s="154">
        <f t="shared" si="1"/>
        <v>0</v>
      </c>
      <c r="Z9" s="154">
        <f t="shared" si="1"/>
        <v>184.42900000000009</v>
      </c>
      <c r="AA9" s="155">
        <f t="shared" si="1"/>
        <v>1.7428570915131161</v>
      </c>
      <c r="AB9" s="154">
        <f t="shared" si="1"/>
        <v>0</v>
      </c>
      <c r="AC9" s="173">
        <f t="shared" si="0"/>
        <v>8654.1125977775882</v>
      </c>
      <c r="AD9" s="10"/>
      <c r="AE9" s="5"/>
      <c r="AF9" s="5"/>
      <c r="AG9" s="5"/>
    </row>
    <row r="10" spans="1:33">
      <c r="A10" s="13"/>
      <c r="B10" s="142" t="s">
        <v>38</v>
      </c>
      <c r="C10" s="156">
        <f>+C3+C4-C5-C6-C7-C8</f>
        <v>102096.1230449994</v>
      </c>
      <c r="D10" s="156">
        <f t="shared" ref="D10:AB10" si="2">+D3+D4-D5-D6-D7-D8</f>
        <v>44443.728429645969</v>
      </c>
      <c r="E10" s="156">
        <f t="shared" si="2"/>
        <v>70440.333871114883</v>
      </c>
      <c r="F10" s="156">
        <f t="shared" si="2"/>
        <v>80535.34494742316</v>
      </c>
      <c r="G10" s="156">
        <f t="shared" si="2"/>
        <v>17117.111674653097</v>
      </c>
      <c r="H10" s="156">
        <f t="shared" si="2"/>
        <v>333.22110743999991</v>
      </c>
      <c r="I10" s="156">
        <f t="shared" si="2"/>
        <v>4.6768064716</v>
      </c>
      <c r="J10" s="116">
        <f t="shared" si="2"/>
        <v>133.51854946700001</v>
      </c>
      <c r="K10" s="156">
        <f t="shared" si="2"/>
        <v>48919.211576436559</v>
      </c>
      <c r="L10" s="156">
        <f t="shared" si="2"/>
        <v>-174.51288046500019</v>
      </c>
      <c r="M10" s="156">
        <f t="shared" si="2"/>
        <v>3834.2938344110403</v>
      </c>
      <c r="N10" s="156">
        <f t="shared" si="2"/>
        <v>-427.20783852599988</v>
      </c>
      <c r="O10" s="156">
        <f t="shared" si="2"/>
        <v>11392.243980458003</v>
      </c>
      <c r="P10" s="156">
        <f t="shared" si="2"/>
        <v>155.66858117999996</v>
      </c>
      <c r="Q10" s="156">
        <f t="shared" si="2"/>
        <v>4552.5794540759998</v>
      </c>
      <c r="R10" s="156">
        <f t="shared" si="2"/>
        <v>-218.5</v>
      </c>
      <c r="S10" s="156">
        <f t="shared" si="2"/>
        <v>0</v>
      </c>
      <c r="T10" s="156">
        <f t="shared" si="2"/>
        <v>2395.0204600000002</v>
      </c>
      <c r="U10" s="156">
        <f t="shared" si="2"/>
        <v>-183.6</v>
      </c>
      <c r="V10" s="83">
        <f t="shared" si="2"/>
        <v>0</v>
      </c>
      <c r="W10" s="156">
        <f t="shared" si="2"/>
        <v>53.516106000000008</v>
      </c>
      <c r="X10" s="156">
        <f t="shared" si="2"/>
        <v>0</v>
      </c>
      <c r="Y10" s="156">
        <f t="shared" si="2"/>
        <v>0</v>
      </c>
      <c r="Z10" s="156">
        <f t="shared" si="2"/>
        <v>0</v>
      </c>
      <c r="AA10" s="83">
        <f t="shared" si="2"/>
        <v>0</v>
      </c>
      <c r="AB10" s="156">
        <f t="shared" si="2"/>
        <v>-1103.250595</v>
      </c>
      <c r="AC10" s="122">
        <f t="shared" si="0"/>
        <v>384299.52110978571</v>
      </c>
      <c r="AD10" s="11"/>
      <c r="AE10" s="5"/>
      <c r="AF10" s="5"/>
      <c r="AG10" s="5"/>
    </row>
    <row r="11" spans="1:33" ht="11.25" customHeight="1">
      <c r="A11" s="316" t="s">
        <v>39</v>
      </c>
      <c r="B11" s="97" t="s">
        <v>40</v>
      </c>
      <c r="C11" s="144">
        <v>0</v>
      </c>
      <c r="D11" s="145">
        <v>0</v>
      </c>
      <c r="E11" s="145">
        <v>0</v>
      </c>
      <c r="F11" s="145">
        <v>0</v>
      </c>
      <c r="G11" s="145">
        <v>0</v>
      </c>
      <c r="H11" s="145">
        <v>0</v>
      </c>
      <c r="I11" s="145">
        <v>0</v>
      </c>
      <c r="J11" s="146">
        <v>0</v>
      </c>
      <c r="K11" s="145">
        <v>0</v>
      </c>
      <c r="L11" s="145">
        <v>0</v>
      </c>
      <c r="M11" s="145">
        <v>0</v>
      </c>
      <c r="N11" s="145">
        <v>0</v>
      </c>
      <c r="O11" s="145">
        <v>0</v>
      </c>
      <c r="P11" s="145">
        <v>0</v>
      </c>
      <c r="Q11" s="145">
        <v>0</v>
      </c>
      <c r="R11" s="145">
        <v>0</v>
      </c>
      <c r="S11" s="145">
        <v>0</v>
      </c>
      <c r="T11" s="145">
        <v>0</v>
      </c>
      <c r="U11" s="145">
        <v>0</v>
      </c>
      <c r="V11" s="157">
        <v>0</v>
      </c>
      <c r="W11" s="145">
        <v>0</v>
      </c>
      <c r="X11" s="145">
        <v>0</v>
      </c>
      <c r="Y11" s="145">
        <v>0</v>
      </c>
      <c r="Z11" s="145">
        <v>0</v>
      </c>
      <c r="AA11" s="157">
        <v>0</v>
      </c>
      <c r="AB11" s="145">
        <v>0</v>
      </c>
      <c r="AC11" s="86">
        <f t="shared" ref="AC11:AC50" si="3">+SUM(C11:AB11)</f>
        <v>0</v>
      </c>
      <c r="AD11" s="10"/>
      <c r="AE11" s="16"/>
      <c r="AF11" s="16"/>
      <c r="AG11" s="17"/>
    </row>
    <row r="12" spans="1:33">
      <c r="A12" s="317"/>
      <c r="B12" s="97" t="s">
        <v>41</v>
      </c>
      <c r="C12" s="110">
        <v>0</v>
      </c>
      <c r="D12" s="72">
        <v>-21831.456144658401</v>
      </c>
      <c r="E12" s="72">
        <v>-58490.205176019997</v>
      </c>
      <c r="F12" s="72">
        <v>-5445.3305549999995</v>
      </c>
      <c r="G12" s="72">
        <v>-16967.0056874199</v>
      </c>
      <c r="H12" s="72">
        <v>-316.59042399999993</v>
      </c>
      <c r="I12" s="72">
        <v>-4.5879538000000002</v>
      </c>
      <c r="J12" s="111">
        <v>-81.184623626999993</v>
      </c>
      <c r="K12" s="72">
        <v>-5776.00214824248</v>
      </c>
      <c r="L12" s="72">
        <v>-918.71630360999995</v>
      </c>
      <c r="M12" s="72">
        <v>0</v>
      </c>
      <c r="N12" s="72">
        <v>0</v>
      </c>
      <c r="O12" s="72">
        <v>0</v>
      </c>
      <c r="P12" s="72">
        <v>0</v>
      </c>
      <c r="Q12" s="72">
        <v>0</v>
      </c>
      <c r="R12" s="72">
        <v>0</v>
      </c>
      <c r="S12" s="72">
        <v>0</v>
      </c>
      <c r="T12" s="72">
        <v>-3062.3670000000002</v>
      </c>
      <c r="U12" s="72">
        <v>0</v>
      </c>
      <c r="V12" s="120">
        <v>57310.618897279899</v>
      </c>
      <c r="W12" s="72">
        <v>0</v>
      </c>
      <c r="X12" s="72">
        <v>0</v>
      </c>
      <c r="Y12" s="72">
        <v>0</v>
      </c>
      <c r="Z12" s="72">
        <v>0</v>
      </c>
      <c r="AA12" s="120">
        <v>0</v>
      </c>
      <c r="AB12" s="72">
        <v>0</v>
      </c>
      <c r="AC12" s="87">
        <f t="shared" si="3"/>
        <v>-55582.82711909787</v>
      </c>
      <c r="AD12" s="10"/>
      <c r="AE12" s="17"/>
      <c r="AF12" s="16"/>
      <c r="AG12" s="17"/>
    </row>
    <row r="13" spans="1:33">
      <c r="A13" s="317"/>
      <c r="B13" s="97" t="s">
        <v>42</v>
      </c>
      <c r="C13" s="110">
        <v>0</v>
      </c>
      <c r="D13" s="72">
        <v>-1245.8209118238201</v>
      </c>
      <c r="E13" s="72">
        <v>0</v>
      </c>
      <c r="F13" s="72">
        <v>-36791.402173797702</v>
      </c>
      <c r="G13" s="72">
        <v>-150.10598723319998</v>
      </c>
      <c r="H13" s="72">
        <v>-16.630683439999999</v>
      </c>
      <c r="I13" s="72">
        <v>-8.8852671600000002E-2</v>
      </c>
      <c r="J13" s="111">
        <v>0</v>
      </c>
      <c r="K13" s="72">
        <v>-873.41175859310204</v>
      </c>
      <c r="L13" s="72">
        <v>-1031.6747909999999</v>
      </c>
      <c r="M13" s="72">
        <v>0</v>
      </c>
      <c r="N13" s="72">
        <v>0</v>
      </c>
      <c r="O13" s="72">
        <v>-8.4471576200000005</v>
      </c>
      <c r="P13" s="72">
        <v>0</v>
      </c>
      <c r="Q13" s="72">
        <v>-7.9390530000000001E-2</v>
      </c>
      <c r="R13" s="72">
        <v>0</v>
      </c>
      <c r="S13" s="72">
        <v>-0.38817546000000003</v>
      </c>
      <c r="T13" s="72">
        <v>0</v>
      </c>
      <c r="U13" s="72">
        <v>0</v>
      </c>
      <c r="V13" s="120">
        <v>5430.2890201436949</v>
      </c>
      <c r="W13" s="72">
        <v>0</v>
      </c>
      <c r="X13" s="72">
        <v>0</v>
      </c>
      <c r="Y13" s="72">
        <v>0</v>
      </c>
      <c r="Z13" s="72">
        <v>0</v>
      </c>
      <c r="AA13" s="120">
        <v>0</v>
      </c>
      <c r="AB13" s="72">
        <v>0</v>
      </c>
      <c r="AC13" s="87">
        <f t="shared" si="3"/>
        <v>-34687.760862025731</v>
      </c>
      <c r="AD13" s="10"/>
      <c r="AE13" s="16"/>
      <c r="AF13" s="16"/>
      <c r="AG13" s="17"/>
    </row>
    <row r="14" spans="1:33">
      <c r="A14" s="317"/>
      <c r="B14" s="97" t="s">
        <v>43</v>
      </c>
      <c r="C14" s="110">
        <v>0</v>
      </c>
      <c r="D14" s="72">
        <v>0</v>
      </c>
      <c r="E14" s="72">
        <v>-4149.4607999999998</v>
      </c>
      <c r="F14" s="72">
        <v>0</v>
      </c>
      <c r="G14" s="72">
        <v>0</v>
      </c>
      <c r="H14" s="72">
        <v>0</v>
      </c>
      <c r="I14" s="72">
        <v>0</v>
      </c>
      <c r="J14" s="111">
        <v>0</v>
      </c>
      <c r="K14" s="72">
        <v>0</v>
      </c>
      <c r="L14" s="72">
        <v>0</v>
      </c>
      <c r="M14" s="72">
        <v>0</v>
      </c>
      <c r="N14" s="72">
        <v>0</v>
      </c>
      <c r="O14" s="72">
        <v>0</v>
      </c>
      <c r="P14" s="72">
        <v>0</v>
      </c>
      <c r="Q14" s="72">
        <v>0</v>
      </c>
      <c r="R14" s="72">
        <v>0</v>
      </c>
      <c r="S14" s="72">
        <v>0</v>
      </c>
      <c r="T14" s="72">
        <v>0</v>
      </c>
      <c r="U14" s="72">
        <v>0</v>
      </c>
      <c r="V14" s="120">
        <v>0</v>
      </c>
      <c r="W14" s="72">
        <v>3063.011</v>
      </c>
      <c r="X14" s="72">
        <v>994.48500000000001</v>
      </c>
      <c r="Y14" s="72">
        <v>160.4408</v>
      </c>
      <c r="Z14" s="72">
        <v>0</v>
      </c>
      <c r="AA14" s="120">
        <v>0</v>
      </c>
      <c r="AB14" s="72">
        <v>0</v>
      </c>
      <c r="AC14" s="87">
        <f t="shared" si="3"/>
        <v>68.476000000000141</v>
      </c>
      <c r="AD14" s="10"/>
      <c r="AE14" s="16"/>
      <c r="AF14" s="16"/>
      <c r="AG14" s="17"/>
    </row>
    <row r="15" spans="1:33">
      <c r="A15" s="317"/>
      <c r="B15" s="97" t="s">
        <v>44</v>
      </c>
      <c r="C15" s="110">
        <v>0</v>
      </c>
      <c r="D15" s="72">
        <v>0</v>
      </c>
      <c r="E15" s="72">
        <v>0</v>
      </c>
      <c r="F15" s="72">
        <v>0</v>
      </c>
      <c r="G15" s="72">
        <v>0</v>
      </c>
      <c r="H15" s="72">
        <v>0</v>
      </c>
      <c r="I15" s="72">
        <v>0</v>
      </c>
      <c r="J15" s="111">
        <v>0</v>
      </c>
      <c r="K15" s="72">
        <v>0</v>
      </c>
      <c r="L15" s="72">
        <v>0</v>
      </c>
      <c r="M15" s="72">
        <v>0</v>
      </c>
      <c r="N15" s="72">
        <v>0</v>
      </c>
      <c r="O15" s="72">
        <v>0</v>
      </c>
      <c r="P15" s="72">
        <v>0</v>
      </c>
      <c r="Q15" s="72">
        <v>0</v>
      </c>
      <c r="R15" s="72">
        <v>0</v>
      </c>
      <c r="S15" s="72">
        <v>0</v>
      </c>
      <c r="T15" s="72">
        <v>0</v>
      </c>
      <c r="U15" s="72">
        <v>0</v>
      </c>
      <c r="V15" s="120">
        <v>0</v>
      </c>
      <c r="W15" s="72">
        <v>-2858.1489999999999</v>
      </c>
      <c r="X15" s="72">
        <v>0</v>
      </c>
      <c r="Y15" s="72">
        <v>0</v>
      </c>
      <c r="Z15" s="72">
        <v>924.57500000000005</v>
      </c>
      <c r="AA15" s="120">
        <v>0</v>
      </c>
      <c r="AB15" s="72">
        <v>0</v>
      </c>
      <c r="AC15" s="87">
        <f t="shared" si="3"/>
        <v>-1933.5739999999998</v>
      </c>
      <c r="AD15" s="10"/>
      <c r="AE15" s="16"/>
      <c r="AF15" s="16"/>
      <c r="AG15" s="17"/>
    </row>
    <row r="16" spans="1:33">
      <c r="A16" s="317"/>
      <c r="B16" s="97" t="s">
        <v>45</v>
      </c>
      <c r="C16" s="110">
        <v>0</v>
      </c>
      <c r="D16" s="72">
        <v>-112.09799083506201</v>
      </c>
      <c r="E16" s="72">
        <v>0</v>
      </c>
      <c r="F16" s="72">
        <v>0</v>
      </c>
      <c r="G16" s="72">
        <v>0</v>
      </c>
      <c r="H16" s="72">
        <v>0</v>
      </c>
      <c r="I16" s="72">
        <v>0</v>
      </c>
      <c r="J16" s="111">
        <v>-52.333925839999999</v>
      </c>
      <c r="K16" s="72">
        <v>0</v>
      </c>
      <c r="L16" s="72">
        <v>0</v>
      </c>
      <c r="M16" s="72">
        <v>0</v>
      </c>
      <c r="N16" s="72">
        <v>0</v>
      </c>
      <c r="O16" s="72">
        <v>-31.127976</v>
      </c>
      <c r="P16" s="72">
        <v>0</v>
      </c>
      <c r="Q16" s="72">
        <v>0</v>
      </c>
      <c r="R16" s="72">
        <v>0</v>
      </c>
      <c r="S16" s="72">
        <v>0</v>
      </c>
      <c r="T16" s="72">
        <v>0</v>
      </c>
      <c r="U16" s="72">
        <v>0</v>
      </c>
      <c r="V16" s="120">
        <v>0</v>
      </c>
      <c r="W16" s="72">
        <v>0</v>
      </c>
      <c r="X16" s="72">
        <v>0</v>
      </c>
      <c r="Y16" s="72">
        <v>0</v>
      </c>
      <c r="Z16" s="72">
        <v>0</v>
      </c>
      <c r="AA16" s="120">
        <v>189.03581333862635</v>
      </c>
      <c r="AB16" s="72">
        <v>0</v>
      </c>
      <c r="AC16" s="87">
        <f t="shared" si="3"/>
        <v>-6.5240793364356477</v>
      </c>
      <c r="AD16" s="10"/>
      <c r="AE16" s="16"/>
      <c r="AF16" s="16"/>
      <c r="AG16" s="17"/>
    </row>
    <row r="17" spans="1:33">
      <c r="A17" s="317"/>
      <c r="B17" s="97" t="s">
        <v>46</v>
      </c>
      <c r="C17" s="110">
        <v>-102122.502959073</v>
      </c>
      <c r="D17" s="72">
        <v>0</v>
      </c>
      <c r="E17" s="72">
        <v>0</v>
      </c>
      <c r="F17" s="72">
        <v>0</v>
      </c>
      <c r="G17" s="72">
        <v>0</v>
      </c>
      <c r="H17" s="72">
        <v>0</v>
      </c>
      <c r="I17" s="72">
        <v>0</v>
      </c>
      <c r="J17" s="111">
        <v>0</v>
      </c>
      <c r="K17" s="72">
        <v>33528.399999999994</v>
      </c>
      <c r="L17" s="72">
        <v>13146</v>
      </c>
      <c r="M17" s="72">
        <v>29332.799999999999</v>
      </c>
      <c r="N17" s="72">
        <v>1565.1000000000001</v>
      </c>
      <c r="O17" s="72">
        <v>3052.6872940669559</v>
      </c>
      <c r="P17" s="72">
        <v>57</v>
      </c>
      <c r="Q17" s="72">
        <v>6748.8</v>
      </c>
      <c r="R17" s="72">
        <v>253</v>
      </c>
      <c r="S17" s="72">
        <v>1.66727586206897</v>
      </c>
      <c r="T17" s="72">
        <v>2613</v>
      </c>
      <c r="U17" s="72">
        <v>7808.4</v>
      </c>
      <c r="V17" s="120">
        <v>0</v>
      </c>
      <c r="W17" s="72">
        <v>0</v>
      </c>
      <c r="X17" s="72">
        <v>0</v>
      </c>
      <c r="Y17" s="72">
        <v>0</v>
      </c>
      <c r="Z17" s="72">
        <v>0</v>
      </c>
      <c r="AA17" s="120">
        <v>0</v>
      </c>
      <c r="AB17" s="72">
        <v>0</v>
      </c>
      <c r="AC17" s="87">
        <f t="shared" si="3"/>
        <v>-4015.6483891439802</v>
      </c>
      <c r="AD17" s="10"/>
      <c r="AE17" s="16"/>
      <c r="AF17" s="16"/>
      <c r="AG17" s="17"/>
    </row>
    <row r="18" spans="1:33">
      <c r="A18" s="318"/>
      <c r="B18" s="98" t="s">
        <v>47</v>
      </c>
      <c r="C18" s="126">
        <v>0</v>
      </c>
      <c r="D18" s="85">
        <v>-2075.6233316080002</v>
      </c>
      <c r="E18" s="85">
        <v>0</v>
      </c>
      <c r="F18" s="85">
        <v>0</v>
      </c>
      <c r="G18" s="85">
        <v>0</v>
      </c>
      <c r="H18" s="85">
        <v>0</v>
      </c>
      <c r="I18" s="85">
        <v>0</v>
      </c>
      <c r="J18" s="127">
        <v>0</v>
      </c>
      <c r="K18" s="85">
        <v>-337.9</v>
      </c>
      <c r="L18" s="85">
        <v>0</v>
      </c>
      <c r="M18" s="85">
        <v>0</v>
      </c>
      <c r="N18" s="85">
        <v>0</v>
      </c>
      <c r="O18" s="85">
        <v>0</v>
      </c>
      <c r="P18" s="85">
        <v>0</v>
      </c>
      <c r="Q18" s="85">
        <v>0</v>
      </c>
      <c r="R18" s="85">
        <v>0</v>
      </c>
      <c r="S18" s="85">
        <v>0</v>
      </c>
      <c r="T18" s="85">
        <v>0</v>
      </c>
      <c r="U18" s="85">
        <v>0</v>
      </c>
      <c r="V18" s="128">
        <v>0</v>
      </c>
      <c r="W18" s="85">
        <v>0</v>
      </c>
      <c r="X18" s="85">
        <v>0</v>
      </c>
      <c r="Y18" s="85">
        <v>0</v>
      </c>
      <c r="Z18" s="85">
        <v>0</v>
      </c>
      <c r="AA18" s="128">
        <v>0</v>
      </c>
      <c r="AB18" s="85">
        <v>1103.250595</v>
      </c>
      <c r="AC18" s="88">
        <f t="shared" si="3"/>
        <v>-1310.2727366080003</v>
      </c>
      <c r="AD18" s="10"/>
      <c r="AE18" s="16"/>
      <c r="AF18" s="16"/>
      <c r="AG18" s="17"/>
    </row>
    <row r="19" spans="1:33">
      <c r="A19" s="13"/>
      <c r="B19" s="140" t="s">
        <v>35</v>
      </c>
      <c r="C19" s="154">
        <v>0</v>
      </c>
      <c r="D19" s="154">
        <v>93.281682682999985</v>
      </c>
      <c r="E19" s="154">
        <v>0</v>
      </c>
      <c r="F19" s="154">
        <v>0</v>
      </c>
      <c r="G19" s="154">
        <v>0</v>
      </c>
      <c r="H19" s="154">
        <v>0</v>
      </c>
      <c r="I19" s="154">
        <v>0</v>
      </c>
      <c r="J19" s="158">
        <v>0</v>
      </c>
      <c r="K19" s="154">
        <v>0</v>
      </c>
      <c r="L19" s="154">
        <v>0</v>
      </c>
      <c r="M19" s="154">
        <v>0</v>
      </c>
      <c r="N19" s="154">
        <v>0</v>
      </c>
      <c r="O19" s="154">
        <v>0</v>
      </c>
      <c r="P19" s="154">
        <v>0</v>
      </c>
      <c r="Q19" s="154">
        <v>0</v>
      </c>
      <c r="R19" s="154">
        <v>0</v>
      </c>
      <c r="S19" s="154">
        <v>0</v>
      </c>
      <c r="T19" s="154">
        <v>0</v>
      </c>
      <c r="U19" s="154">
        <v>128.52956879999948</v>
      </c>
      <c r="V19" s="159">
        <v>4205.2590635955994</v>
      </c>
      <c r="W19" s="160">
        <v>204.86199999999999</v>
      </c>
      <c r="X19" s="154">
        <v>11.879</v>
      </c>
      <c r="Y19" s="154">
        <v>0</v>
      </c>
      <c r="Z19" s="161">
        <v>173.06</v>
      </c>
      <c r="AA19" s="160">
        <v>1.6462704000000001</v>
      </c>
      <c r="AB19" s="160">
        <v>0</v>
      </c>
      <c r="AC19" s="173">
        <f>+SUM(C19:AB19)</f>
        <v>4818.5175854785984</v>
      </c>
      <c r="AD19" s="10"/>
      <c r="AE19" s="16"/>
      <c r="AF19" s="16"/>
      <c r="AG19" s="17"/>
    </row>
    <row r="20" spans="1:33">
      <c r="A20" s="13"/>
      <c r="B20" s="137" t="s">
        <v>48</v>
      </c>
      <c r="C20" s="156">
        <f>+SUM(C21,C29,C41,C46,C50)</f>
        <v>0</v>
      </c>
      <c r="D20" s="156">
        <f t="shared" ref="D20:AB20" si="4">+SUM(D21,D29,D41,D46,D50)</f>
        <v>20414.685525295441</v>
      </c>
      <c r="E20" s="156">
        <f t="shared" si="4"/>
        <v>1387.5779612494998</v>
      </c>
      <c r="F20" s="156">
        <f t="shared" si="4"/>
        <v>38298.612218625407</v>
      </c>
      <c r="G20" s="156">
        <f t="shared" si="4"/>
        <v>0</v>
      </c>
      <c r="H20" s="156">
        <f t="shared" si="4"/>
        <v>0</v>
      </c>
      <c r="I20" s="156">
        <f t="shared" si="4"/>
        <v>0</v>
      </c>
      <c r="J20" s="116">
        <f t="shared" si="4"/>
        <v>0</v>
      </c>
      <c r="K20" s="156">
        <f t="shared" si="4"/>
        <v>74914.846041893659</v>
      </c>
      <c r="L20" s="156">
        <f t="shared" si="4"/>
        <v>13019.614087934999</v>
      </c>
      <c r="M20" s="156">
        <f t="shared" si="4"/>
        <v>32790.125913484793</v>
      </c>
      <c r="N20" s="156">
        <f t="shared" si="4"/>
        <v>1254.943712088</v>
      </c>
      <c r="O20" s="156">
        <f t="shared" si="4"/>
        <v>14365.611325461001</v>
      </c>
      <c r="P20" s="156">
        <f t="shared" si="4"/>
        <v>211.38885138000003</v>
      </c>
      <c r="Q20" s="156">
        <f t="shared" si="4"/>
        <v>10096.731998162999</v>
      </c>
      <c r="R20" s="156">
        <f t="shared" si="4"/>
        <v>34.5</v>
      </c>
      <c r="S20" s="156">
        <f t="shared" si="4"/>
        <v>1.2751579020689701</v>
      </c>
      <c r="T20" s="156">
        <f t="shared" si="4"/>
        <v>2387.2076899999997</v>
      </c>
      <c r="U20" s="156">
        <f t="shared" si="4"/>
        <v>7496.2704311999996</v>
      </c>
      <c r="V20" s="83">
        <f t="shared" si="4"/>
        <v>59224.550104871072</v>
      </c>
      <c r="W20" s="156">
        <f t="shared" si="4"/>
        <v>196.13055000000003</v>
      </c>
      <c r="X20" s="156">
        <f t="shared" si="4"/>
        <v>995.32600000000002</v>
      </c>
      <c r="Y20" s="156">
        <f t="shared" si="4"/>
        <v>160.4408</v>
      </c>
      <c r="Z20" s="156">
        <f t="shared" si="4"/>
        <v>740.14599999999996</v>
      </c>
      <c r="AA20" s="83">
        <f t="shared" si="4"/>
        <v>187.29295624711324</v>
      </c>
      <c r="AB20" s="156">
        <f t="shared" si="4"/>
        <v>0</v>
      </c>
      <c r="AC20" s="122">
        <f t="shared" si="3"/>
        <v>278177.27732579602</v>
      </c>
      <c r="AD20" s="11"/>
      <c r="AE20" s="5"/>
      <c r="AF20" s="5"/>
      <c r="AG20" s="5"/>
    </row>
    <row r="21" spans="1:33" ht="11.25" customHeight="1">
      <c r="A21" s="316" t="s">
        <v>105</v>
      </c>
      <c r="B21" s="138" t="s">
        <v>49</v>
      </c>
      <c r="C21" s="162">
        <f>+SUM(C22:C28)</f>
        <v>0</v>
      </c>
      <c r="D21" s="163">
        <f t="shared" ref="D21:AB21" si="5">+SUM(D22:D28)</f>
        <v>6759.2371348400002</v>
      </c>
      <c r="E21" s="163">
        <f t="shared" si="5"/>
        <v>0</v>
      </c>
      <c r="F21" s="163">
        <f t="shared" si="5"/>
        <v>0</v>
      </c>
      <c r="G21" s="163">
        <f t="shared" si="5"/>
        <v>0</v>
      </c>
      <c r="H21" s="163">
        <f t="shared" si="5"/>
        <v>0</v>
      </c>
      <c r="I21" s="163">
        <f t="shared" si="5"/>
        <v>0</v>
      </c>
      <c r="J21" s="164">
        <f t="shared" si="5"/>
        <v>0</v>
      </c>
      <c r="K21" s="163">
        <f t="shared" si="5"/>
        <v>391.06253293999998</v>
      </c>
      <c r="L21" s="163">
        <f t="shared" si="5"/>
        <v>374.62826100000001</v>
      </c>
      <c r="M21" s="163">
        <f t="shared" si="5"/>
        <v>863.13416000000007</v>
      </c>
      <c r="N21" s="163">
        <f t="shared" si="5"/>
        <v>0</v>
      </c>
      <c r="O21" s="163">
        <f t="shared" si="5"/>
        <v>450.89254386000005</v>
      </c>
      <c r="P21" s="163">
        <f t="shared" si="5"/>
        <v>0</v>
      </c>
      <c r="Q21" s="163">
        <f t="shared" si="5"/>
        <v>0</v>
      </c>
      <c r="R21" s="163">
        <f t="shared" si="5"/>
        <v>34.5</v>
      </c>
      <c r="S21" s="163">
        <f t="shared" si="5"/>
        <v>1.2751579020689701</v>
      </c>
      <c r="T21" s="163">
        <f t="shared" si="5"/>
        <v>0</v>
      </c>
      <c r="U21" s="163">
        <f t="shared" si="5"/>
        <v>4795.6319999999996</v>
      </c>
      <c r="V21" s="165">
        <f t="shared" si="5"/>
        <v>3266.2367688922013</v>
      </c>
      <c r="W21" s="163">
        <f t="shared" si="5"/>
        <v>0</v>
      </c>
      <c r="X21" s="163">
        <f t="shared" si="5"/>
        <v>277.3</v>
      </c>
      <c r="Y21" s="163">
        <f t="shared" si="5"/>
        <v>160.4408</v>
      </c>
      <c r="Z21" s="163">
        <f t="shared" si="5"/>
        <v>608.33699999999999</v>
      </c>
      <c r="AA21" s="165">
        <f t="shared" si="5"/>
        <v>8.3684524471132402</v>
      </c>
      <c r="AB21" s="163">
        <f t="shared" si="5"/>
        <v>0</v>
      </c>
      <c r="AC21" s="174">
        <f t="shared" si="3"/>
        <v>17991.044811881384</v>
      </c>
      <c r="AD21" s="11"/>
      <c r="AE21" s="5"/>
      <c r="AF21" s="5"/>
      <c r="AG21" s="5"/>
    </row>
    <row r="22" spans="1:33">
      <c r="A22" s="317"/>
      <c r="B22" s="97" t="s">
        <v>40</v>
      </c>
      <c r="C22" s="110">
        <v>0</v>
      </c>
      <c r="D22" s="72">
        <v>0</v>
      </c>
      <c r="E22" s="72">
        <v>0</v>
      </c>
      <c r="F22" s="72">
        <v>0</v>
      </c>
      <c r="G22" s="72">
        <v>0</v>
      </c>
      <c r="H22" s="72">
        <v>0</v>
      </c>
      <c r="I22" s="72">
        <v>0</v>
      </c>
      <c r="J22" s="111">
        <v>0</v>
      </c>
      <c r="K22" s="75">
        <v>0</v>
      </c>
      <c r="L22" s="72">
        <v>0</v>
      </c>
      <c r="M22" s="72">
        <v>0</v>
      </c>
      <c r="N22" s="72">
        <v>0</v>
      </c>
      <c r="O22" s="72">
        <v>0</v>
      </c>
      <c r="P22" s="72">
        <v>0</v>
      </c>
      <c r="Q22" s="72">
        <v>0</v>
      </c>
      <c r="R22" s="72">
        <v>0</v>
      </c>
      <c r="S22" s="72">
        <v>0</v>
      </c>
      <c r="T22" s="72">
        <v>0</v>
      </c>
      <c r="U22" s="72">
        <v>0</v>
      </c>
      <c r="V22" s="120">
        <v>0</v>
      </c>
      <c r="W22" s="72">
        <v>0</v>
      </c>
      <c r="X22" s="72">
        <v>0</v>
      </c>
      <c r="Y22" s="72">
        <v>0</v>
      </c>
      <c r="Z22" s="73">
        <v>0</v>
      </c>
      <c r="AA22" s="120">
        <v>0</v>
      </c>
      <c r="AB22" s="72">
        <v>0</v>
      </c>
      <c r="AC22" s="87">
        <f t="shared" si="3"/>
        <v>0</v>
      </c>
      <c r="AD22" s="11"/>
      <c r="AE22" s="5"/>
      <c r="AF22" s="5"/>
      <c r="AG22" s="5"/>
    </row>
    <row r="23" spans="1:33">
      <c r="A23" s="317"/>
      <c r="B23" s="97" t="s">
        <v>4</v>
      </c>
      <c r="C23" s="110">
        <v>0</v>
      </c>
      <c r="D23" s="72">
        <v>0</v>
      </c>
      <c r="E23" s="72">
        <v>0</v>
      </c>
      <c r="F23" s="72">
        <v>0</v>
      </c>
      <c r="G23" s="72">
        <v>0</v>
      </c>
      <c r="H23" s="72">
        <v>0</v>
      </c>
      <c r="I23" s="72">
        <v>0</v>
      </c>
      <c r="J23" s="111">
        <v>0</v>
      </c>
      <c r="K23" s="72">
        <v>1.2195791999999999</v>
      </c>
      <c r="L23" s="72">
        <v>0</v>
      </c>
      <c r="M23" s="72">
        <v>0</v>
      </c>
      <c r="N23" s="72">
        <v>0</v>
      </c>
      <c r="O23" s="72">
        <v>0</v>
      </c>
      <c r="P23" s="72">
        <v>0</v>
      </c>
      <c r="Q23" s="72">
        <v>0</v>
      </c>
      <c r="R23" s="72">
        <v>0</v>
      </c>
      <c r="S23" s="72">
        <v>0</v>
      </c>
      <c r="T23" s="72">
        <v>0</v>
      </c>
      <c r="U23" s="72">
        <v>0</v>
      </c>
      <c r="V23" s="120">
        <v>2523.2998069800014</v>
      </c>
      <c r="W23" s="72">
        <v>0</v>
      </c>
      <c r="X23" s="72">
        <v>0</v>
      </c>
      <c r="Y23" s="72">
        <v>0</v>
      </c>
      <c r="Z23" s="73">
        <v>0</v>
      </c>
      <c r="AA23" s="120">
        <v>0</v>
      </c>
      <c r="AB23" s="72">
        <v>0</v>
      </c>
      <c r="AC23" s="87">
        <f t="shared" si="3"/>
        <v>2524.5193861800017</v>
      </c>
      <c r="AD23" s="11"/>
      <c r="AE23" s="5"/>
      <c r="AF23" s="5"/>
      <c r="AG23" s="5"/>
    </row>
    <row r="24" spans="1:33">
      <c r="A24" s="317"/>
      <c r="B24" s="97" t="s">
        <v>43</v>
      </c>
      <c r="C24" s="110">
        <v>0</v>
      </c>
      <c r="D24" s="72">
        <v>0</v>
      </c>
      <c r="E24" s="72">
        <v>0</v>
      </c>
      <c r="F24" s="72">
        <v>0</v>
      </c>
      <c r="G24" s="72">
        <v>0</v>
      </c>
      <c r="H24" s="72">
        <v>0</v>
      </c>
      <c r="I24" s="72">
        <v>0</v>
      </c>
      <c r="J24" s="111">
        <v>0</v>
      </c>
      <c r="K24" s="72">
        <v>0</v>
      </c>
      <c r="L24" s="72">
        <v>0</v>
      </c>
      <c r="M24" s="72">
        <v>0</v>
      </c>
      <c r="N24" s="72">
        <v>0</v>
      </c>
      <c r="O24" s="72">
        <v>0</v>
      </c>
      <c r="P24" s="72">
        <v>0</v>
      </c>
      <c r="Q24" s="72">
        <v>0</v>
      </c>
      <c r="R24" s="72">
        <v>0</v>
      </c>
      <c r="S24" s="72">
        <v>0</v>
      </c>
      <c r="T24" s="72">
        <v>0</v>
      </c>
      <c r="U24" s="72">
        <v>0</v>
      </c>
      <c r="V24" s="120">
        <v>3.0945706799999999</v>
      </c>
      <c r="W24" s="72">
        <v>0</v>
      </c>
      <c r="X24" s="72">
        <v>98.406000000000006</v>
      </c>
      <c r="Y24" s="72">
        <v>0</v>
      </c>
      <c r="Z24" s="73">
        <v>300.81</v>
      </c>
      <c r="AA24" s="120">
        <v>0</v>
      </c>
      <c r="AB24" s="72">
        <v>0</v>
      </c>
      <c r="AC24" s="87">
        <f t="shared" si="3"/>
        <v>402.31057068000001</v>
      </c>
      <c r="AD24" s="11"/>
      <c r="AE24" s="5"/>
      <c r="AF24" s="5"/>
      <c r="AG24" s="5"/>
    </row>
    <row r="25" spans="1:33">
      <c r="A25" s="317"/>
      <c r="B25" s="97" t="s">
        <v>44</v>
      </c>
      <c r="C25" s="110">
        <v>0</v>
      </c>
      <c r="D25" s="72">
        <v>0</v>
      </c>
      <c r="E25" s="72">
        <v>0</v>
      </c>
      <c r="F25" s="72">
        <v>0</v>
      </c>
      <c r="G25" s="72">
        <v>0</v>
      </c>
      <c r="H25" s="72">
        <v>0</v>
      </c>
      <c r="I25" s="72">
        <v>0</v>
      </c>
      <c r="J25" s="111">
        <v>0</v>
      </c>
      <c r="K25" s="72">
        <v>295.45647473999998</v>
      </c>
      <c r="L25" s="72">
        <v>357.45150000000001</v>
      </c>
      <c r="M25" s="72">
        <v>0</v>
      </c>
      <c r="N25" s="72">
        <v>0</v>
      </c>
      <c r="O25" s="72">
        <v>2.3574018600000004</v>
      </c>
      <c r="P25" s="72">
        <v>0</v>
      </c>
      <c r="Q25" s="72">
        <v>0</v>
      </c>
      <c r="R25" s="72">
        <v>0</v>
      </c>
      <c r="S25" s="72">
        <v>0</v>
      </c>
      <c r="T25" s="72">
        <v>0</v>
      </c>
      <c r="U25" s="72">
        <v>0</v>
      </c>
      <c r="V25" s="120">
        <v>0</v>
      </c>
      <c r="W25" s="72">
        <v>0</v>
      </c>
      <c r="X25" s="72">
        <v>178.89400000000001</v>
      </c>
      <c r="Y25" s="72">
        <v>160.4408</v>
      </c>
      <c r="Z25" s="73">
        <v>307.52699999999999</v>
      </c>
      <c r="AA25" s="120">
        <v>0</v>
      </c>
      <c r="AB25" s="72">
        <v>0</v>
      </c>
      <c r="AC25" s="87">
        <f t="shared" si="3"/>
        <v>1302.1271766</v>
      </c>
      <c r="AD25" s="11"/>
      <c r="AE25" s="5"/>
      <c r="AF25" s="5"/>
      <c r="AG25" s="5"/>
    </row>
    <row r="26" spans="1:33">
      <c r="A26" s="317"/>
      <c r="B26" s="97" t="s">
        <v>45</v>
      </c>
      <c r="C26" s="110">
        <v>0</v>
      </c>
      <c r="D26" s="72">
        <v>0</v>
      </c>
      <c r="E26" s="72">
        <v>0</v>
      </c>
      <c r="F26" s="72">
        <v>0</v>
      </c>
      <c r="G26" s="72">
        <v>0</v>
      </c>
      <c r="H26" s="72">
        <v>0</v>
      </c>
      <c r="I26" s="72">
        <v>0</v>
      </c>
      <c r="J26" s="111">
        <v>0</v>
      </c>
      <c r="K26" s="72">
        <v>0</v>
      </c>
      <c r="L26" s="72">
        <v>0</v>
      </c>
      <c r="M26" s="72">
        <v>0</v>
      </c>
      <c r="N26" s="72">
        <v>0</v>
      </c>
      <c r="O26" s="72">
        <v>0</v>
      </c>
      <c r="P26" s="72">
        <v>0</v>
      </c>
      <c r="Q26" s="72">
        <v>0</v>
      </c>
      <c r="R26" s="72">
        <v>0</v>
      </c>
      <c r="S26" s="72">
        <v>0</v>
      </c>
      <c r="T26" s="72">
        <v>0</v>
      </c>
      <c r="U26" s="72">
        <v>0</v>
      </c>
      <c r="V26" s="120">
        <v>4.1710635282000004</v>
      </c>
      <c r="W26" s="72">
        <v>0</v>
      </c>
      <c r="X26" s="72">
        <v>0</v>
      </c>
      <c r="Y26" s="72">
        <v>0</v>
      </c>
      <c r="Z26" s="73">
        <v>0</v>
      </c>
      <c r="AA26" s="120">
        <v>8.3684524471132402</v>
      </c>
      <c r="AB26" s="72">
        <v>0</v>
      </c>
      <c r="AC26" s="87">
        <f t="shared" si="3"/>
        <v>12.53951597531324</v>
      </c>
      <c r="AD26" s="11"/>
      <c r="AE26" s="5"/>
      <c r="AF26" s="5"/>
      <c r="AG26" s="5"/>
    </row>
    <row r="27" spans="1:33">
      <c r="A27" s="317"/>
      <c r="B27" s="97" t="s">
        <v>46</v>
      </c>
      <c r="C27" s="110">
        <v>0</v>
      </c>
      <c r="D27" s="72">
        <v>6650.866728</v>
      </c>
      <c r="E27" s="72">
        <v>0</v>
      </c>
      <c r="F27" s="72">
        <v>0</v>
      </c>
      <c r="G27" s="72">
        <v>0</v>
      </c>
      <c r="H27" s="72">
        <v>0</v>
      </c>
      <c r="I27" s="72">
        <v>0</v>
      </c>
      <c r="J27" s="111">
        <v>0</v>
      </c>
      <c r="K27" s="72">
        <v>89.756289800000005</v>
      </c>
      <c r="L27" s="72">
        <v>17.176760999999999</v>
      </c>
      <c r="M27" s="72">
        <v>863.13416000000007</v>
      </c>
      <c r="N27" s="72">
        <v>0</v>
      </c>
      <c r="O27" s="72">
        <v>448.53514200000006</v>
      </c>
      <c r="P27" s="72">
        <v>0</v>
      </c>
      <c r="Q27" s="72">
        <v>0</v>
      </c>
      <c r="R27" s="72">
        <v>34.5</v>
      </c>
      <c r="S27" s="72">
        <v>1.2751579020689701</v>
      </c>
      <c r="T27" s="72">
        <v>0</v>
      </c>
      <c r="U27" s="72">
        <v>4795.6319999999996</v>
      </c>
      <c r="V27" s="120">
        <v>665.90832000000012</v>
      </c>
      <c r="W27" s="72">
        <v>0</v>
      </c>
      <c r="X27" s="72">
        <v>0</v>
      </c>
      <c r="Y27" s="72">
        <v>0</v>
      </c>
      <c r="Z27" s="73">
        <v>0</v>
      </c>
      <c r="AA27" s="120">
        <v>0</v>
      </c>
      <c r="AB27" s="111">
        <v>0</v>
      </c>
      <c r="AC27" s="87">
        <f t="shared" si="3"/>
        <v>13566.784558702067</v>
      </c>
      <c r="AD27" s="11"/>
      <c r="AE27" s="5"/>
      <c r="AF27" s="5"/>
      <c r="AG27" s="5"/>
    </row>
    <row r="28" spans="1:33">
      <c r="A28" s="317"/>
      <c r="B28" s="91" t="s">
        <v>47</v>
      </c>
      <c r="C28" s="126">
        <v>0</v>
      </c>
      <c r="D28" s="85">
        <v>108.37040684</v>
      </c>
      <c r="E28" s="85">
        <v>0</v>
      </c>
      <c r="F28" s="85">
        <v>0</v>
      </c>
      <c r="G28" s="85">
        <v>0</v>
      </c>
      <c r="H28" s="85">
        <v>0</v>
      </c>
      <c r="I28" s="85">
        <v>0</v>
      </c>
      <c r="J28" s="127">
        <v>0</v>
      </c>
      <c r="K28" s="85">
        <v>4.6301892000000002</v>
      </c>
      <c r="L28" s="85">
        <v>0</v>
      </c>
      <c r="M28" s="85">
        <v>0</v>
      </c>
      <c r="N28" s="85">
        <v>0</v>
      </c>
      <c r="O28" s="85">
        <v>0</v>
      </c>
      <c r="P28" s="85">
        <v>0</v>
      </c>
      <c r="Q28" s="85">
        <v>0</v>
      </c>
      <c r="R28" s="85">
        <v>0</v>
      </c>
      <c r="S28" s="85">
        <v>0</v>
      </c>
      <c r="T28" s="85">
        <v>0</v>
      </c>
      <c r="U28" s="85">
        <v>0</v>
      </c>
      <c r="V28" s="128">
        <v>69.763007703999989</v>
      </c>
      <c r="W28" s="85">
        <v>0</v>
      </c>
      <c r="X28" s="85">
        <v>0</v>
      </c>
      <c r="Y28" s="85">
        <v>0</v>
      </c>
      <c r="Z28" s="166">
        <v>0</v>
      </c>
      <c r="AA28" s="128">
        <v>0</v>
      </c>
      <c r="AB28" s="127">
        <v>0</v>
      </c>
      <c r="AC28" s="88">
        <f t="shared" si="3"/>
        <v>182.76360374399999</v>
      </c>
      <c r="AD28" s="11"/>
      <c r="AE28" s="5"/>
      <c r="AF28" s="5"/>
      <c r="AG28" s="5"/>
    </row>
    <row r="29" spans="1:33">
      <c r="A29" s="317"/>
      <c r="B29" s="104" t="s">
        <v>50</v>
      </c>
      <c r="C29" s="108">
        <f>+SUM(C30:C40)</f>
        <v>0</v>
      </c>
      <c r="D29" s="71">
        <f t="shared" ref="D29:AB29" si="6">+SUM(D30:D40)</f>
        <v>7441.9679210364029</v>
      </c>
      <c r="E29" s="71">
        <f t="shared" si="6"/>
        <v>1387.5779612494998</v>
      </c>
      <c r="F29" s="71">
        <f t="shared" si="6"/>
        <v>20960.144431402256</v>
      </c>
      <c r="G29" s="71">
        <f t="shared" si="6"/>
        <v>0</v>
      </c>
      <c r="H29" s="71">
        <f t="shared" si="6"/>
        <v>0</v>
      </c>
      <c r="I29" s="71">
        <f t="shared" si="6"/>
        <v>0</v>
      </c>
      <c r="J29" s="109">
        <f t="shared" si="6"/>
        <v>0</v>
      </c>
      <c r="K29" s="71">
        <f t="shared" si="6"/>
        <v>26449.919662544558</v>
      </c>
      <c r="L29" s="71">
        <f t="shared" si="6"/>
        <v>6468.9837704099991</v>
      </c>
      <c r="M29" s="71">
        <f t="shared" si="6"/>
        <v>0</v>
      </c>
      <c r="N29" s="71">
        <f t="shared" si="6"/>
        <v>155.86482914999999</v>
      </c>
      <c r="O29" s="71">
        <f t="shared" si="6"/>
        <v>3097.8420118579993</v>
      </c>
      <c r="P29" s="71">
        <f t="shared" si="6"/>
        <v>0.24737999999999996</v>
      </c>
      <c r="Q29" s="71">
        <f t="shared" si="6"/>
        <v>365.62572228599998</v>
      </c>
      <c r="R29" s="71">
        <f t="shared" si="6"/>
        <v>0</v>
      </c>
      <c r="S29" s="71">
        <f t="shared" si="6"/>
        <v>0</v>
      </c>
      <c r="T29" s="71">
        <f t="shared" si="6"/>
        <v>2387.2076899999997</v>
      </c>
      <c r="U29" s="71">
        <f t="shared" si="6"/>
        <v>0</v>
      </c>
      <c r="V29" s="119">
        <f t="shared" si="6"/>
        <v>36791.645419161476</v>
      </c>
      <c r="W29" s="71">
        <f t="shared" si="6"/>
        <v>196.13055000000003</v>
      </c>
      <c r="X29" s="71">
        <f t="shared" si="6"/>
        <v>718.02599999999995</v>
      </c>
      <c r="Y29" s="71">
        <f t="shared" si="6"/>
        <v>0</v>
      </c>
      <c r="Z29" s="71">
        <f t="shared" si="6"/>
        <v>131.809</v>
      </c>
      <c r="AA29" s="119">
        <f t="shared" si="6"/>
        <v>0</v>
      </c>
      <c r="AB29" s="71">
        <f t="shared" si="6"/>
        <v>0</v>
      </c>
      <c r="AC29" s="173">
        <f t="shared" si="3"/>
        <v>106552.99234909819</v>
      </c>
      <c r="AD29" s="11"/>
      <c r="AE29" s="5"/>
      <c r="AF29" s="5"/>
      <c r="AG29" s="5"/>
    </row>
    <row r="30" spans="1:33">
      <c r="A30" s="317"/>
      <c r="B30" s="105" t="s">
        <v>51</v>
      </c>
      <c r="C30" s="110">
        <v>0</v>
      </c>
      <c r="D30" s="72">
        <v>1219.7258884043772</v>
      </c>
      <c r="E30" s="72">
        <v>0</v>
      </c>
      <c r="F30" s="72">
        <v>0</v>
      </c>
      <c r="G30" s="72">
        <v>0</v>
      </c>
      <c r="H30" s="72">
        <v>0</v>
      </c>
      <c r="I30" s="72">
        <v>0</v>
      </c>
      <c r="J30" s="111">
        <v>0</v>
      </c>
      <c r="K30" s="72">
        <v>13438.614280081201</v>
      </c>
      <c r="L30" s="72">
        <v>1028.3822429999998</v>
      </c>
      <c r="M30" s="72">
        <v>0</v>
      </c>
      <c r="N30" s="72">
        <v>106.89804495</v>
      </c>
      <c r="O30" s="72">
        <v>90.184182219999983</v>
      </c>
      <c r="P30" s="72">
        <v>0</v>
      </c>
      <c r="Q30" s="72">
        <v>0</v>
      </c>
      <c r="R30" s="72">
        <v>0</v>
      </c>
      <c r="S30" s="72">
        <v>0</v>
      </c>
      <c r="T30" s="72">
        <v>6.03911</v>
      </c>
      <c r="U30" s="72">
        <v>0</v>
      </c>
      <c r="V30" s="120">
        <v>18703.795887993594</v>
      </c>
      <c r="W30" s="72">
        <v>148.49359000000001</v>
      </c>
      <c r="X30" s="72">
        <v>0</v>
      </c>
      <c r="Y30" s="72">
        <v>0</v>
      </c>
      <c r="Z30" s="73">
        <v>0</v>
      </c>
      <c r="AA30" s="120">
        <v>0</v>
      </c>
      <c r="AB30" s="72">
        <v>0</v>
      </c>
      <c r="AC30" s="87">
        <f t="shared" si="3"/>
        <v>34742.133226649166</v>
      </c>
      <c r="AD30" s="10"/>
      <c r="AE30" s="5"/>
      <c r="AF30" s="5"/>
      <c r="AG30" s="5"/>
    </row>
    <row r="31" spans="1:33">
      <c r="A31" s="317"/>
      <c r="B31" s="105" t="s">
        <v>52</v>
      </c>
      <c r="C31" s="110">
        <v>0</v>
      </c>
      <c r="D31" s="72">
        <v>436.91914955574151</v>
      </c>
      <c r="E31" s="72">
        <v>0</v>
      </c>
      <c r="F31" s="72">
        <v>0</v>
      </c>
      <c r="G31" s="72">
        <v>0</v>
      </c>
      <c r="H31" s="72">
        <v>0</v>
      </c>
      <c r="I31" s="72">
        <v>0</v>
      </c>
      <c r="J31" s="111">
        <v>0</v>
      </c>
      <c r="K31" s="72">
        <v>925.33235188800006</v>
      </c>
      <c r="L31" s="72">
        <v>234.43700700000002</v>
      </c>
      <c r="M31" s="72">
        <v>0</v>
      </c>
      <c r="N31" s="72">
        <v>0</v>
      </c>
      <c r="O31" s="72">
        <v>4.9789080000000006</v>
      </c>
      <c r="P31" s="72">
        <v>0</v>
      </c>
      <c r="Q31" s="72">
        <v>0</v>
      </c>
      <c r="R31" s="72">
        <v>0</v>
      </c>
      <c r="S31" s="72">
        <v>0</v>
      </c>
      <c r="T31" s="72">
        <v>0</v>
      </c>
      <c r="U31" s="72">
        <v>0</v>
      </c>
      <c r="V31" s="120">
        <v>460.25135999999992</v>
      </c>
      <c r="W31" s="72">
        <v>0</v>
      </c>
      <c r="X31" s="72">
        <v>0</v>
      </c>
      <c r="Y31" s="72">
        <v>0</v>
      </c>
      <c r="Z31" s="73">
        <v>0</v>
      </c>
      <c r="AA31" s="120">
        <v>0</v>
      </c>
      <c r="AB31" s="72">
        <v>0</v>
      </c>
      <c r="AC31" s="87">
        <f t="shared" si="3"/>
        <v>2061.9187764437415</v>
      </c>
      <c r="AD31" s="10"/>
    </row>
    <row r="32" spans="1:33">
      <c r="A32" s="317"/>
      <c r="B32" s="105" t="s">
        <v>53</v>
      </c>
      <c r="C32" s="110">
        <v>0</v>
      </c>
      <c r="D32" s="72">
        <v>0</v>
      </c>
      <c r="E32" s="72">
        <v>0</v>
      </c>
      <c r="F32" s="72">
        <v>0</v>
      </c>
      <c r="G32" s="72">
        <v>0</v>
      </c>
      <c r="H32" s="72">
        <v>0</v>
      </c>
      <c r="I32" s="72">
        <v>0</v>
      </c>
      <c r="J32" s="111">
        <v>0</v>
      </c>
      <c r="K32" s="72">
        <v>354.97719524400003</v>
      </c>
      <c r="L32" s="72">
        <v>43.637999999999998</v>
      </c>
      <c r="M32" s="72">
        <v>0</v>
      </c>
      <c r="N32" s="72">
        <v>0</v>
      </c>
      <c r="O32" s="72">
        <v>0</v>
      </c>
      <c r="P32" s="72">
        <v>0</v>
      </c>
      <c r="Q32" s="72">
        <v>0</v>
      </c>
      <c r="R32" s="72">
        <v>0</v>
      </c>
      <c r="S32" s="72">
        <v>0</v>
      </c>
      <c r="T32" s="72">
        <v>0</v>
      </c>
      <c r="U32" s="72">
        <v>0</v>
      </c>
      <c r="V32" s="120">
        <v>452.86343196000007</v>
      </c>
      <c r="W32" s="72">
        <v>0</v>
      </c>
      <c r="X32" s="72">
        <v>0</v>
      </c>
      <c r="Y32" s="72">
        <v>0</v>
      </c>
      <c r="Z32" s="73">
        <v>0</v>
      </c>
      <c r="AA32" s="120">
        <v>0</v>
      </c>
      <c r="AB32" s="72">
        <v>0</v>
      </c>
      <c r="AC32" s="87">
        <f t="shared" si="3"/>
        <v>851.47862720400008</v>
      </c>
      <c r="AD32" s="10"/>
    </row>
    <row r="33" spans="1:30">
      <c r="A33" s="317"/>
      <c r="B33" s="105" t="s">
        <v>54</v>
      </c>
      <c r="C33" s="110">
        <v>0</v>
      </c>
      <c r="D33" s="72">
        <v>675.64861903029998</v>
      </c>
      <c r="E33" s="72">
        <v>63.220599999999997</v>
      </c>
      <c r="F33" s="72">
        <v>13797.962046002256</v>
      </c>
      <c r="G33" s="72">
        <v>0</v>
      </c>
      <c r="H33" s="72">
        <v>0</v>
      </c>
      <c r="I33" s="72">
        <v>0</v>
      </c>
      <c r="J33" s="111">
        <v>0</v>
      </c>
      <c r="K33" s="72">
        <v>11.684713236000002</v>
      </c>
      <c r="L33" s="72">
        <v>2101.4829149999996</v>
      </c>
      <c r="M33" s="72">
        <v>0</v>
      </c>
      <c r="N33" s="72">
        <v>3.7762200000000003E-2</v>
      </c>
      <c r="O33" s="72">
        <v>84.347555435000032</v>
      </c>
      <c r="P33" s="72">
        <v>0</v>
      </c>
      <c r="Q33" s="72">
        <v>0</v>
      </c>
      <c r="R33" s="72">
        <v>0</v>
      </c>
      <c r="S33" s="72">
        <v>0</v>
      </c>
      <c r="T33" s="72">
        <v>0</v>
      </c>
      <c r="U33" s="72">
        <v>0</v>
      </c>
      <c r="V33" s="120">
        <v>6209.6590570951976</v>
      </c>
      <c r="W33" s="72">
        <v>0</v>
      </c>
      <c r="X33" s="72">
        <v>0</v>
      </c>
      <c r="Y33" s="72">
        <v>0</v>
      </c>
      <c r="Z33" s="73">
        <v>0</v>
      </c>
      <c r="AA33" s="120">
        <v>0</v>
      </c>
      <c r="AB33" s="72">
        <v>0</v>
      </c>
      <c r="AC33" s="87">
        <f t="shared" si="3"/>
        <v>22944.043267998757</v>
      </c>
      <c r="AD33" s="10"/>
    </row>
    <row r="34" spans="1:30">
      <c r="A34" s="317"/>
      <c r="B34" s="105" t="s">
        <v>55</v>
      </c>
      <c r="C34" s="110">
        <v>0</v>
      </c>
      <c r="D34" s="72">
        <v>0</v>
      </c>
      <c r="E34" s="72">
        <v>0</v>
      </c>
      <c r="F34" s="72">
        <v>0</v>
      </c>
      <c r="G34" s="72">
        <v>0</v>
      </c>
      <c r="H34" s="72">
        <v>0</v>
      </c>
      <c r="I34" s="72">
        <v>0</v>
      </c>
      <c r="J34" s="111">
        <v>0</v>
      </c>
      <c r="K34" s="72">
        <v>0</v>
      </c>
      <c r="L34" s="72">
        <v>0</v>
      </c>
      <c r="M34" s="72">
        <v>0</v>
      </c>
      <c r="N34" s="72">
        <v>0</v>
      </c>
      <c r="O34" s="72">
        <v>38.716430499999994</v>
      </c>
      <c r="P34" s="72">
        <v>0</v>
      </c>
      <c r="Q34" s="72">
        <v>0</v>
      </c>
      <c r="R34" s="72">
        <v>0</v>
      </c>
      <c r="S34" s="72">
        <v>0</v>
      </c>
      <c r="T34" s="72">
        <v>0</v>
      </c>
      <c r="U34" s="72">
        <v>0</v>
      </c>
      <c r="V34" s="120">
        <v>399.33886117999998</v>
      </c>
      <c r="W34" s="72">
        <v>0</v>
      </c>
      <c r="X34" s="72">
        <v>718.02599999999995</v>
      </c>
      <c r="Y34" s="72">
        <v>0</v>
      </c>
      <c r="Z34" s="73">
        <v>131.809</v>
      </c>
      <c r="AA34" s="120">
        <v>0</v>
      </c>
      <c r="AB34" s="72">
        <v>0</v>
      </c>
      <c r="AC34" s="87">
        <f t="shared" si="3"/>
        <v>1287.89029168</v>
      </c>
      <c r="AD34" s="10"/>
    </row>
    <row r="35" spans="1:30">
      <c r="A35" s="317"/>
      <c r="B35" s="105" t="s">
        <v>56</v>
      </c>
      <c r="C35" s="110">
        <v>0</v>
      </c>
      <c r="D35" s="72">
        <v>1526.8422440732302</v>
      </c>
      <c r="E35" s="72">
        <v>0</v>
      </c>
      <c r="F35" s="72">
        <v>0</v>
      </c>
      <c r="G35" s="72">
        <v>0</v>
      </c>
      <c r="H35" s="72">
        <v>0</v>
      </c>
      <c r="I35" s="72">
        <v>0</v>
      </c>
      <c r="J35" s="111">
        <v>0</v>
      </c>
      <c r="K35" s="72">
        <v>3.0214799999999997E-2</v>
      </c>
      <c r="L35" s="72">
        <v>0</v>
      </c>
      <c r="M35" s="72">
        <v>0</v>
      </c>
      <c r="N35" s="72">
        <v>0</v>
      </c>
      <c r="O35" s="72">
        <v>1754.7287263000001</v>
      </c>
      <c r="P35" s="72">
        <v>0</v>
      </c>
      <c r="Q35" s="72">
        <v>0</v>
      </c>
      <c r="R35" s="72">
        <v>0</v>
      </c>
      <c r="S35" s="72">
        <v>0</v>
      </c>
      <c r="T35" s="72">
        <v>0</v>
      </c>
      <c r="U35" s="72">
        <v>0</v>
      </c>
      <c r="V35" s="120">
        <v>148.17906209999998</v>
      </c>
      <c r="W35" s="72">
        <v>0</v>
      </c>
      <c r="X35" s="72">
        <v>0</v>
      </c>
      <c r="Y35" s="72">
        <v>0</v>
      </c>
      <c r="Z35" s="73">
        <v>0</v>
      </c>
      <c r="AA35" s="120">
        <v>0</v>
      </c>
      <c r="AB35" s="72">
        <v>0</v>
      </c>
      <c r="AC35" s="87">
        <f t="shared" si="3"/>
        <v>3429.7802472732301</v>
      </c>
      <c r="AD35" s="10"/>
    </row>
    <row r="36" spans="1:30">
      <c r="A36" s="317"/>
      <c r="B36" s="105" t="s">
        <v>57</v>
      </c>
      <c r="C36" s="110">
        <v>0</v>
      </c>
      <c r="D36" s="72">
        <v>44.722981409559992</v>
      </c>
      <c r="E36" s="72">
        <v>0.84391499999999997</v>
      </c>
      <c r="F36" s="72">
        <v>9.5888100000000005</v>
      </c>
      <c r="G36" s="72">
        <v>0</v>
      </c>
      <c r="H36" s="72">
        <v>0</v>
      </c>
      <c r="I36" s="72">
        <v>0</v>
      </c>
      <c r="J36" s="111">
        <v>0</v>
      </c>
      <c r="K36" s="72">
        <v>14.736636936</v>
      </c>
      <c r="L36" s="72">
        <v>63.295617</v>
      </c>
      <c r="M36" s="72">
        <v>0</v>
      </c>
      <c r="N36" s="72">
        <v>0</v>
      </c>
      <c r="O36" s="72">
        <v>9.29643E-2</v>
      </c>
      <c r="P36" s="72">
        <v>0</v>
      </c>
      <c r="Q36" s="72">
        <v>0</v>
      </c>
      <c r="R36" s="72">
        <v>0</v>
      </c>
      <c r="S36" s="72">
        <v>0</v>
      </c>
      <c r="T36" s="72">
        <v>2381.1685799999996</v>
      </c>
      <c r="U36" s="72">
        <v>0</v>
      </c>
      <c r="V36" s="120">
        <v>493.43915527029304</v>
      </c>
      <c r="W36" s="72">
        <v>0</v>
      </c>
      <c r="X36" s="72">
        <v>0</v>
      </c>
      <c r="Y36" s="72">
        <v>0</v>
      </c>
      <c r="Z36" s="73">
        <v>0</v>
      </c>
      <c r="AA36" s="120">
        <v>0</v>
      </c>
      <c r="AB36" s="72">
        <v>0</v>
      </c>
      <c r="AC36" s="87">
        <f t="shared" si="3"/>
        <v>3007.8886599158527</v>
      </c>
      <c r="AD36" s="10"/>
    </row>
    <row r="37" spans="1:30">
      <c r="A37" s="317"/>
      <c r="B37" s="105" t="s">
        <v>58</v>
      </c>
      <c r="C37" s="110">
        <v>0</v>
      </c>
      <c r="D37" s="72">
        <v>5.7641651104300005</v>
      </c>
      <c r="E37" s="72">
        <v>690.37828649999994</v>
      </c>
      <c r="F37" s="72">
        <v>4.4505615000000009</v>
      </c>
      <c r="G37" s="72">
        <v>0</v>
      </c>
      <c r="H37" s="72">
        <v>0</v>
      </c>
      <c r="I37" s="72">
        <v>0</v>
      </c>
      <c r="J37" s="111">
        <v>0</v>
      </c>
      <c r="K37" s="72">
        <v>2.9749544269200001</v>
      </c>
      <c r="L37" s="72">
        <v>7.9523850000000005</v>
      </c>
      <c r="M37" s="72">
        <v>0</v>
      </c>
      <c r="N37" s="72">
        <v>0</v>
      </c>
      <c r="O37" s="72">
        <v>2.3034310200000001</v>
      </c>
      <c r="P37" s="72">
        <v>0</v>
      </c>
      <c r="Q37" s="72">
        <v>0</v>
      </c>
      <c r="R37" s="72">
        <v>0</v>
      </c>
      <c r="S37" s="72">
        <v>0</v>
      </c>
      <c r="T37" s="72">
        <v>0</v>
      </c>
      <c r="U37" s="72">
        <v>0</v>
      </c>
      <c r="V37" s="120">
        <v>16.987074543599999</v>
      </c>
      <c r="W37" s="72">
        <v>43.258809999999997</v>
      </c>
      <c r="X37" s="72">
        <v>0</v>
      </c>
      <c r="Y37" s="72">
        <v>0</v>
      </c>
      <c r="Z37" s="73">
        <v>0</v>
      </c>
      <c r="AA37" s="120">
        <v>0</v>
      </c>
      <c r="AB37" s="72">
        <v>0</v>
      </c>
      <c r="AC37" s="87">
        <f t="shared" si="3"/>
        <v>774.06966810095003</v>
      </c>
      <c r="AD37" s="10"/>
    </row>
    <row r="38" spans="1:30">
      <c r="A38" s="317"/>
      <c r="B38" s="105" t="s">
        <v>59</v>
      </c>
      <c r="C38" s="110">
        <v>0</v>
      </c>
      <c r="D38" s="72">
        <v>0.70809450500000004</v>
      </c>
      <c r="E38" s="72">
        <v>24.472010999999998</v>
      </c>
      <c r="F38" s="72">
        <v>0</v>
      </c>
      <c r="G38" s="72">
        <v>0</v>
      </c>
      <c r="H38" s="72">
        <v>0</v>
      </c>
      <c r="I38" s="72">
        <v>0</v>
      </c>
      <c r="J38" s="111">
        <v>0</v>
      </c>
      <c r="K38" s="72">
        <v>1934.4936216580802</v>
      </c>
      <c r="L38" s="72">
        <v>284.9020314</v>
      </c>
      <c r="M38" s="72">
        <v>0</v>
      </c>
      <c r="N38" s="72">
        <v>0</v>
      </c>
      <c r="O38" s="72">
        <v>28.199288854000002</v>
      </c>
      <c r="P38" s="72">
        <v>0</v>
      </c>
      <c r="Q38" s="72">
        <v>0</v>
      </c>
      <c r="R38" s="72">
        <v>0</v>
      </c>
      <c r="S38" s="72">
        <v>0</v>
      </c>
      <c r="T38" s="72">
        <v>0</v>
      </c>
      <c r="U38" s="72">
        <v>0</v>
      </c>
      <c r="V38" s="120">
        <v>126.252599796</v>
      </c>
      <c r="W38" s="72">
        <v>0</v>
      </c>
      <c r="X38" s="72">
        <v>0</v>
      </c>
      <c r="Y38" s="72">
        <v>0</v>
      </c>
      <c r="Z38" s="73">
        <v>0</v>
      </c>
      <c r="AA38" s="120">
        <v>0</v>
      </c>
      <c r="AB38" s="72">
        <v>0</v>
      </c>
      <c r="AC38" s="87">
        <f t="shared" si="3"/>
        <v>2399.0276472130804</v>
      </c>
      <c r="AD38" s="10"/>
    </row>
    <row r="39" spans="1:30">
      <c r="A39" s="317"/>
      <c r="B39" s="105" t="s">
        <v>60</v>
      </c>
      <c r="C39" s="110">
        <v>0</v>
      </c>
      <c r="D39" s="72">
        <v>3485.9493970155841</v>
      </c>
      <c r="E39" s="72">
        <v>608.66314874950001</v>
      </c>
      <c r="F39" s="72">
        <v>7148.1430139000013</v>
      </c>
      <c r="G39" s="72">
        <v>0</v>
      </c>
      <c r="H39" s="72">
        <v>0</v>
      </c>
      <c r="I39" s="72">
        <v>0</v>
      </c>
      <c r="J39" s="111">
        <v>0</v>
      </c>
      <c r="K39" s="72">
        <v>8695.4563823814406</v>
      </c>
      <c r="L39" s="72">
        <v>2418.0123935100005</v>
      </c>
      <c r="M39" s="72">
        <v>0</v>
      </c>
      <c r="N39" s="72">
        <v>48.929022000000003</v>
      </c>
      <c r="O39" s="72">
        <v>1055.5127603129993</v>
      </c>
      <c r="P39" s="72">
        <v>0.24737999999999996</v>
      </c>
      <c r="Q39" s="72">
        <v>218.15962899300001</v>
      </c>
      <c r="R39" s="72">
        <v>0</v>
      </c>
      <c r="S39" s="72">
        <v>0</v>
      </c>
      <c r="T39" s="72">
        <v>0</v>
      </c>
      <c r="U39" s="72">
        <v>0</v>
      </c>
      <c r="V39" s="120">
        <v>8553.0866157175915</v>
      </c>
      <c r="W39" s="72">
        <v>4.3781499999999998</v>
      </c>
      <c r="X39" s="72">
        <v>0</v>
      </c>
      <c r="Y39" s="72">
        <v>0</v>
      </c>
      <c r="Z39" s="73">
        <v>0</v>
      </c>
      <c r="AA39" s="120">
        <v>0</v>
      </c>
      <c r="AB39" s="72">
        <v>0</v>
      </c>
      <c r="AC39" s="87">
        <f t="shared" si="3"/>
        <v>32236.537892580116</v>
      </c>
      <c r="AD39" s="10"/>
    </row>
    <row r="40" spans="1:30">
      <c r="A40" s="317"/>
      <c r="B40" s="143" t="s">
        <v>61</v>
      </c>
      <c r="C40" s="126">
        <v>0</v>
      </c>
      <c r="D40" s="85">
        <v>45.687381932180003</v>
      </c>
      <c r="E40" s="85">
        <v>0</v>
      </c>
      <c r="F40" s="85">
        <v>0</v>
      </c>
      <c r="G40" s="85">
        <v>0</v>
      </c>
      <c r="H40" s="85">
        <v>0</v>
      </c>
      <c r="I40" s="85">
        <v>0</v>
      </c>
      <c r="J40" s="127">
        <v>0</v>
      </c>
      <c r="K40" s="85">
        <v>1071.61931189292</v>
      </c>
      <c r="L40" s="85">
        <v>286.88117849999998</v>
      </c>
      <c r="M40" s="85">
        <v>0</v>
      </c>
      <c r="N40" s="85">
        <v>0</v>
      </c>
      <c r="O40" s="85">
        <v>38.777764916000002</v>
      </c>
      <c r="P40" s="85">
        <v>0</v>
      </c>
      <c r="Q40" s="85">
        <v>147.46609329299997</v>
      </c>
      <c r="R40" s="85">
        <v>0</v>
      </c>
      <c r="S40" s="85">
        <v>0</v>
      </c>
      <c r="T40" s="85">
        <v>0</v>
      </c>
      <c r="U40" s="85">
        <v>0</v>
      </c>
      <c r="V40" s="128">
        <v>1227.7923135051997</v>
      </c>
      <c r="W40" s="85">
        <v>0</v>
      </c>
      <c r="X40" s="85">
        <v>0</v>
      </c>
      <c r="Y40" s="85">
        <v>0</v>
      </c>
      <c r="Z40" s="166">
        <v>0</v>
      </c>
      <c r="AA40" s="128">
        <v>0</v>
      </c>
      <c r="AB40" s="127">
        <v>0</v>
      </c>
      <c r="AC40" s="88">
        <f t="shared" si="3"/>
        <v>2818.2240440392998</v>
      </c>
      <c r="AD40" s="10"/>
    </row>
    <row r="41" spans="1:30">
      <c r="A41" s="317"/>
      <c r="B41" s="104" t="s">
        <v>62</v>
      </c>
      <c r="C41" s="112">
        <f>+SUM(C42:C45)</f>
        <v>0</v>
      </c>
      <c r="D41" s="71">
        <f t="shared" ref="D41:AB41" si="7">+SUM(D42:D45)</f>
        <v>312.43090703550001</v>
      </c>
      <c r="E41" s="71">
        <f t="shared" si="7"/>
        <v>0</v>
      </c>
      <c r="F41" s="71">
        <f t="shared" si="7"/>
        <v>0</v>
      </c>
      <c r="G41" s="71">
        <f t="shared" si="7"/>
        <v>0</v>
      </c>
      <c r="H41" s="71">
        <f t="shared" si="7"/>
        <v>0</v>
      </c>
      <c r="I41" s="71">
        <f t="shared" si="7"/>
        <v>0</v>
      </c>
      <c r="J41" s="109">
        <f t="shared" si="7"/>
        <v>0</v>
      </c>
      <c r="K41" s="71">
        <f t="shared" si="7"/>
        <v>45464.094099936257</v>
      </c>
      <c r="L41" s="71">
        <f t="shared" si="7"/>
        <v>5871.0847340250002</v>
      </c>
      <c r="M41" s="71">
        <f t="shared" si="7"/>
        <v>31926.991753484795</v>
      </c>
      <c r="N41" s="71">
        <f t="shared" si="7"/>
        <v>49.432518000000009</v>
      </c>
      <c r="O41" s="71">
        <f t="shared" si="7"/>
        <v>411.66310240000001</v>
      </c>
      <c r="P41" s="71">
        <f t="shared" si="7"/>
        <v>194.80776000000003</v>
      </c>
      <c r="Q41" s="71">
        <f t="shared" si="7"/>
        <v>9240.0724042739985</v>
      </c>
      <c r="R41" s="71">
        <f t="shared" si="7"/>
        <v>0</v>
      </c>
      <c r="S41" s="71">
        <f t="shared" si="7"/>
        <v>0</v>
      </c>
      <c r="T41" s="71">
        <f t="shared" si="7"/>
        <v>0</v>
      </c>
      <c r="U41" s="71">
        <f t="shared" si="7"/>
        <v>0</v>
      </c>
      <c r="V41" s="119">
        <f t="shared" si="7"/>
        <v>439.39631700000001</v>
      </c>
      <c r="W41" s="71">
        <f t="shared" si="7"/>
        <v>0</v>
      </c>
      <c r="X41" s="71">
        <f t="shared" si="7"/>
        <v>0</v>
      </c>
      <c r="Y41" s="71">
        <f t="shared" si="7"/>
        <v>0</v>
      </c>
      <c r="Z41" s="71">
        <f t="shared" si="7"/>
        <v>0</v>
      </c>
      <c r="AA41" s="119">
        <f t="shared" si="7"/>
        <v>0</v>
      </c>
      <c r="AB41" s="71">
        <f t="shared" si="7"/>
        <v>0</v>
      </c>
      <c r="AC41" s="173">
        <f t="shared" si="3"/>
        <v>93909.973596155556</v>
      </c>
      <c r="AD41" s="11"/>
    </row>
    <row r="42" spans="1:30">
      <c r="A42" s="317"/>
      <c r="B42" s="105" t="s">
        <v>63</v>
      </c>
      <c r="C42" s="110">
        <v>0</v>
      </c>
      <c r="D42" s="72">
        <v>312.43090703550001</v>
      </c>
      <c r="E42" s="72">
        <v>0</v>
      </c>
      <c r="F42" s="72">
        <v>0</v>
      </c>
      <c r="G42" s="72">
        <v>0</v>
      </c>
      <c r="H42" s="72">
        <v>0</v>
      </c>
      <c r="I42" s="72">
        <v>0</v>
      </c>
      <c r="J42" s="111">
        <v>0</v>
      </c>
      <c r="K42" s="72">
        <v>43975.205809100262</v>
      </c>
      <c r="L42" s="72">
        <v>48.457500000000003</v>
      </c>
      <c r="M42" s="72">
        <v>31842.238904810878</v>
      </c>
      <c r="N42" s="72">
        <v>46.591362000000011</v>
      </c>
      <c r="O42" s="72">
        <v>410.65553540000002</v>
      </c>
      <c r="P42" s="72">
        <v>0.22344</v>
      </c>
      <c r="Q42" s="72">
        <v>0.74625300000000017</v>
      </c>
      <c r="R42" s="72">
        <v>0</v>
      </c>
      <c r="S42" s="72">
        <v>0</v>
      </c>
      <c r="T42" s="72">
        <v>0</v>
      </c>
      <c r="U42" s="72">
        <v>0</v>
      </c>
      <c r="V42" s="120">
        <v>101.15658557575091</v>
      </c>
      <c r="W42" s="72">
        <v>0</v>
      </c>
      <c r="X42" s="72">
        <v>0</v>
      </c>
      <c r="Y42" s="72">
        <v>0</v>
      </c>
      <c r="Z42" s="73">
        <v>0</v>
      </c>
      <c r="AA42" s="120">
        <v>0</v>
      </c>
      <c r="AB42" s="72">
        <v>0</v>
      </c>
      <c r="AC42" s="87">
        <f t="shared" si="3"/>
        <v>76737.706296922406</v>
      </c>
      <c r="AD42" s="10"/>
    </row>
    <row r="43" spans="1:30">
      <c r="A43" s="317"/>
      <c r="B43" s="105" t="s">
        <v>64</v>
      </c>
      <c r="C43" s="110">
        <v>0</v>
      </c>
      <c r="D43" s="72">
        <v>0</v>
      </c>
      <c r="E43" s="72">
        <v>0</v>
      </c>
      <c r="F43" s="72">
        <v>0</v>
      </c>
      <c r="G43" s="72">
        <v>0</v>
      </c>
      <c r="H43" s="72">
        <v>0</v>
      </c>
      <c r="I43" s="72">
        <v>0</v>
      </c>
      <c r="J43" s="111">
        <v>0</v>
      </c>
      <c r="K43" s="72">
        <v>212.07631695599997</v>
      </c>
      <c r="L43" s="72">
        <v>276.93985252499999</v>
      </c>
      <c r="M43" s="72">
        <v>3.4502719999999994E-2</v>
      </c>
      <c r="N43" s="72">
        <v>0</v>
      </c>
      <c r="O43" s="72">
        <v>0</v>
      </c>
      <c r="P43" s="72">
        <v>0</v>
      </c>
      <c r="Q43" s="72">
        <v>0</v>
      </c>
      <c r="R43" s="72">
        <v>0</v>
      </c>
      <c r="S43" s="72">
        <v>0</v>
      </c>
      <c r="T43" s="72">
        <v>0</v>
      </c>
      <c r="U43" s="72">
        <v>0</v>
      </c>
      <c r="V43" s="120">
        <v>338.2397314242491</v>
      </c>
      <c r="W43" s="72">
        <v>0</v>
      </c>
      <c r="X43" s="72">
        <v>0</v>
      </c>
      <c r="Y43" s="72">
        <v>0</v>
      </c>
      <c r="Z43" s="73">
        <v>0</v>
      </c>
      <c r="AA43" s="120">
        <v>0</v>
      </c>
      <c r="AB43" s="72">
        <v>0</v>
      </c>
      <c r="AC43" s="87">
        <f t="shared" si="3"/>
        <v>827.29040362524904</v>
      </c>
      <c r="AD43" s="10"/>
    </row>
    <row r="44" spans="1:30">
      <c r="A44" s="317"/>
      <c r="B44" s="105" t="s">
        <v>65</v>
      </c>
      <c r="C44" s="110">
        <v>0</v>
      </c>
      <c r="D44" s="72">
        <v>0</v>
      </c>
      <c r="E44" s="72">
        <v>0</v>
      </c>
      <c r="F44" s="72">
        <v>0</v>
      </c>
      <c r="G44" s="72">
        <v>0</v>
      </c>
      <c r="H44" s="72">
        <v>0</v>
      </c>
      <c r="I44" s="72">
        <v>0</v>
      </c>
      <c r="J44" s="111">
        <v>0</v>
      </c>
      <c r="K44" s="72">
        <v>1261.3291778799999</v>
      </c>
      <c r="L44" s="72">
        <v>5545.6873814999999</v>
      </c>
      <c r="M44" s="72">
        <v>81.690959730239996</v>
      </c>
      <c r="N44" s="72">
        <v>2.8411559999999998</v>
      </c>
      <c r="O44" s="72">
        <v>0.26674449999999994</v>
      </c>
      <c r="P44" s="72">
        <v>0</v>
      </c>
      <c r="Q44" s="72">
        <v>0</v>
      </c>
      <c r="R44" s="72">
        <v>0</v>
      </c>
      <c r="S44" s="72">
        <v>0</v>
      </c>
      <c r="T44" s="72">
        <v>0</v>
      </c>
      <c r="U44" s="72">
        <v>0</v>
      </c>
      <c r="V44" s="120">
        <v>0</v>
      </c>
      <c r="W44" s="72">
        <v>0</v>
      </c>
      <c r="X44" s="72">
        <v>0</v>
      </c>
      <c r="Y44" s="72">
        <v>0</v>
      </c>
      <c r="Z44" s="73">
        <v>0</v>
      </c>
      <c r="AA44" s="120">
        <v>0</v>
      </c>
      <c r="AB44" s="72">
        <v>0</v>
      </c>
      <c r="AC44" s="87">
        <f t="shared" si="3"/>
        <v>6891.8154196102396</v>
      </c>
      <c r="AD44" s="10"/>
    </row>
    <row r="45" spans="1:30">
      <c r="A45" s="317"/>
      <c r="B45" s="143" t="s">
        <v>66</v>
      </c>
      <c r="C45" s="126">
        <v>0</v>
      </c>
      <c r="D45" s="85">
        <v>0</v>
      </c>
      <c r="E45" s="85">
        <v>0</v>
      </c>
      <c r="F45" s="85">
        <v>0</v>
      </c>
      <c r="G45" s="85">
        <v>0</v>
      </c>
      <c r="H45" s="85">
        <v>0</v>
      </c>
      <c r="I45" s="85">
        <v>0</v>
      </c>
      <c r="J45" s="127">
        <v>0</v>
      </c>
      <c r="K45" s="85">
        <v>15.482796</v>
      </c>
      <c r="L45" s="85">
        <v>0</v>
      </c>
      <c r="M45" s="85">
        <v>3.0273862236800002</v>
      </c>
      <c r="N45" s="85">
        <v>0</v>
      </c>
      <c r="O45" s="85">
        <v>0.74082249999999994</v>
      </c>
      <c r="P45" s="85">
        <v>194.58432000000002</v>
      </c>
      <c r="Q45" s="85">
        <v>9239.3261512739991</v>
      </c>
      <c r="R45" s="85">
        <v>0</v>
      </c>
      <c r="S45" s="85">
        <v>0</v>
      </c>
      <c r="T45" s="85">
        <v>0</v>
      </c>
      <c r="U45" s="85">
        <v>0</v>
      </c>
      <c r="V45" s="128">
        <v>0</v>
      </c>
      <c r="W45" s="85">
        <v>0</v>
      </c>
      <c r="X45" s="85">
        <v>0</v>
      </c>
      <c r="Y45" s="85">
        <v>0</v>
      </c>
      <c r="Z45" s="166">
        <v>0</v>
      </c>
      <c r="AA45" s="128">
        <v>0</v>
      </c>
      <c r="AB45" s="127">
        <v>0</v>
      </c>
      <c r="AC45" s="88">
        <f t="shared" si="3"/>
        <v>9453.1614759976783</v>
      </c>
      <c r="AD45" s="10"/>
    </row>
    <row r="46" spans="1:30" ht="11.25" customHeight="1">
      <c r="A46" s="317"/>
      <c r="B46" s="106" t="s">
        <v>67</v>
      </c>
      <c r="C46" s="108">
        <f>+SUM(C47:C49)</f>
        <v>0</v>
      </c>
      <c r="D46" s="71">
        <f t="shared" ref="D46:AB46" si="8">+SUM(D47:D49)</f>
        <v>5901.0495623835395</v>
      </c>
      <c r="E46" s="71">
        <f t="shared" si="8"/>
        <v>0</v>
      </c>
      <c r="F46" s="71">
        <f t="shared" si="8"/>
        <v>17338.467787223151</v>
      </c>
      <c r="G46" s="71">
        <f t="shared" si="8"/>
        <v>0</v>
      </c>
      <c r="H46" s="71">
        <f t="shared" si="8"/>
        <v>0</v>
      </c>
      <c r="I46" s="71">
        <f t="shared" si="8"/>
        <v>0</v>
      </c>
      <c r="J46" s="109">
        <f t="shared" si="8"/>
        <v>0</v>
      </c>
      <c r="K46" s="71">
        <f t="shared" si="8"/>
        <v>2609.7697464728399</v>
      </c>
      <c r="L46" s="71">
        <f t="shared" si="8"/>
        <v>304.91732249999995</v>
      </c>
      <c r="M46" s="71">
        <f t="shared" si="8"/>
        <v>0</v>
      </c>
      <c r="N46" s="71">
        <f t="shared" si="8"/>
        <v>1049.646364938</v>
      </c>
      <c r="O46" s="71">
        <f t="shared" si="8"/>
        <v>10405.213667343001</v>
      </c>
      <c r="P46" s="71">
        <f t="shared" si="8"/>
        <v>16.33371138</v>
      </c>
      <c r="Q46" s="71">
        <f t="shared" si="8"/>
        <v>491.03387160299997</v>
      </c>
      <c r="R46" s="71">
        <f t="shared" si="8"/>
        <v>0</v>
      </c>
      <c r="S46" s="71">
        <f t="shared" si="8"/>
        <v>0</v>
      </c>
      <c r="T46" s="71">
        <f t="shared" si="8"/>
        <v>0</v>
      </c>
      <c r="U46" s="71">
        <f t="shared" si="8"/>
        <v>0</v>
      </c>
      <c r="V46" s="119">
        <f t="shared" si="8"/>
        <v>18727.271599817395</v>
      </c>
      <c r="W46" s="71">
        <f t="shared" si="8"/>
        <v>0</v>
      </c>
      <c r="X46" s="71">
        <f t="shared" si="8"/>
        <v>0</v>
      </c>
      <c r="Y46" s="71">
        <f t="shared" si="8"/>
        <v>0</v>
      </c>
      <c r="Z46" s="71">
        <f t="shared" si="8"/>
        <v>0</v>
      </c>
      <c r="AA46" s="119">
        <f t="shared" si="8"/>
        <v>178.9245038</v>
      </c>
      <c r="AB46" s="71">
        <f t="shared" si="8"/>
        <v>0</v>
      </c>
      <c r="AC46" s="173">
        <f t="shared" si="3"/>
        <v>57022.628137460932</v>
      </c>
      <c r="AD46" s="11"/>
    </row>
    <row r="47" spans="1:30">
      <c r="A47" s="317"/>
      <c r="B47" s="105" t="s">
        <v>68</v>
      </c>
      <c r="C47" s="110">
        <v>0</v>
      </c>
      <c r="D47" s="72">
        <v>1152.7730732293799</v>
      </c>
      <c r="E47" s="72">
        <v>0</v>
      </c>
      <c r="F47" s="72">
        <v>22.75</v>
      </c>
      <c r="G47" s="72">
        <v>0</v>
      </c>
      <c r="H47" s="72">
        <v>0</v>
      </c>
      <c r="I47" s="72">
        <v>0</v>
      </c>
      <c r="J47" s="111">
        <v>0</v>
      </c>
      <c r="K47" s="72">
        <v>2401.0615357167599</v>
      </c>
      <c r="L47" s="72">
        <v>292.01282249999997</v>
      </c>
      <c r="M47" s="72">
        <v>0</v>
      </c>
      <c r="N47" s="72">
        <v>9.8001899999999988</v>
      </c>
      <c r="O47" s="72">
        <v>299.77486219999997</v>
      </c>
      <c r="P47" s="72">
        <v>1.2049799999999997</v>
      </c>
      <c r="Q47" s="72">
        <v>71.286303339</v>
      </c>
      <c r="R47" s="72">
        <v>0</v>
      </c>
      <c r="S47" s="72">
        <v>0</v>
      </c>
      <c r="T47" s="72">
        <v>0</v>
      </c>
      <c r="U47" s="72">
        <v>0</v>
      </c>
      <c r="V47" s="120">
        <v>7455.2367927673977</v>
      </c>
      <c r="W47" s="72">
        <v>0</v>
      </c>
      <c r="X47" s="72">
        <v>0</v>
      </c>
      <c r="Y47" s="72">
        <v>0</v>
      </c>
      <c r="Z47" s="73">
        <v>0</v>
      </c>
      <c r="AA47" s="120">
        <v>38.312807599999999</v>
      </c>
      <c r="AB47" s="72">
        <v>0</v>
      </c>
      <c r="AC47" s="87">
        <f t="shared" si="3"/>
        <v>11744.213367352539</v>
      </c>
      <c r="AD47" s="10"/>
    </row>
    <row r="48" spans="1:30">
      <c r="A48" s="317"/>
      <c r="B48" s="105" t="s">
        <v>69</v>
      </c>
      <c r="C48" s="110">
        <v>0</v>
      </c>
      <c r="D48" s="72">
        <v>246.65675303716006</v>
      </c>
      <c r="E48" s="72">
        <v>0</v>
      </c>
      <c r="F48" s="72">
        <v>9.3555000000000013E-2</v>
      </c>
      <c r="G48" s="72">
        <v>0</v>
      </c>
      <c r="H48" s="72">
        <v>0</v>
      </c>
      <c r="I48" s="72">
        <v>0</v>
      </c>
      <c r="J48" s="111">
        <v>0</v>
      </c>
      <c r="K48" s="72">
        <v>97.508590756079997</v>
      </c>
      <c r="L48" s="72">
        <v>12.904500000000002</v>
      </c>
      <c r="M48" s="72">
        <v>0</v>
      </c>
      <c r="N48" s="72">
        <v>0</v>
      </c>
      <c r="O48" s="72">
        <v>255.61761624299996</v>
      </c>
      <c r="P48" s="72">
        <v>15.12873138</v>
      </c>
      <c r="Q48" s="72">
        <v>419.74756826399999</v>
      </c>
      <c r="R48" s="72">
        <v>0</v>
      </c>
      <c r="S48" s="72">
        <v>0</v>
      </c>
      <c r="T48" s="72">
        <v>0</v>
      </c>
      <c r="U48" s="72">
        <v>0</v>
      </c>
      <c r="V48" s="120">
        <v>1925.8071547000002</v>
      </c>
      <c r="W48" s="72">
        <v>0</v>
      </c>
      <c r="X48" s="72">
        <v>0</v>
      </c>
      <c r="Y48" s="72">
        <v>0</v>
      </c>
      <c r="Z48" s="73">
        <v>0</v>
      </c>
      <c r="AA48" s="120">
        <v>4.8274079999999993</v>
      </c>
      <c r="AB48" s="111">
        <v>0</v>
      </c>
      <c r="AC48" s="87">
        <f t="shared" si="3"/>
        <v>2978.2918773802403</v>
      </c>
      <c r="AD48" s="10"/>
    </row>
    <row r="49" spans="1:30">
      <c r="A49" s="317"/>
      <c r="B49" s="143" t="s">
        <v>70</v>
      </c>
      <c r="C49" s="126">
        <v>0</v>
      </c>
      <c r="D49" s="85">
        <v>4501.6197361169998</v>
      </c>
      <c r="E49" s="85">
        <v>0</v>
      </c>
      <c r="F49" s="85">
        <v>17315.624232223152</v>
      </c>
      <c r="G49" s="85">
        <v>0</v>
      </c>
      <c r="H49" s="85">
        <v>0</v>
      </c>
      <c r="I49" s="85">
        <v>0</v>
      </c>
      <c r="J49" s="127">
        <v>0</v>
      </c>
      <c r="K49" s="85">
        <v>111.19962</v>
      </c>
      <c r="L49" s="85">
        <v>0</v>
      </c>
      <c r="M49" s="85">
        <v>0</v>
      </c>
      <c r="N49" s="85">
        <v>1039.8461749380001</v>
      </c>
      <c r="O49" s="85">
        <v>9849.8211889000013</v>
      </c>
      <c r="P49" s="85">
        <v>0</v>
      </c>
      <c r="Q49" s="85">
        <v>0</v>
      </c>
      <c r="R49" s="85">
        <v>0</v>
      </c>
      <c r="S49" s="85">
        <v>0</v>
      </c>
      <c r="T49" s="85">
        <v>0</v>
      </c>
      <c r="U49" s="85">
        <v>0</v>
      </c>
      <c r="V49" s="128">
        <v>9346.2276523499986</v>
      </c>
      <c r="W49" s="85">
        <v>0</v>
      </c>
      <c r="X49" s="85">
        <v>0</v>
      </c>
      <c r="Y49" s="85">
        <v>0</v>
      </c>
      <c r="Z49" s="166">
        <v>0</v>
      </c>
      <c r="AA49" s="128">
        <v>135.78428819999999</v>
      </c>
      <c r="AB49" s="127">
        <v>0</v>
      </c>
      <c r="AC49" s="88">
        <f t="shared" si="3"/>
        <v>42300.122892728148</v>
      </c>
      <c r="AD49" s="10"/>
    </row>
    <row r="50" spans="1:30">
      <c r="A50" s="318"/>
      <c r="B50" s="139" t="s">
        <v>71</v>
      </c>
      <c r="C50" s="167">
        <v>0</v>
      </c>
      <c r="D50" s="168">
        <v>0</v>
      </c>
      <c r="E50" s="168">
        <v>0</v>
      </c>
      <c r="F50" s="168">
        <v>0</v>
      </c>
      <c r="G50" s="168">
        <v>0</v>
      </c>
      <c r="H50" s="168">
        <v>0</v>
      </c>
      <c r="I50" s="168">
        <v>0</v>
      </c>
      <c r="J50" s="169">
        <v>0</v>
      </c>
      <c r="K50" s="168">
        <v>0</v>
      </c>
      <c r="L50" s="168">
        <v>0</v>
      </c>
      <c r="M50" s="168">
        <v>0</v>
      </c>
      <c r="N50" s="168">
        <v>0</v>
      </c>
      <c r="O50" s="168">
        <v>0</v>
      </c>
      <c r="P50" s="168">
        <v>0</v>
      </c>
      <c r="Q50" s="168">
        <v>0</v>
      </c>
      <c r="R50" s="168">
        <v>0</v>
      </c>
      <c r="S50" s="168">
        <v>0</v>
      </c>
      <c r="T50" s="168">
        <v>0</v>
      </c>
      <c r="U50" s="168">
        <v>2700.6384312</v>
      </c>
      <c r="V50" s="170">
        <v>0</v>
      </c>
      <c r="W50" s="168">
        <v>0</v>
      </c>
      <c r="X50" s="168">
        <v>0</v>
      </c>
      <c r="Y50" s="168">
        <v>0</v>
      </c>
      <c r="Z50" s="171">
        <v>0</v>
      </c>
      <c r="AA50" s="170">
        <v>0</v>
      </c>
      <c r="AB50" s="168">
        <v>0</v>
      </c>
      <c r="AC50" s="172">
        <f t="shared" si="3"/>
        <v>2700.6384312</v>
      </c>
      <c r="AD50" s="11"/>
    </row>
    <row r="51" spans="1:30">
      <c r="A51" s="18"/>
      <c r="B51" s="19"/>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1"/>
      <c r="AD51" s="11"/>
    </row>
    <row r="52" spans="1:30">
      <c r="A52" s="13"/>
      <c r="B52" s="13"/>
      <c r="C52" s="22"/>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5"/>
    </row>
    <row r="53" spans="1:30">
      <c r="A53" s="13"/>
      <c r="B53" s="13"/>
      <c r="C53" s="328"/>
      <c r="D53" s="328"/>
      <c r="E53" s="328"/>
      <c r="F53" s="328"/>
      <c r="G53" s="328"/>
      <c r="H53" s="328"/>
      <c r="I53" s="328"/>
      <c r="J53" s="328"/>
      <c r="K53" s="328"/>
      <c r="L53" s="328"/>
      <c r="M53" s="328"/>
      <c r="N53" s="328"/>
      <c r="O53" s="328"/>
      <c r="P53" s="13"/>
      <c r="Q53" s="13"/>
      <c r="R53" s="13"/>
      <c r="S53" s="13"/>
      <c r="T53" s="13"/>
      <c r="U53" s="13"/>
      <c r="V53" s="13"/>
      <c r="W53" s="13"/>
      <c r="X53" s="13"/>
      <c r="Y53" s="13"/>
      <c r="Z53" s="13"/>
      <c r="AA53" s="13"/>
      <c r="AB53" s="13"/>
      <c r="AC53" s="13"/>
      <c r="AD53" s="5"/>
    </row>
    <row r="54" spans="1:30">
      <c r="A54" s="13"/>
      <c r="B54" s="13"/>
      <c r="C54" s="310"/>
      <c r="D54" s="310"/>
      <c r="E54" s="310"/>
      <c r="F54" s="310"/>
      <c r="G54" s="310"/>
      <c r="H54" s="310"/>
      <c r="I54" s="310"/>
      <c r="J54" s="310"/>
      <c r="K54" s="310"/>
      <c r="L54" s="310"/>
      <c r="M54" s="310"/>
      <c r="N54" s="310"/>
      <c r="O54" s="310"/>
      <c r="P54" s="13"/>
      <c r="Q54" s="13"/>
      <c r="R54" s="13"/>
      <c r="S54" s="13"/>
      <c r="T54" s="13"/>
      <c r="U54" s="13"/>
      <c r="V54" s="13"/>
      <c r="W54" s="13"/>
      <c r="X54" s="13"/>
      <c r="Y54" s="13"/>
      <c r="Z54" s="13"/>
      <c r="AA54" s="13"/>
      <c r="AB54" s="13"/>
      <c r="AC54" s="13"/>
      <c r="AD54" s="5"/>
    </row>
    <row r="55" spans="1:30">
      <c r="A55" s="13"/>
      <c r="B55" s="13"/>
      <c r="C55" s="312"/>
      <c r="D55" s="312"/>
      <c r="E55" s="312"/>
      <c r="F55" s="312"/>
      <c r="G55" s="312"/>
      <c r="H55" s="312"/>
      <c r="I55" s="312"/>
      <c r="J55" s="312"/>
      <c r="K55" s="312"/>
      <c r="L55" s="312"/>
      <c r="M55" s="312"/>
      <c r="N55" s="312"/>
      <c r="O55" s="312"/>
      <c r="P55" s="13"/>
      <c r="Q55" s="13"/>
      <c r="R55" s="13"/>
      <c r="S55" s="13"/>
      <c r="T55" s="13"/>
      <c r="U55" s="13"/>
      <c r="V55" s="13"/>
      <c r="W55" s="13"/>
      <c r="X55" s="13"/>
      <c r="Y55" s="13"/>
      <c r="Z55" s="13"/>
      <c r="AA55" s="13"/>
      <c r="AB55" s="13"/>
      <c r="AC55" s="13"/>
      <c r="AD55" s="5"/>
    </row>
    <row r="56" spans="1:30">
      <c r="A56" s="13"/>
      <c r="B56" s="13"/>
      <c r="C56" s="312"/>
      <c r="D56" s="312"/>
      <c r="E56" s="312"/>
      <c r="F56" s="312"/>
      <c r="G56" s="312"/>
      <c r="H56" s="312"/>
      <c r="I56" s="312"/>
      <c r="J56" s="312"/>
      <c r="K56" s="312"/>
      <c r="L56" s="312"/>
      <c r="M56" s="312"/>
      <c r="N56" s="312"/>
      <c r="O56" s="312"/>
      <c r="P56" s="13"/>
      <c r="Q56" s="13"/>
      <c r="R56" s="13"/>
      <c r="S56" s="13"/>
      <c r="T56" s="13"/>
      <c r="U56" s="13"/>
      <c r="V56" s="13"/>
      <c r="W56" s="13"/>
      <c r="X56" s="13"/>
      <c r="Y56" s="13"/>
      <c r="Z56" s="13"/>
      <c r="AA56" s="13"/>
      <c r="AB56" s="13"/>
      <c r="AC56" s="13"/>
      <c r="AD56" s="5"/>
    </row>
    <row r="57" spans="1:30">
      <c r="A57" s="13"/>
      <c r="B57" s="13"/>
      <c r="C57" s="312"/>
      <c r="D57" s="312"/>
      <c r="E57" s="312"/>
      <c r="F57" s="312"/>
      <c r="G57" s="312"/>
      <c r="H57" s="312"/>
      <c r="I57" s="312"/>
      <c r="J57" s="312"/>
      <c r="K57" s="312"/>
      <c r="L57" s="312"/>
      <c r="M57" s="312"/>
      <c r="N57" s="312"/>
      <c r="O57" s="312"/>
      <c r="P57" s="13"/>
      <c r="Q57" s="13"/>
      <c r="R57" s="13"/>
      <c r="S57" s="13"/>
      <c r="T57" s="13"/>
      <c r="U57" s="13"/>
      <c r="V57" s="13"/>
      <c r="W57" s="13"/>
      <c r="X57" s="13"/>
      <c r="Y57" s="13"/>
      <c r="Z57" s="13"/>
      <c r="AA57" s="13"/>
      <c r="AB57" s="13"/>
      <c r="AC57" s="13"/>
      <c r="AD57" s="5"/>
    </row>
    <row r="58" spans="1:30">
      <c r="A58" s="13"/>
      <c r="B58" s="13"/>
      <c r="C58" s="312"/>
      <c r="D58" s="312"/>
      <c r="E58" s="312"/>
      <c r="F58" s="312"/>
      <c r="G58" s="312"/>
      <c r="H58" s="312"/>
      <c r="I58" s="312"/>
      <c r="J58" s="312"/>
      <c r="K58" s="312"/>
      <c r="L58" s="312"/>
      <c r="M58" s="312"/>
      <c r="N58" s="312"/>
      <c r="O58" s="312"/>
      <c r="P58" s="13"/>
      <c r="Q58" s="13"/>
      <c r="R58" s="13"/>
      <c r="S58" s="13"/>
      <c r="T58" s="13"/>
      <c r="U58" s="13"/>
      <c r="V58" s="13"/>
      <c r="W58" s="13"/>
      <c r="X58" s="13"/>
      <c r="Y58" s="13"/>
      <c r="Z58" s="13"/>
      <c r="AA58" s="13"/>
      <c r="AB58" s="13"/>
      <c r="AC58" s="13"/>
      <c r="AD58" s="5"/>
    </row>
    <row r="59" spans="1:30">
      <c r="A59" s="13"/>
      <c r="B59" s="13"/>
      <c r="C59" s="310"/>
      <c r="D59" s="310"/>
      <c r="E59" s="310"/>
      <c r="F59" s="310"/>
      <c r="G59" s="310"/>
      <c r="H59" s="310"/>
      <c r="I59" s="310"/>
      <c r="J59" s="310"/>
      <c r="K59" s="310"/>
      <c r="L59" s="310"/>
      <c r="M59" s="310"/>
      <c r="N59" s="310"/>
      <c r="O59" s="310"/>
      <c r="P59" s="13"/>
      <c r="Q59" s="13"/>
      <c r="R59" s="13"/>
      <c r="S59" s="13"/>
      <c r="T59" s="13"/>
      <c r="U59" s="13"/>
      <c r="V59" s="13"/>
      <c r="W59" s="13"/>
      <c r="X59" s="13"/>
      <c r="Y59" s="13"/>
      <c r="Z59" s="13"/>
      <c r="AA59" s="13"/>
      <c r="AB59" s="13"/>
      <c r="AC59" s="13"/>
      <c r="AD59" s="5"/>
    </row>
    <row r="60" spans="1:30">
      <c r="A60" s="13"/>
      <c r="B60" s="13"/>
      <c r="C60" s="310"/>
      <c r="D60" s="310"/>
      <c r="E60" s="310"/>
      <c r="F60" s="310"/>
      <c r="G60" s="310"/>
      <c r="H60" s="310"/>
      <c r="I60" s="310"/>
      <c r="J60" s="310"/>
      <c r="K60" s="310"/>
      <c r="L60" s="310"/>
      <c r="M60" s="310"/>
      <c r="N60" s="310"/>
      <c r="O60" s="310"/>
      <c r="P60" s="13"/>
      <c r="Q60" s="13"/>
      <c r="R60" s="13"/>
      <c r="S60" s="13"/>
      <c r="T60" s="13"/>
      <c r="U60" s="13"/>
      <c r="V60" s="13"/>
      <c r="W60" s="13"/>
      <c r="X60" s="13"/>
      <c r="Y60" s="13"/>
      <c r="Z60" s="13"/>
      <c r="AA60" s="13"/>
      <c r="AB60" s="13"/>
      <c r="AC60" s="13"/>
      <c r="AD60" s="5"/>
    </row>
    <row r="61" spans="1:30">
      <c r="A61" s="13"/>
      <c r="B61" s="13"/>
      <c r="C61" s="311"/>
      <c r="D61" s="311"/>
      <c r="E61" s="311"/>
      <c r="F61" s="311"/>
      <c r="G61" s="311"/>
      <c r="H61" s="311"/>
      <c r="I61" s="311"/>
      <c r="J61" s="311"/>
      <c r="K61" s="311"/>
      <c r="L61" s="311"/>
      <c r="M61" s="311"/>
      <c r="N61" s="311"/>
      <c r="O61" s="311"/>
      <c r="P61" s="13"/>
      <c r="Q61" s="13"/>
      <c r="R61" s="13"/>
      <c r="S61" s="13"/>
      <c r="T61" s="13"/>
      <c r="U61" s="13"/>
      <c r="V61" s="13"/>
      <c r="W61" s="13"/>
      <c r="X61" s="13"/>
      <c r="Y61" s="13"/>
      <c r="Z61" s="13"/>
      <c r="AA61" s="13"/>
      <c r="AB61" s="13"/>
      <c r="AC61" s="13"/>
      <c r="AD61" s="5"/>
    </row>
    <row r="62" spans="1:30">
      <c r="A62" s="13"/>
      <c r="B62" s="13"/>
      <c r="C62" s="311"/>
      <c r="D62" s="311"/>
      <c r="E62" s="311"/>
      <c r="F62" s="311"/>
      <c r="G62" s="311"/>
      <c r="H62" s="311"/>
      <c r="I62" s="311"/>
      <c r="J62" s="311"/>
      <c r="K62" s="311"/>
      <c r="L62" s="311"/>
      <c r="M62" s="311"/>
      <c r="N62" s="311"/>
      <c r="O62" s="311"/>
      <c r="P62" s="13"/>
      <c r="Q62" s="13"/>
      <c r="R62" s="13"/>
      <c r="S62" s="13"/>
      <c r="T62" s="13"/>
      <c r="U62" s="13"/>
      <c r="V62" s="13"/>
      <c r="W62" s="13"/>
      <c r="X62" s="13"/>
      <c r="Y62" s="13"/>
      <c r="Z62" s="13"/>
      <c r="AA62" s="13"/>
      <c r="AB62" s="13"/>
      <c r="AC62" s="13"/>
      <c r="AD62" s="5"/>
    </row>
    <row r="63" spans="1:30">
      <c r="A63" s="13"/>
      <c r="B63" s="13"/>
      <c r="C63" s="312"/>
      <c r="D63" s="312"/>
      <c r="E63" s="312"/>
      <c r="F63" s="312"/>
      <c r="G63" s="312"/>
      <c r="H63" s="312"/>
      <c r="I63" s="312"/>
      <c r="J63" s="312"/>
      <c r="K63" s="312"/>
      <c r="L63" s="312"/>
      <c r="M63" s="312"/>
      <c r="N63" s="312"/>
      <c r="O63" s="312"/>
      <c r="P63" s="13"/>
      <c r="Q63" s="13"/>
      <c r="R63" s="13"/>
      <c r="S63" s="13"/>
      <c r="T63" s="13"/>
      <c r="U63" s="13"/>
      <c r="V63" s="13"/>
      <c r="W63" s="13"/>
      <c r="X63" s="13"/>
      <c r="Y63" s="13"/>
      <c r="Z63" s="13"/>
      <c r="AA63" s="13"/>
      <c r="AB63" s="13"/>
      <c r="AC63" s="13"/>
    </row>
    <row r="64" spans="1:30">
      <c r="A64" s="13"/>
      <c r="B64" s="13"/>
      <c r="C64" s="313"/>
      <c r="D64" s="313"/>
      <c r="E64" s="313"/>
      <c r="F64" s="313"/>
      <c r="G64" s="313"/>
      <c r="H64" s="313"/>
      <c r="I64" s="313"/>
      <c r="J64" s="313"/>
      <c r="K64" s="313"/>
      <c r="L64" s="313"/>
      <c r="M64" s="313"/>
      <c r="N64" s="313"/>
      <c r="O64" s="313"/>
      <c r="P64" s="13"/>
      <c r="Q64" s="13"/>
      <c r="R64" s="13"/>
      <c r="S64" s="13"/>
      <c r="T64" s="13"/>
      <c r="U64" s="13"/>
      <c r="V64" s="13"/>
      <c r="W64" s="13"/>
      <c r="X64" s="13"/>
      <c r="Y64" s="13"/>
      <c r="Z64" s="13"/>
      <c r="AA64" s="13"/>
      <c r="AB64" s="13"/>
      <c r="AC64" s="13"/>
    </row>
    <row r="65" spans="1:29">
      <c r="A65" s="5"/>
      <c r="B65" s="5"/>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c r="A66" s="5"/>
      <c r="B66" s="5"/>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spans="1:29">
      <c r="A67" s="5"/>
      <c r="B67" s="5"/>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row>
  </sheetData>
  <mergeCells count="23">
    <mergeCell ref="C59:O59"/>
    <mergeCell ref="C53:O53"/>
    <mergeCell ref="C54:O54"/>
    <mergeCell ref="C55:O55"/>
    <mergeCell ref="C56:O56"/>
    <mergeCell ref="C57:O57"/>
    <mergeCell ref="C58:O58"/>
    <mergeCell ref="AA1:AA2"/>
    <mergeCell ref="AB1:AB2"/>
    <mergeCell ref="AC1:AC2"/>
    <mergeCell ref="A11:A18"/>
    <mergeCell ref="A21:A50"/>
    <mergeCell ref="W1:Z1"/>
    <mergeCell ref="B1:B2"/>
    <mergeCell ref="C1:J1"/>
    <mergeCell ref="K1:U1"/>
    <mergeCell ref="V1:V2"/>
    <mergeCell ref="A3:A8"/>
    <mergeCell ref="C60:O60"/>
    <mergeCell ref="C61:O61"/>
    <mergeCell ref="C62:O62"/>
    <mergeCell ref="C63:O63"/>
    <mergeCell ref="C64:O6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6"/>
  <sheetViews>
    <sheetView workbookViewId="0">
      <selection activeCell="A4" sqref="A4"/>
    </sheetView>
  </sheetViews>
  <sheetFormatPr baseColWidth="10" defaultRowHeight="15"/>
  <cols>
    <col min="31" max="34" width="0" hidden="1" customWidth="1"/>
  </cols>
  <sheetData>
    <row r="1" spans="1:34">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4">
      <c r="A2" s="3"/>
      <c r="B2" s="34" t="s">
        <v>93</v>
      </c>
      <c r="C2" s="3"/>
      <c r="D2" s="3"/>
      <c r="E2" s="3"/>
      <c r="F2" s="3"/>
      <c r="G2" s="3"/>
      <c r="H2" s="3"/>
      <c r="I2" s="3"/>
      <c r="J2" s="3"/>
      <c r="K2" s="3"/>
      <c r="L2" s="3"/>
      <c r="M2" s="3"/>
      <c r="N2" s="3"/>
      <c r="O2" s="3"/>
      <c r="P2" s="3"/>
      <c r="Q2" s="3"/>
      <c r="R2" s="3"/>
      <c r="S2" s="3"/>
      <c r="T2" s="3"/>
      <c r="U2" s="3"/>
      <c r="V2" s="3"/>
      <c r="W2" s="3"/>
      <c r="X2" s="3"/>
      <c r="Y2" s="3"/>
      <c r="Z2" s="3"/>
      <c r="AA2" s="3"/>
      <c r="AB2" s="3"/>
      <c r="AC2" s="3"/>
    </row>
    <row r="3" spans="1:34">
      <c r="A3" s="3"/>
      <c r="B3" s="37" t="s">
        <v>92</v>
      </c>
      <c r="C3" s="3"/>
      <c r="D3" s="3"/>
      <c r="E3" s="3"/>
      <c r="F3" s="3"/>
      <c r="G3" s="3"/>
      <c r="H3" s="3"/>
      <c r="I3" s="3"/>
      <c r="J3" s="3"/>
      <c r="K3" s="3"/>
      <c r="L3" s="3"/>
      <c r="M3" s="3"/>
      <c r="N3" s="3"/>
      <c r="O3" s="3"/>
      <c r="P3" s="3"/>
      <c r="Q3" s="3"/>
      <c r="R3" s="3"/>
      <c r="S3" s="3"/>
      <c r="T3" s="3"/>
      <c r="U3" s="3"/>
      <c r="V3" s="3"/>
      <c r="W3" s="3"/>
      <c r="X3" s="3"/>
      <c r="Y3" s="3"/>
      <c r="Z3" s="3"/>
      <c r="AA3" s="3"/>
      <c r="AB3" s="3"/>
      <c r="AC3" s="3"/>
    </row>
    <row r="4" spans="1:34">
      <c r="A4" s="5"/>
      <c r="B4" s="34" t="s">
        <v>142</v>
      </c>
      <c r="C4" s="5"/>
      <c r="D4" s="5"/>
      <c r="E4" s="5"/>
      <c r="F4" s="5"/>
      <c r="G4" s="5"/>
      <c r="H4" s="5"/>
      <c r="I4" s="5"/>
      <c r="J4" s="5"/>
      <c r="K4" s="5"/>
      <c r="L4" s="5"/>
      <c r="M4" s="5"/>
      <c r="N4" s="5"/>
      <c r="O4" s="5"/>
      <c r="P4" s="5"/>
      <c r="Q4" s="5"/>
      <c r="R4" s="5"/>
      <c r="S4" s="5"/>
      <c r="T4" s="5"/>
      <c r="U4" s="5"/>
      <c r="V4" s="5"/>
      <c r="W4" s="5"/>
      <c r="X4" s="5"/>
      <c r="Y4" s="5"/>
      <c r="Z4" s="5"/>
      <c r="AA4" s="5"/>
      <c r="AB4" s="5"/>
      <c r="AC4" s="5"/>
    </row>
    <row r="5" spans="1:34">
      <c r="A5" s="5"/>
      <c r="B5" s="35" t="s">
        <v>0</v>
      </c>
      <c r="C5" s="6"/>
      <c r="D5" s="6"/>
      <c r="E5" s="43"/>
      <c r="F5" s="43"/>
      <c r="G5" s="43"/>
      <c r="H5" s="43"/>
      <c r="I5" s="43"/>
      <c r="J5" s="7"/>
      <c r="K5" s="7"/>
      <c r="L5" s="8"/>
      <c r="M5" s="7"/>
      <c r="N5" s="7"/>
      <c r="O5" s="6"/>
      <c r="P5" s="6"/>
      <c r="Q5" s="6"/>
      <c r="R5" s="9"/>
      <c r="S5" s="6"/>
      <c r="T5" s="9"/>
      <c r="U5" s="6"/>
      <c r="V5" s="6"/>
      <c r="W5" s="6"/>
      <c r="X5" s="6"/>
      <c r="Y5" s="6"/>
      <c r="Z5" s="6"/>
      <c r="AA5" s="6"/>
      <c r="AB5" s="6"/>
      <c r="AC5" s="6"/>
    </row>
    <row r="6" spans="1:34">
      <c r="A6" s="5"/>
      <c r="B6" s="11"/>
      <c r="C6" s="6"/>
      <c r="D6" s="6"/>
      <c r="E6" s="6"/>
      <c r="F6" s="6"/>
      <c r="G6" s="12"/>
      <c r="H6" s="6"/>
      <c r="I6" s="6"/>
      <c r="J6" s="6"/>
      <c r="K6" s="6"/>
      <c r="L6" s="8"/>
      <c r="M6" s="6"/>
      <c r="N6" s="6"/>
      <c r="O6" s="6"/>
      <c r="P6" s="6"/>
      <c r="Q6" s="6"/>
      <c r="R6" s="6"/>
      <c r="S6" s="6"/>
      <c r="T6" s="6"/>
      <c r="U6" s="6"/>
      <c r="V6" s="6"/>
      <c r="W6" s="6"/>
      <c r="X6" s="6"/>
      <c r="Y6" s="6"/>
      <c r="Z6" s="6"/>
      <c r="AA6" s="6"/>
      <c r="AB6" s="6"/>
      <c r="AC6" s="6"/>
    </row>
    <row r="7" spans="1:34">
      <c r="A7" s="13"/>
      <c r="B7" s="320" t="s">
        <v>1</v>
      </c>
      <c r="C7" s="332" t="s">
        <v>2</v>
      </c>
      <c r="D7" s="333"/>
      <c r="E7" s="333"/>
      <c r="F7" s="333"/>
      <c r="G7" s="333"/>
      <c r="H7" s="333"/>
      <c r="I7" s="333"/>
      <c r="J7" s="334"/>
      <c r="K7" s="332" t="s">
        <v>3</v>
      </c>
      <c r="L7" s="333"/>
      <c r="M7" s="333"/>
      <c r="N7" s="333"/>
      <c r="O7" s="333"/>
      <c r="P7" s="333"/>
      <c r="Q7" s="333"/>
      <c r="R7" s="333"/>
      <c r="S7" s="333"/>
      <c r="T7" s="333"/>
      <c r="U7" s="334"/>
      <c r="V7" s="330" t="s">
        <v>154</v>
      </c>
      <c r="W7" s="335" t="s">
        <v>5</v>
      </c>
      <c r="X7" s="336"/>
      <c r="Y7" s="336"/>
      <c r="Z7" s="337"/>
      <c r="AA7" s="330" t="s">
        <v>159</v>
      </c>
      <c r="AB7" s="330" t="s">
        <v>160</v>
      </c>
      <c r="AC7" s="314" t="s">
        <v>8</v>
      </c>
      <c r="AE7" s="329" t="s">
        <v>110</v>
      </c>
      <c r="AF7" s="329" t="s">
        <v>111</v>
      </c>
      <c r="AG7" s="329" t="s">
        <v>112</v>
      </c>
      <c r="AH7" s="178"/>
    </row>
    <row r="8" spans="1:34" ht="33.75">
      <c r="A8" s="13"/>
      <c r="B8" s="321"/>
      <c r="C8" s="186" t="s">
        <v>132</v>
      </c>
      <c r="D8" s="187" t="s">
        <v>161</v>
      </c>
      <c r="E8" s="187" t="s">
        <v>134</v>
      </c>
      <c r="F8" s="187" t="s">
        <v>135</v>
      </c>
      <c r="G8" s="187" t="s">
        <v>136</v>
      </c>
      <c r="H8" s="187" t="s">
        <v>137</v>
      </c>
      <c r="I8" s="187" t="s">
        <v>138</v>
      </c>
      <c r="J8" s="188" t="s">
        <v>139</v>
      </c>
      <c r="K8" s="187" t="s">
        <v>162</v>
      </c>
      <c r="L8" s="189" t="s">
        <v>144</v>
      </c>
      <c r="M8" s="189" t="s">
        <v>163</v>
      </c>
      <c r="N8" s="187" t="s">
        <v>146</v>
      </c>
      <c r="O8" s="187" t="s">
        <v>147</v>
      </c>
      <c r="P8" s="187" t="s">
        <v>148</v>
      </c>
      <c r="Q8" s="187" t="s">
        <v>149</v>
      </c>
      <c r="R8" s="187" t="s">
        <v>150</v>
      </c>
      <c r="S8" s="187" t="s">
        <v>152</v>
      </c>
      <c r="T8" s="187" t="s">
        <v>151</v>
      </c>
      <c r="U8" s="188" t="s">
        <v>164</v>
      </c>
      <c r="V8" s="331"/>
      <c r="W8" s="190" t="s">
        <v>155</v>
      </c>
      <c r="X8" s="191" t="s">
        <v>156</v>
      </c>
      <c r="Y8" s="191" t="s">
        <v>165</v>
      </c>
      <c r="Z8" s="191" t="s">
        <v>166</v>
      </c>
      <c r="AA8" s="331"/>
      <c r="AB8" s="331"/>
      <c r="AC8" s="315"/>
      <c r="AE8" s="329"/>
      <c r="AF8" s="329"/>
      <c r="AG8" s="329"/>
      <c r="AH8" s="178"/>
    </row>
    <row r="9" spans="1:34">
      <c r="A9" s="325" t="s">
        <v>106</v>
      </c>
      <c r="B9" s="89" t="s">
        <v>32</v>
      </c>
      <c r="C9" s="144">
        <f>(((('Balance de Energía'!C3*1000000000)/$AG$9)/1000)/$AF$9)/1000</f>
        <v>418.02903561710093</v>
      </c>
      <c r="D9" s="145">
        <f>(((('Balance de Energía'!D3*1000000000)/$AG$21)/1000)/$AF$21)/1000</f>
        <v>965.34941496224008</v>
      </c>
      <c r="E9" s="145">
        <f>(((('Balance de Energía'!E3*1000000000)/$AG$23)/1000)/$AF$23)/1000</f>
        <v>2177.9060931428567</v>
      </c>
      <c r="F9" s="145">
        <f>(((('Balance de Energía'!F3*1000000000)/$AG$22)/1000)/$AF$22)/1000</f>
        <v>22827.160860406613</v>
      </c>
      <c r="G9" s="145">
        <f>(((('Balance de Energía'!G3*1000000000)/$AG$27)/1000)/$AF$27)/1000</f>
        <v>19903.618226340812</v>
      </c>
      <c r="H9" s="145">
        <f>(((('Balance de Energía'!H3*1000000000)/$AG$27)/1000)/$AF$27)/1000</f>
        <v>387.4664039999999</v>
      </c>
      <c r="I9" s="145">
        <f>(((('Balance de Energía'!I3*1000000000)/$AG$27)/1000)/$AF$27)/1000</f>
        <v>5.4381470600000004</v>
      </c>
      <c r="J9" s="146">
        <f>(((('Balance de Energía'!J3*1000000000)/$AG$25)/1000)/$AF$25)/1000</f>
        <v>23.842598119107144</v>
      </c>
      <c r="K9" s="147">
        <f>(((('Balance de Energía'!K3*1000000000)/$AG$20)/1000)/$AF$20)/1000</f>
        <v>0</v>
      </c>
      <c r="L9" s="147">
        <f>(((('Balance de Energía'!L3*1000000000)/$AG$11)/1000)/$AH$11)/1000</f>
        <v>0</v>
      </c>
      <c r="M9" s="147">
        <f>(((('Balance de Energía'!M3*1000000000)/$AG$16)/1000)/$AF$16)/1000</f>
        <v>0</v>
      </c>
      <c r="N9" s="147">
        <f>(((('Balance de Energía'!N3*1000000000)/$AG$19)/1000)/$AF$19)/1000</f>
        <v>0</v>
      </c>
      <c r="O9" s="147">
        <f>(((('Balance de Energía'!O3*1000000000)/$AG$15)/1000)/$AF$15)/1000</f>
        <v>0</v>
      </c>
      <c r="P9" s="147">
        <f>(((('Balance de Energía'!P3*1000000000)/$AG$17)/1000)/$AF$17)/1000</f>
        <v>0</v>
      </c>
      <c r="Q9" s="147">
        <f>(((('Balance de Energía'!Q3*1000000000)/$AG$18)/1000)/$AF$18)/1000</f>
        <v>0</v>
      </c>
      <c r="R9" s="147">
        <f>(((('Balance de Energía'!R3*1000000000)/$AG$14)/1000)/$AF$14)/1000</f>
        <v>0</v>
      </c>
      <c r="S9" s="147">
        <f>(((('Balance de Energía'!S3*1000000000)/$AG$26)/1000)/$AF$26)/1000</f>
        <v>0</v>
      </c>
      <c r="T9" s="147">
        <f>(((('Balance de Energía'!T3*1000000000)/$AG$24)/1000)/$AF$24)/1000</f>
        <v>0</v>
      </c>
      <c r="U9" s="147">
        <f>(((('Balance de Energía'!U3*1000000000)/$AG$28)/1000)/$AF$28)/1000</f>
        <v>0</v>
      </c>
      <c r="V9" s="148">
        <f>(((('Balance de Energía'!V3*1000000000)/$AG$27)/1000)/$AF$27)/1000</f>
        <v>0</v>
      </c>
      <c r="W9" s="147">
        <f>(((('Balance de Energía'!W3*1000000000)/$AG$24)/1000)/$AF$24)/1000</f>
        <v>0</v>
      </c>
      <c r="X9" s="147">
        <f>(((('Balance de Energía'!X3*1000000000)/$AG$29)/1000)/$AF$29)/1000</f>
        <v>0</v>
      </c>
      <c r="Y9" s="147">
        <f>(((('Balance de Energía'!Y3*1000000000)/$AG$30)/1000)/$AF$30)/1000</f>
        <v>0</v>
      </c>
      <c r="Z9" s="147">
        <f>(((('Balance de Energía'!Z3*1000000000)/$AG$31)/1000)/$AF$31)/1000</f>
        <v>0</v>
      </c>
      <c r="AA9" s="148">
        <f>(((('Balance de Energía'!AA3*1000000000)/$AG$32)/1000)/$AF$32)/1000</f>
        <v>0</v>
      </c>
      <c r="AB9" s="147">
        <f>(((('Balance de Energía'!AB3*1000000000)/$AG$33)/1000)/$AF$33)/1000</f>
        <v>0</v>
      </c>
      <c r="AC9" s="86">
        <f>+SUM(C9:J9)</f>
        <v>46708.810779648731</v>
      </c>
      <c r="AE9" s="175" t="s">
        <v>113</v>
      </c>
      <c r="AF9" s="176">
        <v>0.84794000000000003</v>
      </c>
      <c r="AG9" s="177">
        <v>10862</v>
      </c>
      <c r="AH9" s="175" t="s">
        <v>114</v>
      </c>
    </row>
    <row r="10" spans="1:34">
      <c r="A10" s="326"/>
      <c r="B10" s="90" t="s">
        <v>33</v>
      </c>
      <c r="C10" s="110">
        <f>(((('Balance de Energía'!C4*1000000000)/$AG$9)/1000)/$AF$9)/1000</f>
        <v>10894.445195098495</v>
      </c>
      <c r="D10" s="72">
        <f>(((('Balance de Energía'!D4*1000000000)/$AG$21)/1000)/$AF$21)/1000</f>
        <v>3877.5188777965732</v>
      </c>
      <c r="E10" s="72">
        <f>(((('Balance de Energía'!E4*1000000000)/$AG$23)/1000)/$AF$23)/1000</f>
        <v>9264.0581132306997</v>
      </c>
      <c r="F10" s="72">
        <f>(((('Balance de Energía'!F4*1000000000)/$AG$22)/1000)/$AF$22)/1000</f>
        <v>0</v>
      </c>
      <c r="G10" s="72">
        <f>(((('Balance de Energía'!G4*1000000000)/$AG$27)/1000)/$AF$27)/1000</f>
        <v>0</v>
      </c>
      <c r="H10" s="72">
        <f>(((('Balance de Energía'!H4*1000000000)/$AG$27)/1000)/$AF$27)/1000</f>
        <v>0</v>
      </c>
      <c r="I10" s="72">
        <f>(((('Balance de Energía'!I4*1000000000)/$AG$27)/1000)/$AF$27)/1000</f>
        <v>0</v>
      </c>
      <c r="J10" s="111">
        <f>(((('Balance de Energía'!J4*1000000000)/$AG$25)/1000)/$AF$25)/1000</f>
        <v>0</v>
      </c>
      <c r="K10" s="72">
        <f>(((('Balance de Energía'!K4*1000000000)/$AG$20)/1000)/$AF$20)/1000</f>
        <v>5917.9786155238098</v>
      </c>
      <c r="L10" s="72">
        <f>(((('Balance de Energía'!L4*1000000000)/$AG$11)/1000)/$AH$11)/1000</f>
        <v>112.05267989999997</v>
      </c>
      <c r="M10" s="72">
        <f>(((('Balance de Energía'!M4*1000000000)/$AG$16)/1000)/$AF$16)/1000</f>
        <v>742.62228506849306</v>
      </c>
      <c r="N10" s="72">
        <f>(((('Balance de Energía'!N4*1000000000)/$AG$19)/1000)/$AF$19)/1000</f>
        <v>8.7248148148148157E-4</v>
      </c>
      <c r="O10" s="72">
        <f>(((('Balance de Energía'!O4*1000000000)/$AG$15)/1000)/$AF$15)/1000</f>
        <v>1854.5028</v>
      </c>
      <c r="P10" s="72">
        <f>(((('Balance de Energía'!P4*1000000000)/$AG$17)/1000)/$AF$17)/1000</f>
        <v>19.998189999999997</v>
      </c>
      <c r="Q10" s="72">
        <f>(((('Balance de Energía'!Q4*1000000000)/$AG$18)/1000)/$AF$18)/1000</f>
        <v>544.29207000000008</v>
      </c>
      <c r="R10" s="72">
        <f>(((('Balance de Energía'!R4*1000000000)/$AG$14)/1000)/$AF$14)/1000</f>
        <v>25.714285714285719</v>
      </c>
      <c r="S10" s="72">
        <f>(((('Balance de Energía'!S4*1000000000)/$AG$26)/1000)/$AF$26)/1000</f>
        <v>0</v>
      </c>
      <c r="T10" s="72">
        <f>(((('Balance de Energía'!T4*1000000000)/$AG$24)/1000)/$AF$24)/1000</f>
        <v>255.20555999999999</v>
      </c>
      <c r="U10" s="72">
        <f>(((('Balance de Energía'!U4*1000000000)/$AG$28)/1000)/$AF$28)/1000</f>
        <v>0</v>
      </c>
      <c r="V10" s="120">
        <f>(((('Balance de Energía'!V4*1000000000)/$AG$27)/1000)/$AF$27)/1000</f>
        <v>0</v>
      </c>
      <c r="W10" s="72">
        <f>(((('Balance de Energía'!W4*1000000000)/$AG$24)/1000)/$AF$24)/1000</f>
        <v>33.856559999999995</v>
      </c>
      <c r="X10" s="72">
        <f>(((('Balance de Energía'!X4*1000000000)/$AG$29)/1000)/$AF$29)/1000</f>
        <v>0</v>
      </c>
      <c r="Y10" s="72">
        <f>(((('Balance de Energía'!Y4*1000000000)/$AG$30)/1000)/$AF$30)/1000</f>
        <v>0</v>
      </c>
      <c r="Z10" s="72">
        <f>(((('Balance de Energía'!Z4*1000000000)/$AG$31)/1000)/$AF$31)/1000</f>
        <v>0</v>
      </c>
      <c r="AA10" s="120">
        <f>(((('Balance de Energía'!AA4*1000000000)/$AG$32)/1000)/$AF$32)/1000</f>
        <v>0</v>
      </c>
      <c r="AB10" s="72">
        <f>(((('Balance de Energía'!AB4*1000000000)/$AG$33)/1000)/$AF$33)/1000</f>
        <v>0</v>
      </c>
      <c r="AC10" s="87">
        <f t="shared" ref="AC10:AC56" si="0">+SUM(C10:AB10)</f>
        <v>33542.246104813836</v>
      </c>
      <c r="AE10" s="175" t="s">
        <v>115</v>
      </c>
      <c r="AF10" s="176">
        <v>0.84794000000000003</v>
      </c>
      <c r="AG10" s="177">
        <v>10862</v>
      </c>
      <c r="AH10" s="175"/>
    </row>
    <row r="11" spans="1:34">
      <c r="A11" s="326"/>
      <c r="B11" s="90" t="s">
        <v>34</v>
      </c>
      <c r="C11" s="110">
        <f>(((('Balance de Energía'!C5*1000000000)/$AG$9)/1000)/$AF$9)/1000</f>
        <v>0</v>
      </c>
      <c r="D11" s="72">
        <f>(((('Balance de Energía'!D5*1000000000)/$AG$21)/1000)/$AF$21)/1000</f>
        <v>0</v>
      </c>
      <c r="E11" s="72">
        <f>(((('Balance de Energía'!E5*1000000000)/$AG$23)/1000)/$AF$23)/1000</f>
        <v>893.01783999999998</v>
      </c>
      <c r="F11" s="72">
        <f>(((('Balance de Energía'!F5*1000000000)/$AG$22)/1000)/$AF$22)/1000</f>
        <v>0</v>
      </c>
      <c r="G11" s="72">
        <f>(((('Balance de Energía'!G5*1000000000)/$AG$27)/1000)/$AF$27)/1000</f>
        <v>0</v>
      </c>
      <c r="H11" s="72">
        <f>(((('Balance de Energía'!H5*1000000000)/$AG$27)/1000)/$AF$27)/1000</f>
        <v>0</v>
      </c>
      <c r="I11" s="72">
        <f>(((('Balance de Energía'!I5*1000000000)/$AG$27)/1000)/$AF$27)/1000</f>
        <v>0</v>
      </c>
      <c r="J11" s="111">
        <f>(((('Balance de Energía'!J5*1000000000)/$AG$25)/1000)/$AF$25)/1000</f>
        <v>0</v>
      </c>
      <c r="K11" s="75">
        <f>(((('Balance de Energía'!K5*1000000000)/$AG$20)/1000)/$AF$20)/1000</f>
        <v>508.84828571428574</v>
      </c>
      <c r="L11" s="72">
        <f>(((('Balance de Energía'!L5*1000000000)/$AG$11)/1000)/$AH$11)/1000</f>
        <v>215</v>
      </c>
      <c r="M11" s="72">
        <f>(((('Balance de Energía'!M5*1000000000)/$AG$16)/1000)/$AF$16)/1000</f>
        <v>269.72271917808217</v>
      </c>
      <c r="N11" s="72">
        <f>(((('Balance de Energía'!N5*1000000000)/$AG$19)/1000)/$AF$19)/1000</f>
        <v>0</v>
      </c>
      <c r="O11" s="72">
        <f>(((('Balance de Energía'!O5*1000000000)/$AG$15)/1000)/$AF$15)/1000</f>
        <v>118.18181818181817</v>
      </c>
      <c r="P11" s="72">
        <f>(((('Balance de Energía'!P5*1000000000)/$AG$17)/1000)/$AF$17)/1000</f>
        <v>0</v>
      </c>
      <c r="Q11" s="72">
        <f>(((('Balance de Energía'!Q5*1000000000)/$AG$18)/1000)/$AF$18)/1000</f>
        <v>7.4074074074074057</v>
      </c>
      <c r="R11" s="72">
        <f>(((('Balance de Energía'!R5*1000000000)/$AG$14)/1000)/$AF$14)/1000</f>
        <v>0</v>
      </c>
      <c r="S11" s="72">
        <f>(((('Balance de Energía'!S5*1000000000)/$AG$26)/1000)/$AF$26)/1000</f>
        <v>0</v>
      </c>
      <c r="T11" s="72">
        <f>(((('Balance de Energía'!T5*1000000000)/$AG$24)/1000)/$AF$24)/1000</f>
        <v>0</v>
      </c>
      <c r="U11" s="72">
        <f>(((('Balance de Energía'!U5*1000000000)/$AG$28)/1000)/$AF$28)/1000</f>
        <v>0</v>
      </c>
      <c r="V11" s="120">
        <f>(((('Balance de Energía'!V5*1000000000)/$AG$27)/1000)/$AF$27)/1000</f>
        <v>0</v>
      </c>
      <c r="W11" s="72">
        <f>(((('Balance de Energía'!W5*1000000000)/$AG$24)/1000)/$AF$24)/1000</f>
        <v>0</v>
      </c>
      <c r="X11" s="72">
        <f>(((('Balance de Energía'!X5*1000000000)/$AG$29)/1000)/$AF$29)/1000</f>
        <v>0</v>
      </c>
      <c r="Y11" s="72">
        <f>(((('Balance de Energía'!Y5*1000000000)/$AG$30)/1000)/$AF$30)/1000</f>
        <v>0</v>
      </c>
      <c r="Z11" s="72">
        <f>(((('Balance de Energía'!Z5*1000000000)/$AG$31)/1000)/$AF$31)/1000</f>
        <v>0</v>
      </c>
      <c r="AA11" s="120">
        <f>(((('Balance de Energía'!AA5*1000000000)/$AG$32)/1000)/$AF$32)/1000</f>
        <v>0</v>
      </c>
      <c r="AB11" s="72">
        <f>(((('Balance de Energía'!AB5*1000000000)/$AG$33)/1000)/$AF$33)/1000</f>
        <v>203.815</v>
      </c>
      <c r="AC11" s="87">
        <f t="shared" si="0"/>
        <v>2215.9930704815933</v>
      </c>
      <c r="AE11" s="175" t="s">
        <v>116</v>
      </c>
      <c r="AF11" s="176">
        <v>0.92700000000000005</v>
      </c>
      <c r="AG11" s="177">
        <v>10500</v>
      </c>
      <c r="AH11" s="175">
        <v>1</v>
      </c>
    </row>
    <row r="12" spans="1:34">
      <c r="A12" s="326"/>
      <c r="B12" s="136" t="s">
        <v>72</v>
      </c>
      <c r="C12" s="149">
        <f>(((('Balance de Energía'!C6*1000000000)/$AG$9)/1000)/$AF$9)/1000</f>
        <v>0</v>
      </c>
      <c r="D12" s="72">
        <f>(((('Balance de Energía'!D6*1000000000)/$AG$21)/1000)/$AF$21)/1000</f>
        <v>34.960608824499303</v>
      </c>
      <c r="E12" s="149">
        <f>(((('Balance de Energía'!E6*1000000000)/$AG$23)/1000)/$AF$23)/1000</f>
        <v>0</v>
      </c>
      <c r="F12" s="149">
        <f>(((('Balance de Energía'!F6*1000000000)/$AG$22)/1000)/$AF$22)/1000</f>
        <v>0</v>
      </c>
      <c r="G12" s="149">
        <f>(((('Balance de Energía'!G6*1000000000)/$AG$27)/1000)/$AF$27)/1000</f>
        <v>0</v>
      </c>
      <c r="H12" s="149">
        <f>(((('Balance de Energía'!H6*1000000000)/$AG$27)/1000)/$AF$27)/1000</f>
        <v>0</v>
      </c>
      <c r="I12" s="149">
        <f>(((('Balance de Energía'!I6*1000000000)/$AG$27)/1000)/$AF$27)/1000</f>
        <v>0</v>
      </c>
      <c r="J12" s="150">
        <f>(((('Balance de Energía'!J6*1000000000)/$AG$25)/1000)/$AF$25)/1000</f>
        <v>0</v>
      </c>
      <c r="K12" s="149">
        <f>(((('Balance de Energía'!K6*1000000000)/$AG$20)/1000)/$AF$20)/1000</f>
        <v>0</v>
      </c>
      <c r="L12" s="149">
        <f>(((('Balance de Energía'!L6*1000000000)/$AG$11)/1000)/$AH$11)/1000</f>
        <v>0</v>
      </c>
      <c r="M12" s="149">
        <f>(((('Balance de Energía'!M6*1000000000)/$AG$16)/1000)/$AF$16)/1000</f>
        <v>0</v>
      </c>
      <c r="N12" s="149">
        <f>(((('Balance de Energía'!N6*1000000000)/$AG$19)/1000)/$AF$19)/1000</f>
        <v>0</v>
      </c>
      <c r="O12" s="149">
        <f>(((('Balance de Energía'!O6*1000000000)/$AG$15)/1000)/$AF$15)/1000</f>
        <v>0</v>
      </c>
      <c r="P12" s="149">
        <f>(((('Balance de Energía'!P6*1000000000)/$AG$17)/1000)/$AF$17)/1000</f>
        <v>0</v>
      </c>
      <c r="Q12" s="149">
        <f>(((('Balance de Energía'!Q6*1000000000)/$AG$18)/1000)/$AF$18)/1000</f>
        <v>0</v>
      </c>
      <c r="R12" s="149">
        <f>(((('Balance de Energía'!R6*1000000000)/$AG$14)/1000)/$AF$14)/1000</f>
        <v>0</v>
      </c>
      <c r="S12" s="149">
        <f>(((('Balance de Energía'!S6*1000000000)/$AG$26)/1000)/$AF$26)/1000</f>
        <v>0</v>
      </c>
      <c r="T12" s="149">
        <f>(((('Balance de Energía'!T6*1000000000)/$AG$24)/1000)/$AF$24)/1000</f>
        <v>0</v>
      </c>
      <c r="U12" s="149">
        <f>(((('Balance de Energía'!U6*1000000000)/$AG$28)/1000)/$AF$28)/1000</f>
        <v>0</v>
      </c>
      <c r="V12" s="151">
        <f>(((('Balance de Energía'!V6*1000000000)/$AG$27)/1000)/$AF$27)/1000</f>
        <v>0</v>
      </c>
      <c r="W12" s="149">
        <f>(((('Balance de Energía'!W6*1000000000)/$AG$24)/1000)/$AF$24)/1000</f>
        <v>0</v>
      </c>
      <c r="X12" s="149">
        <f>(((('Balance de Energía'!X6*1000000000)/$AG$29)/1000)/$AF$29)/1000</f>
        <v>0</v>
      </c>
      <c r="Y12" s="149">
        <f>(((('Balance de Energía'!Y6*1000000000)/$AG$30)/1000)/$AF$30)/1000</f>
        <v>0</v>
      </c>
      <c r="Z12" s="149">
        <f>(((('Balance de Energía'!Z6*1000000000)/$AG$31)/1000)/$AF$31)/1000</f>
        <v>0</v>
      </c>
      <c r="AA12" s="151">
        <f>(((('Balance de Energía'!AA6*1000000000)/$AG$32)/1000)/$AF$32)/1000</f>
        <v>0</v>
      </c>
      <c r="AB12" s="149">
        <f>(((('Balance de Energía'!AB6*1000000000)/$AG$33)/1000)/$AF$33)/1000</f>
        <v>0</v>
      </c>
      <c r="AC12" s="87">
        <f t="shared" si="0"/>
        <v>34.960608824499303</v>
      </c>
      <c r="AE12" s="175" t="s">
        <v>117</v>
      </c>
      <c r="AF12" s="176">
        <v>0.93600000000000005</v>
      </c>
      <c r="AG12" s="177">
        <v>10500</v>
      </c>
      <c r="AH12" s="175">
        <v>1</v>
      </c>
    </row>
    <row r="13" spans="1:34">
      <c r="A13" s="326"/>
      <c r="B13" s="136" t="s">
        <v>73</v>
      </c>
      <c r="C13" s="149">
        <f>(((('Balance de Energía'!C7*1000000000)/$AG$9)/1000)/$AF$9)/1000</f>
        <v>0</v>
      </c>
      <c r="D13" s="72">
        <f>(((('Balance de Energía'!D7*1000000000)/$AG$21)/1000)/$AF$21)/1000</f>
        <v>27.209591451979765</v>
      </c>
      <c r="E13" s="149">
        <f>(((('Balance de Energía'!E7*1000000000)/$AG$23)/1000)/$AF$23)/1000</f>
        <v>0</v>
      </c>
      <c r="F13" s="149">
        <f>(((('Balance de Energía'!F7*1000000000)/$AG$22)/1000)/$AF$22)/1000</f>
        <v>0</v>
      </c>
      <c r="G13" s="149">
        <f>(((('Balance de Energía'!G7*1000000000)/$AG$27)/1000)/$AF$27)/1000</f>
        <v>0</v>
      </c>
      <c r="H13" s="149">
        <f>(((('Balance de Energía'!H7*1000000000)/$AG$27)/1000)/$AF$27)/1000</f>
        <v>0</v>
      </c>
      <c r="I13" s="149">
        <f>(((('Balance de Energía'!I7*1000000000)/$AG$27)/1000)/$AF$27)/1000</f>
        <v>0</v>
      </c>
      <c r="J13" s="150">
        <f>(((('Balance de Energía'!J7*1000000000)/$AG$25)/1000)/$AF$25)/1000</f>
        <v>0</v>
      </c>
      <c r="K13" s="149">
        <f>(((('Balance de Energía'!K7*1000000000)/$AG$20)/1000)/$AF$20)/1000</f>
        <v>0</v>
      </c>
      <c r="L13" s="149">
        <f>(((('Balance de Energía'!L7*1000000000)/$AG$11)/1000)/$AH$11)/1000</f>
        <v>0</v>
      </c>
      <c r="M13" s="149">
        <f>(((('Balance de Energía'!M7*1000000000)/$AG$16)/1000)/$AF$16)/1000</f>
        <v>0</v>
      </c>
      <c r="N13" s="149">
        <f>(((('Balance de Energía'!N7*1000000000)/$AG$19)/1000)/$AF$19)/1000</f>
        <v>0</v>
      </c>
      <c r="O13" s="149">
        <f>(((('Balance de Energía'!O7*1000000000)/$AG$15)/1000)/$AF$15)/1000</f>
        <v>0</v>
      </c>
      <c r="P13" s="149">
        <f>(((('Balance de Energía'!P7*1000000000)/$AG$17)/1000)/$AF$17)/1000</f>
        <v>0</v>
      </c>
      <c r="Q13" s="149">
        <f>(((('Balance de Energía'!Q7*1000000000)/$AG$18)/1000)/$AF$18)/1000</f>
        <v>0</v>
      </c>
      <c r="R13" s="149">
        <f>(((('Balance de Energía'!R7*1000000000)/$AG$14)/1000)/$AF$14)/1000</f>
        <v>0</v>
      </c>
      <c r="S13" s="149">
        <f>(((('Balance de Energía'!S7*1000000000)/$AG$26)/1000)/$AF$26)/1000</f>
        <v>0</v>
      </c>
      <c r="T13" s="149">
        <f>(((('Balance de Energía'!T7*1000000000)/$AG$24)/1000)/$AF$24)/1000</f>
        <v>0</v>
      </c>
      <c r="U13" s="149">
        <f>(((('Balance de Energía'!U7*1000000000)/$AG$28)/1000)/$AF$28)/1000</f>
        <v>0</v>
      </c>
      <c r="V13" s="151">
        <f>(((('Balance de Energía'!V7*1000000000)/$AG$27)/1000)/$AF$27)/1000</f>
        <v>0</v>
      </c>
      <c r="W13" s="149">
        <f>(((('Balance de Energía'!W7*1000000000)/$AG$24)/1000)/$AF$24)/1000</f>
        <v>0</v>
      </c>
      <c r="X13" s="149">
        <f>(((('Balance de Energía'!X7*1000000000)/$AG$29)/1000)/$AF$29)/1000</f>
        <v>0</v>
      </c>
      <c r="Y13" s="149">
        <f>(((('Balance de Energía'!Y7*1000000000)/$AG$30)/1000)/$AF$30)/1000</f>
        <v>0</v>
      </c>
      <c r="Z13" s="149">
        <f>(((('Balance de Energía'!Z7*1000000000)/$AG$31)/1000)/$AF$31)/1000</f>
        <v>0</v>
      </c>
      <c r="AA13" s="151">
        <f>(((('Balance de Energía'!AA7*1000000000)/$AG$32)/1000)/$AF$32)/1000</f>
        <v>0</v>
      </c>
      <c r="AB13" s="149">
        <f>(((('Balance de Energía'!AB7*1000000000)/$AG$33)/1000)/$AF$33)/1000</f>
        <v>0</v>
      </c>
      <c r="AC13" s="87">
        <f t="shared" si="0"/>
        <v>27.209591451979765</v>
      </c>
      <c r="AE13" s="175" t="s">
        <v>118</v>
      </c>
      <c r="AF13" s="176">
        <v>0.94499999999999995</v>
      </c>
      <c r="AG13" s="177">
        <v>10500</v>
      </c>
      <c r="AH13" s="175">
        <v>1</v>
      </c>
    </row>
    <row r="14" spans="1:34">
      <c r="A14" s="327"/>
      <c r="B14" s="136" t="s">
        <v>36</v>
      </c>
      <c r="C14" s="110">
        <f>(((('Balance de Energía'!C8*1000000000)/$AG$9)/1000)/$AF$9)/1000</f>
        <v>227.50914792272329</v>
      </c>
      <c r="D14" s="72">
        <f>(((('Balance de Energía'!D8*1000000000)/$AG$21)/1000)/$AF$21)/1000</f>
        <v>22.778337675999992</v>
      </c>
      <c r="E14" s="72">
        <f>(((('Balance de Energía'!E8*1000000000)/$AG$23)/1000)/$AF$23)/1000</f>
        <v>486.04152764285709</v>
      </c>
      <c r="F14" s="72">
        <f>(((('Balance de Energía'!F8*1000000000)/$AG$22)/1000)/$AF$22)/1000</f>
        <v>-182.93769599999993</v>
      </c>
      <c r="G14" s="72">
        <f>(((('Balance de Energía'!G8*1000000000)/$AG$27)/1000)/$AF$27)/1000</f>
        <v>0</v>
      </c>
      <c r="H14" s="72">
        <f>(((('Balance de Energía'!H8*1000000000)/$AG$27)/1000)/$AF$27)/1000</f>
        <v>0</v>
      </c>
      <c r="I14" s="72">
        <f>(((('Balance de Energía'!I8*1000000000)/$AG$27)/1000)/$AF$27)/1000</f>
        <v>0</v>
      </c>
      <c r="J14" s="111">
        <f>(((('Balance de Energía'!J8*1000000000)/$AG$25)/1000)/$AF$25)/1000</f>
        <v>0</v>
      </c>
      <c r="K14" s="85">
        <f>(((('Balance de Energía'!K8*1000000000)/$AG$20)/1000)/$AF$20)/1000</f>
        <v>66.271922597142819</v>
      </c>
      <c r="L14" s="85">
        <f>(((('Balance de Energía'!L8*1000000000)/$AG$11)/1000)/$AH$11)/1000</f>
        <v>-86.327045770000012</v>
      </c>
      <c r="M14" s="85">
        <f>(((('Balance de Energía'!M8*1000000000)/$AG$16)/1000)/$AF$16)/1000</f>
        <v>3.9301634428767138</v>
      </c>
      <c r="N14" s="85">
        <f>(((('Balance de Energía'!N8*1000000000)/$AG$19)/1000)/$AF$19)/1000</f>
        <v>47.515925148148135</v>
      </c>
      <c r="O14" s="85">
        <f>(((('Balance de Energía'!O8*1000000000)/$AG$15)/1000)/$AF$15)/1000</f>
        <v>24.488678218181665</v>
      </c>
      <c r="P14" s="85">
        <f>(((('Balance de Energía'!P8*1000000000)/$AG$17)/1000)/$AF$17)/1000</f>
        <v>0.49084899999999992</v>
      </c>
      <c r="Q14" s="85">
        <f>(((('Balance de Energía'!Q8*1000000000)/$AG$18)/1000)/$AF$18)/1000</f>
        <v>30.536152518518527</v>
      </c>
      <c r="R14" s="85">
        <f>(((('Balance de Energía'!R8*1000000000)/$AG$14)/1000)/$AF$14)/1000</f>
        <v>52.857142857142861</v>
      </c>
      <c r="S14" s="85">
        <f>(((('Balance de Energía'!S8*1000000000)/$AG$26)/1000)/$AF$26)/1000</f>
        <v>0</v>
      </c>
      <c r="T14" s="85">
        <f>(((('Balance de Energía'!T8*1000000000)/$AG$24)/1000)/$AF$24)/1000</f>
        <v>-86.940219999999997</v>
      </c>
      <c r="U14" s="85">
        <f>(((('Balance de Energía'!U8*1000000000)/$AG$28)/1000)/$AF$28)/1000</f>
        <v>19.037743674823723</v>
      </c>
      <c r="V14" s="94">
        <f>(((('Balance de Energía'!V8*1000000000)/$AG$27)/1000)/$AF$27)/1000</f>
        <v>0</v>
      </c>
      <c r="W14" s="85">
        <f>(((('Balance de Energía'!W8*1000000000)/$AG$24)/1000)/$AF$24)/1000</f>
        <v>26.211402</v>
      </c>
      <c r="X14" s="85">
        <f>(((('Balance de Energía'!X8*1000000000)/$AG$29)/1000)/$AF$29)/1000</f>
        <v>0</v>
      </c>
      <c r="Y14" s="85">
        <f>(((('Balance de Energía'!Y8*1000000000)/$AG$30)/1000)/$AF$30)/1000</f>
        <v>0</v>
      </c>
      <c r="Z14" s="85">
        <f>(((('Balance de Energía'!Z8*1000000000)/$AG$31)/1000)/$AF$31)/1000</f>
        <v>0</v>
      </c>
      <c r="AA14" s="128">
        <f>(((('Balance de Energía'!AA8*1000000000)/$AG$32)/1000)/$AF$32)/1000</f>
        <v>0</v>
      </c>
      <c r="AB14" s="85">
        <f>(((('Balance de Energía'!AB8*1000000000)/$AG$33)/1000)/$AF$33)/1000</f>
        <v>0</v>
      </c>
      <c r="AC14" s="88">
        <f t="shared" si="0"/>
        <v>651.4640309284149</v>
      </c>
      <c r="AE14" s="175" t="s">
        <v>24</v>
      </c>
      <c r="AF14" s="176">
        <v>0.7</v>
      </c>
      <c r="AG14" s="177">
        <v>11500</v>
      </c>
      <c r="AH14" s="175"/>
    </row>
    <row r="15" spans="1:34">
      <c r="A15" s="13"/>
      <c r="B15" s="141" t="s">
        <v>37</v>
      </c>
      <c r="C15" s="152">
        <f>(((('Balance de Energía'!C9*1000000000)/$AG$9)/1000)/$AF$9)/1000</f>
        <v>-2.8641677829820864</v>
      </c>
      <c r="D15" s="152">
        <f>(((('Balance de Energía'!D9*1000000000)/$AG$21)/1000)/$AF$21)/1000</f>
        <v>-132.3151134326898</v>
      </c>
      <c r="E15" s="152">
        <f>(((('Balance de Energía'!E9*1000000000)/$AG$23)/1000)/$AF$23)/1000</f>
        <v>916.15570483505508</v>
      </c>
      <c r="F15" s="152">
        <f>(((('Balance de Energía'!F9*1000000000)/$AG$22)/1000)/$AF$22)/1000</f>
        <v>0</v>
      </c>
      <c r="G15" s="152">
        <f>(((('Balance de Energía'!G9*1000000000)/$AG$27)/1000)/$AF$27)/1000</f>
        <v>-4.2302079152229223E-12</v>
      </c>
      <c r="H15" s="152">
        <f>(((('Balance de Energía'!H9*1000000000)/$AG$27)/1000)/$AF$27)/1000</f>
        <v>0</v>
      </c>
      <c r="I15" s="152">
        <f>(((('Balance de Energía'!I9*1000000000)/$AG$27)/1000)/$AF$27)/1000</f>
        <v>0</v>
      </c>
      <c r="J15" s="153">
        <f>(((('Balance de Energía'!J9*1000000000)/$AG$25)/1000)/$AF$25)/1000</f>
        <v>5.0753052554292872E-15</v>
      </c>
      <c r="K15" s="154">
        <f>(((('Balance de Energía'!K9*1000000000)/$AG$20)/1000)/$AF$20)/1000</f>
        <v>59.573135398352186</v>
      </c>
      <c r="L15" s="154">
        <f>(((('Balance de Energía'!L9*1000000000)/$AG$11)/1000)/$AH$11)/1000</f>
        <v>-190.33505361999985</v>
      </c>
      <c r="M15" s="154">
        <f>(((('Balance de Energía'!M9*1000000000)/$AG$16)/1000)/$AF$16)/1000</f>
        <v>46.106643948904924</v>
      </c>
      <c r="N15" s="154">
        <f>(((('Balance de Energía'!N9*1000000000)/$AG$19)/1000)/$AF$19)/1000</f>
        <v>-13.018746592592571</v>
      </c>
      <c r="O15" s="154">
        <f>(((('Balance de Energía'!O9*1000000000)/$AG$15)/1000)/$AF$15)/1000</f>
        <v>5.9721736204293201</v>
      </c>
      <c r="P15" s="154">
        <f>(((('Balance de Energía'!P9*1000000000)/$AG$17)/1000)/$AF$17)/1000</f>
        <v>0.16036714285713377</v>
      </c>
      <c r="Q15" s="154">
        <f>(((('Balance de Energía'!Q9*1000000000)/$AG$18)/1000)/$AF$18)/1000</f>
        <v>133.97487102469159</v>
      </c>
      <c r="R15" s="154">
        <f>(((('Balance de Energía'!R9*1000000000)/$AG$14)/1000)/$AF$14)/1000</f>
        <v>0</v>
      </c>
      <c r="S15" s="154">
        <f>(((('Balance de Energía'!S9*1000000000)/$AG$26)/1000)/$AF$26)/1000</f>
        <v>9.2546948356806563E-4</v>
      </c>
      <c r="T15" s="154">
        <f>(((('Balance de Energía'!T9*1000000000)/$AG$24)/1000)/$AF$24)/1000</f>
        <v>-63.079175714285682</v>
      </c>
      <c r="U15" s="154">
        <f>(((('Balance de Energía'!U9*1000000000)/$AG$28)/1000)/$AF$28)/1000</f>
        <v>13.327412774782212</v>
      </c>
      <c r="V15" s="155">
        <f>(((('Balance de Energía'!V9*1000000000)/$AG$27)/1000)/$AF$27)/1000</f>
        <v>4088.7881541308416</v>
      </c>
      <c r="W15" s="154">
        <f>(((('Balance de Energía'!W9*1000000000)/$AG$24)/1000)/$AF$24)/1000</f>
        <v>8.8925080000000118</v>
      </c>
      <c r="X15" s="154">
        <f>(((('Balance de Energía'!X9*1000000000)/$AG$29)/1000)/$AF$29)/1000</f>
        <v>-184.83516483516667</v>
      </c>
      <c r="Y15" s="154">
        <f>(((('Balance de Energía'!Y9*1000000000)/$AG$30)/1000)/$AF$30)/1000</f>
        <v>0</v>
      </c>
      <c r="Z15" s="154">
        <f>(((('Balance de Energía'!Z9*1000000000)/$AG$31)/1000)/$AF$31)/1000</f>
        <v>256151.38888888905</v>
      </c>
      <c r="AA15" s="155">
        <f>(((('Balance de Energía'!AA9*1000000000)/$AG$32)/1000)/$AF$32)/1000</f>
        <v>0.37888197641589483</v>
      </c>
      <c r="AB15" s="154">
        <f>(((('Balance de Energía'!AB9*1000000000)/$AG$33)/1000)/$AF$33)/1000</f>
        <v>0</v>
      </c>
      <c r="AC15" s="173">
        <f t="shared" si="0"/>
        <v>260838.27224523315</v>
      </c>
      <c r="AE15" s="175" t="s">
        <v>21</v>
      </c>
      <c r="AF15" s="176">
        <v>0.55000000000000004</v>
      </c>
      <c r="AG15" s="177">
        <v>12100</v>
      </c>
      <c r="AH15" s="175"/>
    </row>
    <row r="16" spans="1:34">
      <c r="A16" s="13"/>
      <c r="B16" s="142" t="s">
        <v>38</v>
      </c>
      <c r="C16" s="156">
        <f>(((('Balance de Energía'!C10*1000000000)/$AG$9)/1000)/$AF$9)/1000</f>
        <v>11084.965082792873</v>
      </c>
      <c r="D16" s="156">
        <f>(((('Balance de Energía'!D10*1000000000)/$AG$21)/1000)/$AF$21)/1000</f>
        <v>4757.9197548063339</v>
      </c>
      <c r="E16" s="156">
        <f>(((('Balance de Energía'!E10*1000000000)/$AG$23)/1000)/$AF$23)/1000</f>
        <v>10062.904838730696</v>
      </c>
      <c r="F16" s="156">
        <f>(((('Balance de Energía'!F10*1000000000)/$AG$22)/1000)/$AF$22)/1000</f>
        <v>23010.098556406618</v>
      </c>
      <c r="G16" s="156">
        <f>(((('Balance de Energía'!G10*1000000000)/$AG$27)/1000)/$AF$27)/1000</f>
        <v>19903.618226340812</v>
      </c>
      <c r="H16" s="156">
        <f>(((('Balance de Energía'!H10*1000000000)/$AG$27)/1000)/$AF$27)/1000</f>
        <v>387.4664039999999</v>
      </c>
      <c r="I16" s="156">
        <f>(((('Balance de Energía'!I10*1000000000)/$AG$27)/1000)/$AF$27)/1000</f>
        <v>5.4381470600000004</v>
      </c>
      <c r="J16" s="116">
        <f>(((('Balance de Energía'!J10*1000000000)/$AG$25)/1000)/$AF$25)/1000</f>
        <v>23.842598119107144</v>
      </c>
      <c r="K16" s="156">
        <f>(((('Balance de Energía'!K10*1000000000)/$AG$20)/1000)/$AF$20)/1000</f>
        <v>5342.8584072123813</v>
      </c>
      <c r="L16" s="156">
        <f>(((('Balance de Energía'!L10*1000000000)/$AG$11)/1000)/$AH$11)/1000</f>
        <v>-16.620274330000019</v>
      </c>
      <c r="M16" s="156">
        <f>(((('Balance de Energía'!M10*1000000000)/$AG$16)/1000)/$AF$16)/1000</f>
        <v>468.96940244753426</v>
      </c>
      <c r="N16" s="156">
        <f>(((('Balance de Energía'!N10*1000000000)/$AG$19)/1000)/$AF$19)/1000</f>
        <v>-47.515052666666648</v>
      </c>
      <c r="O16" s="156">
        <f>(((('Balance de Energía'!O10*1000000000)/$AG$15)/1000)/$AF$15)/1000</f>
        <v>1711.8323036000002</v>
      </c>
      <c r="P16" s="156">
        <f>(((('Balance de Energía'!P10*1000000000)/$AG$17)/1000)/$AF$17)/1000</f>
        <v>19.507340999999997</v>
      </c>
      <c r="Q16" s="156">
        <f>(((('Balance de Energía'!Q10*1000000000)/$AG$18)/1000)/$AF$18)/1000</f>
        <v>506.34851007407406</v>
      </c>
      <c r="R16" s="156">
        <f>(((('Balance de Energía'!R10*1000000000)/$AG$14)/1000)/$AF$14)/1000</f>
        <v>-27.142857142857146</v>
      </c>
      <c r="S16" s="156">
        <f>(((('Balance de Energía'!S10*1000000000)/$AG$26)/1000)/$AF$26)/1000</f>
        <v>0</v>
      </c>
      <c r="T16" s="156">
        <f>(((('Balance de Energía'!T10*1000000000)/$AG$24)/1000)/$AF$24)/1000</f>
        <v>342.14578</v>
      </c>
      <c r="U16" s="156">
        <f>(((('Balance de Energía'!U10*1000000000)/$AG$28)/1000)/$AF$28)/1000</f>
        <v>-19.037743674823723</v>
      </c>
      <c r="V16" s="83">
        <f>(((('Balance de Energía'!V10*1000000000)/$AG$27)/1000)/$AF$27)/1000</f>
        <v>0</v>
      </c>
      <c r="W16" s="156">
        <f>(((('Balance de Energía'!W10*1000000000)/$AG$24)/1000)/$AF$24)/1000</f>
        <v>7.6451580000000012</v>
      </c>
      <c r="X16" s="156">
        <f>(((('Balance de Energía'!X10*1000000000)/$AG$29)/1000)/$AF$29)/1000</f>
        <v>0</v>
      </c>
      <c r="Y16" s="156">
        <f>(((('Balance de Energía'!Y10*1000000000)/$AG$30)/1000)/$AF$30)/1000</f>
        <v>0</v>
      </c>
      <c r="Z16" s="156">
        <f>(((('Balance de Energía'!Z10*1000000000)/$AG$31)/1000)/$AF$31)/1000</f>
        <v>0</v>
      </c>
      <c r="AA16" s="83">
        <f>(((('Balance de Energía'!AA10*1000000000)/$AG$32)/1000)/$AF$32)/1000</f>
        <v>0</v>
      </c>
      <c r="AB16" s="156">
        <f>(((('Balance de Energía'!AB10*1000000000)/$AG$33)/1000)/$AF$33)/1000</f>
        <v>-203.815</v>
      </c>
      <c r="AC16" s="122">
        <f t="shared" si="0"/>
        <v>77321.429582776109</v>
      </c>
      <c r="AE16" s="175" t="s">
        <v>119</v>
      </c>
      <c r="AF16" s="176">
        <v>0.73</v>
      </c>
      <c r="AG16" s="177">
        <v>11200</v>
      </c>
      <c r="AH16" s="175"/>
    </row>
    <row r="17" spans="1:34">
      <c r="A17" s="316" t="s">
        <v>39</v>
      </c>
      <c r="B17" s="97" t="s">
        <v>40</v>
      </c>
      <c r="C17" s="144">
        <f>(((('Balance de Energía'!C11*1000000000)/$AG$9)/1000)/$AF$9)/1000</f>
        <v>0</v>
      </c>
      <c r="D17" s="145">
        <f>(((('Balance de Energía'!D11*1000000000)/$AG$21)/1000)/$AF$21)/1000</f>
        <v>0</v>
      </c>
      <c r="E17" s="145">
        <f>(((('Balance de Energía'!E11*1000000000)/$AG$23)/1000)/$AF$23)/1000</f>
        <v>0</v>
      </c>
      <c r="F17" s="145">
        <f>(((('Balance de Energía'!F11*1000000000)/$AG$22)/1000)/$AF$22)/1000</f>
        <v>0</v>
      </c>
      <c r="G17" s="145">
        <f>(((('Balance de Energía'!G11*1000000000)/$AG$27)/1000)/$AF$27)/1000</f>
        <v>0</v>
      </c>
      <c r="H17" s="145">
        <f>(((('Balance de Energía'!H11*1000000000)/$AG$27)/1000)/$AF$27)/1000</f>
        <v>0</v>
      </c>
      <c r="I17" s="145">
        <f>(((('Balance de Energía'!I11*1000000000)/$AG$27)/1000)/$AF$27)/1000</f>
        <v>0</v>
      </c>
      <c r="J17" s="146">
        <f>(((('Balance de Energía'!J11*1000000000)/$AG$25)/1000)/$AF$25)/1000</f>
        <v>0</v>
      </c>
      <c r="K17" s="145">
        <f>(((('Balance de Energía'!K11*1000000000)/$AG$20)/1000)/$AF$20)/1000</f>
        <v>0</v>
      </c>
      <c r="L17" s="145">
        <f>(((('Balance de Energía'!L11*1000000000)/$AG$11)/1000)/$AH$11)/1000</f>
        <v>0</v>
      </c>
      <c r="M17" s="145">
        <f>(((('Balance de Energía'!M11*1000000000)/$AG$16)/1000)/$AF$16)/1000</f>
        <v>0</v>
      </c>
      <c r="N17" s="145">
        <f>(((('Balance de Energía'!N11*1000000000)/$AG$19)/1000)/$AF$19)/1000</f>
        <v>0</v>
      </c>
      <c r="O17" s="145">
        <f>(((('Balance de Energía'!O11*1000000000)/$AG$15)/1000)/$AF$15)/1000</f>
        <v>0</v>
      </c>
      <c r="P17" s="145">
        <f>(((('Balance de Energía'!P11*1000000000)/$AG$17)/1000)/$AF$17)/1000</f>
        <v>0</v>
      </c>
      <c r="Q17" s="145">
        <f>(((('Balance de Energía'!Q11*1000000000)/$AG$18)/1000)/$AF$18)/1000</f>
        <v>0</v>
      </c>
      <c r="R17" s="145">
        <f>(((('Balance de Energía'!R11*1000000000)/$AG$14)/1000)/$AF$14)/1000</f>
        <v>0</v>
      </c>
      <c r="S17" s="145">
        <f>(((('Balance de Energía'!S11*1000000000)/$AG$26)/1000)/$AF$26)/1000</f>
        <v>0</v>
      </c>
      <c r="T17" s="145">
        <f>(((('Balance de Energía'!T11*1000000000)/$AG$24)/1000)/$AF$24)/1000</f>
        <v>0</v>
      </c>
      <c r="U17" s="145">
        <f>(((('Balance de Energía'!U11*1000000000)/$AG$28)/1000)/$AF$28)/1000</f>
        <v>0</v>
      </c>
      <c r="V17" s="157">
        <f>(((('Balance de Energía'!V11*1000000000)/$AG$27)/1000)/$AF$27)/1000</f>
        <v>0</v>
      </c>
      <c r="W17" s="145">
        <f>(((('Balance de Energía'!W11*1000000000)/$AG$24)/1000)/$AF$24)/1000</f>
        <v>0</v>
      </c>
      <c r="X17" s="145">
        <f>(((('Balance de Energía'!X11*1000000000)/$AG$29)/1000)/$AF$29)/1000</f>
        <v>0</v>
      </c>
      <c r="Y17" s="145">
        <f>(((('Balance de Energía'!Y11*1000000000)/$AG$30)/1000)/$AF$30)/1000</f>
        <v>0</v>
      </c>
      <c r="Z17" s="145">
        <f>(((('Balance de Energía'!Z11*1000000000)/$AG$31)/1000)/$AF$31)/1000</f>
        <v>0</v>
      </c>
      <c r="AA17" s="157">
        <f>(((('Balance de Energía'!AA11*1000000000)/$AG$32)/1000)/$AF$32)/1000</f>
        <v>0</v>
      </c>
      <c r="AB17" s="145">
        <f>(((('Balance de Energía'!AB11*1000000000)/$AG$33)/1000)/$AF$33)/1000</f>
        <v>0</v>
      </c>
      <c r="AC17" s="86">
        <f t="shared" si="0"/>
        <v>0</v>
      </c>
      <c r="AE17" s="175" t="s">
        <v>22</v>
      </c>
      <c r="AF17" s="176">
        <v>0.7</v>
      </c>
      <c r="AG17" s="177">
        <v>11400</v>
      </c>
      <c r="AH17" s="175"/>
    </row>
    <row r="18" spans="1:34">
      <c r="A18" s="317"/>
      <c r="B18" s="97" t="s">
        <v>41</v>
      </c>
      <c r="C18" s="110">
        <f>(((('Balance de Energía'!C12*1000000000)/$AG$9)/1000)/$AF$9)/1000</f>
        <v>0</v>
      </c>
      <c r="D18" s="72">
        <f>(((('Balance de Energía'!D12*1000000000)/$AG$21)/1000)/$AF$21)/1000</f>
        <v>-2337.1647730070017</v>
      </c>
      <c r="E18" s="72">
        <f>(((('Balance de Energía'!E12*1000000000)/$AG$23)/1000)/$AF$23)/1000</f>
        <v>-8355.7435965742843</v>
      </c>
      <c r="F18" s="72">
        <f>(((('Balance de Energía'!F12*1000000000)/$AG$22)/1000)/$AF$22)/1000</f>
        <v>-1555.80873</v>
      </c>
      <c r="G18" s="72">
        <f>(((('Balance de Energía'!G12*1000000000)/$AG$27)/1000)/$AF$27)/1000</f>
        <v>-19729.076380720813</v>
      </c>
      <c r="H18" s="72">
        <f>(((('Balance de Energía'!H12*1000000000)/$AG$27)/1000)/$AF$27)/1000</f>
        <v>-368.12839999999994</v>
      </c>
      <c r="I18" s="72">
        <f>(((('Balance de Energía'!I12*1000000000)/$AG$27)/1000)/$AF$27)/1000</f>
        <v>-5.3348300000000002</v>
      </c>
      <c r="J18" s="111">
        <f>(((('Balance de Energía'!J12*1000000000)/$AG$25)/1000)/$AF$25)/1000</f>
        <v>-14.497254219107145</v>
      </c>
      <c r="K18" s="72">
        <f>(((('Balance de Energía'!K12*1000000000)/$AG$20)/1000)/$AF$20)/1000</f>
        <v>-630.84339757999999</v>
      </c>
      <c r="L18" s="72">
        <f>(((('Balance de Energía'!L12*1000000000)/$AG$11)/1000)/$AH$11)/1000</f>
        <v>-87.496790820000001</v>
      </c>
      <c r="M18" s="72">
        <f>(((('Balance de Energía'!M12*1000000000)/$AG$16)/1000)/$AF$16)/1000</f>
        <v>0</v>
      </c>
      <c r="N18" s="72">
        <f>(((('Balance de Energía'!N12*1000000000)/$AG$19)/1000)/$AF$19)/1000</f>
        <v>0</v>
      </c>
      <c r="O18" s="72">
        <f>(((('Balance de Energía'!O12*1000000000)/$AG$15)/1000)/$AF$15)/1000</f>
        <v>0</v>
      </c>
      <c r="P18" s="72">
        <f>(((('Balance de Energía'!P12*1000000000)/$AG$17)/1000)/$AF$17)/1000</f>
        <v>0</v>
      </c>
      <c r="Q18" s="72">
        <f>(((('Balance de Energía'!Q12*1000000000)/$AG$18)/1000)/$AF$18)/1000</f>
        <v>0</v>
      </c>
      <c r="R18" s="72">
        <f>(((('Balance de Energía'!R12*1000000000)/$AG$14)/1000)/$AF$14)/1000</f>
        <v>0</v>
      </c>
      <c r="S18" s="72">
        <f>(((('Balance de Energía'!S12*1000000000)/$AG$26)/1000)/$AF$26)/1000</f>
        <v>0</v>
      </c>
      <c r="T18" s="72">
        <f>(((('Balance de Energía'!T12*1000000000)/$AG$24)/1000)/$AF$24)/1000</f>
        <v>-437.48099999999999</v>
      </c>
      <c r="U18" s="72">
        <f>(((('Balance de Energía'!U12*1000000000)/$AG$28)/1000)/$AF$28)/1000</f>
        <v>0</v>
      </c>
      <c r="V18" s="120">
        <f>(((('Balance de Energía'!V12*1000000000)/$AG$27)/1000)/$AF$27)/1000</f>
        <v>66640.254531720813</v>
      </c>
      <c r="W18" s="72">
        <f>(((('Balance de Energía'!W12*1000000000)/$AG$24)/1000)/$AF$24)/1000</f>
        <v>0</v>
      </c>
      <c r="X18" s="72">
        <f>(((('Balance de Energía'!X12*1000000000)/$AG$29)/1000)/$AF$29)/1000</f>
        <v>0</v>
      </c>
      <c r="Y18" s="72">
        <f>(((('Balance de Energía'!Y12*1000000000)/$AG$30)/1000)/$AF$30)/1000</f>
        <v>0</v>
      </c>
      <c r="Z18" s="72">
        <f>(((('Balance de Energía'!Z12*1000000000)/$AG$31)/1000)/$AF$31)/1000</f>
        <v>0</v>
      </c>
      <c r="AA18" s="120">
        <f>(((('Balance de Energía'!AA12*1000000000)/$AG$32)/1000)/$AF$32)/1000</f>
        <v>0</v>
      </c>
      <c r="AB18" s="72">
        <f>(((('Balance de Energía'!AB12*1000000000)/$AG$33)/1000)/$AF$33)/1000</f>
        <v>0</v>
      </c>
      <c r="AC18" s="87">
        <f t="shared" si="0"/>
        <v>33118.679378799607</v>
      </c>
      <c r="AE18" s="175" t="s">
        <v>23</v>
      </c>
      <c r="AF18" s="176">
        <v>0.81</v>
      </c>
      <c r="AG18" s="177">
        <v>11100</v>
      </c>
      <c r="AH18" s="175"/>
    </row>
    <row r="19" spans="1:34">
      <c r="A19" s="317"/>
      <c r="B19" s="97" t="s">
        <v>42</v>
      </c>
      <c r="C19" s="110">
        <f>(((('Balance de Energía'!C13*1000000000)/$AG$9)/1000)/$AF$9)/1000</f>
        <v>0</v>
      </c>
      <c r="D19" s="72">
        <f>(((('Balance de Energía'!D13*1000000000)/$AG$21)/1000)/$AF$21)/1000</f>
        <v>-133.37125702000003</v>
      </c>
      <c r="E19" s="72">
        <f>(((('Balance de Energía'!E13*1000000000)/$AG$23)/1000)/$AF$23)/1000</f>
        <v>0</v>
      </c>
      <c r="F19" s="72">
        <f>(((('Balance de Energía'!F13*1000000000)/$AG$22)/1000)/$AF$22)/1000</f>
        <v>-10511.829192513629</v>
      </c>
      <c r="G19" s="72">
        <f>(((('Balance de Energía'!G13*1000000000)/$AG$27)/1000)/$AF$27)/1000</f>
        <v>-174.54184561999998</v>
      </c>
      <c r="H19" s="72">
        <f>(((('Balance de Energía'!H13*1000000000)/$AG$27)/1000)/$AF$27)/1000</f>
        <v>-19.338003999999998</v>
      </c>
      <c r="I19" s="72">
        <f>(((('Balance de Energía'!I13*1000000000)/$AG$27)/1000)/$AF$27)/1000</f>
        <v>-0.10331706000000002</v>
      </c>
      <c r="J19" s="111">
        <f>(((('Balance de Energía'!J13*1000000000)/$AG$25)/1000)/$AF$25)/1000</f>
        <v>0</v>
      </c>
      <c r="K19" s="72">
        <f>(((('Balance de Energía'!K13*1000000000)/$AG$20)/1000)/$AF$20)/1000</f>
        <v>-95.392284686883158</v>
      </c>
      <c r="L19" s="72">
        <f>(((('Balance de Energía'!L13*1000000000)/$AG$11)/1000)/$AH$11)/1000</f>
        <v>-98.254741999999979</v>
      </c>
      <c r="M19" s="72">
        <f>(((('Balance de Energía'!M13*1000000000)/$AG$16)/1000)/$AF$16)/1000</f>
        <v>0</v>
      </c>
      <c r="N19" s="72">
        <f>(((('Balance de Energía'!N13*1000000000)/$AG$19)/1000)/$AF$19)/1000</f>
        <v>0</v>
      </c>
      <c r="O19" s="72">
        <f>(((('Balance de Energía'!O13*1000000000)/$AG$15)/1000)/$AF$15)/1000</f>
        <v>-1.2692949090909089</v>
      </c>
      <c r="P19" s="72">
        <f>(((('Balance de Energía'!P13*1000000000)/$AG$17)/1000)/$AF$17)/1000</f>
        <v>0</v>
      </c>
      <c r="Q19" s="72">
        <f>(((('Balance de Energía'!Q13*1000000000)/$AG$18)/1000)/$AF$18)/1000</f>
        <v>-8.8299999999999993E-3</v>
      </c>
      <c r="R19" s="72">
        <f>(((('Balance de Energía'!R13*1000000000)/$AG$14)/1000)/$AF$14)/1000</f>
        <v>0</v>
      </c>
      <c r="S19" s="72">
        <f>(((('Balance de Energía'!S13*1000000000)/$AG$26)/1000)/$AF$26)/1000</f>
        <v>-9.1120999999999994E-2</v>
      </c>
      <c r="T19" s="72">
        <f>(((('Balance de Energía'!T13*1000000000)/$AG$24)/1000)/$AF$24)/1000</f>
        <v>0</v>
      </c>
      <c r="U19" s="72">
        <f>(((('Balance de Energía'!U13*1000000000)/$AG$28)/1000)/$AF$28)/1000</f>
        <v>0</v>
      </c>
      <c r="V19" s="120">
        <f>(((('Balance de Energía'!V13*1000000000)/$AG$27)/1000)/$AF$27)/1000</f>
        <v>6314.289558306622</v>
      </c>
      <c r="W19" s="72">
        <f>(((('Balance de Energía'!W13*1000000000)/$AG$24)/1000)/$AF$24)/1000</f>
        <v>0</v>
      </c>
      <c r="X19" s="72">
        <f>(((('Balance de Energía'!X13*1000000000)/$AG$29)/1000)/$AF$29)/1000</f>
        <v>0</v>
      </c>
      <c r="Y19" s="72">
        <f>(((('Balance de Energía'!Y13*1000000000)/$AG$30)/1000)/$AF$30)/1000</f>
        <v>0</v>
      </c>
      <c r="Z19" s="72">
        <f>(((('Balance de Energía'!Z13*1000000000)/$AG$31)/1000)/$AF$31)/1000</f>
        <v>0</v>
      </c>
      <c r="AA19" s="120">
        <f>(((('Balance de Energía'!AA13*1000000000)/$AG$32)/1000)/$AF$32)/1000</f>
        <v>0</v>
      </c>
      <c r="AB19" s="72">
        <f>(((('Balance de Energía'!AB13*1000000000)/$AG$33)/1000)/$AF$33)/1000</f>
        <v>0</v>
      </c>
      <c r="AC19" s="87">
        <f t="shared" si="0"/>
        <v>-4719.9103305029803</v>
      </c>
      <c r="AE19" s="175" t="s">
        <v>20</v>
      </c>
      <c r="AF19" s="176">
        <v>0.81</v>
      </c>
      <c r="AG19" s="177">
        <v>11100</v>
      </c>
      <c r="AH19" s="175"/>
    </row>
    <row r="20" spans="1:34">
      <c r="A20" s="317"/>
      <c r="B20" s="97" t="s">
        <v>43</v>
      </c>
      <c r="C20" s="110">
        <f>(((('Balance de Energía'!C14*1000000000)/$AG$9)/1000)/$AF$9)/1000</f>
        <v>0</v>
      </c>
      <c r="D20" s="72">
        <f>(((('Balance de Energía'!D14*1000000000)/$AG$21)/1000)/$AF$21)/1000</f>
        <v>0</v>
      </c>
      <c r="E20" s="72">
        <f>(((('Balance de Energía'!E14*1000000000)/$AG$23)/1000)/$AF$23)/1000</f>
        <v>-592.78011428571426</v>
      </c>
      <c r="F20" s="72">
        <f>(((('Balance de Energía'!F14*1000000000)/$AG$22)/1000)/$AF$22)/1000</f>
        <v>0</v>
      </c>
      <c r="G20" s="72">
        <f>(((('Balance de Energía'!G14*1000000000)/$AG$27)/1000)/$AF$27)/1000</f>
        <v>0</v>
      </c>
      <c r="H20" s="72">
        <f>(((('Balance de Energía'!H14*1000000000)/$AG$27)/1000)/$AF$27)/1000</f>
        <v>0</v>
      </c>
      <c r="I20" s="72">
        <f>(((('Balance de Energía'!I14*1000000000)/$AG$27)/1000)/$AF$27)/1000</f>
        <v>0</v>
      </c>
      <c r="J20" s="111">
        <f>(((('Balance de Energía'!J14*1000000000)/$AG$25)/1000)/$AF$25)/1000</f>
        <v>0</v>
      </c>
      <c r="K20" s="72">
        <f>(((('Balance de Energía'!K14*1000000000)/$AG$20)/1000)/$AF$20)/1000</f>
        <v>0</v>
      </c>
      <c r="L20" s="72">
        <f>(((('Balance de Energía'!L14*1000000000)/$AG$11)/1000)/$AH$11)/1000</f>
        <v>0</v>
      </c>
      <c r="M20" s="72">
        <f>(((('Balance de Energía'!M14*1000000000)/$AG$16)/1000)/$AF$16)/1000</f>
        <v>0</v>
      </c>
      <c r="N20" s="72">
        <f>(((('Balance de Energía'!N14*1000000000)/$AG$19)/1000)/$AF$19)/1000</f>
        <v>0</v>
      </c>
      <c r="O20" s="72">
        <f>(((('Balance de Energía'!O14*1000000000)/$AG$15)/1000)/$AF$15)/1000</f>
        <v>0</v>
      </c>
      <c r="P20" s="72">
        <f>(((('Balance de Energía'!P14*1000000000)/$AG$17)/1000)/$AF$17)/1000</f>
        <v>0</v>
      </c>
      <c r="Q20" s="72">
        <f>(((('Balance de Energía'!Q14*1000000000)/$AG$18)/1000)/$AF$18)/1000</f>
        <v>0</v>
      </c>
      <c r="R20" s="72">
        <f>(((('Balance de Energía'!R14*1000000000)/$AG$14)/1000)/$AF$14)/1000</f>
        <v>0</v>
      </c>
      <c r="S20" s="72">
        <f>(((('Balance de Energía'!S14*1000000000)/$AG$26)/1000)/$AF$26)/1000</f>
        <v>0</v>
      </c>
      <c r="T20" s="72">
        <f>(((('Balance de Energía'!T14*1000000000)/$AG$24)/1000)/$AF$24)/1000</f>
        <v>0</v>
      </c>
      <c r="U20" s="72">
        <f>(((('Balance de Energía'!U14*1000000000)/$AG$28)/1000)/$AF$28)/1000</f>
        <v>0</v>
      </c>
      <c r="V20" s="120">
        <f>(((('Balance de Energía'!V14*1000000000)/$AG$27)/1000)/$AF$27)/1000</f>
        <v>0</v>
      </c>
      <c r="W20" s="72">
        <f>(((('Balance de Energía'!W14*1000000000)/$AG$24)/1000)/$AF$24)/1000</f>
        <v>437.57299999999998</v>
      </c>
      <c r="X20" s="72">
        <f>(((('Balance de Energía'!X14*1000000000)/$AG$29)/1000)/$AF$29)/1000</f>
        <v>218568.13186813187</v>
      </c>
      <c r="Y20" s="72">
        <f>(((('Balance de Energía'!Y14*1000000000)/$AG$30)/1000)/$AF$30)/1000</f>
        <v>15.427</v>
      </c>
      <c r="Z20" s="72">
        <f>(((('Balance de Energía'!Z14*1000000000)/$AG$31)/1000)/$AF$31)/1000</f>
        <v>0</v>
      </c>
      <c r="AA20" s="120">
        <f>(((('Balance de Energía'!AA14*1000000000)/$AG$32)/1000)/$AF$32)/1000</f>
        <v>0</v>
      </c>
      <c r="AB20" s="72">
        <f>(((('Balance de Energía'!AB14*1000000000)/$AG$33)/1000)/$AF$33)/1000</f>
        <v>0</v>
      </c>
      <c r="AC20" s="87">
        <f t="shared" si="0"/>
        <v>218428.35175384616</v>
      </c>
      <c r="AE20" s="175" t="s">
        <v>107</v>
      </c>
      <c r="AF20" s="176">
        <v>0.84</v>
      </c>
      <c r="AG20" s="177">
        <v>10900</v>
      </c>
      <c r="AH20" s="175"/>
    </row>
    <row r="21" spans="1:34">
      <c r="A21" s="317"/>
      <c r="B21" s="97" t="s">
        <v>44</v>
      </c>
      <c r="C21" s="110">
        <f>(((('Balance de Energía'!C15*1000000000)/$AG$9)/1000)/$AF$9)/1000</f>
        <v>0</v>
      </c>
      <c r="D21" s="72">
        <f>(((('Balance de Energía'!D15*1000000000)/$AG$21)/1000)/$AF$21)/1000</f>
        <v>0</v>
      </c>
      <c r="E21" s="72">
        <f>(((('Balance de Energía'!E15*1000000000)/$AG$23)/1000)/$AF$23)/1000</f>
        <v>0</v>
      </c>
      <c r="F21" s="72">
        <f>(((('Balance de Energía'!F15*1000000000)/$AG$22)/1000)/$AF$22)/1000</f>
        <v>0</v>
      </c>
      <c r="G21" s="72">
        <f>(((('Balance de Energía'!G15*1000000000)/$AG$27)/1000)/$AF$27)/1000</f>
        <v>0</v>
      </c>
      <c r="H21" s="72">
        <f>(((('Balance de Energía'!H15*1000000000)/$AG$27)/1000)/$AF$27)/1000</f>
        <v>0</v>
      </c>
      <c r="I21" s="72">
        <f>(((('Balance de Energía'!I15*1000000000)/$AG$27)/1000)/$AF$27)/1000</f>
        <v>0</v>
      </c>
      <c r="J21" s="111">
        <f>(((('Balance de Energía'!J15*1000000000)/$AG$25)/1000)/$AF$25)/1000</f>
        <v>0</v>
      </c>
      <c r="K21" s="72">
        <f>(((('Balance de Energía'!K15*1000000000)/$AG$20)/1000)/$AF$20)/1000</f>
        <v>0</v>
      </c>
      <c r="L21" s="72">
        <f>(((('Balance de Energía'!L15*1000000000)/$AG$11)/1000)/$AH$11)/1000</f>
        <v>0</v>
      </c>
      <c r="M21" s="72">
        <f>(((('Balance de Energía'!M15*1000000000)/$AG$16)/1000)/$AF$16)/1000</f>
        <v>0</v>
      </c>
      <c r="N21" s="72">
        <f>(((('Balance de Energía'!N15*1000000000)/$AG$19)/1000)/$AF$19)/1000</f>
        <v>0</v>
      </c>
      <c r="O21" s="72">
        <f>(((('Balance de Energía'!O15*1000000000)/$AG$15)/1000)/$AF$15)/1000</f>
        <v>0</v>
      </c>
      <c r="P21" s="72">
        <f>(((('Balance de Energía'!P15*1000000000)/$AG$17)/1000)/$AF$17)/1000</f>
        <v>0</v>
      </c>
      <c r="Q21" s="72">
        <f>(((('Balance de Energía'!Q15*1000000000)/$AG$18)/1000)/$AF$18)/1000</f>
        <v>0</v>
      </c>
      <c r="R21" s="72">
        <f>(((('Balance de Energía'!R15*1000000000)/$AG$14)/1000)/$AF$14)/1000</f>
        <v>0</v>
      </c>
      <c r="S21" s="72">
        <f>(((('Balance de Energía'!S15*1000000000)/$AG$26)/1000)/$AF$26)/1000</f>
        <v>0</v>
      </c>
      <c r="T21" s="72">
        <f>(((('Balance de Energía'!T15*1000000000)/$AG$24)/1000)/$AF$24)/1000</f>
        <v>0</v>
      </c>
      <c r="U21" s="72">
        <f>(((('Balance de Energía'!U15*1000000000)/$AG$28)/1000)/$AF$28)/1000</f>
        <v>0</v>
      </c>
      <c r="V21" s="120">
        <f>(((('Balance de Energía'!V15*1000000000)/$AG$27)/1000)/$AF$27)/1000</f>
        <v>0</v>
      </c>
      <c r="W21" s="72">
        <f>(((('Balance de Energía'!W15*1000000000)/$AG$24)/1000)/$AF$24)/1000</f>
        <v>-408.30700000000002</v>
      </c>
      <c r="X21" s="72">
        <f>(((('Balance de Energía'!X15*1000000000)/$AG$29)/1000)/$AF$29)/1000</f>
        <v>0</v>
      </c>
      <c r="Y21" s="72">
        <f>(((('Balance de Energía'!Y15*1000000000)/$AG$30)/1000)/$AF$30)/1000</f>
        <v>0</v>
      </c>
      <c r="Z21" s="72">
        <f>(((('Balance de Energía'!Z15*1000000000)/$AG$31)/1000)/$AF$31)/1000</f>
        <v>1284131.9444444447</v>
      </c>
      <c r="AA21" s="120">
        <f>(((('Balance de Energía'!AA15*1000000000)/$AG$32)/1000)/$AF$32)/1000</f>
        <v>0</v>
      </c>
      <c r="AB21" s="72">
        <f>(((('Balance de Energía'!AB15*1000000000)/$AG$33)/1000)/$AF$33)/1000</f>
        <v>0</v>
      </c>
      <c r="AC21" s="87">
        <f t="shared" si="0"/>
        <v>1283723.6374444447</v>
      </c>
      <c r="AE21" s="175" t="s">
        <v>120</v>
      </c>
      <c r="AF21" s="179">
        <v>1</v>
      </c>
      <c r="AG21" s="177">
        <v>9341</v>
      </c>
      <c r="AH21" s="175" t="s">
        <v>122</v>
      </c>
    </row>
    <row r="22" spans="1:34">
      <c r="A22" s="317"/>
      <c r="B22" s="97" t="s">
        <v>45</v>
      </c>
      <c r="C22" s="110">
        <f>(((('Balance de Energía'!C16*1000000000)/$AG$9)/1000)/$AF$9)/1000</f>
        <v>0</v>
      </c>
      <c r="D22" s="72">
        <f>(((('Balance de Energía'!D16*1000000000)/$AG$21)/1000)/$AF$21)/1000</f>
        <v>-12.000641348363345</v>
      </c>
      <c r="E22" s="72">
        <f>(((('Balance de Energía'!E16*1000000000)/$AG$23)/1000)/$AF$23)/1000</f>
        <v>0</v>
      </c>
      <c r="F22" s="72">
        <f>(((('Balance de Energía'!F16*1000000000)/$AG$22)/1000)/$AF$22)/1000</f>
        <v>0</v>
      </c>
      <c r="G22" s="72">
        <f>(((('Balance de Energía'!G16*1000000000)/$AG$27)/1000)/$AF$27)/1000</f>
        <v>0</v>
      </c>
      <c r="H22" s="72">
        <f>(((('Balance de Energía'!H16*1000000000)/$AG$27)/1000)/$AF$27)/1000</f>
        <v>0</v>
      </c>
      <c r="I22" s="72">
        <f>(((('Balance de Energía'!I16*1000000000)/$AG$27)/1000)/$AF$27)/1000</f>
        <v>0</v>
      </c>
      <c r="J22" s="111">
        <f>(((('Balance de Energía'!J16*1000000000)/$AG$25)/1000)/$AF$25)/1000</f>
        <v>-9.3453438999999996</v>
      </c>
      <c r="K22" s="72">
        <f>(((('Balance de Energía'!K16*1000000000)/$AG$20)/1000)/$AF$20)/1000</f>
        <v>0</v>
      </c>
      <c r="L22" s="72">
        <f>(((('Balance de Energía'!L16*1000000000)/$AG$11)/1000)/$AH$11)/1000</f>
        <v>0</v>
      </c>
      <c r="M22" s="72">
        <f>(((('Balance de Energía'!M16*1000000000)/$AG$16)/1000)/$AF$16)/1000</f>
        <v>0</v>
      </c>
      <c r="N22" s="72">
        <f>(((('Balance de Energía'!N16*1000000000)/$AG$19)/1000)/$AF$19)/1000</f>
        <v>0</v>
      </c>
      <c r="O22" s="72">
        <f>(((('Balance de Energía'!O16*1000000000)/$AG$15)/1000)/$AF$15)/1000</f>
        <v>-4.6773818181818179</v>
      </c>
      <c r="P22" s="72">
        <f>(((('Balance de Energía'!P16*1000000000)/$AG$17)/1000)/$AF$17)/1000</f>
        <v>0</v>
      </c>
      <c r="Q22" s="72">
        <f>(((('Balance de Energía'!Q16*1000000000)/$AG$18)/1000)/$AF$18)/1000</f>
        <v>0</v>
      </c>
      <c r="R22" s="72">
        <f>(((('Balance de Energía'!R16*1000000000)/$AG$14)/1000)/$AF$14)/1000</f>
        <v>0</v>
      </c>
      <c r="S22" s="72">
        <f>(((('Balance de Energía'!S16*1000000000)/$AG$26)/1000)/$AF$26)/1000</f>
        <v>0</v>
      </c>
      <c r="T22" s="72">
        <f>(((('Balance de Energía'!T16*1000000000)/$AG$24)/1000)/$AF$24)/1000</f>
        <v>0</v>
      </c>
      <c r="U22" s="72">
        <f>(((('Balance de Energía'!U16*1000000000)/$AG$28)/1000)/$AF$28)/1000</f>
        <v>0</v>
      </c>
      <c r="V22" s="120">
        <f>(((('Balance de Energía'!V16*1000000000)/$AG$27)/1000)/$AF$27)/1000</f>
        <v>0</v>
      </c>
      <c r="W22" s="72">
        <f>(((('Balance de Energía'!W16*1000000000)/$AG$24)/1000)/$AF$24)/1000</f>
        <v>0</v>
      </c>
      <c r="X22" s="72">
        <f>(((('Balance de Energía'!X16*1000000000)/$AG$29)/1000)/$AF$29)/1000</f>
        <v>0</v>
      </c>
      <c r="Y22" s="72">
        <f>(((('Balance de Energía'!Y16*1000000000)/$AG$30)/1000)/$AF$30)/1000</f>
        <v>0</v>
      </c>
      <c r="Z22" s="72">
        <f>(((('Balance de Energía'!Z16*1000000000)/$AG$31)/1000)/$AF$31)/1000</f>
        <v>0</v>
      </c>
      <c r="AA22" s="120">
        <f>(((('Balance de Energía'!AA16*1000000000)/$AG$32)/1000)/$AF$32)/1000</f>
        <v>41.09474203013616</v>
      </c>
      <c r="AB22" s="72">
        <f>(((('Balance de Energía'!AB16*1000000000)/$AG$33)/1000)/$AF$33)/1000</f>
        <v>0</v>
      </c>
      <c r="AC22" s="87">
        <f t="shared" si="0"/>
        <v>15.071374963590998</v>
      </c>
      <c r="AE22" s="175" t="s">
        <v>86</v>
      </c>
      <c r="AF22" s="179">
        <v>1</v>
      </c>
      <c r="AG22" s="177">
        <v>3500</v>
      </c>
      <c r="AH22" s="175"/>
    </row>
    <row r="23" spans="1:34">
      <c r="A23" s="317"/>
      <c r="B23" s="97" t="s">
        <v>46</v>
      </c>
      <c r="C23" s="110">
        <f>(((('Balance de Energía'!C17*1000000000)/$AG$9)/1000)/$AF$9)/1000</f>
        <v>-11087.829250575853</v>
      </c>
      <c r="D23" s="72">
        <f>(((('Balance de Energía'!D17*1000000000)/$AG$21)/1000)/$AF$21)/1000</f>
        <v>0</v>
      </c>
      <c r="E23" s="72">
        <f>(((('Balance de Energía'!E17*1000000000)/$AG$23)/1000)/$AF$23)/1000</f>
        <v>0</v>
      </c>
      <c r="F23" s="72">
        <f>(((('Balance de Energía'!F17*1000000000)/$AG$22)/1000)/$AF$22)/1000</f>
        <v>0</v>
      </c>
      <c r="G23" s="72">
        <f>(((('Balance de Energía'!G17*1000000000)/$AG$27)/1000)/$AF$27)/1000</f>
        <v>0</v>
      </c>
      <c r="H23" s="72">
        <f>(((('Balance de Energía'!H17*1000000000)/$AG$27)/1000)/$AF$27)/1000</f>
        <v>0</v>
      </c>
      <c r="I23" s="72">
        <f>(((('Balance de Energía'!I17*1000000000)/$AG$27)/1000)/$AF$27)/1000</f>
        <v>0</v>
      </c>
      <c r="J23" s="111">
        <f>(((('Balance de Energía'!J17*1000000000)/$AG$25)/1000)/$AF$25)/1000</f>
        <v>0</v>
      </c>
      <c r="K23" s="72">
        <f>(((('Balance de Energía'!K17*1000000000)/$AG$20)/1000)/$AF$20)/1000</f>
        <v>3661.9047619047615</v>
      </c>
      <c r="L23" s="72">
        <f>(((('Balance de Energía'!L17*1000000000)/$AG$11)/1000)/$AH$11)/1000</f>
        <v>1252</v>
      </c>
      <c r="M23" s="72">
        <f>(((('Balance de Energía'!M17*1000000000)/$AG$16)/1000)/$AF$16)/1000</f>
        <v>3587.6712328767126</v>
      </c>
      <c r="N23" s="72">
        <f>(((('Balance de Energía'!N17*1000000000)/$AG$19)/1000)/$AF$19)/1000</f>
        <v>174.0740740740741</v>
      </c>
      <c r="O23" s="72">
        <f>(((('Balance de Energía'!O17*1000000000)/$AG$15)/1000)/$AF$15)/1000</f>
        <v>458.70582931133822</v>
      </c>
      <c r="P23" s="72">
        <f>(((('Balance de Energía'!P17*1000000000)/$AG$17)/1000)/$AF$17)/1000</f>
        <v>7.1428571428571432</v>
      </c>
      <c r="Q23" s="72">
        <f>(((('Balance de Energía'!Q17*1000000000)/$AG$18)/1000)/$AF$18)/1000</f>
        <v>750.61728395061721</v>
      </c>
      <c r="R23" s="72">
        <f>(((('Balance de Energía'!R17*1000000000)/$AG$14)/1000)/$AF$14)/1000</f>
        <v>31.428571428571431</v>
      </c>
      <c r="S23" s="72">
        <f>(((('Balance de Energía'!S17*1000000000)/$AG$26)/1000)/$AF$26)/1000</f>
        <v>0.39137931034482865</v>
      </c>
      <c r="T23" s="72">
        <f>(((('Balance de Energía'!T17*1000000000)/$AG$24)/1000)/$AF$24)/1000</f>
        <v>373.28571428571428</v>
      </c>
      <c r="U23" s="72">
        <f>(((('Balance de Energía'!U17*1000000000)/$AG$28)/1000)/$AF$28)/1000</f>
        <v>809.66403981750307</v>
      </c>
      <c r="V23" s="120">
        <f>(((('Balance de Energía'!V17*1000000000)/$AG$27)/1000)/$AF$27)/1000</f>
        <v>0</v>
      </c>
      <c r="W23" s="72">
        <f>(((('Balance de Energía'!W17*1000000000)/$AG$24)/1000)/$AF$24)/1000</f>
        <v>0</v>
      </c>
      <c r="X23" s="72">
        <f>(((('Balance de Energía'!X17*1000000000)/$AG$29)/1000)/$AF$29)/1000</f>
        <v>0</v>
      </c>
      <c r="Y23" s="72">
        <f>(((('Balance de Energía'!Y17*1000000000)/$AG$30)/1000)/$AF$30)/1000</f>
        <v>0</v>
      </c>
      <c r="Z23" s="72">
        <f>(((('Balance de Energía'!Z17*1000000000)/$AG$31)/1000)/$AF$31)/1000</f>
        <v>0</v>
      </c>
      <c r="AA23" s="120">
        <f>(((('Balance de Energía'!AA17*1000000000)/$AG$32)/1000)/$AF$32)/1000</f>
        <v>0</v>
      </c>
      <c r="AB23" s="72">
        <f>(((('Balance de Energía'!AB17*1000000000)/$AG$33)/1000)/$AF$33)/1000</f>
        <v>0</v>
      </c>
      <c r="AC23" s="87">
        <f t="shared" si="0"/>
        <v>19.056493526641248</v>
      </c>
      <c r="AE23" s="175" t="s">
        <v>11</v>
      </c>
      <c r="AF23" s="179">
        <v>1</v>
      </c>
      <c r="AG23" s="177">
        <v>7000</v>
      </c>
      <c r="AH23" s="175"/>
    </row>
    <row r="24" spans="1:34">
      <c r="A24" s="318"/>
      <c r="B24" s="98" t="s">
        <v>47</v>
      </c>
      <c r="C24" s="126">
        <f>(((('Balance de Energía'!C18*1000000000)/$AG$9)/1000)/$AF$9)/1000</f>
        <v>0</v>
      </c>
      <c r="D24" s="85">
        <f>(((('Balance de Energía'!D18*1000000000)/$AG$21)/1000)/$AF$21)/1000</f>
        <v>-222.20568800000004</v>
      </c>
      <c r="E24" s="85">
        <f>(((('Balance de Energía'!E18*1000000000)/$AG$23)/1000)/$AF$23)/1000</f>
        <v>0</v>
      </c>
      <c r="F24" s="85">
        <f>(((('Balance de Energía'!F18*1000000000)/$AG$22)/1000)/$AF$22)/1000</f>
        <v>0</v>
      </c>
      <c r="G24" s="85">
        <f>(((('Balance de Energía'!G18*1000000000)/$AG$27)/1000)/$AF$27)/1000</f>
        <v>0</v>
      </c>
      <c r="H24" s="85">
        <f>(((('Balance de Energía'!H18*1000000000)/$AG$27)/1000)/$AF$27)/1000</f>
        <v>0</v>
      </c>
      <c r="I24" s="85">
        <f>(((('Balance de Energía'!I18*1000000000)/$AG$27)/1000)/$AF$27)/1000</f>
        <v>0</v>
      </c>
      <c r="J24" s="127">
        <f>(((('Balance de Energía'!J18*1000000000)/$AG$25)/1000)/$AF$25)/1000</f>
        <v>0</v>
      </c>
      <c r="K24" s="85">
        <f>(((('Balance de Energía'!K18*1000000000)/$AG$20)/1000)/$AF$20)/1000</f>
        <v>-36.904761904761905</v>
      </c>
      <c r="L24" s="85">
        <f>(((('Balance de Energía'!L18*1000000000)/$AG$11)/1000)/$AH$11)/1000</f>
        <v>0</v>
      </c>
      <c r="M24" s="85">
        <f>(((('Balance de Energía'!M18*1000000000)/$AG$16)/1000)/$AF$16)/1000</f>
        <v>0</v>
      </c>
      <c r="N24" s="85">
        <f>(((('Balance de Energía'!N18*1000000000)/$AG$19)/1000)/$AF$19)/1000</f>
        <v>0</v>
      </c>
      <c r="O24" s="85">
        <f>(((('Balance de Energía'!O18*1000000000)/$AG$15)/1000)/$AF$15)/1000</f>
        <v>0</v>
      </c>
      <c r="P24" s="85">
        <f>(((('Balance de Energía'!P18*1000000000)/$AG$17)/1000)/$AF$17)/1000</f>
        <v>0</v>
      </c>
      <c r="Q24" s="85">
        <f>(((('Balance de Energía'!Q18*1000000000)/$AG$18)/1000)/$AF$18)/1000</f>
        <v>0</v>
      </c>
      <c r="R24" s="85">
        <f>(((('Balance de Energía'!R18*1000000000)/$AG$14)/1000)/$AF$14)/1000</f>
        <v>0</v>
      </c>
      <c r="S24" s="85">
        <f>(((('Balance de Energía'!S18*1000000000)/$AG$26)/1000)/$AF$26)/1000</f>
        <v>0</v>
      </c>
      <c r="T24" s="85">
        <f>(((('Balance de Energía'!T18*1000000000)/$AG$24)/1000)/$AF$24)/1000</f>
        <v>0</v>
      </c>
      <c r="U24" s="85">
        <f>(((('Balance de Energía'!U18*1000000000)/$AG$28)/1000)/$AF$28)/1000</f>
        <v>0</v>
      </c>
      <c r="V24" s="128">
        <f>(((('Balance de Energía'!V18*1000000000)/$AG$27)/1000)/$AF$27)/1000</f>
        <v>0</v>
      </c>
      <c r="W24" s="85">
        <f>(((('Balance de Energía'!W18*1000000000)/$AG$24)/1000)/$AF$24)/1000</f>
        <v>0</v>
      </c>
      <c r="X24" s="85">
        <f>(((('Balance de Energía'!X18*1000000000)/$AG$29)/1000)/$AF$29)/1000</f>
        <v>0</v>
      </c>
      <c r="Y24" s="85">
        <f>(((('Balance de Energía'!Y18*1000000000)/$AG$30)/1000)/$AF$30)/1000</f>
        <v>0</v>
      </c>
      <c r="Z24" s="85">
        <f>(((('Balance de Energía'!Z18*1000000000)/$AG$31)/1000)/$AF$31)/1000</f>
        <v>0</v>
      </c>
      <c r="AA24" s="128">
        <f>(((('Balance de Energía'!AA18*1000000000)/$AG$32)/1000)/$AF$32)/1000</f>
        <v>0</v>
      </c>
      <c r="AB24" s="85">
        <f>(((('Balance de Energía'!AB18*1000000000)/$AG$33)/1000)/$AF$33)/1000</f>
        <v>203.815</v>
      </c>
      <c r="AC24" s="88">
        <f t="shared" si="0"/>
        <v>-55.295449904761938</v>
      </c>
      <c r="AE24" s="175" t="s">
        <v>123</v>
      </c>
      <c r="AF24" s="179">
        <v>1</v>
      </c>
      <c r="AG24" s="177">
        <v>7000</v>
      </c>
      <c r="AH24" s="175"/>
    </row>
    <row r="25" spans="1:34">
      <c r="A25" s="13"/>
      <c r="B25" s="140" t="s">
        <v>35</v>
      </c>
      <c r="C25" s="154">
        <f>(((('Balance de Energía'!C19*1000000000)/$AG$9)/1000)/$AF$9)/1000</f>
        <v>0</v>
      </c>
      <c r="D25" s="154">
        <f>(((('Balance de Energía'!D19*1000000000)/$AG$21)/1000)/$AF$21)/1000</f>
        <v>9.9862629999999992</v>
      </c>
      <c r="E25" s="154">
        <f>(((('Balance de Energía'!E19*1000000000)/$AG$23)/1000)/$AF$23)/1000</f>
        <v>0</v>
      </c>
      <c r="F25" s="154">
        <f>(((('Balance de Energía'!F19*1000000000)/$AG$22)/1000)/$AF$22)/1000</f>
        <v>0</v>
      </c>
      <c r="G25" s="154">
        <f>(((('Balance de Energía'!G19*1000000000)/$AG$27)/1000)/$AF$27)/1000</f>
        <v>0</v>
      </c>
      <c r="H25" s="154">
        <f>(((('Balance de Energía'!H19*1000000000)/$AG$27)/1000)/$AF$27)/1000</f>
        <v>0</v>
      </c>
      <c r="I25" s="154">
        <f>(((('Balance de Energía'!I19*1000000000)/$AG$27)/1000)/$AF$27)/1000</f>
        <v>0</v>
      </c>
      <c r="J25" s="158">
        <f>(((('Balance de Energía'!J19*1000000000)/$AG$25)/1000)/$AF$25)/1000</f>
        <v>0</v>
      </c>
      <c r="K25" s="154">
        <f>(((('Balance de Energía'!K19*1000000000)/$AG$20)/1000)/$AF$20)/1000</f>
        <v>0</v>
      </c>
      <c r="L25" s="154">
        <f>(((('Balance de Energía'!L19*1000000000)/$AG$11)/1000)/$AH$11)/1000</f>
        <v>0</v>
      </c>
      <c r="M25" s="154">
        <f>(((('Balance de Energía'!M19*1000000000)/$AG$16)/1000)/$AF$16)/1000</f>
        <v>0</v>
      </c>
      <c r="N25" s="154">
        <f>(((('Balance de Energía'!N19*1000000000)/$AG$19)/1000)/$AF$19)/1000</f>
        <v>0</v>
      </c>
      <c r="O25" s="154">
        <f>(((('Balance de Energía'!O19*1000000000)/$AG$15)/1000)/$AF$15)/1000</f>
        <v>0</v>
      </c>
      <c r="P25" s="154">
        <f>(((('Balance de Energía'!P19*1000000000)/$AG$17)/1000)/$AF$17)/1000</f>
        <v>0</v>
      </c>
      <c r="Q25" s="154">
        <f>(((('Balance de Energía'!Q19*1000000000)/$AG$18)/1000)/$AF$18)/1000</f>
        <v>0</v>
      </c>
      <c r="R25" s="154">
        <f>(((('Balance de Energía'!R19*1000000000)/$AG$14)/1000)/$AF$14)/1000</f>
        <v>0</v>
      </c>
      <c r="S25" s="154">
        <f>(((('Balance de Energía'!S19*1000000000)/$AG$26)/1000)/$AF$26)/1000</f>
        <v>0</v>
      </c>
      <c r="T25" s="154">
        <f>(((('Balance de Energía'!T19*1000000000)/$AG$24)/1000)/$AF$24)/1000</f>
        <v>0</v>
      </c>
      <c r="U25" s="154">
        <f>(((('Balance de Energía'!U19*1000000000)/$AG$28)/1000)/$AF$28)/1000</f>
        <v>13.327412774782193</v>
      </c>
      <c r="V25" s="159">
        <f>(((('Balance de Energía'!V19*1000000000)/$AG$27)/1000)/$AF$27)/1000</f>
        <v>4889.8361204599987</v>
      </c>
      <c r="W25" s="160">
        <f>(((('Balance de Energía'!W19*1000000000)/$AG$24)/1000)/$AF$24)/1000</f>
        <v>29.265999999999998</v>
      </c>
      <c r="X25" s="154">
        <f>(((('Balance de Energía'!X19*1000000000)/$AG$29)/1000)/$AF$29)/1000</f>
        <v>2610.7692307692309</v>
      </c>
      <c r="Y25" s="154">
        <f>(((('Balance de Energía'!Y19*1000000000)/$AG$30)/1000)/$AF$30)/1000</f>
        <v>0</v>
      </c>
      <c r="Z25" s="161">
        <f>(((('Balance de Energía'!Z19*1000000000)/$AG$31)/1000)/$AF$31)/1000</f>
        <v>240361.11111111109</v>
      </c>
      <c r="AA25" s="160">
        <f>(((('Balance de Energía'!AA19*1000000000)/$AG$32)/1000)/$AF$32)/1000</f>
        <v>0.35788486956521748</v>
      </c>
      <c r="AB25" s="160">
        <f>(((('Balance de Energía'!AB19*1000000000)/$AG$33)/1000)/$AF$33)/1000</f>
        <v>0</v>
      </c>
      <c r="AC25" s="173">
        <f>+SUM(C25:AB25)</f>
        <v>247914.65402298467</v>
      </c>
      <c r="AE25" s="175" t="s">
        <v>16</v>
      </c>
      <c r="AF25" s="179">
        <v>1</v>
      </c>
      <c r="AG25" s="177">
        <v>5600</v>
      </c>
      <c r="AH25" s="175" t="s">
        <v>122</v>
      </c>
    </row>
    <row r="26" spans="1:34">
      <c r="A26" s="13"/>
      <c r="B26" s="137" t="s">
        <v>48</v>
      </c>
      <c r="C26" s="156">
        <f>(((('Balance de Energía'!C20*1000000000)/$AG$9)/1000)/$AF$9)/1000</f>
        <v>0</v>
      </c>
      <c r="D26" s="156">
        <f>(((('Balance de Energía'!D20*1000000000)/$AG$21)/1000)/$AF$21)/1000</f>
        <v>2185.4925088636596</v>
      </c>
      <c r="E26" s="156">
        <f>(((('Balance de Energía'!E20*1000000000)/$AG$23)/1000)/$AF$23)/1000</f>
        <v>198.22542303564282</v>
      </c>
      <c r="F26" s="156">
        <f>(((('Balance de Energía'!F20*1000000000)/$AG$22)/1000)/$AF$22)/1000</f>
        <v>10942.460633892972</v>
      </c>
      <c r="G26" s="156">
        <f>(((('Balance de Energía'!G20*1000000000)/$AG$27)/1000)/$AF$27)/1000</f>
        <v>0</v>
      </c>
      <c r="H26" s="156">
        <f>(((('Balance de Energía'!H20*1000000000)/$AG$27)/1000)/$AF$27)/1000</f>
        <v>0</v>
      </c>
      <c r="I26" s="156">
        <f>(((('Balance de Energía'!I20*1000000000)/$AG$27)/1000)/$AF$27)/1000</f>
        <v>0</v>
      </c>
      <c r="J26" s="116">
        <f>(((('Balance de Energía'!J20*1000000000)/$AG$25)/1000)/$AF$25)/1000</f>
        <v>0</v>
      </c>
      <c r="K26" s="156">
        <f>(((('Balance de Energía'!K20*1000000000)/$AG$20)/1000)/$AF$20)/1000</f>
        <v>8182.0495895471449</v>
      </c>
      <c r="L26" s="156">
        <f>(((('Balance de Energía'!L20*1000000000)/$AG$11)/1000)/$AH$11)/1000</f>
        <v>1239.9632464699998</v>
      </c>
      <c r="M26" s="156">
        <f>(((('Balance de Energía'!M20*1000000000)/$AG$16)/1000)/$AF$16)/1000</f>
        <v>4010.5339913753414</v>
      </c>
      <c r="N26" s="156">
        <f>(((('Balance de Energía'!N20*1000000000)/$AG$19)/1000)/$AF$19)/1000</f>
        <v>139.57776799999999</v>
      </c>
      <c r="O26" s="156">
        <f>(((('Balance de Energía'!O20*1000000000)/$AG$15)/1000)/$AF$15)/1000</f>
        <v>2158.6192825636367</v>
      </c>
      <c r="P26" s="156">
        <f>(((('Balance de Energía'!P20*1000000000)/$AG$17)/1000)/$AF$17)/1000</f>
        <v>26.489831000000006</v>
      </c>
      <c r="Q26" s="156">
        <f>(((('Balance de Energía'!Q20*1000000000)/$AG$18)/1000)/$AF$18)/1000</f>
        <v>1122.9820929999996</v>
      </c>
      <c r="R26" s="156">
        <f>(((('Balance de Energía'!R20*1000000000)/$AG$14)/1000)/$AF$14)/1000</f>
        <v>4.2857142857142865</v>
      </c>
      <c r="S26" s="156">
        <f>(((('Balance de Energía'!S20*1000000000)/$AG$26)/1000)/$AF$26)/1000</f>
        <v>0.29933284086126055</v>
      </c>
      <c r="T26" s="156">
        <f>(((('Balance de Energía'!T20*1000000000)/$AG$24)/1000)/$AF$24)/1000</f>
        <v>341.02966999999995</v>
      </c>
      <c r="U26" s="156">
        <f>(((('Balance de Energía'!U20*1000000000)/$AG$28)/1000)/$AF$28)/1000</f>
        <v>777.29888336789713</v>
      </c>
      <c r="V26" s="83">
        <f>(((('Balance de Energía'!V20*1000000000)/$AG$27)/1000)/$AF$27)/1000</f>
        <v>68865.755935896595</v>
      </c>
      <c r="W26" s="156">
        <f>(((('Balance de Energía'!W20*1000000000)/$AG$24)/1000)/$AF$24)/1000</f>
        <v>28.018650000000004</v>
      </c>
      <c r="X26" s="156">
        <f>(((('Balance de Energía'!X20*1000000000)/$AG$29)/1000)/$AF$29)/1000</f>
        <v>218752.96703296702</v>
      </c>
      <c r="Y26" s="156">
        <f>(((('Balance de Energía'!Y20*1000000000)/$AG$30)/1000)/$AF$30)/1000</f>
        <v>15.427</v>
      </c>
      <c r="Z26" s="156">
        <f>(((('Balance de Energía'!Z20*1000000000)/$AG$31)/1000)/$AF$31)/1000</f>
        <v>1027980.5555555556</v>
      </c>
      <c r="AA26" s="83">
        <f>(((('Balance de Energía'!AA20*1000000000)/$AG$32)/1000)/$AF$32)/1000</f>
        <v>40.71586005372027</v>
      </c>
      <c r="AB26" s="156">
        <f>(((('Balance de Energía'!AB20*1000000000)/$AG$33)/1000)/$AF$33)/1000</f>
        <v>0</v>
      </c>
      <c r="AC26" s="122">
        <f t="shared" si="0"/>
        <v>1347012.7480027156</v>
      </c>
      <c r="AE26" s="175" t="s">
        <v>25</v>
      </c>
      <c r="AF26" s="179">
        <v>1</v>
      </c>
      <c r="AG26" s="177">
        <v>4260</v>
      </c>
      <c r="AH26" s="175" t="s">
        <v>124</v>
      </c>
    </row>
    <row r="27" spans="1:34">
      <c r="A27" s="316" t="s">
        <v>105</v>
      </c>
      <c r="B27" s="138" t="s">
        <v>49</v>
      </c>
      <c r="C27" s="162">
        <f>(((('Balance de Energía'!C21*1000000000)/$AG$9)/1000)/$AF$9)/1000</f>
        <v>0</v>
      </c>
      <c r="D27" s="163">
        <f>(((('Balance de Energía'!D21*1000000000)/$AG$21)/1000)/$AF$21)/1000</f>
        <v>723.60958514505955</v>
      </c>
      <c r="E27" s="163">
        <f>(((('Balance de Energía'!E21*1000000000)/$AG$23)/1000)/$AF$23)/1000</f>
        <v>0</v>
      </c>
      <c r="F27" s="163">
        <f>(((('Balance de Energía'!F21*1000000000)/$AG$22)/1000)/$AF$22)/1000</f>
        <v>0</v>
      </c>
      <c r="G27" s="163">
        <f>(((('Balance de Energía'!G21*1000000000)/$AG$27)/1000)/$AF$27)/1000</f>
        <v>0</v>
      </c>
      <c r="H27" s="163">
        <f>(((('Balance de Energía'!H21*1000000000)/$AG$27)/1000)/$AF$27)/1000</f>
        <v>0</v>
      </c>
      <c r="I27" s="163">
        <f>(((('Balance de Energía'!I21*1000000000)/$AG$27)/1000)/$AF$27)/1000</f>
        <v>0</v>
      </c>
      <c r="J27" s="164">
        <f>(((('Balance de Energía'!J21*1000000000)/$AG$25)/1000)/$AF$25)/1000</f>
        <v>0</v>
      </c>
      <c r="K27" s="163">
        <f>(((('Balance de Energía'!K21*1000000000)/$AG$20)/1000)/$AF$20)/1000</f>
        <v>42.711067380952386</v>
      </c>
      <c r="L27" s="163">
        <f>(((('Balance de Energía'!L21*1000000000)/$AG$11)/1000)/$AH$11)/1000</f>
        <v>35.678881999999994</v>
      </c>
      <c r="M27" s="163">
        <f>(((('Balance de Energía'!M21*1000000000)/$AG$16)/1000)/$AF$16)/1000</f>
        <v>105.56924657534249</v>
      </c>
      <c r="N27" s="163">
        <f>(((('Balance de Energía'!N21*1000000000)/$AG$19)/1000)/$AF$19)/1000</f>
        <v>0</v>
      </c>
      <c r="O27" s="163">
        <f>(((('Balance de Energía'!O21*1000000000)/$AG$15)/1000)/$AF$15)/1000</f>
        <v>67.752448363636375</v>
      </c>
      <c r="P27" s="163">
        <f>(((('Balance de Energía'!P21*1000000000)/$AG$17)/1000)/$AF$17)/1000</f>
        <v>0</v>
      </c>
      <c r="Q27" s="163">
        <f>(((('Balance de Energía'!Q21*1000000000)/$AG$18)/1000)/$AF$18)/1000</f>
        <v>0</v>
      </c>
      <c r="R27" s="163">
        <f>(((('Balance de Energía'!R21*1000000000)/$AG$14)/1000)/$AF$14)/1000</f>
        <v>4.2857142857142865</v>
      </c>
      <c r="S27" s="163">
        <f>(((('Balance de Energía'!S21*1000000000)/$AG$26)/1000)/$AF$26)/1000</f>
        <v>0.29933284086126055</v>
      </c>
      <c r="T27" s="163">
        <f>(((('Balance de Energía'!T21*1000000000)/$AG$24)/1000)/$AF$24)/1000</f>
        <v>0</v>
      </c>
      <c r="U27" s="163">
        <f>(((('Balance de Energía'!U21*1000000000)/$AG$28)/1000)/$AF$28)/1000</f>
        <v>497.2658647863957</v>
      </c>
      <c r="V27" s="165">
        <f>(((('Balance de Energía'!V21*1000000000)/$AG$27)/1000)/$AF$27)/1000</f>
        <v>3797.9497312700014</v>
      </c>
      <c r="W27" s="163">
        <f>(((('Balance de Energía'!W21*1000000000)/$AG$24)/1000)/$AF$24)/1000</f>
        <v>0</v>
      </c>
      <c r="X27" s="163">
        <f>(((('Balance de Energía'!X21*1000000000)/$AG$29)/1000)/$AF$29)/1000</f>
        <v>60945.054945054952</v>
      </c>
      <c r="Y27" s="163">
        <f>(((('Balance de Energía'!Y21*1000000000)/$AG$30)/1000)/$AF$30)/1000</f>
        <v>15.427</v>
      </c>
      <c r="Z27" s="163">
        <f>(((('Balance de Energía'!Z21*1000000000)/$AG$31)/1000)/$AF$31)/1000</f>
        <v>844912.5</v>
      </c>
      <c r="AA27" s="165">
        <f>(((('Balance de Energía'!AA21*1000000000)/$AG$32)/1000)/$AF$32)/1000</f>
        <v>1.8192287928507045</v>
      </c>
      <c r="AB27" s="163">
        <f>(((('Balance de Energía'!AB21*1000000000)/$AG$33)/1000)/$AF$33)/1000</f>
        <v>0</v>
      </c>
      <c r="AC27" s="174">
        <f t="shared" si="0"/>
        <v>911149.92304649577</v>
      </c>
      <c r="AE27" s="175" t="s">
        <v>4</v>
      </c>
      <c r="AF27" s="179">
        <v>1</v>
      </c>
      <c r="AG27" s="177">
        <v>860</v>
      </c>
      <c r="AH27" s="175" t="s">
        <v>125</v>
      </c>
    </row>
    <row r="28" spans="1:34">
      <c r="A28" s="317"/>
      <c r="B28" s="97" t="s">
        <v>40</v>
      </c>
      <c r="C28" s="110">
        <f>(((('Balance de Energía'!C22*1000000000)/$AG$9)/1000)/$AF$9)/1000</f>
        <v>0</v>
      </c>
      <c r="D28" s="72">
        <f>(((('Balance de Energía'!D22*1000000000)/$AG$21)/1000)/$AF$21)/1000</f>
        <v>0</v>
      </c>
      <c r="E28" s="72">
        <f>(((('Balance de Energía'!E22*1000000000)/$AG$23)/1000)/$AF$23)/1000</f>
        <v>0</v>
      </c>
      <c r="F28" s="72">
        <f>(((('Balance de Energía'!F22*1000000000)/$AG$22)/1000)/$AF$22)/1000</f>
        <v>0</v>
      </c>
      <c r="G28" s="72">
        <f>(((('Balance de Energía'!G22*1000000000)/$AG$27)/1000)/$AF$27)/1000</f>
        <v>0</v>
      </c>
      <c r="H28" s="72">
        <f>(((('Balance de Energía'!H22*1000000000)/$AG$27)/1000)/$AF$27)/1000</f>
        <v>0</v>
      </c>
      <c r="I28" s="72">
        <f>(((('Balance de Energía'!I22*1000000000)/$AG$27)/1000)/$AF$27)/1000</f>
        <v>0</v>
      </c>
      <c r="J28" s="111">
        <f>(((('Balance de Energía'!J22*1000000000)/$AG$25)/1000)/$AF$25)/1000</f>
        <v>0</v>
      </c>
      <c r="K28" s="75">
        <f>(((('Balance de Energía'!K22*1000000000)/$AG$20)/1000)/$AF$20)/1000</f>
        <v>0</v>
      </c>
      <c r="L28" s="72">
        <f>(((('Balance de Energía'!L22*1000000000)/$AG$11)/1000)/$AH$11)/1000</f>
        <v>0</v>
      </c>
      <c r="M28" s="72">
        <f>(((('Balance de Energía'!M22*1000000000)/$AG$16)/1000)/$AF$16)/1000</f>
        <v>0</v>
      </c>
      <c r="N28" s="72">
        <f>(((('Balance de Energía'!N22*1000000000)/$AG$19)/1000)/$AF$19)/1000</f>
        <v>0</v>
      </c>
      <c r="O28" s="72">
        <f>(((('Balance de Energía'!O22*1000000000)/$AG$15)/1000)/$AF$15)/1000</f>
        <v>0</v>
      </c>
      <c r="P28" s="72">
        <f>(((('Balance de Energía'!P22*1000000000)/$AG$17)/1000)/$AF$17)/1000</f>
        <v>0</v>
      </c>
      <c r="Q28" s="72">
        <f>(((('Balance de Energía'!Q22*1000000000)/$AG$18)/1000)/$AF$18)/1000</f>
        <v>0</v>
      </c>
      <c r="R28" s="72">
        <f>(((('Balance de Energía'!R22*1000000000)/$AG$14)/1000)/$AF$14)/1000</f>
        <v>0</v>
      </c>
      <c r="S28" s="72">
        <f>(((('Balance de Energía'!S22*1000000000)/$AG$26)/1000)/$AF$26)/1000</f>
        <v>0</v>
      </c>
      <c r="T28" s="72">
        <f>(((('Balance de Energía'!T22*1000000000)/$AG$24)/1000)/$AF$24)/1000</f>
        <v>0</v>
      </c>
      <c r="U28" s="72">
        <f>(((('Balance de Energía'!U22*1000000000)/$AG$28)/1000)/$AF$28)/1000</f>
        <v>0</v>
      </c>
      <c r="V28" s="120">
        <f>(((('Balance de Energía'!V22*1000000000)/$AG$27)/1000)/$AF$27)/1000</f>
        <v>0</v>
      </c>
      <c r="W28" s="72">
        <f>(((('Balance de Energía'!W22*1000000000)/$AG$24)/1000)/$AF$24)/1000</f>
        <v>0</v>
      </c>
      <c r="X28" s="72">
        <f>(((('Balance de Energía'!X22*1000000000)/$AG$29)/1000)/$AF$29)/1000</f>
        <v>0</v>
      </c>
      <c r="Y28" s="72">
        <f>(((('Balance de Energía'!Y22*1000000000)/$AG$30)/1000)/$AF$30)/1000</f>
        <v>0</v>
      </c>
      <c r="Z28" s="73">
        <f>(((('Balance de Energía'!Z22*1000000000)/$AG$31)/1000)/$AF$31)/1000</f>
        <v>0</v>
      </c>
      <c r="AA28" s="120">
        <f>(((('Balance de Energía'!AA22*1000000000)/$AG$32)/1000)/$AF$32)/1000</f>
        <v>0</v>
      </c>
      <c r="AB28" s="72">
        <f>(((('Balance de Energía'!AB22*1000000000)/$AG$33)/1000)/$AF$33)/1000</f>
        <v>0</v>
      </c>
      <c r="AC28" s="87">
        <f t="shared" si="0"/>
        <v>0</v>
      </c>
      <c r="AE28" s="175" t="s">
        <v>140</v>
      </c>
      <c r="AF28" s="179">
        <v>1</v>
      </c>
      <c r="AG28" s="177">
        <v>9644</v>
      </c>
      <c r="AH28" s="183"/>
    </row>
    <row r="29" spans="1:34">
      <c r="A29" s="317"/>
      <c r="B29" s="97" t="s">
        <v>4</v>
      </c>
      <c r="C29" s="110">
        <f>(((('Balance de Energía'!C23*1000000000)/$AG$9)/1000)/$AF$9)/1000</f>
        <v>0</v>
      </c>
      <c r="D29" s="72">
        <f>(((('Balance de Energía'!D23*1000000000)/$AG$21)/1000)/$AF$21)/1000</f>
        <v>0</v>
      </c>
      <c r="E29" s="72">
        <f>(((('Balance de Energía'!E23*1000000000)/$AG$23)/1000)/$AF$23)/1000</f>
        <v>0</v>
      </c>
      <c r="F29" s="72">
        <f>(((('Balance de Energía'!F23*1000000000)/$AG$22)/1000)/$AF$22)/1000</f>
        <v>0</v>
      </c>
      <c r="G29" s="72">
        <f>(((('Balance de Energía'!G23*1000000000)/$AG$27)/1000)/$AF$27)/1000</f>
        <v>0</v>
      </c>
      <c r="H29" s="72">
        <f>(((('Balance de Energía'!H23*1000000000)/$AG$27)/1000)/$AF$27)/1000</f>
        <v>0</v>
      </c>
      <c r="I29" s="72">
        <f>(((('Balance de Energía'!I23*1000000000)/$AG$27)/1000)/$AF$27)/1000</f>
        <v>0</v>
      </c>
      <c r="J29" s="111">
        <f>(((('Balance de Energía'!J23*1000000000)/$AG$25)/1000)/$AF$25)/1000</f>
        <v>0</v>
      </c>
      <c r="K29" s="72">
        <f>(((('Balance de Energía'!K23*1000000000)/$AG$20)/1000)/$AF$20)/1000</f>
        <v>0.13319999999999999</v>
      </c>
      <c r="L29" s="72">
        <f>(((('Balance de Energía'!L23*1000000000)/$AG$11)/1000)/$AH$11)/1000</f>
        <v>0</v>
      </c>
      <c r="M29" s="72">
        <f>(((('Balance de Energía'!M23*1000000000)/$AG$16)/1000)/$AF$16)/1000</f>
        <v>0</v>
      </c>
      <c r="N29" s="72">
        <f>(((('Balance de Energía'!N23*1000000000)/$AG$19)/1000)/$AF$19)/1000</f>
        <v>0</v>
      </c>
      <c r="O29" s="72">
        <f>(((('Balance de Energía'!O23*1000000000)/$AG$15)/1000)/$AF$15)/1000</f>
        <v>0</v>
      </c>
      <c r="P29" s="72">
        <f>(((('Balance de Energía'!P23*1000000000)/$AG$17)/1000)/$AF$17)/1000</f>
        <v>0</v>
      </c>
      <c r="Q29" s="72">
        <f>(((('Balance de Energía'!Q23*1000000000)/$AG$18)/1000)/$AF$18)/1000</f>
        <v>0</v>
      </c>
      <c r="R29" s="72">
        <f>(((('Balance de Energía'!R23*1000000000)/$AG$14)/1000)/$AF$14)/1000</f>
        <v>0</v>
      </c>
      <c r="S29" s="72">
        <f>(((('Balance de Energía'!S23*1000000000)/$AG$26)/1000)/$AF$26)/1000</f>
        <v>0</v>
      </c>
      <c r="T29" s="72">
        <f>(((('Balance de Energía'!T23*1000000000)/$AG$24)/1000)/$AF$24)/1000</f>
        <v>0</v>
      </c>
      <c r="U29" s="72">
        <f>(((('Balance de Energía'!U23*1000000000)/$AG$28)/1000)/$AF$28)/1000</f>
        <v>0</v>
      </c>
      <c r="V29" s="120">
        <f>(((('Balance de Energía'!V23*1000000000)/$AG$27)/1000)/$AF$27)/1000</f>
        <v>2934.0695430000019</v>
      </c>
      <c r="W29" s="72">
        <f>(((('Balance de Energía'!W23*1000000000)/$AG$24)/1000)/$AF$24)/1000</f>
        <v>0</v>
      </c>
      <c r="X29" s="72">
        <f>(((('Balance de Energía'!X23*1000000000)/$AG$29)/1000)/$AF$29)/1000</f>
        <v>0</v>
      </c>
      <c r="Y29" s="72">
        <f>(((('Balance de Energía'!Y23*1000000000)/$AG$30)/1000)/$AF$30)/1000</f>
        <v>0</v>
      </c>
      <c r="Z29" s="73">
        <f>(((('Balance de Energía'!Z23*1000000000)/$AG$31)/1000)/$AF$31)/1000</f>
        <v>0</v>
      </c>
      <c r="AA29" s="120">
        <f>(((('Balance de Energía'!AA23*1000000000)/$AG$32)/1000)/$AF$32)/1000</f>
        <v>0</v>
      </c>
      <c r="AB29" s="72">
        <f>(((('Balance de Energía'!AB23*1000000000)/$AG$33)/1000)/$AF$33)/1000</f>
        <v>0</v>
      </c>
      <c r="AC29" s="87">
        <f t="shared" si="0"/>
        <v>2934.2027430000021</v>
      </c>
      <c r="AE29" s="3" t="s">
        <v>29</v>
      </c>
      <c r="AF29" s="179">
        <v>1</v>
      </c>
      <c r="AG29" s="177">
        <v>4.55</v>
      </c>
      <c r="AH29" s="183"/>
    </row>
    <row r="30" spans="1:34">
      <c r="A30" s="317"/>
      <c r="B30" s="97" t="s">
        <v>43</v>
      </c>
      <c r="C30" s="110">
        <f>(((('Balance de Energía'!C24*1000000000)/$AG$9)/1000)/$AF$9)/1000</f>
        <v>0</v>
      </c>
      <c r="D30" s="72">
        <f>(((('Balance de Energía'!D24*1000000000)/$AG$21)/1000)/$AF$21)/1000</f>
        <v>0</v>
      </c>
      <c r="E30" s="72">
        <f>(((('Balance de Energía'!E24*1000000000)/$AG$23)/1000)/$AF$23)/1000</f>
        <v>0</v>
      </c>
      <c r="F30" s="72">
        <f>(((('Balance de Energía'!F24*1000000000)/$AG$22)/1000)/$AF$22)/1000</f>
        <v>0</v>
      </c>
      <c r="G30" s="72">
        <f>(((('Balance de Energía'!G24*1000000000)/$AG$27)/1000)/$AF$27)/1000</f>
        <v>0</v>
      </c>
      <c r="H30" s="72">
        <f>(((('Balance de Energía'!H24*1000000000)/$AG$27)/1000)/$AF$27)/1000</f>
        <v>0</v>
      </c>
      <c r="I30" s="72">
        <f>(((('Balance de Energía'!I24*1000000000)/$AG$27)/1000)/$AF$27)/1000</f>
        <v>0</v>
      </c>
      <c r="J30" s="111">
        <f>(((('Balance de Energía'!J24*1000000000)/$AG$25)/1000)/$AF$25)/1000</f>
        <v>0</v>
      </c>
      <c r="K30" s="72">
        <f>(((('Balance de Energía'!K24*1000000000)/$AG$20)/1000)/$AF$20)/1000</f>
        <v>0</v>
      </c>
      <c r="L30" s="72">
        <f>(((('Balance de Energía'!L24*1000000000)/$AG$11)/1000)/$AH$11)/1000</f>
        <v>0</v>
      </c>
      <c r="M30" s="72">
        <f>(((('Balance de Energía'!M24*1000000000)/$AG$16)/1000)/$AF$16)/1000</f>
        <v>0</v>
      </c>
      <c r="N30" s="72">
        <f>(((('Balance de Energía'!N24*1000000000)/$AG$19)/1000)/$AF$19)/1000</f>
        <v>0</v>
      </c>
      <c r="O30" s="72">
        <f>(((('Balance de Energía'!O24*1000000000)/$AG$15)/1000)/$AF$15)/1000</f>
        <v>0</v>
      </c>
      <c r="P30" s="72">
        <f>(((('Balance de Energía'!P24*1000000000)/$AG$17)/1000)/$AF$17)/1000</f>
        <v>0</v>
      </c>
      <c r="Q30" s="72">
        <f>(((('Balance de Energía'!Q24*1000000000)/$AG$18)/1000)/$AF$18)/1000</f>
        <v>0</v>
      </c>
      <c r="R30" s="72">
        <f>(((('Balance de Energía'!R24*1000000000)/$AG$14)/1000)/$AF$14)/1000</f>
        <v>0</v>
      </c>
      <c r="S30" s="72">
        <f>(((('Balance de Energía'!S24*1000000000)/$AG$26)/1000)/$AF$26)/1000</f>
        <v>0</v>
      </c>
      <c r="T30" s="72">
        <f>(((('Balance de Energía'!T24*1000000000)/$AG$24)/1000)/$AF$24)/1000</f>
        <v>0</v>
      </c>
      <c r="U30" s="72">
        <f>(((('Balance de Energía'!U24*1000000000)/$AG$28)/1000)/$AF$28)/1000</f>
        <v>0</v>
      </c>
      <c r="V30" s="120">
        <f>(((('Balance de Energía'!V24*1000000000)/$AG$27)/1000)/$AF$27)/1000</f>
        <v>3.598338</v>
      </c>
      <c r="W30" s="72">
        <f>(((('Balance de Energía'!W24*1000000000)/$AG$24)/1000)/$AF$24)/1000</f>
        <v>0</v>
      </c>
      <c r="X30" s="72">
        <f>(((('Balance de Energía'!X24*1000000000)/$AG$29)/1000)/$AF$29)/1000</f>
        <v>21627.692307692312</v>
      </c>
      <c r="Y30" s="72">
        <f>(((('Balance de Energía'!Y24*1000000000)/$AG$30)/1000)/$AF$30)/1000</f>
        <v>0</v>
      </c>
      <c r="Z30" s="73">
        <f>(((('Balance de Energía'!Z24*1000000000)/$AG$31)/1000)/$AF$31)/1000</f>
        <v>417791.66666666669</v>
      </c>
      <c r="AA30" s="120">
        <f>(((('Balance de Energía'!AA24*1000000000)/$AG$32)/1000)/$AF$32)/1000</f>
        <v>0</v>
      </c>
      <c r="AB30" s="72">
        <f>(((('Balance de Energía'!AB24*1000000000)/$AG$33)/1000)/$AF$33)/1000</f>
        <v>0</v>
      </c>
      <c r="AC30" s="87">
        <f t="shared" si="0"/>
        <v>439422.95731235901</v>
      </c>
      <c r="AE30" s="3" t="s">
        <v>30</v>
      </c>
      <c r="AF30" s="179">
        <v>1</v>
      </c>
      <c r="AG30" s="179">
        <v>10400</v>
      </c>
      <c r="AH30" s="183"/>
    </row>
    <row r="31" spans="1:34">
      <c r="A31" s="317"/>
      <c r="B31" s="97" t="s">
        <v>44</v>
      </c>
      <c r="C31" s="110">
        <f>(((('Balance de Energía'!C25*1000000000)/$AG$9)/1000)/$AF$9)/1000</f>
        <v>0</v>
      </c>
      <c r="D31" s="72">
        <f>(((('Balance de Energía'!D25*1000000000)/$AG$21)/1000)/$AF$21)/1000</f>
        <v>0</v>
      </c>
      <c r="E31" s="72">
        <f>(((('Balance de Energía'!E25*1000000000)/$AG$23)/1000)/$AF$23)/1000</f>
        <v>0</v>
      </c>
      <c r="F31" s="72">
        <f>(((('Balance de Energía'!F25*1000000000)/$AG$22)/1000)/$AF$22)/1000</f>
        <v>0</v>
      </c>
      <c r="G31" s="72">
        <f>(((('Balance de Energía'!G25*1000000000)/$AG$27)/1000)/$AF$27)/1000</f>
        <v>0</v>
      </c>
      <c r="H31" s="72">
        <f>(((('Balance de Energía'!H25*1000000000)/$AG$27)/1000)/$AF$27)/1000</f>
        <v>0</v>
      </c>
      <c r="I31" s="72">
        <f>(((('Balance de Energía'!I25*1000000000)/$AG$27)/1000)/$AF$27)/1000</f>
        <v>0</v>
      </c>
      <c r="J31" s="111">
        <f>(((('Balance de Energía'!J25*1000000000)/$AG$25)/1000)/$AF$25)/1000</f>
        <v>0</v>
      </c>
      <c r="K31" s="72">
        <f>(((('Balance de Energía'!K25*1000000000)/$AG$20)/1000)/$AF$20)/1000</f>
        <v>32.269165000000001</v>
      </c>
      <c r="L31" s="72">
        <f>(((('Balance de Energía'!L25*1000000000)/$AG$11)/1000)/$AH$11)/1000</f>
        <v>34.042999999999999</v>
      </c>
      <c r="M31" s="72">
        <f>(((('Balance de Energía'!M25*1000000000)/$AG$16)/1000)/$AF$16)/1000</f>
        <v>0</v>
      </c>
      <c r="N31" s="72">
        <f>(((('Balance de Energía'!N25*1000000000)/$AG$19)/1000)/$AF$19)/1000</f>
        <v>0</v>
      </c>
      <c r="O31" s="72">
        <f>(((('Balance de Energía'!O25*1000000000)/$AG$15)/1000)/$AF$15)/1000</f>
        <v>0.35423018181818183</v>
      </c>
      <c r="P31" s="72">
        <f>(((('Balance de Energía'!P25*1000000000)/$AG$17)/1000)/$AF$17)/1000</f>
        <v>0</v>
      </c>
      <c r="Q31" s="72">
        <f>(((('Balance de Energía'!Q25*1000000000)/$AG$18)/1000)/$AF$18)/1000</f>
        <v>0</v>
      </c>
      <c r="R31" s="72">
        <f>(((('Balance de Energía'!R25*1000000000)/$AG$14)/1000)/$AF$14)/1000</f>
        <v>0</v>
      </c>
      <c r="S31" s="72">
        <f>(((('Balance de Energía'!S25*1000000000)/$AG$26)/1000)/$AF$26)/1000</f>
        <v>0</v>
      </c>
      <c r="T31" s="72">
        <f>(((('Balance de Energía'!T25*1000000000)/$AG$24)/1000)/$AF$24)/1000</f>
        <v>0</v>
      </c>
      <c r="U31" s="72">
        <f>(((('Balance de Energía'!U25*1000000000)/$AG$28)/1000)/$AF$28)/1000</f>
        <v>0</v>
      </c>
      <c r="V31" s="120">
        <f>(((('Balance de Energía'!V25*1000000000)/$AG$27)/1000)/$AF$27)/1000</f>
        <v>0</v>
      </c>
      <c r="W31" s="72">
        <f>(((('Balance de Energía'!W25*1000000000)/$AG$24)/1000)/$AF$24)/1000</f>
        <v>0</v>
      </c>
      <c r="X31" s="72">
        <f>(((('Balance de Energía'!X25*1000000000)/$AG$29)/1000)/$AF$29)/1000</f>
        <v>39317.362637362647</v>
      </c>
      <c r="Y31" s="72">
        <f>(((('Balance de Energía'!Y25*1000000000)/$AG$30)/1000)/$AF$30)/1000</f>
        <v>15.427</v>
      </c>
      <c r="Z31" s="73">
        <f>(((('Balance de Energía'!Z25*1000000000)/$AG$31)/1000)/$AF$31)/1000</f>
        <v>427120.83333333337</v>
      </c>
      <c r="AA31" s="120">
        <f>(((('Balance de Energía'!AA25*1000000000)/$AG$32)/1000)/$AF$32)/1000</f>
        <v>0</v>
      </c>
      <c r="AB31" s="72">
        <f>(((('Balance de Energía'!AB25*1000000000)/$AG$33)/1000)/$AF$33)/1000</f>
        <v>0</v>
      </c>
      <c r="AC31" s="87">
        <f t="shared" si="0"/>
        <v>466520.28936587786</v>
      </c>
      <c r="AE31" s="3" t="s">
        <v>31</v>
      </c>
      <c r="AF31" s="179">
        <v>1</v>
      </c>
      <c r="AG31" s="179">
        <v>0.72</v>
      </c>
      <c r="AH31" s="183"/>
    </row>
    <row r="32" spans="1:34">
      <c r="A32" s="317"/>
      <c r="B32" s="97" t="s">
        <v>45</v>
      </c>
      <c r="C32" s="110">
        <f>(((('Balance de Energía'!C26*1000000000)/$AG$9)/1000)/$AF$9)/1000</f>
        <v>0</v>
      </c>
      <c r="D32" s="72">
        <f>(((('Balance de Energía'!D26*1000000000)/$AG$21)/1000)/$AF$21)/1000</f>
        <v>0</v>
      </c>
      <c r="E32" s="72">
        <f>(((('Balance de Energía'!E26*1000000000)/$AG$23)/1000)/$AF$23)/1000</f>
        <v>0</v>
      </c>
      <c r="F32" s="72">
        <f>(((('Balance de Energía'!F26*1000000000)/$AG$22)/1000)/$AF$22)/1000</f>
        <v>0</v>
      </c>
      <c r="G32" s="72">
        <f>(((('Balance de Energía'!G26*1000000000)/$AG$27)/1000)/$AF$27)/1000</f>
        <v>0</v>
      </c>
      <c r="H32" s="72">
        <f>(((('Balance de Energía'!H26*1000000000)/$AG$27)/1000)/$AF$27)/1000</f>
        <v>0</v>
      </c>
      <c r="I32" s="72">
        <f>(((('Balance de Energía'!I26*1000000000)/$AG$27)/1000)/$AF$27)/1000</f>
        <v>0</v>
      </c>
      <c r="J32" s="111">
        <f>(((('Balance de Energía'!J26*1000000000)/$AG$25)/1000)/$AF$25)/1000</f>
        <v>0</v>
      </c>
      <c r="K32" s="72">
        <f>(((('Balance de Energía'!K26*1000000000)/$AG$20)/1000)/$AF$20)/1000</f>
        <v>0</v>
      </c>
      <c r="L32" s="72">
        <f>(((('Balance de Energía'!L26*1000000000)/$AG$11)/1000)/$AH$11)/1000</f>
        <v>0</v>
      </c>
      <c r="M32" s="72">
        <f>(((('Balance de Energía'!M26*1000000000)/$AG$16)/1000)/$AF$16)/1000</f>
        <v>0</v>
      </c>
      <c r="N32" s="72">
        <f>(((('Balance de Energía'!N26*1000000000)/$AG$19)/1000)/$AF$19)/1000</f>
        <v>0</v>
      </c>
      <c r="O32" s="72">
        <f>(((('Balance de Energía'!O26*1000000000)/$AG$15)/1000)/$AF$15)/1000</f>
        <v>0</v>
      </c>
      <c r="P32" s="72">
        <f>(((('Balance de Energía'!P26*1000000000)/$AG$17)/1000)/$AF$17)/1000</f>
        <v>0</v>
      </c>
      <c r="Q32" s="72">
        <f>(((('Balance de Energía'!Q26*1000000000)/$AG$18)/1000)/$AF$18)/1000</f>
        <v>0</v>
      </c>
      <c r="R32" s="72">
        <f>(((('Balance de Energía'!R26*1000000000)/$AG$14)/1000)/$AF$14)/1000</f>
        <v>0</v>
      </c>
      <c r="S32" s="72">
        <f>(((('Balance de Energía'!S26*1000000000)/$AG$26)/1000)/$AF$26)/1000</f>
        <v>0</v>
      </c>
      <c r="T32" s="72">
        <f>(((('Balance de Energía'!T26*1000000000)/$AG$24)/1000)/$AF$24)/1000</f>
        <v>0</v>
      </c>
      <c r="U32" s="72">
        <f>(((('Balance de Energía'!U26*1000000000)/$AG$28)/1000)/$AF$28)/1000</f>
        <v>0</v>
      </c>
      <c r="V32" s="120">
        <f>(((('Balance de Energía'!V26*1000000000)/$AG$27)/1000)/$AF$27)/1000</f>
        <v>4.8500738700000001</v>
      </c>
      <c r="W32" s="72">
        <f>(((('Balance de Energía'!W26*1000000000)/$AG$24)/1000)/$AF$24)/1000</f>
        <v>0</v>
      </c>
      <c r="X32" s="72">
        <f>(((('Balance de Energía'!X26*1000000000)/$AG$29)/1000)/$AF$29)/1000</f>
        <v>0</v>
      </c>
      <c r="Y32" s="72">
        <f>(((('Balance de Energía'!Y26*1000000000)/$AG$30)/1000)/$AF$30)/1000</f>
        <v>0</v>
      </c>
      <c r="Z32" s="73">
        <f>(((('Balance de Energía'!Z26*1000000000)/$AG$31)/1000)/$AF$31)/1000</f>
        <v>0</v>
      </c>
      <c r="AA32" s="120">
        <f>(((('Balance de Energía'!AA26*1000000000)/$AG$32)/1000)/$AF$32)/1000</f>
        <v>1.8192287928507045</v>
      </c>
      <c r="AB32" s="72">
        <f>(((('Balance de Energía'!AB26*1000000000)/$AG$33)/1000)/$AF$33)/1000</f>
        <v>0</v>
      </c>
      <c r="AC32" s="87">
        <f t="shared" si="0"/>
        <v>6.6693026628507042</v>
      </c>
      <c r="AE32" s="3" t="s">
        <v>141</v>
      </c>
      <c r="AF32" s="179">
        <v>1</v>
      </c>
      <c r="AG32" s="179">
        <v>4600</v>
      </c>
      <c r="AH32" s="183"/>
    </row>
    <row r="33" spans="1:34">
      <c r="A33" s="317"/>
      <c r="B33" s="97" t="s">
        <v>46</v>
      </c>
      <c r="C33" s="110">
        <f>(((('Balance de Energía'!C27*1000000000)/$AG$9)/1000)/$AF$9)/1000</f>
        <v>0</v>
      </c>
      <c r="D33" s="72">
        <f>(((('Balance de Energía'!D27*1000000000)/$AG$21)/1000)/$AF$21)/1000</f>
        <v>712.00800000000004</v>
      </c>
      <c r="E33" s="72">
        <f>(((('Balance de Energía'!E27*1000000000)/$AG$23)/1000)/$AF$23)/1000</f>
        <v>0</v>
      </c>
      <c r="F33" s="72">
        <f>(((('Balance de Energía'!F27*1000000000)/$AG$22)/1000)/$AF$22)/1000</f>
        <v>0</v>
      </c>
      <c r="G33" s="72">
        <f>(((('Balance de Energía'!G27*1000000000)/$AG$27)/1000)/$AF$27)/1000</f>
        <v>0</v>
      </c>
      <c r="H33" s="72">
        <f>(((('Balance de Energía'!H27*1000000000)/$AG$27)/1000)/$AF$27)/1000</f>
        <v>0</v>
      </c>
      <c r="I33" s="72">
        <f>(((('Balance de Energía'!I27*1000000000)/$AG$27)/1000)/$AF$27)/1000</f>
        <v>0</v>
      </c>
      <c r="J33" s="111">
        <f>(((('Balance de Energía'!J27*1000000000)/$AG$25)/1000)/$AF$25)/1000</f>
        <v>0</v>
      </c>
      <c r="K33" s="72">
        <f>(((('Balance de Energía'!K27*1000000000)/$AG$20)/1000)/$AF$20)/1000</f>
        <v>9.8030023809523819</v>
      </c>
      <c r="L33" s="72">
        <f>(((('Balance de Energía'!L27*1000000000)/$AG$11)/1000)/$AH$11)/1000</f>
        <v>1.6358820000000001</v>
      </c>
      <c r="M33" s="72">
        <f>(((('Balance de Energía'!M27*1000000000)/$AG$16)/1000)/$AF$16)/1000</f>
        <v>105.56924657534249</v>
      </c>
      <c r="N33" s="72">
        <f>(((('Balance de Energía'!N27*1000000000)/$AG$19)/1000)/$AF$19)/1000</f>
        <v>0</v>
      </c>
      <c r="O33" s="72">
        <f>(((('Balance de Energía'!O27*1000000000)/$AG$15)/1000)/$AF$15)/1000</f>
        <v>67.39821818181818</v>
      </c>
      <c r="P33" s="72">
        <f>(((('Balance de Energía'!P27*1000000000)/$AG$17)/1000)/$AF$17)/1000</f>
        <v>0</v>
      </c>
      <c r="Q33" s="72">
        <f>(((('Balance de Energía'!Q27*1000000000)/$AG$18)/1000)/$AF$18)/1000</f>
        <v>0</v>
      </c>
      <c r="R33" s="72">
        <f>(((('Balance de Energía'!R27*1000000000)/$AG$14)/1000)/$AF$14)/1000</f>
        <v>4.2857142857142865</v>
      </c>
      <c r="S33" s="72">
        <f>(((('Balance de Energía'!S27*1000000000)/$AG$26)/1000)/$AF$26)/1000</f>
        <v>0.29933284086126055</v>
      </c>
      <c r="T33" s="72">
        <f>(((('Balance de Energía'!T27*1000000000)/$AG$24)/1000)/$AF$24)/1000</f>
        <v>0</v>
      </c>
      <c r="U33" s="72">
        <f>(((('Balance de Energía'!U27*1000000000)/$AG$28)/1000)/$AF$28)/1000</f>
        <v>497.2658647863957</v>
      </c>
      <c r="V33" s="120">
        <f>(((('Balance de Energía'!V27*1000000000)/$AG$27)/1000)/$AF$27)/1000</f>
        <v>774.31200000000013</v>
      </c>
      <c r="W33" s="72">
        <f>(((('Balance de Energía'!W27*1000000000)/$AG$24)/1000)/$AF$24)/1000</f>
        <v>0</v>
      </c>
      <c r="X33" s="72">
        <f>(((('Balance de Energía'!X27*1000000000)/$AG$29)/1000)/$AF$29)/1000</f>
        <v>0</v>
      </c>
      <c r="Y33" s="72">
        <f>(((('Balance de Energía'!Y27*1000000000)/$AG$30)/1000)/$AF$30)/1000</f>
        <v>0</v>
      </c>
      <c r="Z33" s="73">
        <f>(((('Balance de Energía'!Z27*1000000000)/$AG$31)/1000)/$AF$31)/1000</f>
        <v>0</v>
      </c>
      <c r="AA33" s="120">
        <f>(((('Balance de Energía'!AA27*1000000000)/$AG$32)/1000)/$AF$32)/1000</f>
        <v>0</v>
      </c>
      <c r="AB33" s="111">
        <f>(((('Balance de Energía'!AB27*1000000000)/$AG$33)/1000)/$AF$33)/1000</f>
        <v>0</v>
      </c>
      <c r="AC33" s="87">
        <f t="shared" si="0"/>
        <v>2172.5772610510849</v>
      </c>
      <c r="AE33" s="3" t="s">
        <v>7</v>
      </c>
      <c r="AF33" s="179">
        <v>1</v>
      </c>
      <c r="AG33" s="179">
        <v>5413</v>
      </c>
      <c r="AH33" s="183"/>
    </row>
    <row r="34" spans="1:34">
      <c r="A34" s="317"/>
      <c r="B34" s="91" t="s">
        <v>47</v>
      </c>
      <c r="C34" s="126">
        <f>(((('Balance de Energía'!C28*1000000000)/$AG$9)/1000)/$AF$9)/1000</f>
        <v>0</v>
      </c>
      <c r="D34" s="85">
        <f>(((('Balance de Energía'!D28*1000000000)/$AG$21)/1000)/$AF$21)/1000</f>
        <v>11.601585145059417</v>
      </c>
      <c r="E34" s="85">
        <f>(((('Balance de Energía'!E28*1000000000)/$AG$23)/1000)/$AF$23)/1000</f>
        <v>0</v>
      </c>
      <c r="F34" s="85">
        <f>(((('Balance de Energía'!F28*1000000000)/$AG$22)/1000)/$AF$22)/1000</f>
        <v>0</v>
      </c>
      <c r="G34" s="85">
        <f>(((('Balance de Energía'!G28*1000000000)/$AG$27)/1000)/$AF$27)/1000</f>
        <v>0</v>
      </c>
      <c r="H34" s="85">
        <f>(((('Balance de Energía'!H28*1000000000)/$AG$27)/1000)/$AF$27)/1000</f>
        <v>0</v>
      </c>
      <c r="I34" s="85">
        <f>(((('Balance de Energía'!I28*1000000000)/$AG$27)/1000)/$AF$27)/1000</f>
        <v>0</v>
      </c>
      <c r="J34" s="127">
        <f>(((('Balance de Energía'!J28*1000000000)/$AG$25)/1000)/$AF$25)/1000</f>
        <v>0</v>
      </c>
      <c r="K34" s="85">
        <f>(((('Balance de Energía'!K28*1000000000)/$AG$20)/1000)/$AF$20)/1000</f>
        <v>0.50570000000000004</v>
      </c>
      <c r="L34" s="85">
        <f>(((('Balance de Energía'!L28*1000000000)/$AG$11)/1000)/$AH$11)/1000</f>
        <v>0</v>
      </c>
      <c r="M34" s="85">
        <f>(((('Balance de Energía'!M28*1000000000)/$AG$16)/1000)/$AF$16)/1000</f>
        <v>0</v>
      </c>
      <c r="N34" s="85">
        <f>(((('Balance de Energía'!N28*1000000000)/$AG$19)/1000)/$AF$19)/1000</f>
        <v>0</v>
      </c>
      <c r="O34" s="85">
        <f>(((('Balance de Energía'!O28*1000000000)/$AG$15)/1000)/$AF$15)/1000</f>
        <v>0</v>
      </c>
      <c r="P34" s="85">
        <f>(((('Balance de Energía'!P28*1000000000)/$AG$17)/1000)/$AF$17)/1000</f>
        <v>0</v>
      </c>
      <c r="Q34" s="85">
        <f>(((('Balance de Energía'!Q28*1000000000)/$AG$18)/1000)/$AF$18)/1000</f>
        <v>0</v>
      </c>
      <c r="R34" s="85">
        <f>(((('Balance de Energía'!R28*1000000000)/$AG$14)/1000)/$AF$14)/1000</f>
        <v>0</v>
      </c>
      <c r="S34" s="85">
        <f>(((('Balance de Energía'!S28*1000000000)/$AG$26)/1000)/$AF$26)/1000</f>
        <v>0</v>
      </c>
      <c r="T34" s="85">
        <f>(((('Balance de Energía'!T28*1000000000)/$AG$24)/1000)/$AF$24)/1000</f>
        <v>0</v>
      </c>
      <c r="U34" s="85">
        <f>(((('Balance de Energía'!U28*1000000000)/$AG$28)/1000)/$AF$28)/1000</f>
        <v>0</v>
      </c>
      <c r="V34" s="128">
        <f>(((('Balance de Energía'!V28*1000000000)/$AG$27)/1000)/$AF$27)/1000</f>
        <v>81.119776399999978</v>
      </c>
      <c r="W34" s="85">
        <f>(((('Balance de Energía'!W28*1000000000)/$AG$24)/1000)/$AF$24)/1000</f>
        <v>0</v>
      </c>
      <c r="X34" s="85">
        <f>(((('Balance de Energía'!X28*1000000000)/$AG$29)/1000)/$AF$29)/1000</f>
        <v>0</v>
      </c>
      <c r="Y34" s="85">
        <f>(((('Balance de Energía'!Y28*1000000000)/$AG$30)/1000)/$AF$30)/1000</f>
        <v>0</v>
      </c>
      <c r="Z34" s="166">
        <f>(((('Balance de Energía'!Z28*1000000000)/$AG$31)/1000)/$AF$31)/1000</f>
        <v>0</v>
      </c>
      <c r="AA34" s="128">
        <f>(((('Balance de Energía'!AA28*1000000000)/$AG$32)/1000)/$AF$32)/1000</f>
        <v>0</v>
      </c>
      <c r="AB34" s="127">
        <f>(((('Balance de Energía'!AB28*1000000000)/$AG$33)/1000)/$AF$33)/1000</f>
        <v>0</v>
      </c>
      <c r="AC34" s="88">
        <f t="shared" si="0"/>
        <v>93.227061545059399</v>
      </c>
      <c r="AE34" s="3" t="s">
        <v>126</v>
      </c>
      <c r="AF34" s="180"/>
      <c r="AG34" s="180"/>
      <c r="AH34" s="183"/>
    </row>
    <row r="35" spans="1:34">
      <c r="A35" s="317"/>
      <c r="B35" s="104" t="s">
        <v>50</v>
      </c>
      <c r="C35" s="108">
        <f>(((('Balance de Energía'!C29*1000000000)/$AG$9)/1000)/$AF$9)/1000</f>
        <v>0</v>
      </c>
      <c r="D35" s="71">
        <f>(((('Balance de Energía'!D29*1000000000)/$AG$21)/1000)/$AF$21)/1000</f>
        <v>796.69927427860011</v>
      </c>
      <c r="E35" s="71">
        <f>(((('Balance de Energía'!E29*1000000000)/$AG$23)/1000)/$AF$23)/1000</f>
        <v>198.22542303564282</v>
      </c>
      <c r="F35" s="71">
        <f>(((('Balance de Energía'!F29*1000000000)/$AG$22)/1000)/$AF$22)/1000</f>
        <v>5988.6126946863587</v>
      </c>
      <c r="G35" s="71">
        <f>(((('Balance de Energía'!G29*1000000000)/$AG$27)/1000)/$AF$27)/1000</f>
        <v>0</v>
      </c>
      <c r="H35" s="71">
        <f>(((('Balance de Energía'!H29*1000000000)/$AG$27)/1000)/$AF$27)/1000</f>
        <v>0</v>
      </c>
      <c r="I35" s="71">
        <f>(((('Balance de Energía'!I29*1000000000)/$AG$27)/1000)/$AF$27)/1000</f>
        <v>0</v>
      </c>
      <c r="J35" s="109">
        <f>(((('Balance de Energía'!J29*1000000000)/$AG$25)/1000)/$AF$25)/1000</f>
        <v>0</v>
      </c>
      <c r="K35" s="71">
        <f>(((('Balance de Energía'!K29*1000000000)/$AG$20)/1000)/$AF$20)/1000</f>
        <v>2888.8073025933336</v>
      </c>
      <c r="L35" s="71">
        <f>(((('Balance de Energía'!L29*1000000000)/$AG$11)/1000)/$AH$11)/1000</f>
        <v>616.09369242000002</v>
      </c>
      <c r="M35" s="71">
        <f>(((('Balance de Energía'!M29*1000000000)/$AG$16)/1000)/$AF$16)/1000</f>
        <v>0</v>
      </c>
      <c r="N35" s="71">
        <f>(((('Balance de Energía'!N29*1000000000)/$AG$19)/1000)/$AF$19)/1000</f>
        <v>17.335649999999998</v>
      </c>
      <c r="O35" s="71">
        <f>(((('Balance de Energía'!O29*1000000000)/$AG$15)/1000)/$AF$15)/1000</f>
        <v>465.49091087272717</v>
      </c>
      <c r="P35" s="71">
        <f>(((('Balance de Energía'!P29*1000000000)/$AG$17)/1000)/$AF$17)/1000</f>
        <v>3.0999999999999996E-2</v>
      </c>
      <c r="Q35" s="71">
        <f>(((('Balance de Energía'!Q29*1000000000)/$AG$18)/1000)/$AF$18)/1000</f>
        <v>40.665745999999999</v>
      </c>
      <c r="R35" s="71">
        <f>(((('Balance de Energía'!R29*1000000000)/$AG$14)/1000)/$AF$14)/1000</f>
        <v>0</v>
      </c>
      <c r="S35" s="71">
        <f>(((('Balance de Energía'!S29*1000000000)/$AG$26)/1000)/$AF$26)/1000</f>
        <v>0</v>
      </c>
      <c r="T35" s="71">
        <f>(((('Balance de Energía'!T29*1000000000)/$AG$24)/1000)/$AF$24)/1000</f>
        <v>341.02966999999995</v>
      </c>
      <c r="U35" s="71">
        <f>(((('Balance de Energía'!U29*1000000000)/$AG$28)/1000)/$AF$28)/1000</f>
        <v>0</v>
      </c>
      <c r="V35" s="119">
        <f>(((('Balance de Energía'!V29*1000000000)/$AG$27)/1000)/$AF$27)/1000</f>
        <v>42780.983045536603</v>
      </c>
      <c r="W35" s="71">
        <f>(((('Balance de Energía'!W29*1000000000)/$AG$24)/1000)/$AF$24)/1000</f>
        <v>28.018650000000004</v>
      </c>
      <c r="X35" s="71">
        <f>(((('Balance de Energía'!X29*1000000000)/$AG$29)/1000)/$AF$29)/1000</f>
        <v>157807.91208791209</v>
      </c>
      <c r="Y35" s="71">
        <f>(((('Balance de Energía'!Y29*1000000000)/$AG$30)/1000)/$AF$30)/1000</f>
        <v>0</v>
      </c>
      <c r="Z35" s="71">
        <f>(((('Balance de Energía'!Z29*1000000000)/$AG$31)/1000)/$AF$31)/1000</f>
        <v>183068.05555555559</v>
      </c>
      <c r="AA35" s="119">
        <f>(((('Balance de Energía'!AA29*1000000000)/$AG$32)/1000)/$AF$32)/1000</f>
        <v>0</v>
      </c>
      <c r="AB35" s="71">
        <f>(((('Balance de Energía'!AB29*1000000000)/$AG$33)/1000)/$AF$33)/1000</f>
        <v>0</v>
      </c>
      <c r="AC35" s="173">
        <f t="shared" si="0"/>
        <v>395037.96070289094</v>
      </c>
      <c r="AE35" s="3" t="s">
        <v>127</v>
      </c>
      <c r="AF35" s="180"/>
      <c r="AG35" s="180"/>
      <c r="AH35" s="183"/>
    </row>
    <row r="36" spans="1:34">
      <c r="A36" s="317"/>
      <c r="B36" s="105" t="s">
        <v>51</v>
      </c>
      <c r="C36" s="110">
        <f>(((('Balance de Energía'!C30*1000000000)/$AG$9)/1000)/$AF$9)/1000</f>
        <v>0</v>
      </c>
      <c r="D36" s="72">
        <f>(((('Balance de Energía'!D30*1000000000)/$AG$21)/1000)/$AF$21)/1000</f>
        <v>130.57765639700003</v>
      </c>
      <c r="E36" s="72">
        <f>(((('Balance de Energía'!E30*1000000000)/$AG$23)/1000)/$AF$23)/1000</f>
        <v>0</v>
      </c>
      <c r="F36" s="72">
        <f>(((('Balance de Energía'!F30*1000000000)/$AG$22)/1000)/$AF$22)/1000</f>
        <v>0</v>
      </c>
      <c r="G36" s="72">
        <f>(((('Balance de Energía'!G30*1000000000)/$AG$27)/1000)/$AF$27)/1000</f>
        <v>0</v>
      </c>
      <c r="H36" s="72">
        <f>(((('Balance de Energía'!H30*1000000000)/$AG$27)/1000)/$AF$27)/1000</f>
        <v>0</v>
      </c>
      <c r="I36" s="72">
        <f>(((('Balance de Energía'!I30*1000000000)/$AG$27)/1000)/$AF$27)/1000</f>
        <v>0</v>
      </c>
      <c r="J36" s="111">
        <f>(((('Balance de Energía'!J30*1000000000)/$AG$25)/1000)/$AF$25)/1000</f>
        <v>0</v>
      </c>
      <c r="K36" s="72">
        <f>(((('Balance de Energía'!K30*1000000000)/$AG$20)/1000)/$AF$20)/1000</f>
        <v>1467.7385627000003</v>
      </c>
      <c r="L36" s="72">
        <f>(((('Balance de Energía'!L30*1000000000)/$AG$11)/1000)/$AH$11)/1000</f>
        <v>97.941165999999967</v>
      </c>
      <c r="M36" s="72">
        <f>(((('Balance de Energía'!M30*1000000000)/$AG$16)/1000)/$AF$16)/1000</f>
        <v>0</v>
      </c>
      <c r="N36" s="72">
        <f>(((('Balance de Energía'!N30*1000000000)/$AG$19)/1000)/$AF$19)/1000</f>
        <v>11.889449999999998</v>
      </c>
      <c r="O36" s="72">
        <f>(((('Balance de Energía'!O30*1000000000)/$AG$15)/1000)/$AF$15)/1000</f>
        <v>13.551342181818178</v>
      </c>
      <c r="P36" s="72">
        <f>(((('Balance de Energía'!P30*1000000000)/$AG$17)/1000)/$AF$17)/1000</f>
        <v>0</v>
      </c>
      <c r="Q36" s="72">
        <f>(((('Balance de Energía'!Q30*1000000000)/$AG$18)/1000)/$AF$18)/1000</f>
        <v>0</v>
      </c>
      <c r="R36" s="72">
        <f>(((('Balance de Energía'!R30*1000000000)/$AG$14)/1000)/$AF$14)/1000</f>
        <v>0</v>
      </c>
      <c r="S36" s="72">
        <f>(((('Balance de Energía'!S30*1000000000)/$AG$26)/1000)/$AF$26)/1000</f>
        <v>0</v>
      </c>
      <c r="T36" s="72">
        <f>(((('Balance de Energía'!T30*1000000000)/$AG$24)/1000)/$AF$24)/1000</f>
        <v>0.86273</v>
      </c>
      <c r="U36" s="72">
        <f>(((('Balance de Energía'!U30*1000000000)/$AG$28)/1000)/$AF$28)/1000</f>
        <v>0</v>
      </c>
      <c r="V36" s="120">
        <f>(((('Balance de Energía'!V30*1000000000)/$AG$27)/1000)/$AF$27)/1000</f>
        <v>21748.599869759997</v>
      </c>
      <c r="W36" s="72">
        <f>(((('Balance de Energía'!W30*1000000000)/$AG$24)/1000)/$AF$24)/1000</f>
        <v>21.213369999999998</v>
      </c>
      <c r="X36" s="72">
        <f>(((('Balance de Energía'!X30*1000000000)/$AG$29)/1000)/$AF$29)/1000</f>
        <v>0</v>
      </c>
      <c r="Y36" s="72">
        <f>(((('Balance de Energía'!Y30*1000000000)/$AG$30)/1000)/$AF$30)/1000</f>
        <v>0</v>
      </c>
      <c r="Z36" s="73">
        <f>(((('Balance de Energía'!Z30*1000000000)/$AG$31)/1000)/$AF$31)/1000</f>
        <v>0</v>
      </c>
      <c r="AA36" s="120">
        <f>(((('Balance de Energía'!AA30*1000000000)/$AG$32)/1000)/$AF$32)/1000</f>
        <v>0</v>
      </c>
      <c r="AB36" s="72">
        <f>(((('Balance de Energía'!AB30*1000000000)/$AG$33)/1000)/$AF$33)/1000</f>
        <v>0</v>
      </c>
      <c r="AC36" s="87">
        <f t="shared" si="0"/>
        <v>23492.374147038816</v>
      </c>
      <c r="AE36" s="3" t="s">
        <v>128</v>
      </c>
      <c r="AF36" s="180"/>
      <c r="AG36" s="180"/>
      <c r="AH36" s="183"/>
    </row>
    <row r="37" spans="1:34">
      <c r="A37" s="317"/>
      <c r="B37" s="105" t="s">
        <v>52</v>
      </c>
      <c r="C37" s="110">
        <f>(((('Balance de Energía'!C31*1000000000)/$AG$9)/1000)/$AF$9)/1000</f>
        <v>0</v>
      </c>
      <c r="D37" s="72">
        <f>(((('Balance de Energía'!D31*1000000000)/$AG$21)/1000)/$AF$21)/1000</f>
        <v>46.774344241060007</v>
      </c>
      <c r="E37" s="72">
        <f>(((('Balance de Energía'!E31*1000000000)/$AG$23)/1000)/$AF$23)/1000</f>
        <v>0</v>
      </c>
      <c r="F37" s="72">
        <f>(((('Balance de Energía'!F31*1000000000)/$AG$22)/1000)/$AF$22)/1000</f>
        <v>0</v>
      </c>
      <c r="G37" s="72">
        <f>(((('Balance de Energía'!G31*1000000000)/$AG$27)/1000)/$AF$27)/1000</f>
        <v>0</v>
      </c>
      <c r="H37" s="72">
        <f>(((('Balance de Energía'!H31*1000000000)/$AG$27)/1000)/$AF$27)/1000</f>
        <v>0</v>
      </c>
      <c r="I37" s="72">
        <f>(((('Balance de Energía'!I31*1000000000)/$AG$27)/1000)/$AF$27)/1000</f>
        <v>0</v>
      </c>
      <c r="J37" s="111">
        <f>(((('Balance de Energía'!J31*1000000000)/$AG$25)/1000)/$AF$25)/1000</f>
        <v>0</v>
      </c>
      <c r="K37" s="72">
        <f>(((('Balance de Energía'!K31*1000000000)/$AG$20)/1000)/$AF$20)/1000</f>
        <v>101.06294800000002</v>
      </c>
      <c r="L37" s="72">
        <f>(((('Balance de Energía'!L31*1000000000)/$AG$11)/1000)/$AH$11)/1000</f>
        <v>22.327334000000004</v>
      </c>
      <c r="M37" s="72">
        <f>(((('Balance de Energía'!M31*1000000000)/$AG$16)/1000)/$AF$16)/1000</f>
        <v>0</v>
      </c>
      <c r="N37" s="72">
        <f>(((('Balance de Energía'!N31*1000000000)/$AG$19)/1000)/$AF$19)/1000</f>
        <v>0</v>
      </c>
      <c r="O37" s="72">
        <f>(((('Balance de Energía'!O31*1000000000)/$AG$15)/1000)/$AF$15)/1000</f>
        <v>0.74814545454545467</v>
      </c>
      <c r="P37" s="72">
        <f>(((('Balance de Energía'!P31*1000000000)/$AG$17)/1000)/$AF$17)/1000</f>
        <v>0</v>
      </c>
      <c r="Q37" s="72">
        <f>(((('Balance de Energía'!Q31*1000000000)/$AG$18)/1000)/$AF$18)/1000</f>
        <v>0</v>
      </c>
      <c r="R37" s="72">
        <f>(((('Balance de Energía'!R31*1000000000)/$AG$14)/1000)/$AF$14)/1000</f>
        <v>0</v>
      </c>
      <c r="S37" s="72">
        <f>(((('Balance de Energía'!S31*1000000000)/$AG$26)/1000)/$AF$26)/1000</f>
        <v>0</v>
      </c>
      <c r="T37" s="72">
        <f>(((('Balance de Energía'!T31*1000000000)/$AG$24)/1000)/$AF$24)/1000</f>
        <v>0</v>
      </c>
      <c r="U37" s="72">
        <f>(((('Balance de Energía'!U31*1000000000)/$AG$28)/1000)/$AF$28)/1000</f>
        <v>0</v>
      </c>
      <c r="V37" s="120">
        <f>(((('Balance de Energía'!V31*1000000000)/$AG$27)/1000)/$AF$27)/1000</f>
        <v>535.17599999999993</v>
      </c>
      <c r="W37" s="72">
        <f>(((('Balance de Energía'!W31*1000000000)/$AG$24)/1000)/$AF$24)/1000</f>
        <v>0</v>
      </c>
      <c r="X37" s="72">
        <f>(((('Balance de Energía'!X31*1000000000)/$AG$29)/1000)/$AF$29)/1000</f>
        <v>0</v>
      </c>
      <c r="Y37" s="72">
        <f>(((('Balance de Energía'!Y31*1000000000)/$AG$30)/1000)/$AF$30)/1000</f>
        <v>0</v>
      </c>
      <c r="Z37" s="73">
        <f>(((('Balance de Energía'!Z31*1000000000)/$AG$31)/1000)/$AF$31)/1000</f>
        <v>0</v>
      </c>
      <c r="AA37" s="120">
        <f>(((('Balance de Energía'!AA31*1000000000)/$AG$32)/1000)/$AF$32)/1000</f>
        <v>0</v>
      </c>
      <c r="AB37" s="72">
        <f>(((('Balance de Energía'!AB31*1000000000)/$AG$33)/1000)/$AF$33)/1000</f>
        <v>0</v>
      </c>
      <c r="AC37" s="87">
        <f t="shared" si="0"/>
        <v>706.08877169560537</v>
      </c>
      <c r="AE37" s="3" t="s">
        <v>129</v>
      </c>
      <c r="AF37" s="180"/>
      <c r="AG37" s="180"/>
      <c r="AH37" s="183"/>
    </row>
    <row r="38" spans="1:34">
      <c r="A38" s="317"/>
      <c r="B38" s="105" t="s">
        <v>53</v>
      </c>
      <c r="C38" s="110">
        <f>(((('Balance de Energía'!C32*1000000000)/$AG$9)/1000)/$AF$9)/1000</f>
        <v>0</v>
      </c>
      <c r="D38" s="72">
        <f>(((('Balance de Energía'!D32*1000000000)/$AG$21)/1000)/$AF$21)/1000</f>
        <v>0</v>
      </c>
      <c r="E38" s="72">
        <f>(((('Balance de Energía'!E32*1000000000)/$AG$23)/1000)/$AF$23)/1000</f>
        <v>0</v>
      </c>
      <c r="F38" s="72">
        <f>(((('Balance de Energía'!F32*1000000000)/$AG$22)/1000)/$AF$22)/1000</f>
        <v>0</v>
      </c>
      <c r="G38" s="72">
        <f>(((('Balance de Energía'!G32*1000000000)/$AG$27)/1000)/$AF$27)/1000</f>
        <v>0</v>
      </c>
      <c r="H38" s="72">
        <f>(((('Balance de Energía'!H32*1000000000)/$AG$27)/1000)/$AF$27)/1000</f>
        <v>0</v>
      </c>
      <c r="I38" s="72">
        <f>(((('Balance de Energía'!I32*1000000000)/$AG$27)/1000)/$AF$27)/1000</f>
        <v>0</v>
      </c>
      <c r="J38" s="111">
        <f>(((('Balance de Energía'!J32*1000000000)/$AG$25)/1000)/$AF$25)/1000</f>
        <v>0</v>
      </c>
      <c r="K38" s="72">
        <f>(((('Balance de Energía'!K32*1000000000)/$AG$20)/1000)/$AF$20)/1000</f>
        <v>38.769898999999995</v>
      </c>
      <c r="L38" s="72">
        <f>(((('Balance de Energía'!L32*1000000000)/$AG$11)/1000)/$AH$11)/1000</f>
        <v>4.1559999999999997</v>
      </c>
      <c r="M38" s="72">
        <f>(((('Balance de Energía'!M32*1000000000)/$AG$16)/1000)/$AF$16)/1000</f>
        <v>0</v>
      </c>
      <c r="N38" s="72">
        <f>(((('Balance de Energía'!N32*1000000000)/$AG$19)/1000)/$AF$19)/1000</f>
        <v>0</v>
      </c>
      <c r="O38" s="72">
        <f>(((('Balance de Energía'!O32*1000000000)/$AG$15)/1000)/$AF$15)/1000</f>
        <v>0</v>
      </c>
      <c r="P38" s="72">
        <f>(((('Balance de Energía'!P32*1000000000)/$AG$17)/1000)/$AF$17)/1000</f>
        <v>0</v>
      </c>
      <c r="Q38" s="72">
        <f>(((('Balance de Energía'!Q32*1000000000)/$AG$18)/1000)/$AF$18)/1000</f>
        <v>0</v>
      </c>
      <c r="R38" s="72">
        <f>(((('Balance de Energía'!R32*1000000000)/$AG$14)/1000)/$AF$14)/1000</f>
        <v>0</v>
      </c>
      <c r="S38" s="72">
        <f>(((('Balance de Energía'!S32*1000000000)/$AG$26)/1000)/$AF$26)/1000</f>
        <v>0</v>
      </c>
      <c r="T38" s="72">
        <f>(((('Balance de Energía'!T32*1000000000)/$AG$24)/1000)/$AF$24)/1000</f>
        <v>0</v>
      </c>
      <c r="U38" s="72">
        <f>(((('Balance de Energía'!U32*1000000000)/$AG$28)/1000)/$AF$28)/1000</f>
        <v>0</v>
      </c>
      <c r="V38" s="120">
        <f>(((('Balance de Energía'!V32*1000000000)/$AG$27)/1000)/$AF$27)/1000</f>
        <v>526.58538600000009</v>
      </c>
      <c r="W38" s="72">
        <f>(((('Balance de Energía'!W32*1000000000)/$AG$24)/1000)/$AF$24)/1000</f>
        <v>0</v>
      </c>
      <c r="X38" s="72">
        <f>(((('Balance de Energía'!X32*1000000000)/$AG$29)/1000)/$AF$29)/1000</f>
        <v>0</v>
      </c>
      <c r="Y38" s="72">
        <f>(((('Balance de Energía'!Y32*1000000000)/$AG$30)/1000)/$AF$30)/1000</f>
        <v>0</v>
      </c>
      <c r="Z38" s="73">
        <f>(((('Balance de Energía'!Z32*1000000000)/$AG$31)/1000)/$AF$31)/1000</f>
        <v>0</v>
      </c>
      <c r="AA38" s="120">
        <f>(((('Balance de Energía'!AA32*1000000000)/$AG$32)/1000)/$AF$32)/1000</f>
        <v>0</v>
      </c>
      <c r="AB38" s="72">
        <f>(((('Balance de Energía'!AB32*1000000000)/$AG$33)/1000)/$AF$33)/1000</f>
        <v>0</v>
      </c>
      <c r="AC38" s="87">
        <f t="shared" si="0"/>
        <v>569.51128500000004</v>
      </c>
      <c r="AE38" s="3" t="s">
        <v>130</v>
      </c>
    </row>
    <row r="39" spans="1:34">
      <c r="A39" s="317"/>
      <c r="B39" s="105" t="s">
        <v>54</v>
      </c>
      <c r="C39" s="110">
        <f>(((('Balance de Energía'!C33*1000000000)/$AG$9)/1000)/$AF$9)/1000</f>
        <v>0</v>
      </c>
      <c r="D39" s="72">
        <f>(((('Balance de Energía'!D33*1000000000)/$AG$21)/1000)/$AF$21)/1000</f>
        <v>72.331508299999996</v>
      </c>
      <c r="E39" s="72">
        <f>(((('Balance de Energía'!E33*1000000000)/$AG$23)/1000)/$AF$23)/1000</f>
        <v>9.0315142857142856</v>
      </c>
      <c r="F39" s="72">
        <f>(((('Balance de Energía'!F33*1000000000)/$AG$22)/1000)/$AF$22)/1000</f>
        <v>3942.2748702863591</v>
      </c>
      <c r="G39" s="72">
        <f>(((('Balance de Energía'!G33*1000000000)/$AG$27)/1000)/$AF$27)/1000</f>
        <v>0</v>
      </c>
      <c r="H39" s="72">
        <f>(((('Balance de Energía'!H33*1000000000)/$AG$27)/1000)/$AF$27)/1000</f>
        <v>0</v>
      </c>
      <c r="I39" s="72">
        <f>(((('Balance de Energía'!I33*1000000000)/$AG$27)/1000)/$AF$27)/1000</f>
        <v>0</v>
      </c>
      <c r="J39" s="111">
        <f>(((('Balance de Energía'!J33*1000000000)/$AG$25)/1000)/$AF$25)/1000</f>
        <v>0</v>
      </c>
      <c r="K39" s="72">
        <f>(((('Balance de Energía'!K33*1000000000)/$AG$20)/1000)/$AF$20)/1000</f>
        <v>1.2761810000000005</v>
      </c>
      <c r="L39" s="72">
        <f>(((('Balance de Energía'!L33*1000000000)/$AG$11)/1000)/$AH$11)/1000</f>
        <v>200.14122999999995</v>
      </c>
      <c r="M39" s="72">
        <f>(((('Balance de Energía'!M33*1000000000)/$AG$16)/1000)/$AF$16)/1000</f>
        <v>0</v>
      </c>
      <c r="N39" s="72">
        <f>(((('Balance de Energía'!N33*1000000000)/$AG$19)/1000)/$AF$19)/1000</f>
        <v>4.2000000000000006E-3</v>
      </c>
      <c r="O39" s="72">
        <f>(((('Balance de Energía'!O33*1000000000)/$AG$15)/1000)/$AF$15)/1000</f>
        <v>12.674313363636367</v>
      </c>
      <c r="P39" s="72">
        <f>(((('Balance de Energía'!P33*1000000000)/$AG$17)/1000)/$AF$17)/1000</f>
        <v>0</v>
      </c>
      <c r="Q39" s="72">
        <f>(((('Balance de Energía'!Q33*1000000000)/$AG$18)/1000)/$AF$18)/1000</f>
        <v>0</v>
      </c>
      <c r="R39" s="72">
        <f>(((('Balance de Energía'!R33*1000000000)/$AG$14)/1000)/$AF$14)/1000</f>
        <v>0</v>
      </c>
      <c r="S39" s="72">
        <f>(((('Balance de Energía'!S33*1000000000)/$AG$26)/1000)/$AF$26)/1000</f>
        <v>0</v>
      </c>
      <c r="T39" s="72">
        <f>(((('Balance de Energía'!T33*1000000000)/$AG$24)/1000)/$AF$24)/1000</f>
        <v>0</v>
      </c>
      <c r="U39" s="72">
        <f>(((('Balance de Energía'!U33*1000000000)/$AG$28)/1000)/$AF$28)/1000</f>
        <v>0</v>
      </c>
      <c r="V39" s="120">
        <f>(((('Balance de Energía'!V33*1000000000)/$AG$27)/1000)/$AF$27)/1000</f>
        <v>7220.533787319996</v>
      </c>
      <c r="W39" s="72">
        <f>(((('Balance de Energía'!W33*1000000000)/$AG$24)/1000)/$AF$24)/1000</f>
        <v>0</v>
      </c>
      <c r="X39" s="72">
        <f>(((('Balance de Energía'!X33*1000000000)/$AG$29)/1000)/$AF$29)/1000</f>
        <v>0</v>
      </c>
      <c r="Y39" s="72">
        <f>(((('Balance de Energía'!Y33*1000000000)/$AG$30)/1000)/$AF$30)/1000</f>
        <v>0</v>
      </c>
      <c r="Z39" s="73">
        <f>(((('Balance de Energía'!Z33*1000000000)/$AG$31)/1000)/$AF$31)/1000</f>
        <v>0</v>
      </c>
      <c r="AA39" s="120">
        <f>(((('Balance de Energía'!AA33*1000000000)/$AG$32)/1000)/$AF$32)/1000</f>
        <v>0</v>
      </c>
      <c r="AB39" s="72">
        <f>(((('Balance de Energía'!AB33*1000000000)/$AG$33)/1000)/$AF$33)/1000</f>
        <v>0</v>
      </c>
      <c r="AC39" s="87">
        <f t="shared" si="0"/>
        <v>11458.267604555705</v>
      </c>
      <c r="AE39" s="3" t="s">
        <v>131</v>
      </c>
    </row>
    <row r="40" spans="1:34">
      <c r="A40" s="317"/>
      <c r="B40" s="105" t="s">
        <v>55</v>
      </c>
      <c r="C40" s="110">
        <f>(((('Balance de Energía'!C34*1000000000)/$AG$9)/1000)/$AF$9)/1000</f>
        <v>0</v>
      </c>
      <c r="D40" s="72">
        <f>(((('Balance de Energía'!D34*1000000000)/$AG$21)/1000)/$AF$21)/1000</f>
        <v>0</v>
      </c>
      <c r="E40" s="72">
        <f>(((('Balance de Energía'!E34*1000000000)/$AG$23)/1000)/$AF$23)/1000</f>
        <v>0</v>
      </c>
      <c r="F40" s="72">
        <f>(((('Balance de Energía'!F34*1000000000)/$AG$22)/1000)/$AF$22)/1000</f>
        <v>0</v>
      </c>
      <c r="G40" s="72">
        <f>(((('Balance de Energía'!G34*1000000000)/$AG$27)/1000)/$AF$27)/1000</f>
        <v>0</v>
      </c>
      <c r="H40" s="72">
        <f>(((('Balance de Energía'!H34*1000000000)/$AG$27)/1000)/$AF$27)/1000</f>
        <v>0</v>
      </c>
      <c r="I40" s="72">
        <f>(((('Balance de Energía'!I34*1000000000)/$AG$27)/1000)/$AF$27)/1000</f>
        <v>0</v>
      </c>
      <c r="J40" s="111">
        <f>(((('Balance de Energía'!J34*1000000000)/$AG$25)/1000)/$AF$25)/1000</f>
        <v>0</v>
      </c>
      <c r="K40" s="72">
        <f>(((('Balance de Energía'!K34*1000000000)/$AG$20)/1000)/$AF$20)/1000</f>
        <v>0</v>
      </c>
      <c r="L40" s="72">
        <f>(((('Balance de Energía'!L34*1000000000)/$AG$11)/1000)/$AH$11)/1000</f>
        <v>0</v>
      </c>
      <c r="M40" s="72">
        <f>(((('Balance de Energía'!M34*1000000000)/$AG$16)/1000)/$AF$16)/1000</f>
        <v>0</v>
      </c>
      <c r="N40" s="72">
        <f>(((('Balance de Energía'!N34*1000000000)/$AG$19)/1000)/$AF$19)/1000</f>
        <v>0</v>
      </c>
      <c r="O40" s="72">
        <f>(((('Balance de Energía'!O34*1000000000)/$AG$15)/1000)/$AF$15)/1000</f>
        <v>5.8176454545454535</v>
      </c>
      <c r="P40" s="72">
        <f>(((('Balance de Energía'!P34*1000000000)/$AG$17)/1000)/$AF$17)/1000</f>
        <v>0</v>
      </c>
      <c r="Q40" s="72">
        <f>(((('Balance de Energía'!Q34*1000000000)/$AG$18)/1000)/$AF$18)/1000</f>
        <v>0</v>
      </c>
      <c r="R40" s="72">
        <f>(((('Balance de Energía'!R34*1000000000)/$AG$14)/1000)/$AF$14)/1000</f>
        <v>0</v>
      </c>
      <c r="S40" s="72">
        <f>(((('Balance de Energía'!S34*1000000000)/$AG$26)/1000)/$AF$26)/1000</f>
        <v>0</v>
      </c>
      <c r="T40" s="72">
        <f>(((('Balance de Energía'!T34*1000000000)/$AG$24)/1000)/$AF$24)/1000</f>
        <v>0</v>
      </c>
      <c r="U40" s="72">
        <f>(((('Balance de Energía'!U34*1000000000)/$AG$28)/1000)/$AF$28)/1000</f>
        <v>0</v>
      </c>
      <c r="V40" s="120">
        <f>(((('Balance de Energía'!V34*1000000000)/$AG$27)/1000)/$AF$27)/1000</f>
        <v>464.34751299999999</v>
      </c>
      <c r="W40" s="72">
        <f>(((('Balance de Energía'!W34*1000000000)/$AG$24)/1000)/$AF$24)/1000</f>
        <v>0</v>
      </c>
      <c r="X40" s="72">
        <f>(((('Balance de Energía'!X34*1000000000)/$AG$29)/1000)/$AF$29)/1000</f>
        <v>157807.91208791209</v>
      </c>
      <c r="Y40" s="72">
        <f>(((('Balance de Energía'!Y34*1000000000)/$AG$30)/1000)/$AF$30)/1000</f>
        <v>0</v>
      </c>
      <c r="Z40" s="73">
        <f>(((('Balance de Energía'!Z34*1000000000)/$AG$31)/1000)/$AF$31)/1000</f>
        <v>183068.05555555559</v>
      </c>
      <c r="AA40" s="120">
        <f>(((('Balance de Energía'!AA34*1000000000)/$AG$32)/1000)/$AF$32)/1000</f>
        <v>0</v>
      </c>
      <c r="AB40" s="72">
        <f>(((('Balance de Energía'!AB34*1000000000)/$AG$33)/1000)/$AF$33)/1000</f>
        <v>0</v>
      </c>
      <c r="AC40" s="87">
        <f t="shared" si="0"/>
        <v>341346.13280192221</v>
      </c>
    </row>
    <row r="41" spans="1:34">
      <c r="A41" s="317"/>
      <c r="B41" s="105" t="s">
        <v>56</v>
      </c>
      <c r="C41" s="110">
        <f>(((('Balance de Energía'!C35*1000000000)/$AG$9)/1000)/$AF$9)/1000</f>
        <v>0</v>
      </c>
      <c r="D41" s="72">
        <f>(((('Balance de Energía'!D35*1000000000)/$AG$21)/1000)/$AF$21)/1000</f>
        <v>163.45597303000002</v>
      </c>
      <c r="E41" s="72">
        <f>(((('Balance de Energía'!E35*1000000000)/$AG$23)/1000)/$AF$23)/1000</f>
        <v>0</v>
      </c>
      <c r="F41" s="72">
        <f>(((('Balance de Energía'!F35*1000000000)/$AG$22)/1000)/$AF$22)/1000</f>
        <v>0</v>
      </c>
      <c r="G41" s="72">
        <f>(((('Balance de Energía'!G35*1000000000)/$AG$27)/1000)/$AF$27)/1000</f>
        <v>0</v>
      </c>
      <c r="H41" s="72">
        <f>(((('Balance de Energía'!H35*1000000000)/$AG$27)/1000)/$AF$27)/1000</f>
        <v>0</v>
      </c>
      <c r="I41" s="72">
        <f>(((('Balance de Energía'!I35*1000000000)/$AG$27)/1000)/$AF$27)/1000</f>
        <v>0</v>
      </c>
      <c r="J41" s="111">
        <f>(((('Balance de Energía'!J35*1000000000)/$AG$25)/1000)/$AF$25)/1000</f>
        <v>0</v>
      </c>
      <c r="K41" s="72">
        <f>(((('Balance de Energía'!K35*1000000000)/$AG$20)/1000)/$AF$20)/1000</f>
        <v>3.2999999999999995E-3</v>
      </c>
      <c r="L41" s="72">
        <f>(((('Balance de Energía'!L35*1000000000)/$AG$11)/1000)/$AH$11)/1000</f>
        <v>0</v>
      </c>
      <c r="M41" s="72">
        <f>(((('Balance de Energía'!M35*1000000000)/$AG$16)/1000)/$AF$16)/1000</f>
        <v>0</v>
      </c>
      <c r="N41" s="72">
        <f>(((('Balance de Energía'!N35*1000000000)/$AG$19)/1000)/$AF$19)/1000</f>
        <v>0</v>
      </c>
      <c r="O41" s="72">
        <f>(((('Balance de Energía'!O35*1000000000)/$AG$15)/1000)/$AF$15)/1000</f>
        <v>263.67073272727265</v>
      </c>
      <c r="P41" s="72">
        <f>(((('Balance de Energía'!P35*1000000000)/$AG$17)/1000)/$AF$17)/1000</f>
        <v>0</v>
      </c>
      <c r="Q41" s="72">
        <f>(((('Balance de Energía'!Q35*1000000000)/$AG$18)/1000)/$AF$18)/1000</f>
        <v>0</v>
      </c>
      <c r="R41" s="72">
        <f>(((('Balance de Energía'!R35*1000000000)/$AG$14)/1000)/$AF$14)/1000</f>
        <v>0</v>
      </c>
      <c r="S41" s="72">
        <f>(((('Balance de Energía'!S35*1000000000)/$AG$26)/1000)/$AF$26)/1000</f>
        <v>0</v>
      </c>
      <c r="T41" s="72">
        <f>(((('Balance de Energía'!T35*1000000000)/$AG$24)/1000)/$AF$24)/1000</f>
        <v>0</v>
      </c>
      <c r="U41" s="72">
        <f>(((('Balance de Energía'!U35*1000000000)/$AG$28)/1000)/$AF$28)/1000</f>
        <v>0</v>
      </c>
      <c r="V41" s="120">
        <f>(((('Balance de Energía'!V35*1000000000)/$AG$27)/1000)/$AF$27)/1000</f>
        <v>172.30123499999996</v>
      </c>
      <c r="W41" s="72">
        <f>(((('Balance de Energía'!W35*1000000000)/$AG$24)/1000)/$AF$24)/1000</f>
        <v>0</v>
      </c>
      <c r="X41" s="72">
        <f>(((('Balance de Energía'!X35*1000000000)/$AG$29)/1000)/$AF$29)/1000</f>
        <v>0</v>
      </c>
      <c r="Y41" s="72">
        <f>(((('Balance de Energía'!Y35*1000000000)/$AG$30)/1000)/$AF$30)/1000</f>
        <v>0</v>
      </c>
      <c r="Z41" s="73">
        <f>(((('Balance de Energía'!Z35*1000000000)/$AG$31)/1000)/$AF$31)/1000</f>
        <v>0</v>
      </c>
      <c r="AA41" s="120">
        <f>(((('Balance de Energía'!AA35*1000000000)/$AG$32)/1000)/$AF$32)/1000</f>
        <v>0</v>
      </c>
      <c r="AB41" s="72">
        <f>(((('Balance de Energía'!AB35*1000000000)/$AG$33)/1000)/$AF$33)/1000</f>
        <v>0</v>
      </c>
      <c r="AC41" s="87">
        <f t="shared" si="0"/>
        <v>599.43124075727269</v>
      </c>
    </row>
    <row r="42" spans="1:34">
      <c r="A42" s="317"/>
      <c r="B42" s="105" t="s">
        <v>57</v>
      </c>
      <c r="C42" s="110">
        <f>(((('Balance de Energía'!C36*1000000000)/$AG$9)/1000)/$AF$9)/1000</f>
        <v>0</v>
      </c>
      <c r="D42" s="72">
        <f>(((('Balance de Energía'!D36*1000000000)/$AG$21)/1000)/$AF$21)/1000</f>
        <v>4.7878151599999992</v>
      </c>
      <c r="E42" s="72">
        <f>(((('Balance de Energía'!E36*1000000000)/$AG$23)/1000)/$AF$23)/1000</f>
        <v>0.1205592857142857</v>
      </c>
      <c r="F42" s="72">
        <f>(((('Balance de Energía'!F36*1000000000)/$AG$22)/1000)/$AF$22)/1000</f>
        <v>2.7396599999999998</v>
      </c>
      <c r="G42" s="72">
        <f>(((('Balance de Energía'!G36*1000000000)/$AG$27)/1000)/$AF$27)/1000</f>
        <v>0</v>
      </c>
      <c r="H42" s="72">
        <f>(((('Balance de Energía'!H36*1000000000)/$AG$27)/1000)/$AF$27)/1000</f>
        <v>0</v>
      </c>
      <c r="I42" s="72">
        <f>(((('Balance de Energía'!I36*1000000000)/$AG$27)/1000)/$AF$27)/1000</f>
        <v>0</v>
      </c>
      <c r="J42" s="111">
        <f>(((('Balance de Energía'!J36*1000000000)/$AG$25)/1000)/$AF$25)/1000</f>
        <v>0</v>
      </c>
      <c r="K42" s="72">
        <f>(((('Balance de Energía'!K36*1000000000)/$AG$20)/1000)/$AF$20)/1000</f>
        <v>1.6095060000000001</v>
      </c>
      <c r="L42" s="72">
        <f>(((('Balance de Energía'!L36*1000000000)/$AG$11)/1000)/$AH$11)/1000</f>
        <v>6.0281540000000007</v>
      </c>
      <c r="M42" s="72">
        <f>(((('Balance de Energía'!M36*1000000000)/$AG$16)/1000)/$AF$16)/1000</f>
        <v>0</v>
      </c>
      <c r="N42" s="72">
        <f>(((('Balance de Energía'!N36*1000000000)/$AG$19)/1000)/$AF$19)/1000</f>
        <v>0</v>
      </c>
      <c r="O42" s="72">
        <f>(((('Balance de Energía'!O36*1000000000)/$AG$15)/1000)/$AF$15)/1000</f>
        <v>1.3969090909090907E-2</v>
      </c>
      <c r="P42" s="72">
        <f>(((('Balance de Energía'!P36*1000000000)/$AG$17)/1000)/$AF$17)/1000</f>
        <v>0</v>
      </c>
      <c r="Q42" s="72">
        <f>(((('Balance de Energía'!Q36*1000000000)/$AG$18)/1000)/$AF$18)/1000</f>
        <v>0</v>
      </c>
      <c r="R42" s="72">
        <f>(((('Balance de Energía'!R36*1000000000)/$AG$14)/1000)/$AF$14)/1000</f>
        <v>0</v>
      </c>
      <c r="S42" s="72">
        <f>(((('Balance de Energía'!S36*1000000000)/$AG$26)/1000)/$AF$26)/1000</f>
        <v>0</v>
      </c>
      <c r="T42" s="72">
        <f>(((('Balance de Energía'!T36*1000000000)/$AG$24)/1000)/$AF$24)/1000</f>
        <v>340.16693999999995</v>
      </c>
      <c r="U42" s="72">
        <f>(((('Balance de Energía'!U36*1000000000)/$AG$28)/1000)/$AF$28)/1000</f>
        <v>0</v>
      </c>
      <c r="V42" s="120">
        <f>(((('Balance de Energía'!V36*1000000000)/$AG$27)/1000)/$AF$27)/1000</f>
        <v>573.76645961661984</v>
      </c>
      <c r="W42" s="72">
        <f>(((('Balance de Energía'!W36*1000000000)/$AG$24)/1000)/$AF$24)/1000</f>
        <v>0</v>
      </c>
      <c r="X42" s="72">
        <f>(((('Balance de Energía'!X36*1000000000)/$AG$29)/1000)/$AF$29)/1000</f>
        <v>0</v>
      </c>
      <c r="Y42" s="72">
        <f>(((('Balance de Energía'!Y36*1000000000)/$AG$30)/1000)/$AF$30)/1000</f>
        <v>0</v>
      </c>
      <c r="Z42" s="73">
        <f>(((('Balance de Energía'!Z36*1000000000)/$AG$31)/1000)/$AF$31)/1000</f>
        <v>0</v>
      </c>
      <c r="AA42" s="120">
        <f>(((('Balance de Energía'!AA36*1000000000)/$AG$32)/1000)/$AF$32)/1000</f>
        <v>0</v>
      </c>
      <c r="AB42" s="72">
        <f>(((('Balance de Energía'!AB36*1000000000)/$AG$33)/1000)/$AF$33)/1000</f>
        <v>0</v>
      </c>
      <c r="AC42" s="87">
        <f t="shared" si="0"/>
        <v>929.23306315324317</v>
      </c>
    </row>
    <row r="43" spans="1:34">
      <c r="A43" s="317"/>
      <c r="B43" s="105" t="s">
        <v>58</v>
      </c>
      <c r="C43" s="110">
        <f>(((('Balance de Energía'!C37*1000000000)/$AG$9)/1000)/$AF$9)/1000</f>
        <v>0</v>
      </c>
      <c r="D43" s="72">
        <f>(((('Balance de Energía'!D37*1000000000)/$AG$21)/1000)/$AF$21)/1000</f>
        <v>0.61708222999999995</v>
      </c>
      <c r="E43" s="72">
        <f>(((('Balance de Energía'!E37*1000000000)/$AG$23)/1000)/$AF$23)/1000</f>
        <v>98.625469500000008</v>
      </c>
      <c r="F43" s="72">
        <f>(((('Balance de Energía'!F37*1000000000)/$AG$22)/1000)/$AF$22)/1000</f>
        <v>1.2715890000000001</v>
      </c>
      <c r="G43" s="72">
        <f>(((('Balance de Energía'!G37*1000000000)/$AG$27)/1000)/$AF$27)/1000</f>
        <v>0</v>
      </c>
      <c r="H43" s="72">
        <f>(((('Balance de Energía'!H37*1000000000)/$AG$27)/1000)/$AF$27)/1000</f>
        <v>0</v>
      </c>
      <c r="I43" s="72">
        <f>(((('Balance de Energía'!I37*1000000000)/$AG$27)/1000)/$AF$27)/1000</f>
        <v>0</v>
      </c>
      <c r="J43" s="111">
        <f>(((('Balance de Energía'!J37*1000000000)/$AG$25)/1000)/$AF$25)/1000</f>
        <v>0</v>
      </c>
      <c r="K43" s="72">
        <f>(((('Balance de Energía'!K37*1000000000)/$AG$20)/1000)/$AF$20)/1000</f>
        <v>0.32491856999999996</v>
      </c>
      <c r="L43" s="72">
        <f>(((('Balance de Energía'!L37*1000000000)/$AG$11)/1000)/$AH$11)/1000</f>
        <v>0.7573700000000001</v>
      </c>
      <c r="M43" s="72">
        <f>(((('Balance de Energía'!M37*1000000000)/$AG$16)/1000)/$AF$16)/1000</f>
        <v>0</v>
      </c>
      <c r="N43" s="72">
        <f>(((('Balance de Energía'!N37*1000000000)/$AG$19)/1000)/$AF$19)/1000</f>
        <v>0</v>
      </c>
      <c r="O43" s="72">
        <f>(((('Balance de Energía'!O37*1000000000)/$AG$15)/1000)/$AF$15)/1000</f>
        <v>0.34612036363636367</v>
      </c>
      <c r="P43" s="72">
        <f>(((('Balance de Energía'!P37*1000000000)/$AG$17)/1000)/$AF$17)/1000</f>
        <v>0</v>
      </c>
      <c r="Q43" s="72">
        <f>(((('Balance de Energía'!Q37*1000000000)/$AG$18)/1000)/$AF$18)/1000</f>
        <v>0</v>
      </c>
      <c r="R43" s="72">
        <f>(((('Balance de Energía'!R37*1000000000)/$AG$14)/1000)/$AF$14)/1000</f>
        <v>0</v>
      </c>
      <c r="S43" s="72">
        <f>(((('Balance de Energía'!S37*1000000000)/$AG$26)/1000)/$AF$26)/1000</f>
        <v>0</v>
      </c>
      <c r="T43" s="72">
        <f>(((('Balance de Energía'!T37*1000000000)/$AG$24)/1000)/$AF$24)/1000</f>
        <v>0</v>
      </c>
      <c r="U43" s="72">
        <f>(((('Balance de Energía'!U37*1000000000)/$AG$28)/1000)/$AF$28)/1000</f>
        <v>0</v>
      </c>
      <c r="V43" s="120">
        <f>(((('Balance de Energía'!V37*1000000000)/$AG$27)/1000)/$AF$27)/1000</f>
        <v>19.752412259999996</v>
      </c>
      <c r="W43" s="72">
        <f>(((('Balance de Energía'!W37*1000000000)/$AG$24)/1000)/$AF$24)/1000</f>
        <v>6.1798299999999999</v>
      </c>
      <c r="X43" s="72">
        <f>(((('Balance de Energía'!X37*1000000000)/$AG$29)/1000)/$AF$29)/1000</f>
        <v>0</v>
      </c>
      <c r="Y43" s="72">
        <f>(((('Balance de Energía'!Y37*1000000000)/$AG$30)/1000)/$AF$30)/1000</f>
        <v>0</v>
      </c>
      <c r="Z43" s="73">
        <f>(((('Balance de Energía'!Z37*1000000000)/$AG$31)/1000)/$AF$31)/1000</f>
        <v>0</v>
      </c>
      <c r="AA43" s="120">
        <f>(((('Balance de Energía'!AA37*1000000000)/$AG$32)/1000)/$AF$32)/1000</f>
        <v>0</v>
      </c>
      <c r="AB43" s="72">
        <f>(((('Balance de Energía'!AB37*1000000000)/$AG$33)/1000)/$AF$33)/1000</f>
        <v>0</v>
      </c>
      <c r="AC43" s="87">
        <f t="shared" si="0"/>
        <v>127.87479192363635</v>
      </c>
    </row>
    <row r="44" spans="1:34">
      <c r="A44" s="317"/>
      <c r="B44" s="105" t="s">
        <v>59</v>
      </c>
      <c r="C44" s="110">
        <f>(((('Balance de Energía'!C38*1000000000)/$AG$9)/1000)/$AF$9)/1000</f>
        <v>0</v>
      </c>
      <c r="D44" s="72">
        <f>(((('Balance de Energía'!D38*1000000000)/$AG$21)/1000)/$AF$21)/1000</f>
        <v>7.5805000000000011E-2</v>
      </c>
      <c r="E44" s="72">
        <f>(((('Balance de Energía'!E38*1000000000)/$AG$23)/1000)/$AF$23)/1000</f>
        <v>3.4960015714285713</v>
      </c>
      <c r="F44" s="72">
        <f>(((('Balance de Energía'!F38*1000000000)/$AG$22)/1000)/$AF$22)/1000</f>
        <v>0</v>
      </c>
      <c r="G44" s="72">
        <f>(((('Balance de Energía'!G38*1000000000)/$AG$27)/1000)/$AF$27)/1000</f>
        <v>0</v>
      </c>
      <c r="H44" s="72">
        <f>(((('Balance de Energía'!H38*1000000000)/$AG$27)/1000)/$AF$27)/1000</f>
        <v>0</v>
      </c>
      <c r="I44" s="72">
        <f>(((('Balance de Energía'!I38*1000000000)/$AG$27)/1000)/$AF$27)/1000</f>
        <v>0</v>
      </c>
      <c r="J44" s="111">
        <f>(((('Balance de Energía'!J38*1000000000)/$AG$25)/1000)/$AF$25)/1000</f>
        <v>0</v>
      </c>
      <c r="K44" s="72">
        <f>(((('Balance de Energía'!K38*1000000000)/$AG$20)/1000)/$AF$20)/1000</f>
        <v>211.28152268000005</v>
      </c>
      <c r="L44" s="72">
        <f>(((('Balance de Energía'!L38*1000000000)/$AG$11)/1000)/$AH$11)/1000</f>
        <v>27.133526799999999</v>
      </c>
      <c r="M44" s="72">
        <f>(((('Balance de Energía'!M38*1000000000)/$AG$16)/1000)/$AF$16)/1000</f>
        <v>0</v>
      </c>
      <c r="N44" s="72">
        <f>(((('Balance de Energía'!N38*1000000000)/$AG$19)/1000)/$AF$19)/1000</f>
        <v>0</v>
      </c>
      <c r="O44" s="72">
        <f>(((('Balance de Energía'!O38*1000000000)/$AG$15)/1000)/$AF$15)/1000</f>
        <v>4.2373086181818183</v>
      </c>
      <c r="P44" s="72">
        <f>(((('Balance de Energía'!P38*1000000000)/$AG$17)/1000)/$AF$17)/1000</f>
        <v>0</v>
      </c>
      <c r="Q44" s="72">
        <f>(((('Balance de Energía'!Q38*1000000000)/$AG$18)/1000)/$AF$18)/1000</f>
        <v>0</v>
      </c>
      <c r="R44" s="72">
        <f>(((('Balance de Energía'!R38*1000000000)/$AG$14)/1000)/$AF$14)/1000</f>
        <v>0</v>
      </c>
      <c r="S44" s="72">
        <f>(((('Balance de Energía'!S38*1000000000)/$AG$26)/1000)/$AF$26)/1000</f>
        <v>0</v>
      </c>
      <c r="T44" s="72">
        <f>(((('Balance de Energía'!T38*1000000000)/$AG$24)/1000)/$AF$24)/1000</f>
        <v>0</v>
      </c>
      <c r="U44" s="72">
        <f>(((('Balance de Energía'!U38*1000000000)/$AG$28)/1000)/$AF$28)/1000</f>
        <v>0</v>
      </c>
      <c r="V44" s="120">
        <f>(((('Balance de Energía'!V38*1000000000)/$AG$27)/1000)/$AF$27)/1000</f>
        <v>146.8053486</v>
      </c>
      <c r="W44" s="72">
        <f>(((('Balance de Energía'!W38*1000000000)/$AG$24)/1000)/$AF$24)/1000</f>
        <v>0</v>
      </c>
      <c r="X44" s="72">
        <f>(((('Balance de Energía'!X38*1000000000)/$AG$29)/1000)/$AF$29)/1000</f>
        <v>0</v>
      </c>
      <c r="Y44" s="72">
        <f>(((('Balance de Energía'!Y38*1000000000)/$AG$30)/1000)/$AF$30)/1000</f>
        <v>0</v>
      </c>
      <c r="Z44" s="73">
        <f>(((('Balance de Energía'!Z38*1000000000)/$AG$31)/1000)/$AF$31)/1000</f>
        <v>0</v>
      </c>
      <c r="AA44" s="120">
        <f>(((('Balance de Energía'!AA38*1000000000)/$AG$32)/1000)/$AF$32)/1000</f>
        <v>0</v>
      </c>
      <c r="AB44" s="72">
        <f>(((('Balance de Energía'!AB38*1000000000)/$AG$33)/1000)/$AF$33)/1000</f>
        <v>0</v>
      </c>
      <c r="AC44" s="87">
        <f t="shared" si="0"/>
        <v>393.02951326961045</v>
      </c>
    </row>
    <row r="45" spans="1:34">
      <c r="A45" s="317"/>
      <c r="B45" s="105" t="s">
        <v>60</v>
      </c>
      <c r="C45" s="110">
        <f>(((('Balance de Energía'!C39*1000000000)/$AG$9)/1000)/$AF$9)/1000</f>
        <v>0</v>
      </c>
      <c r="D45" s="72">
        <f>(((('Balance de Energía'!D39*1000000000)/$AG$21)/1000)/$AF$21)/1000</f>
        <v>373.18803094053999</v>
      </c>
      <c r="E45" s="72">
        <f>(((('Balance de Energía'!E39*1000000000)/$AG$23)/1000)/$AF$23)/1000</f>
        <v>86.951878392785716</v>
      </c>
      <c r="F45" s="72">
        <f>(((('Balance de Energía'!F39*1000000000)/$AG$22)/1000)/$AF$22)/1000</f>
        <v>2042.3265754000004</v>
      </c>
      <c r="G45" s="72">
        <f>(((('Balance de Energía'!G39*1000000000)/$AG$27)/1000)/$AF$27)/1000</f>
        <v>0</v>
      </c>
      <c r="H45" s="72">
        <f>(((('Balance de Energía'!H39*1000000000)/$AG$27)/1000)/$AF$27)/1000</f>
        <v>0</v>
      </c>
      <c r="I45" s="72">
        <f>(((('Balance de Energía'!I39*1000000000)/$AG$27)/1000)/$AF$27)/1000</f>
        <v>0</v>
      </c>
      <c r="J45" s="111">
        <f>(((('Balance de Energía'!J39*1000000000)/$AG$25)/1000)/$AF$25)/1000</f>
        <v>0</v>
      </c>
      <c r="K45" s="72">
        <f>(((('Balance de Energía'!K39*1000000000)/$AG$20)/1000)/$AF$20)/1000</f>
        <v>949.70034757333337</v>
      </c>
      <c r="L45" s="72">
        <f>(((('Balance de Energía'!L39*1000000000)/$AG$11)/1000)/$AH$11)/1000</f>
        <v>230.28689462000003</v>
      </c>
      <c r="M45" s="72">
        <f>(((('Balance de Energía'!M39*1000000000)/$AG$16)/1000)/$AF$16)/1000</f>
        <v>0</v>
      </c>
      <c r="N45" s="72">
        <f>(((('Balance de Energía'!N39*1000000000)/$AG$19)/1000)/$AF$19)/1000</f>
        <v>5.4420000000000002</v>
      </c>
      <c r="O45" s="72">
        <f>(((('Balance de Energía'!O39*1000000000)/$AG$15)/1000)/$AF$15)/1000</f>
        <v>158.60447187272715</v>
      </c>
      <c r="P45" s="72">
        <f>(((('Balance de Energía'!P39*1000000000)/$AG$17)/1000)/$AF$17)/1000</f>
        <v>3.0999999999999996E-2</v>
      </c>
      <c r="Q45" s="72">
        <f>(((('Balance de Energía'!Q39*1000000000)/$AG$18)/1000)/$AF$18)/1000</f>
        <v>24.264222999999998</v>
      </c>
      <c r="R45" s="72">
        <f>(((('Balance de Energía'!R39*1000000000)/$AG$14)/1000)/$AF$14)/1000</f>
        <v>0</v>
      </c>
      <c r="S45" s="72">
        <f>(((('Balance de Energía'!S39*1000000000)/$AG$26)/1000)/$AF$26)/1000</f>
        <v>0</v>
      </c>
      <c r="T45" s="72">
        <f>(((('Balance de Energía'!T39*1000000000)/$AG$24)/1000)/$AF$24)/1000</f>
        <v>0</v>
      </c>
      <c r="U45" s="72">
        <f>(((('Balance de Energía'!U39*1000000000)/$AG$28)/1000)/$AF$28)/1000</f>
        <v>0</v>
      </c>
      <c r="V45" s="120">
        <f>(((('Balance de Energía'!V39*1000000000)/$AG$27)/1000)/$AF$27)/1000</f>
        <v>9945.4495531599896</v>
      </c>
      <c r="W45" s="72">
        <f>(((('Balance de Energía'!W39*1000000000)/$AG$24)/1000)/$AF$24)/1000</f>
        <v>0.62545000000000006</v>
      </c>
      <c r="X45" s="72">
        <f>(((('Balance de Energía'!X39*1000000000)/$AG$29)/1000)/$AF$29)/1000</f>
        <v>0</v>
      </c>
      <c r="Y45" s="72">
        <f>(((('Balance de Energía'!Y39*1000000000)/$AG$30)/1000)/$AF$30)/1000</f>
        <v>0</v>
      </c>
      <c r="Z45" s="73">
        <f>(((('Balance de Energía'!Z39*1000000000)/$AG$31)/1000)/$AF$31)/1000</f>
        <v>0</v>
      </c>
      <c r="AA45" s="120">
        <f>(((('Balance de Energía'!AA39*1000000000)/$AG$32)/1000)/$AF$32)/1000</f>
        <v>0</v>
      </c>
      <c r="AB45" s="72">
        <f>(((('Balance de Energía'!AB39*1000000000)/$AG$33)/1000)/$AF$33)/1000</f>
        <v>0</v>
      </c>
      <c r="AC45" s="87">
        <f t="shared" si="0"/>
        <v>13816.870424959376</v>
      </c>
    </row>
    <row r="46" spans="1:34">
      <c r="A46" s="317"/>
      <c r="B46" s="143" t="s">
        <v>61</v>
      </c>
      <c r="C46" s="126">
        <f>(((('Balance de Energía'!C40*1000000000)/$AG$9)/1000)/$AF$9)/1000</f>
        <v>0</v>
      </c>
      <c r="D46" s="85">
        <f>(((('Balance de Energía'!D40*1000000000)/$AG$21)/1000)/$AF$21)/1000</f>
        <v>4.8910589800000004</v>
      </c>
      <c r="E46" s="85">
        <f>(((('Balance de Energía'!E40*1000000000)/$AG$23)/1000)/$AF$23)/1000</f>
        <v>0</v>
      </c>
      <c r="F46" s="85">
        <f>(((('Balance de Energía'!F40*1000000000)/$AG$22)/1000)/$AF$22)/1000</f>
        <v>0</v>
      </c>
      <c r="G46" s="85">
        <f>(((('Balance de Energía'!G40*1000000000)/$AG$27)/1000)/$AF$27)/1000</f>
        <v>0</v>
      </c>
      <c r="H46" s="85">
        <f>(((('Balance de Energía'!H40*1000000000)/$AG$27)/1000)/$AF$27)/1000</f>
        <v>0</v>
      </c>
      <c r="I46" s="85">
        <f>(((('Balance de Energía'!I40*1000000000)/$AG$27)/1000)/$AF$27)/1000</f>
        <v>0</v>
      </c>
      <c r="J46" s="127">
        <f>(((('Balance de Energía'!J40*1000000000)/$AG$25)/1000)/$AF$25)/1000</f>
        <v>0</v>
      </c>
      <c r="K46" s="85">
        <f>(((('Balance de Energía'!K40*1000000000)/$AG$20)/1000)/$AF$20)/1000</f>
        <v>117.04011706999999</v>
      </c>
      <c r="L46" s="85">
        <f>(((('Balance de Energía'!L40*1000000000)/$AG$11)/1000)/$AH$11)/1000</f>
        <v>27.322016999999999</v>
      </c>
      <c r="M46" s="85">
        <f>(((('Balance de Energía'!M40*1000000000)/$AG$16)/1000)/$AF$16)/1000</f>
        <v>0</v>
      </c>
      <c r="N46" s="85">
        <f>(((('Balance de Energía'!N40*1000000000)/$AG$19)/1000)/$AF$19)/1000</f>
        <v>0</v>
      </c>
      <c r="O46" s="85">
        <f>(((('Balance de Energía'!O40*1000000000)/$AG$15)/1000)/$AF$15)/1000</f>
        <v>5.8268617454545444</v>
      </c>
      <c r="P46" s="85">
        <f>(((('Balance de Energía'!P40*1000000000)/$AG$17)/1000)/$AF$17)/1000</f>
        <v>0</v>
      </c>
      <c r="Q46" s="85">
        <f>(((('Balance de Energía'!Q40*1000000000)/$AG$18)/1000)/$AF$18)/1000</f>
        <v>16.401522999999994</v>
      </c>
      <c r="R46" s="85">
        <f>(((('Balance de Energía'!R40*1000000000)/$AG$14)/1000)/$AF$14)/1000</f>
        <v>0</v>
      </c>
      <c r="S46" s="85">
        <f>(((('Balance de Energía'!S40*1000000000)/$AG$26)/1000)/$AF$26)/1000</f>
        <v>0</v>
      </c>
      <c r="T46" s="85">
        <f>(((('Balance de Energía'!T40*1000000000)/$AG$24)/1000)/$AF$24)/1000</f>
        <v>0</v>
      </c>
      <c r="U46" s="85">
        <f>(((('Balance de Energía'!U40*1000000000)/$AG$28)/1000)/$AF$28)/1000</f>
        <v>0</v>
      </c>
      <c r="V46" s="128">
        <f>(((('Balance de Energía'!V40*1000000000)/$AG$27)/1000)/$AF$27)/1000</f>
        <v>1427.6654808199996</v>
      </c>
      <c r="W46" s="85">
        <f>(((('Balance de Energía'!W40*1000000000)/$AG$24)/1000)/$AF$24)/1000</f>
        <v>0</v>
      </c>
      <c r="X46" s="85">
        <f>(((('Balance de Energía'!X40*1000000000)/$AG$29)/1000)/$AF$29)/1000</f>
        <v>0</v>
      </c>
      <c r="Y46" s="85">
        <f>(((('Balance de Energía'!Y40*1000000000)/$AG$30)/1000)/$AF$30)/1000</f>
        <v>0</v>
      </c>
      <c r="Z46" s="166">
        <f>(((('Balance de Energía'!Z40*1000000000)/$AG$31)/1000)/$AF$31)/1000</f>
        <v>0</v>
      </c>
      <c r="AA46" s="128">
        <f>(((('Balance de Energía'!AA40*1000000000)/$AG$32)/1000)/$AF$32)/1000</f>
        <v>0</v>
      </c>
      <c r="AB46" s="127">
        <f>(((('Balance de Energía'!AB40*1000000000)/$AG$33)/1000)/$AF$33)/1000</f>
        <v>0</v>
      </c>
      <c r="AC46" s="88">
        <f t="shared" si="0"/>
        <v>1599.1470586154542</v>
      </c>
    </row>
    <row r="47" spans="1:34">
      <c r="A47" s="317"/>
      <c r="B47" s="104" t="s">
        <v>62</v>
      </c>
      <c r="C47" s="112">
        <f>(((('Balance de Energía'!C41*1000000000)/$AG$9)/1000)/$AF$9)/1000</f>
        <v>0</v>
      </c>
      <c r="D47" s="71">
        <f>(((('Balance de Energía'!D41*1000000000)/$AG$21)/1000)/$AF$21)/1000</f>
        <v>33.4472655</v>
      </c>
      <c r="E47" s="71">
        <f>(((('Balance de Energía'!E41*1000000000)/$AG$23)/1000)/$AF$23)/1000</f>
        <v>0</v>
      </c>
      <c r="F47" s="71">
        <f>(((('Balance de Energía'!F41*1000000000)/$AG$22)/1000)/$AF$22)/1000</f>
        <v>0</v>
      </c>
      <c r="G47" s="71">
        <f>(((('Balance de Energía'!G41*1000000000)/$AG$27)/1000)/$AF$27)/1000</f>
        <v>0</v>
      </c>
      <c r="H47" s="71">
        <f>(((('Balance de Energía'!H41*1000000000)/$AG$27)/1000)/$AF$27)/1000</f>
        <v>0</v>
      </c>
      <c r="I47" s="71">
        <f>(((('Balance de Energía'!I41*1000000000)/$AG$27)/1000)/$AF$27)/1000</f>
        <v>0</v>
      </c>
      <c r="J47" s="109">
        <f>(((('Balance de Energía'!J41*1000000000)/$AG$25)/1000)/$AF$25)/1000</f>
        <v>0</v>
      </c>
      <c r="K47" s="71">
        <f>(((('Balance de Energía'!K41*1000000000)/$AG$20)/1000)/$AF$20)/1000</f>
        <v>4965.4973896828587</v>
      </c>
      <c r="L47" s="71">
        <f>(((('Balance de Energía'!L41*1000000000)/$AG$11)/1000)/$AH$11)/1000</f>
        <v>559.15092704999995</v>
      </c>
      <c r="M47" s="71">
        <f>(((('Balance de Energía'!M41*1000000000)/$AG$16)/1000)/$AF$16)/1000</f>
        <v>3904.9647447999996</v>
      </c>
      <c r="N47" s="71">
        <f>(((('Balance de Energía'!N41*1000000000)/$AG$19)/1000)/$AF$19)/1000</f>
        <v>5.4980000000000011</v>
      </c>
      <c r="O47" s="71">
        <f>(((('Balance de Energía'!O41*1000000000)/$AG$15)/1000)/$AF$15)/1000</f>
        <v>61.857716363636357</v>
      </c>
      <c r="P47" s="71">
        <f>(((('Balance de Energía'!P41*1000000000)/$AG$17)/1000)/$AF$17)/1000</f>
        <v>24.412000000000006</v>
      </c>
      <c r="Q47" s="71">
        <f>(((('Balance de Energía'!Q41*1000000000)/$AG$18)/1000)/$AF$18)/1000</f>
        <v>1027.7024139999996</v>
      </c>
      <c r="R47" s="71">
        <f>(((('Balance de Energía'!R41*1000000000)/$AG$14)/1000)/$AF$14)/1000</f>
        <v>0</v>
      </c>
      <c r="S47" s="71">
        <f>(((('Balance de Energía'!S41*1000000000)/$AG$26)/1000)/$AF$26)/1000</f>
        <v>0</v>
      </c>
      <c r="T47" s="71">
        <f>(((('Balance de Energía'!T41*1000000000)/$AG$24)/1000)/$AF$24)/1000</f>
        <v>0</v>
      </c>
      <c r="U47" s="71">
        <f>(((('Balance de Energía'!U41*1000000000)/$AG$28)/1000)/$AF$28)/1000</f>
        <v>0</v>
      </c>
      <c r="V47" s="119">
        <f>(((('Balance de Energía'!V41*1000000000)/$AG$27)/1000)/$AF$27)/1000</f>
        <v>510.92595</v>
      </c>
      <c r="W47" s="71">
        <f>(((('Balance de Energía'!W41*1000000000)/$AG$24)/1000)/$AF$24)/1000</f>
        <v>0</v>
      </c>
      <c r="X47" s="71">
        <f>(((('Balance de Energía'!X41*1000000000)/$AG$29)/1000)/$AF$29)/1000</f>
        <v>0</v>
      </c>
      <c r="Y47" s="71">
        <f>(((('Balance de Energía'!Y41*1000000000)/$AG$30)/1000)/$AF$30)/1000</f>
        <v>0</v>
      </c>
      <c r="Z47" s="71">
        <f>(((('Balance de Energía'!Z41*1000000000)/$AG$31)/1000)/$AF$31)/1000</f>
        <v>0</v>
      </c>
      <c r="AA47" s="119">
        <f>(((('Balance de Energía'!AA41*1000000000)/$AG$32)/1000)/$AF$32)/1000</f>
        <v>0</v>
      </c>
      <c r="AB47" s="71">
        <f>(((('Balance de Energía'!AB41*1000000000)/$AG$33)/1000)/$AF$33)/1000</f>
        <v>0</v>
      </c>
      <c r="AC47" s="173">
        <f t="shared" si="0"/>
        <v>11093.456407396494</v>
      </c>
    </row>
    <row r="48" spans="1:34">
      <c r="A48" s="317"/>
      <c r="B48" s="105" t="s">
        <v>63</v>
      </c>
      <c r="C48" s="110">
        <f>(((('Balance de Energía'!C42*1000000000)/$AG$9)/1000)/$AF$9)/1000</f>
        <v>0</v>
      </c>
      <c r="D48" s="72">
        <f>(((('Balance de Energía'!D42*1000000000)/$AG$21)/1000)/$AF$21)/1000</f>
        <v>33.4472655</v>
      </c>
      <c r="E48" s="72">
        <f>(((('Balance de Energía'!E42*1000000000)/$AG$23)/1000)/$AF$23)/1000</f>
        <v>0</v>
      </c>
      <c r="F48" s="72">
        <f>(((('Balance de Energía'!F42*1000000000)/$AG$22)/1000)/$AF$22)/1000</f>
        <v>0</v>
      </c>
      <c r="G48" s="72">
        <f>(((('Balance de Energía'!G42*1000000000)/$AG$27)/1000)/$AF$27)/1000</f>
        <v>0</v>
      </c>
      <c r="H48" s="72">
        <f>(((('Balance de Energía'!H42*1000000000)/$AG$27)/1000)/$AF$27)/1000</f>
        <v>0</v>
      </c>
      <c r="I48" s="72">
        <f>(((('Balance de Energía'!I42*1000000000)/$AG$27)/1000)/$AF$27)/1000</f>
        <v>0</v>
      </c>
      <c r="J48" s="111">
        <f>(((('Balance de Energía'!J42*1000000000)/$AG$25)/1000)/$AF$25)/1000</f>
        <v>0</v>
      </c>
      <c r="K48" s="72">
        <f>(((('Balance de Energía'!K42*1000000000)/$AG$20)/1000)/$AF$20)/1000</f>
        <v>4802.8839896352411</v>
      </c>
      <c r="L48" s="72">
        <f>(((('Balance de Energía'!L42*1000000000)/$AG$11)/1000)/$AH$11)/1000</f>
        <v>4.6150000000000002</v>
      </c>
      <c r="M48" s="72">
        <f>(((('Balance de Energía'!M42*1000000000)/$AG$16)/1000)/$AF$16)/1000</f>
        <v>3894.5986918800004</v>
      </c>
      <c r="N48" s="72">
        <f>(((('Balance de Energía'!N42*1000000000)/$AG$19)/1000)/$AF$19)/1000</f>
        <v>5.1820000000000013</v>
      </c>
      <c r="O48" s="72">
        <f>(((('Balance de Energía'!O42*1000000000)/$AG$15)/1000)/$AF$15)/1000</f>
        <v>61.706316363636361</v>
      </c>
      <c r="P48" s="72">
        <f>(((('Balance de Energía'!P42*1000000000)/$AG$17)/1000)/$AF$17)/1000</f>
        <v>2.8000000000000004E-2</v>
      </c>
      <c r="Q48" s="72">
        <f>(((('Balance de Energía'!Q42*1000000000)/$AG$18)/1000)/$AF$18)/1000</f>
        <v>8.3000000000000018E-2</v>
      </c>
      <c r="R48" s="72">
        <f>(((('Balance de Energía'!R42*1000000000)/$AG$14)/1000)/$AF$14)/1000</f>
        <v>0</v>
      </c>
      <c r="S48" s="72">
        <f>(((('Balance de Energía'!S42*1000000000)/$AG$26)/1000)/$AF$26)/1000</f>
        <v>0</v>
      </c>
      <c r="T48" s="72">
        <f>(((('Balance de Energía'!T42*1000000000)/$AG$24)/1000)/$AF$24)/1000</f>
        <v>0</v>
      </c>
      <c r="U48" s="72">
        <f>(((('Balance de Energía'!U42*1000000000)/$AG$28)/1000)/$AF$28)/1000</f>
        <v>0</v>
      </c>
      <c r="V48" s="120">
        <f>(((('Balance de Energía'!V42*1000000000)/$AG$27)/1000)/$AF$27)/1000</f>
        <v>117.62393671598944</v>
      </c>
      <c r="W48" s="72">
        <f>(((('Balance de Energía'!W42*1000000000)/$AG$24)/1000)/$AF$24)/1000</f>
        <v>0</v>
      </c>
      <c r="X48" s="72">
        <f>(((('Balance de Energía'!X42*1000000000)/$AG$29)/1000)/$AF$29)/1000</f>
        <v>0</v>
      </c>
      <c r="Y48" s="72">
        <f>(((('Balance de Energía'!Y42*1000000000)/$AG$30)/1000)/$AF$30)/1000</f>
        <v>0</v>
      </c>
      <c r="Z48" s="73">
        <f>(((('Balance de Energía'!Z42*1000000000)/$AG$31)/1000)/$AF$31)/1000</f>
        <v>0</v>
      </c>
      <c r="AA48" s="120">
        <f>(((('Balance de Energía'!AA42*1000000000)/$AG$32)/1000)/$AF$32)/1000</f>
        <v>0</v>
      </c>
      <c r="AB48" s="72">
        <f>(((('Balance de Energía'!AB42*1000000000)/$AG$33)/1000)/$AF$33)/1000</f>
        <v>0</v>
      </c>
      <c r="AC48" s="87">
        <f t="shared" si="0"/>
        <v>8920.1682000948676</v>
      </c>
    </row>
    <row r="49" spans="1:29">
      <c r="A49" s="317"/>
      <c r="B49" s="105" t="s">
        <v>64</v>
      </c>
      <c r="C49" s="110">
        <f>(((('Balance de Energía'!C43*1000000000)/$AG$9)/1000)/$AF$9)/1000</f>
        <v>0</v>
      </c>
      <c r="D49" s="72">
        <f>(((('Balance de Energía'!D43*1000000000)/$AG$21)/1000)/$AF$21)/1000</f>
        <v>0</v>
      </c>
      <c r="E49" s="72">
        <f>(((('Balance de Energía'!E43*1000000000)/$AG$23)/1000)/$AF$23)/1000</f>
        <v>0</v>
      </c>
      <c r="F49" s="72">
        <f>(((('Balance de Energía'!F43*1000000000)/$AG$22)/1000)/$AF$22)/1000</f>
        <v>0</v>
      </c>
      <c r="G49" s="72">
        <f>(((('Balance de Energía'!G43*1000000000)/$AG$27)/1000)/$AF$27)/1000</f>
        <v>0</v>
      </c>
      <c r="H49" s="72">
        <f>(((('Balance de Energía'!H43*1000000000)/$AG$27)/1000)/$AF$27)/1000</f>
        <v>0</v>
      </c>
      <c r="I49" s="72">
        <f>(((('Balance de Energía'!I43*1000000000)/$AG$27)/1000)/$AF$27)/1000</f>
        <v>0</v>
      </c>
      <c r="J49" s="111">
        <f>(((('Balance de Energía'!J43*1000000000)/$AG$25)/1000)/$AF$25)/1000</f>
        <v>0</v>
      </c>
      <c r="K49" s="72">
        <f>(((('Balance de Energía'!K43*1000000000)/$AG$20)/1000)/$AF$20)/1000</f>
        <v>23.162550999999997</v>
      </c>
      <c r="L49" s="72">
        <f>(((('Balance de Energía'!L43*1000000000)/$AG$11)/1000)/$AH$11)/1000</f>
        <v>26.37522405</v>
      </c>
      <c r="M49" s="72">
        <f>(((('Balance de Energía'!M43*1000000000)/$AG$16)/1000)/$AF$16)/1000</f>
        <v>4.2199999999999998E-3</v>
      </c>
      <c r="N49" s="72">
        <f>(((('Balance de Energía'!N43*1000000000)/$AG$19)/1000)/$AF$19)/1000</f>
        <v>0</v>
      </c>
      <c r="O49" s="72">
        <f>(((('Balance de Energía'!O43*1000000000)/$AG$15)/1000)/$AF$15)/1000</f>
        <v>0</v>
      </c>
      <c r="P49" s="72">
        <f>(((('Balance de Energía'!P43*1000000000)/$AG$17)/1000)/$AF$17)/1000</f>
        <v>0</v>
      </c>
      <c r="Q49" s="72">
        <f>(((('Balance de Energía'!Q43*1000000000)/$AG$18)/1000)/$AF$18)/1000</f>
        <v>0</v>
      </c>
      <c r="R49" s="72">
        <f>(((('Balance de Energía'!R43*1000000000)/$AG$14)/1000)/$AF$14)/1000</f>
        <v>0</v>
      </c>
      <c r="S49" s="72">
        <f>(((('Balance de Energía'!S43*1000000000)/$AG$26)/1000)/$AF$26)/1000</f>
        <v>0</v>
      </c>
      <c r="T49" s="72">
        <f>(((('Balance de Energía'!T43*1000000000)/$AG$24)/1000)/$AF$24)/1000</f>
        <v>0</v>
      </c>
      <c r="U49" s="72">
        <f>(((('Balance de Energía'!U43*1000000000)/$AG$28)/1000)/$AF$28)/1000</f>
        <v>0</v>
      </c>
      <c r="V49" s="120">
        <f>(((('Balance de Energía'!V43*1000000000)/$AG$27)/1000)/$AF$27)/1000</f>
        <v>393.30201328401057</v>
      </c>
      <c r="W49" s="72">
        <f>(((('Balance de Energía'!W43*1000000000)/$AG$24)/1000)/$AF$24)/1000</f>
        <v>0</v>
      </c>
      <c r="X49" s="72">
        <f>(((('Balance de Energía'!X43*1000000000)/$AG$29)/1000)/$AF$29)/1000</f>
        <v>0</v>
      </c>
      <c r="Y49" s="72">
        <f>(((('Balance de Energía'!Y43*1000000000)/$AG$30)/1000)/$AF$30)/1000</f>
        <v>0</v>
      </c>
      <c r="Z49" s="73">
        <f>(((('Balance de Energía'!Z43*1000000000)/$AG$31)/1000)/$AF$31)/1000</f>
        <v>0</v>
      </c>
      <c r="AA49" s="120">
        <f>(((('Balance de Energía'!AA43*1000000000)/$AG$32)/1000)/$AF$32)/1000</f>
        <v>0</v>
      </c>
      <c r="AB49" s="72">
        <f>(((('Balance de Energía'!AB43*1000000000)/$AG$33)/1000)/$AF$33)/1000</f>
        <v>0</v>
      </c>
      <c r="AC49" s="87">
        <f t="shared" si="0"/>
        <v>442.84400833401054</v>
      </c>
    </row>
    <row r="50" spans="1:29">
      <c r="A50" s="317"/>
      <c r="B50" s="105" t="s">
        <v>65</v>
      </c>
      <c r="C50" s="110">
        <f>(((('Balance de Energía'!C44*1000000000)/$AG$9)/1000)/$AF$9)/1000</f>
        <v>0</v>
      </c>
      <c r="D50" s="72">
        <f>(((('Balance de Energía'!D44*1000000000)/$AG$21)/1000)/$AF$21)/1000</f>
        <v>0</v>
      </c>
      <c r="E50" s="72">
        <f>(((('Balance de Energía'!E44*1000000000)/$AG$23)/1000)/$AF$23)/1000</f>
        <v>0</v>
      </c>
      <c r="F50" s="72">
        <f>(((('Balance de Energía'!F44*1000000000)/$AG$22)/1000)/$AF$22)/1000</f>
        <v>0</v>
      </c>
      <c r="G50" s="72">
        <f>(((('Balance de Energía'!G44*1000000000)/$AG$27)/1000)/$AF$27)/1000</f>
        <v>0</v>
      </c>
      <c r="H50" s="72">
        <f>(((('Balance de Energía'!H44*1000000000)/$AG$27)/1000)/$AF$27)/1000</f>
        <v>0</v>
      </c>
      <c r="I50" s="72">
        <f>(((('Balance de Energía'!I44*1000000000)/$AG$27)/1000)/$AF$27)/1000</f>
        <v>0</v>
      </c>
      <c r="J50" s="111">
        <f>(((('Balance de Energía'!J44*1000000000)/$AG$25)/1000)/$AF$25)/1000</f>
        <v>0</v>
      </c>
      <c r="K50" s="72">
        <f>(((('Balance de Energía'!K44*1000000000)/$AG$20)/1000)/$AF$20)/1000</f>
        <v>137.75984904761901</v>
      </c>
      <c r="L50" s="72">
        <f>(((('Balance de Energía'!L44*1000000000)/$AG$11)/1000)/$AH$11)/1000</f>
        <v>528.16070300000001</v>
      </c>
      <c r="M50" s="72">
        <f>(((('Balance de Energía'!M44*1000000000)/$AG$16)/1000)/$AF$16)/1000</f>
        <v>9.991555739999999</v>
      </c>
      <c r="N50" s="72">
        <f>(((('Balance de Energía'!N44*1000000000)/$AG$19)/1000)/$AF$19)/1000</f>
        <v>0.316</v>
      </c>
      <c r="O50" s="72">
        <f>(((('Balance de Energía'!O44*1000000000)/$AG$15)/1000)/$AF$15)/1000</f>
        <v>4.008181818181817E-2</v>
      </c>
      <c r="P50" s="72">
        <f>(((('Balance de Energía'!P44*1000000000)/$AG$17)/1000)/$AF$17)/1000</f>
        <v>0</v>
      </c>
      <c r="Q50" s="72">
        <f>(((('Balance de Energía'!Q44*1000000000)/$AG$18)/1000)/$AF$18)/1000</f>
        <v>0</v>
      </c>
      <c r="R50" s="72">
        <f>(((('Balance de Energía'!R44*1000000000)/$AG$14)/1000)/$AF$14)/1000</f>
        <v>0</v>
      </c>
      <c r="S50" s="72">
        <f>(((('Balance de Energía'!S44*1000000000)/$AG$26)/1000)/$AF$26)/1000</f>
        <v>0</v>
      </c>
      <c r="T50" s="72">
        <f>(((('Balance de Energía'!T44*1000000000)/$AG$24)/1000)/$AF$24)/1000</f>
        <v>0</v>
      </c>
      <c r="U50" s="72">
        <f>(((('Balance de Energía'!U44*1000000000)/$AG$28)/1000)/$AF$28)/1000</f>
        <v>0</v>
      </c>
      <c r="V50" s="120">
        <f>(((('Balance de Energía'!V44*1000000000)/$AG$27)/1000)/$AF$27)/1000</f>
        <v>0</v>
      </c>
      <c r="W50" s="72">
        <f>(((('Balance de Energía'!W44*1000000000)/$AG$24)/1000)/$AF$24)/1000</f>
        <v>0</v>
      </c>
      <c r="X50" s="72">
        <f>(((('Balance de Energía'!X44*1000000000)/$AG$29)/1000)/$AF$29)/1000</f>
        <v>0</v>
      </c>
      <c r="Y50" s="72">
        <f>(((('Balance de Energía'!Y44*1000000000)/$AG$30)/1000)/$AF$30)/1000</f>
        <v>0</v>
      </c>
      <c r="Z50" s="73">
        <f>(((('Balance de Energía'!Z44*1000000000)/$AG$31)/1000)/$AF$31)/1000</f>
        <v>0</v>
      </c>
      <c r="AA50" s="120">
        <f>(((('Balance de Energía'!AA44*1000000000)/$AG$32)/1000)/$AF$32)/1000</f>
        <v>0</v>
      </c>
      <c r="AB50" s="72">
        <f>(((('Balance de Energía'!AB44*1000000000)/$AG$33)/1000)/$AF$33)/1000</f>
        <v>0</v>
      </c>
      <c r="AC50" s="87">
        <f t="shared" si="0"/>
        <v>676.2681896058009</v>
      </c>
    </row>
    <row r="51" spans="1:29">
      <c r="A51" s="317"/>
      <c r="B51" s="143" t="s">
        <v>66</v>
      </c>
      <c r="C51" s="126">
        <f>(((('Balance de Energía'!C45*1000000000)/$AG$9)/1000)/$AF$9)/1000</f>
        <v>0</v>
      </c>
      <c r="D51" s="85">
        <f>(((('Balance de Energía'!D45*1000000000)/$AG$21)/1000)/$AF$21)/1000</f>
        <v>0</v>
      </c>
      <c r="E51" s="85">
        <f>(((('Balance de Energía'!E45*1000000000)/$AG$23)/1000)/$AF$23)/1000</f>
        <v>0</v>
      </c>
      <c r="F51" s="85">
        <f>(((('Balance de Energía'!F45*1000000000)/$AG$22)/1000)/$AF$22)/1000</f>
        <v>0</v>
      </c>
      <c r="G51" s="85">
        <f>(((('Balance de Energía'!G45*1000000000)/$AG$27)/1000)/$AF$27)/1000</f>
        <v>0</v>
      </c>
      <c r="H51" s="85">
        <f>(((('Balance de Energía'!H45*1000000000)/$AG$27)/1000)/$AF$27)/1000</f>
        <v>0</v>
      </c>
      <c r="I51" s="85">
        <f>(((('Balance de Energía'!I45*1000000000)/$AG$27)/1000)/$AF$27)/1000</f>
        <v>0</v>
      </c>
      <c r="J51" s="127">
        <f>(((('Balance de Energía'!J45*1000000000)/$AG$25)/1000)/$AF$25)/1000</f>
        <v>0</v>
      </c>
      <c r="K51" s="85">
        <f>(((('Balance de Energía'!K45*1000000000)/$AG$20)/1000)/$AF$20)/1000</f>
        <v>1.6910000000000003</v>
      </c>
      <c r="L51" s="85">
        <f>(((('Balance de Energía'!L45*1000000000)/$AG$11)/1000)/$AH$11)/1000</f>
        <v>0</v>
      </c>
      <c r="M51" s="85">
        <f>(((('Balance de Energía'!M45*1000000000)/$AG$16)/1000)/$AF$16)/1000</f>
        <v>0.37027718000000004</v>
      </c>
      <c r="N51" s="85">
        <f>(((('Balance de Energía'!N45*1000000000)/$AG$19)/1000)/$AF$19)/1000</f>
        <v>0</v>
      </c>
      <c r="O51" s="85">
        <f>(((('Balance de Energía'!O45*1000000000)/$AG$15)/1000)/$AF$15)/1000</f>
        <v>0.1113181818181818</v>
      </c>
      <c r="P51" s="85">
        <f>(((('Balance de Energía'!P45*1000000000)/$AG$17)/1000)/$AF$17)/1000</f>
        <v>24.384000000000007</v>
      </c>
      <c r="Q51" s="85">
        <f>(((('Balance de Energía'!Q45*1000000000)/$AG$18)/1000)/$AF$18)/1000</f>
        <v>1027.619414</v>
      </c>
      <c r="R51" s="85">
        <f>(((('Balance de Energía'!R45*1000000000)/$AG$14)/1000)/$AF$14)/1000</f>
        <v>0</v>
      </c>
      <c r="S51" s="85">
        <f>(((('Balance de Energía'!S45*1000000000)/$AG$26)/1000)/$AF$26)/1000</f>
        <v>0</v>
      </c>
      <c r="T51" s="85">
        <f>(((('Balance de Energía'!T45*1000000000)/$AG$24)/1000)/$AF$24)/1000</f>
        <v>0</v>
      </c>
      <c r="U51" s="85">
        <f>(((('Balance de Energía'!U45*1000000000)/$AG$28)/1000)/$AF$28)/1000</f>
        <v>0</v>
      </c>
      <c r="V51" s="128">
        <f>(((('Balance de Energía'!V45*1000000000)/$AG$27)/1000)/$AF$27)/1000</f>
        <v>0</v>
      </c>
      <c r="W51" s="85">
        <f>(((('Balance de Energía'!W45*1000000000)/$AG$24)/1000)/$AF$24)/1000</f>
        <v>0</v>
      </c>
      <c r="X51" s="85">
        <f>(((('Balance de Energía'!X45*1000000000)/$AG$29)/1000)/$AF$29)/1000</f>
        <v>0</v>
      </c>
      <c r="Y51" s="85">
        <f>(((('Balance de Energía'!Y45*1000000000)/$AG$30)/1000)/$AF$30)/1000</f>
        <v>0</v>
      </c>
      <c r="Z51" s="166">
        <f>(((('Balance de Energía'!Z45*1000000000)/$AG$31)/1000)/$AF$31)/1000</f>
        <v>0</v>
      </c>
      <c r="AA51" s="128">
        <f>(((('Balance de Energía'!AA45*1000000000)/$AG$32)/1000)/$AF$32)/1000</f>
        <v>0</v>
      </c>
      <c r="AB51" s="127">
        <f>(((('Balance de Energía'!AB45*1000000000)/$AG$33)/1000)/$AF$33)/1000</f>
        <v>0</v>
      </c>
      <c r="AC51" s="88">
        <f t="shared" si="0"/>
        <v>1054.1760093618182</v>
      </c>
    </row>
    <row r="52" spans="1:29" ht="45">
      <c r="A52" s="317"/>
      <c r="B52" s="106" t="s">
        <v>67</v>
      </c>
      <c r="C52" s="108">
        <f>(((('Balance de Energía'!C46*1000000000)/$AG$9)/1000)/$AF$9)/1000</f>
        <v>0</v>
      </c>
      <c r="D52" s="71">
        <f>(((('Balance de Energía'!D46*1000000000)/$AG$21)/1000)/$AF$21)/1000</f>
        <v>631.73638394</v>
      </c>
      <c r="E52" s="71">
        <f>(((('Balance de Energía'!E46*1000000000)/$AG$23)/1000)/$AF$23)/1000</f>
        <v>0</v>
      </c>
      <c r="F52" s="71">
        <f>(((('Balance de Energía'!F46*1000000000)/$AG$22)/1000)/$AF$22)/1000</f>
        <v>4953.8479392066138</v>
      </c>
      <c r="G52" s="71">
        <f>(((('Balance de Energía'!G46*1000000000)/$AG$27)/1000)/$AF$27)/1000</f>
        <v>0</v>
      </c>
      <c r="H52" s="71">
        <f>(((('Balance de Energía'!H46*1000000000)/$AG$27)/1000)/$AF$27)/1000</f>
        <v>0</v>
      </c>
      <c r="I52" s="71">
        <f>(((('Balance de Energía'!I46*1000000000)/$AG$27)/1000)/$AF$27)/1000</f>
        <v>0</v>
      </c>
      <c r="J52" s="109">
        <f>(((('Balance de Energía'!J46*1000000000)/$AG$25)/1000)/$AF$25)/1000</f>
        <v>0</v>
      </c>
      <c r="K52" s="71">
        <f>(((('Balance de Energía'!K46*1000000000)/$AG$20)/1000)/$AF$20)/1000</f>
        <v>285.03382988999999</v>
      </c>
      <c r="L52" s="71">
        <f>(((('Balance de Energía'!L46*1000000000)/$AG$11)/1000)/$AH$11)/1000</f>
        <v>29.039744999999993</v>
      </c>
      <c r="M52" s="71">
        <f>(((('Balance de Energía'!M46*1000000000)/$AG$16)/1000)/$AF$16)/1000</f>
        <v>0</v>
      </c>
      <c r="N52" s="71">
        <f>(((('Balance de Energía'!N46*1000000000)/$AG$19)/1000)/$AF$19)/1000</f>
        <v>116.74411799999999</v>
      </c>
      <c r="O52" s="71">
        <f>(((('Balance de Energía'!O46*1000000000)/$AG$15)/1000)/$AF$15)/1000</f>
        <v>1563.5182069636367</v>
      </c>
      <c r="P52" s="71">
        <f>(((('Balance de Energía'!P46*1000000000)/$AG$17)/1000)/$AF$17)/1000</f>
        <v>2.0468310000000001</v>
      </c>
      <c r="Q52" s="71">
        <f>(((('Balance de Energía'!Q46*1000000000)/$AG$18)/1000)/$AF$18)/1000</f>
        <v>54.613932999999989</v>
      </c>
      <c r="R52" s="71">
        <f>(((('Balance de Energía'!R46*1000000000)/$AG$14)/1000)/$AF$14)/1000</f>
        <v>0</v>
      </c>
      <c r="S52" s="71">
        <f>(((('Balance de Energía'!S46*1000000000)/$AG$26)/1000)/$AF$26)/1000</f>
        <v>0</v>
      </c>
      <c r="T52" s="71">
        <f>(((('Balance de Energía'!T46*1000000000)/$AG$24)/1000)/$AF$24)/1000</f>
        <v>0</v>
      </c>
      <c r="U52" s="71">
        <f>(((('Balance de Energía'!U46*1000000000)/$AG$28)/1000)/$AF$28)/1000</f>
        <v>0</v>
      </c>
      <c r="V52" s="119">
        <f>(((('Balance de Energía'!V46*1000000000)/$AG$27)/1000)/$AF$27)/1000</f>
        <v>21775.897209089992</v>
      </c>
      <c r="W52" s="71">
        <f>(((('Balance de Energía'!W46*1000000000)/$AG$24)/1000)/$AF$24)/1000</f>
        <v>0</v>
      </c>
      <c r="X52" s="71">
        <f>(((('Balance de Energía'!X46*1000000000)/$AG$29)/1000)/$AF$29)/1000</f>
        <v>0</v>
      </c>
      <c r="Y52" s="71">
        <f>(((('Balance de Energía'!Y46*1000000000)/$AG$30)/1000)/$AF$30)/1000</f>
        <v>0</v>
      </c>
      <c r="Z52" s="71">
        <f>(((('Balance de Energía'!Z46*1000000000)/$AG$31)/1000)/$AF$31)/1000</f>
        <v>0</v>
      </c>
      <c r="AA52" s="119">
        <f>(((('Balance de Energía'!AA46*1000000000)/$AG$32)/1000)/$AF$32)/1000</f>
        <v>38.896631260869569</v>
      </c>
      <c r="AB52" s="71">
        <f>(((('Balance de Energía'!AB46*1000000000)/$AG$33)/1000)/$AF$33)/1000</f>
        <v>0</v>
      </c>
      <c r="AC52" s="173">
        <f t="shared" si="0"/>
        <v>29451.374827351108</v>
      </c>
    </row>
    <row r="53" spans="1:29">
      <c r="A53" s="317"/>
      <c r="B53" s="105" t="s">
        <v>68</v>
      </c>
      <c r="C53" s="110">
        <f>(((('Balance de Energía'!C47*1000000000)/$AG$9)/1000)/$AF$9)/1000</f>
        <v>0</v>
      </c>
      <c r="D53" s="72">
        <f>(((('Balance de Energía'!D47*1000000000)/$AG$21)/1000)/$AF$21)/1000</f>
        <v>123.41002818</v>
      </c>
      <c r="E53" s="72">
        <f>(((('Balance de Energía'!E47*1000000000)/$AG$23)/1000)/$AF$23)/1000</f>
        <v>0</v>
      </c>
      <c r="F53" s="72">
        <f>(((('Balance de Energía'!F47*1000000000)/$AG$22)/1000)/$AF$22)/1000</f>
        <v>6.5</v>
      </c>
      <c r="G53" s="72">
        <f>(((('Balance de Energía'!G47*1000000000)/$AG$27)/1000)/$AF$27)/1000</f>
        <v>0</v>
      </c>
      <c r="H53" s="72">
        <f>(((('Balance de Energía'!H47*1000000000)/$AG$27)/1000)/$AF$27)/1000</f>
        <v>0</v>
      </c>
      <c r="I53" s="72">
        <f>(((('Balance de Energía'!I47*1000000000)/$AG$27)/1000)/$AF$27)/1000</f>
        <v>0</v>
      </c>
      <c r="J53" s="111">
        <f>(((('Balance de Energía'!J47*1000000000)/$AG$25)/1000)/$AF$25)/1000</f>
        <v>0</v>
      </c>
      <c r="K53" s="72">
        <f>(((('Balance de Energía'!K47*1000000000)/$AG$20)/1000)/$AF$20)/1000</f>
        <v>262.23913670999997</v>
      </c>
      <c r="L53" s="72">
        <f>(((('Balance de Energía'!L47*1000000000)/$AG$11)/1000)/$AH$11)/1000</f>
        <v>27.810745000000001</v>
      </c>
      <c r="M53" s="72">
        <f>(((('Balance de Energía'!M47*1000000000)/$AG$16)/1000)/$AF$16)/1000</f>
        <v>0</v>
      </c>
      <c r="N53" s="72">
        <f>(((('Balance de Energía'!N47*1000000000)/$AG$19)/1000)/$AF$19)/1000</f>
        <v>1.0899999999999999</v>
      </c>
      <c r="O53" s="72">
        <f>(((('Balance de Energía'!O47*1000000000)/$AG$15)/1000)/$AF$15)/1000</f>
        <v>45.045058181818177</v>
      </c>
      <c r="P53" s="72">
        <f>(((('Balance de Energía'!P47*1000000000)/$AG$17)/1000)/$AF$17)/1000</f>
        <v>0.151</v>
      </c>
      <c r="Q53" s="72">
        <f>(((('Balance de Energía'!Q47*1000000000)/$AG$18)/1000)/$AF$18)/1000</f>
        <v>7.9286289999999999</v>
      </c>
      <c r="R53" s="72">
        <f>(((('Balance de Energía'!R47*1000000000)/$AG$14)/1000)/$AF$14)/1000</f>
        <v>0</v>
      </c>
      <c r="S53" s="72">
        <f>(((('Balance de Energía'!S47*1000000000)/$AG$26)/1000)/$AF$26)/1000</f>
        <v>0</v>
      </c>
      <c r="T53" s="72">
        <f>(((('Balance de Energía'!T47*1000000000)/$AG$24)/1000)/$AF$24)/1000</f>
        <v>0</v>
      </c>
      <c r="U53" s="72">
        <f>(((('Balance de Energía'!U47*1000000000)/$AG$28)/1000)/$AF$28)/1000</f>
        <v>0</v>
      </c>
      <c r="V53" s="120">
        <f>(((('Balance de Energía'!V47*1000000000)/$AG$27)/1000)/$AF$27)/1000</f>
        <v>8668.8799915899963</v>
      </c>
      <c r="W53" s="72">
        <f>(((('Balance de Energía'!W47*1000000000)/$AG$24)/1000)/$AF$24)/1000</f>
        <v>0</v>
      </c>
      <c r="X53" s="72">
        <f>(((('Balance de Energía'!X47*1000000000)/$AG$29)/1000)/$AF$29)/1000</f>
        <v>0</v>
      </c>
      <c r="Y53" s="72">
        <f>(((('Balance de Energía'!Y47*1000000000)/$AG$30)/1000)/$AF$30)/1000</f>
        <v>0</v>
      </c>
      <c r="Z53" s="73">
        <f>(((('Balance de Energía'!Z47*1000000000)/$AG$31)/1000)/$AF$31)/1000</f>
        <v>0</v>
      </c>
      <c r="AA53" s="120">
        <f>(((('Balance de Energía'!AA47*1000000000)/$AG$32)/1000)/$AF$32)/1000</f>
        <v>8.3288712173913044</v>
      </c>
      <c r="AB53" s="72">
        <f>(((('Balance de Energía'!AB47*1000000000)/$AG$33)/1000)/$AF$33)/1000</f>
        <v>0</v>
      </c>
      <c r="AC53" s="87">
        <f t="shared" si="0"/>
        <v>9151.3834598792055</v>
      </c>
    </row>
    <row r="54" spans="1:29">
      <c r="A54" s="317"/>
      <c r="B54" s="105" t="s">
        <v>69</v>
      </c>
      <c r="C54" s="110">
        <f>(((('Balance de Energía'!C48*1000000000)/$AG$9)/1000)/$AF$9)/1000</f>
        <v>0</v>
      </c>
      <c r="D54" s="72">
        <f>(((('Balance de Energía'!D48*1000000000)/$AG$21)/1000)/$AF$21)/1000</f>
        <v>26.405818760000006</v>
      </c>
      <c r="E54" s="72">
        <f>(((('Balance de Energía'!E48*1000000000)/$AG$23)/1000)/$AF$23)/1000</f>
        <v>0</v>
      </c>
      <c r="F54" s="72">
        <f>(((('Balance de Energía'!F48*1000000000)/$AG$22)/1000)/$AF$22)/1000</f>
        <v>2.6730000000000004E-2</v>
      </c>
      <c r="G54" s="72">
        <f>(((('Balance de Energía'!G48*1000000000)/$AG$27)/1000)/$AF$27)/1000</f>
        <v>0</v>
      </c>
      <c r="H54" s="72">
        <f>(((('Balance de Energía'!H48*1000000000)/$AG$27)/1000)/$AF$27)/1000</f>
        <v>0</v>
      </c>
      <c r="I54" s="72">
        <f>(((('Balance de Energía'!I48*1000000000)/$AG$27)/1000)/$AF$27)/1000</f>
        <v>0</v>
      </c>
      <c r="J54" s="111">
        <f>(((('Balance de Energía'!J48*1000000000)/$AG$25)/1000)/$AF$25)/1000</f>
        <v>0</v>
      </c>
      <c r="K54" s="72">
        <f>(((('Balance de Energía'!K48*1000000000)/$AG$20)/1000)/$AF$20)/1000</f>
        <v>10.649693179999998</v>
      </c>
      <c r="L54" s="72">
        <f>(((('Balance de Energía'!L48*1000000000)/$AG$11)/1000)/$AH$11)/1000</f>
        <v>1.2290000000000003</v>
      </c>
      <c r="M54" s="72">
        <f>(((('Balance de Energía'!M48*1000000000)/$AG$16)/1000)/$AF$16)/1000</f>
        <v>0</v>
      </c>
      <c r="N54" s="72">
        <f>(((('Balance de Energía'!N48*1000000000)/$AG$19)/1000)/$AF$19)/1000</f>
        <v>0</v>
      </c>
      <c r="O54" s="72">
        <f>(((('Balance de Energía'!O48*1000000000)/$AG$15)/1000)/$AF$15)/1000</f>
        <v>38.409859690909087</v>
      </c>
      <c r="P54" s="72">
        <f>(((('Balance de Energía'!P48*1000000000)/$AG$17)/1000)/$AF$17)/1000</f>
        <v>1.895831</v>
      </c>
      <c r="Q54" s="72">
        <f>(((('Balance de Energía'!Q48*1000000000)/$AG$18)/1000)/$AF$18)/1000</f>
        <v>46.685303999999995</v>
      </c>
      <c r="R54" s="72">
        <f>(((('Balance de Energía'!R48*1000000000)/$AG$14)/1000)/$AF$14)/1000</f>
        <v>0</v>
      </c>
      <c r="S54" s="72">
        <f>(((('Balance de Energía'!S48*1000000000)/$AG$26)/1000)/$AF$26)/1000</f>
        <v>0</v>
      </c>
      <c r="T54" s="72">
        <f>(((('Balance de Energía'!T48*1000000000)/$AG$24)/1000)/$AF$24)/1000</f>
        <v>0</v>
      </c>
      <c r="U54" s="72">
        <f>(((('Balance de Energía'!U48*1000000000)/$AG$28)/1000)/$AF$28)/1000</f>
        <v>0</v>
      </c>
      <c r="V54" s="120">
        <f>(((('Balance de Energía'!V48*1000000000)/$AG$27)/1000)/$AF$27)/1000</f>
        <v>2239.3106450000005</v>
      </c>
      <c r="W54" s="72">
        <f>(((('Balance de Energía'!W48*1000000000)/$AG$24)/1000)/$AF$24)/1000</f>
        <v>0</v>
      </c>
      <c r="X54" s="72">
        <f>(((('Balance de Energía'!X48*1000000000)/$AG$29)/1000)/$AF$29)/1000</f>
        <v>0</v>
      </c>
      <c r="Y54" s="72">
        <f>(((('Balance de Energía'!Y48*1000000000)/$AG$30)/1000)/$AF$30)/1000</f>
        <v>0</v>
      </c>
      <c r="Z54" s="73">
        <f>(((('Balance de Energía'!Z48*1000000000)/$AG$31)/1000)/$AF$31)/1000</f>
        <v>0</v>
      </c>
      <c r="AA54" s="120">
        <f>(((('Balance de Energía'!AA48*1000000000)/$AG$32)/1000)/$AF$32)/1000</f>
        <v>1.0494365217391302</v>
      </c>
      <c r="AB54" s="111">
        <f>(((('Balance de Energía'!AB48*1000000000)/$AG$33)/1000)/$AF$33)/1000</f>
        <v>0</v>
      </c>
      <c r="AC54" s="87">
        <f t="shared" si="0"/>
        <v>2365.6623181526488</v>
      </c>
    </row>
    <row r="55" spans="1:29">
      <c r="A55" s="317"/>
      <c r="B55" s="143" t="s">
        <v>70</v>
      </c>
      <c r="C55" s="126">
        <f>(((('Balance de Energía'!C49*1000000000)/$AG$9)/1000)/$AF$9)/1000</f>
        <v>0</v>
      </c>
      <c r="D55" s="85">
        <f>(((('Balance de Energía'!D49*1000000000)/$AG$21)/1000)/$AF$21)/1000</f>
        <v>481.92053700000002</v>
      </c>
      <c r="E55" s="85">
        <f>(((('Balance de Energía'!E49*1000000000)/$AG$23)/1000)/$AF$23)/1000</f>
        <v>0</v>
      </c>
      <c r="F55" s="85">
        <f>(((('Balance de Energía'!F49*1000000000)/$AG$22)/1000)/$AF$22)/1000</f>
        <v>4947.3212092066151</v>
      </c>
      <c r="G55" s="85">
        <f>(((('Balance de Energía'!G49*1000000000)/$AG$27)/1000)/$AF$27)/1000</f>
        <v>0</v>
      </c>
      <c r="H55" s="85">
        <f>(((('Balance de Energía'!H49*1000000000)/$AG$27)/1000)/$AF$27)/1000</f>
        <v>0</v>
      </c>
      <c r="I55" s="85">
        <f>(((('Balance de Energía'!I49*1000000000)/$AG$27)/1000)/$AF$27)/1000</f>
        <v>0</v>
      </c>
      <c r="J55" s="127">
        <f>(((('Balance de Energía'!J49*1000000000)/$AG$25)/1000)/$AF$25)/1000</f>
        <v>0</v>
      </c>
      <c r="K55" s="85">
        <f>(((('Balance de Energía'!K49*1000000000)/$AG$20)/1000)/$AF$20)/1000</f>
        <v>12.145</v>
      </c>
      <c r="L55" s="85">
        <f>(((('Balance de Energía'!L49*1000000000)/$AG$11)/1000)/$AH$11)/1000</f>
        <v>0</v>
      </c>
      <c r="M55" s="85">
        <f>(((('Balance de Energía'!M49*1000000000)/$AG$16)/1000)/$AF$16)/1000</f>
        <v>0</v>
      </c>
      <c r="N55" s="85">
        <f>(((('Balance de Energía'!N49*1000000000)/$AG$19)/1000)/$AF$19)/1000</f>
        <v>115.654118</v>
      </c>
      <c r="O55" s="85">
        <f>(((('Balance de Energía'!O49*1000000000)/$AG$15)/1000)/$AF$15)/1000</f>
        <v>1480.0632890909094</v>
      </c>
      <c r="P55" s="85">
        <f>(((('Balance de Energía'!P49*1000000000)/$AG$17)/1000)/$AF$17)/1000</f>
        <v>0</v>
      </c>
      <c r="Q55" s="85">
        <f>(((('Balance de Energía'!Q49*1000000000)/$AG$18)/1000)/$AF$18)/1000</f>
        <v>0</v>
      </c>
      <c r="R55" s="85">
        <f>(((('Balance de Energía'!R49*1000000000)/$AG$14)/1000)/$AF$14)/1000</f>
        <v>0</v>
      </c>
      <c r="S55" s="85">
        <f>(((('Balance de Energía'!S49*1000000000)/$AG$26)/1000)/$AF$26)/1000</f>
        <v>0</v>
      </c>
      <c r="T55" s="85">
        <f>(((('Balance de Energía'!T49*1000000000)/$AG$24)/1000)/$AF$24)/1000</f>
        <v>0</v>
      </c>
      <c r="U55" s="85">
        <f>(((('Balance de Energía'!U49*1000000000)/$AG$28)/1000)/$AF$28)/1000</f>
        <v>0</v>
      </c>
      <c r="V55" s="128">
        <f>(((('Balance de Energía'!V49*1000000000)/$AG$27)/1000)/$AF$27)/1000</f>
        <v>10867.706572499997</v>
      </c>
      <c r="W55" s="85">
        <f>(((('Balance de Energía'!W49*1000000000)/$AG$24)/1000)/$AF$24)/1000</f>
        <v>0</v>
      </c>
      <c r="X55" s="85">
        <f>(((('Balance de Energía'!X49*1000000000)/$AG$29)/1000)/$AF$29)/1000</f>
        <v>0</v>
      </c>
      <c r="Y55" s="85">
        <f>(((('Balance de Energía'!Y49*1000000000)/$AG$30)/1000)/$AF$30)/1000</f>
        <v>0</v>
      </c>
      <c r="Z55" s="166">
        <f>(((('Balance de Energía'!Z49*1000000000)/$AG$31)/1000)/$AF$31)/1000</f>
        <v>0</v>
      </c>
      <c r="AA55" s="128">
        <f>(((('Balance de Energía'!AA49*1000000000)/$AG$32)/1000)/$AF$32)/1000</f>
        <v>29.518323521739131</v>
      </c>
      <c r="AB55" s="127">
        <f>(((('Balance de Energía'!AB49*1000000000)/$AG$33)/1000)/$AF$33)/1000</f>
        <v>0</v>
      </c>
      <c r="AC55" s="88">
        <f t="shared" si="0"/>
        <v>17934.329049319258</v>
      </c>
    </row>
    <row r="56" spans="1:29">
      <c r="A56" s="318"/>
      <c r="B56" s="139" t="s">
        <v>71</v>
      </c>
      <c r="C56" s="167">
        <f>(((('Balance de Energía'!C50*1000000000)/$AG$9)/1000)/$AF$9)/1000</f>
        <v>0</v>
      </c>
      <c r="D56" s="168">
        <f>(((('Balance de Energía'!D50*1000000000)/$AG$21)/1000)/$AF$21)/1000</f>
        <v>0</v>
      </c>
      <c r="E56" s="168">
        <f>(((('Balance de Energía'!E50*1000000000)/$AG$23)/1000)/$AF$23)/1000</f>
        <v>0</v>
      </c>
      <c r="F56" s="168">
        <f>(((('Balance de Energía'!F50*1000000000)/$AG$22)/1000)/$AF$22)/1000</f>
        <v>0</v>
      </c>
      <c r="G56" s="168">
        <f>(((('Balance de Energía'!G50*1000000000)/$AG$27)/1000)/$AF$27)/1000</f>
        <v>0</v>
      </c>
      <c r="H56" s="168">
        <f>(((('Balance de Energía'!H50*1000000000)/$AG$27)/1000)/$AF$27)/1000</f>
        <v>0</v>
      </c>
      <c r="I56" s="168">
        <f>(((('Balance de Energía'!I50*1000000000)/$AG$27)/1000)/$AF$27)/1000</f>
        <v>0</v>
      </c>
      <c r="J56" s="169">
        <f>(((('Balance de Energía'!J50*1000000000)/$AG$25)/1000)/$AF$25)/1000</f>
        <v>0</v>
      </c>
      <c r="K56" s="168">
        <f>(((('Balance de Energía'!K50*1000000000)/$AG$20)/1000)/$AF$20)/1000</f>
        <v>0</v>
      </c>
      <c r="L56" s="168">
        <f>(((('Balance de Energía'!L50*1000000000)/$AG$11)/1000)/$AH$11)/1000</f>
        <v>0</v>
      </c>
      <c r="M56" s="168">
        <f>(((('Balance de Energía'!M50*1000000000)/$AG$16)/1000)/$AF$16)/1000</f>
        <v>0</v>
      </c>
      <c r="N56" s="168">
        <f>(((('Balance de Energía'!N50*1000000000)/$AG$19)/1000)/$AF$19)/1000</f>
        <v>0</v>
      </c>
      <c r="O56" s="168">
        <f>(((('Balance de Energía'!O50*1000000000)/$AG$15)/1000)/$AF$15)/1000</f>
        <v>0</v>
      </c>
      <c r="P56" s="168">
        <f>(((('Balance de Energía'!P50*1000000000)/$AG$17)/1000)/$AF$17)/1000</f>
        <v>0</v>
      </c>
      <c r="Q56" s="168">
        <f>(((('Balance de Energía'!Q50*1000000000)/$AG$18)/1000)/$AF$18)/1000</f>
        <v>0</v>
      </c>
      <c r="R56" s="168">
        <f>(((('Balance de Energía'!R50*1000000000)/$AG$14)/1000)/$AF$14)/1000</f>
        <v>0</v>
      </c>
      <c r="S56" s="168">
        <f>(((('Balance de Energía'!S50*1000000000)/$AG$26)/1000)/$AF$26)/1000</f>
        <v>0</v>
      </c>
      <c r="T56" s="168">
        <f>(((('Balance de Energía'!T50*1000000000)/$AG$24)/1000)/$AF$24)/1000</f>
        <v>0</v>
      </c>
      <c r="U56" s="168">
        <f>(((('Balance de Energía'!U50*1000000000)/$AG$28)/1000)/$AF$28)/1000</f>
        <v>280.03301858150144</v>
      </c>
      <c r="V56" s="170">
        <f>(((('Balance de Energía'!V50*1000000000)/$AG$27)/1000)/$AF$27)/1000</f>
        <v>0</v>
      </c>
      <c r="W56" s="168">
        <f>(((('Balance de Energía'!W50*1000000000)/$AG$24)/1000)/$AF$24)/1000</f>
        <v>0</v>
      </c>
      <c r="X56" s="168">
        <f>(((('Balance de Energía'!X50*1000000000)/$AG$29)/1000)/$AF$29)/1000</f>
        <v>0</v>
      </c>
      <c r="Y56" s="168">
        <f>(((('Balance de Energía'!Y50*1000000000)/$AG$30)/1000)/$AF$30)/1000</f>
        <v>0</v>
      </c>
      <c r="Z56" s="171">
        <f>(((('Balance de Energía'!Z50*1000000000)/$AG$31)/1000)/$AF$31)/1000</f>
        <v>0</v>
      </c>
      <c r="AA56" s="170">
        <f>(((('Balance de Energía'!AA50*1000000000)/$AG$32)/1000)/$AF$32)/1000</f>
        <v>0</v>
      </c>
      <c r="AB56" s="168">
        <f>(((('Balance de Energía'!AB50*1000000000)/$AG$33)/1000)/$AF$33)/1000</f>
        <v>0</v>
      </c>
      <c r="AC56" s="172">
        <f t="shared" si="0"/>
        <v>280.03301858150144</v>
      </c>
    </row>
  </sheetData>
  <mergeCells count="14">
    <mergeCell ref="A17:A24"/>
    <mergeCell ref="A27:A56"/>
    <mergeCell ref="AE7:AE8"/>
    <mergeCell ref="B7:B8"/>
    <mergeCell ref="C7:J7"/>
    <mergeCell ref="K7:U7"/>
    <mergeCell ref="V7:V8"/>
    <mergeCell ref="W7:Z7"/>
    <mergeCell ref="AA7:AA8"/>
    <mergeCell ref="AF7:AF8"/>
    <mergeCell ref="AG7:AG8"/>
    <mergeCell ref="AB7:AB8"/>
    <mergeCell ref="AC7:AC8"/>
    <mergeCell ref="A9:A14"/>
  </mergeCells>
  <hyperlinks>
    <hyperlink ref="B5" location="Índice!A1" display="VOLVER A INDI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Portada</vt:lpstr>
      <vt:lpstr>Introducción</vt:lpstr>
      <vt:lpstr>Índice</vt:lpstr>
      <vt:lpstr>Matriz Priamria</vt:lpstr>
      <vt:lpstr>Matriz Secundaria</vt:lpstr>
      <vt:lpstr>Producción Bruta </vt:lpstr>
      <vt:lpstr>Matriz de Consumo</vt:lpstr>
      <vt:lpstr>Balance de Energía</vt:lpstr>
      <vt:lpstr>Balance Energético (u.físicas)</vt:lpstr>
      <vt:lpstr>Matriz de Consumo (u.físicas)</vt:lpstr>
      <vt:lpstr>Producción Bruta (u.físicas)</vt:lpstr>
      <vt:lpstr>Matriz Primaria (u.físicas)</vt:lpstr>
      <vt:lpstr>Matriz Secundaria (u.físicas)</vt:lpstr>
      <vt:lpstr>CUADRO1</vt:lpstr>
      <vt:lpstr>CUADRO2</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2019-04-15T17:17:38Z</dcterms:modified>
</cp:coreProperties>
</file>