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filterPrivacy="1" defaultThemeVersion="124226"/>
  <xr:revisionPtr revIDLastSave="0" documentId="11_DB3BD64F0F841936FFDC6ABB96BC9BDB28139F1D" xr6:coauthVersionLast="47" xr6:coauthVersionMax="47" xr10:uidLastSave="{00000000-0000-0000-0000-000000000000}"/>
  <bookViews>
    <workbookView xWindow="21645" yWindow="660" windowWidth="19470" windowHeight="7860" tabRatio="996" firstSheet="16" activeTab="16" xr2:uid="{00000000-000D-0000-FFFF-FFFF00000000}"/>
  </bookViews>
  <sheets>
    <sheet name="Portada" sheetId="6" r:id="rId1"/>
    <sheet name="Introducción" sheetId="7" r:id="rId2"/>
    <sheet name="Índice" sheetId="8" r:id="rId3"/>
    <sheet name="CUADRO 1" sheetId="13" r:id="rId4"/>
    <sheet name="CUADRO2" sheetId="14" r:id="rId5"/>
    <sheet name="CUADRO3" sheetId="4" r:id="rId6"/>
    <sheet name="CUADRO4" sheetId="3" r:id="rId7"/>
    <sheet name="CUADRO5" sheetId="17" r:id="rId8"/>
    <sheet name="CUADRO6" sheetId="18" r:id="rId9"/>
    <sheet name="CUADRO7" sheetId="19" r:id="rId10"/>
    <sheet name="CUADRO8" sheetId="20" r:id="rId11"/>
    <sheet name="CUADRO9" sheetId="21" r:id="rId12"/>
    <sheet name="CUADRO10" sheetId="22" r:id="rId13"/>
    <sheet name="CUADRO11" sheetId="23" r:id="rId14"/>
    <sheet name="Producción bruta" sheetId="2" r:id="rId15"/>
    <sheet name="Matriz de consumos" sheetId="5" r:id="rId16"/>
    <sheet name="Balance de energía" sheetId="1" r:id="rId17"/>
    <sheet name="Balance Energético (u.físicas)" sheetId="24" r:id="rId18"/>
    <sheet name="Matriz de Consumos (u.físicas)" sheetId="25" r:id="rId19"/>
    <sheet name="Producción bruta (u.físicas)" sheetId="26" r:id="rId20"/>
    <sheet name="CUADRO12" sheetId="27" r:id="rId21"/>
    <sheet name="CUADRO13" sheetId="28" r:id="rId22"/>
    <sheet name="CUADRO14" sheetId="29" r:id="rId23"/>
    <sheet name="CUADRO15" sheetId="30" r:id="rId24"/>
    <sheet name="CUADRO16" sheetId="31" r:id="rId25"/>
    <sheet name="CUADRO17" sheetId="32" r:id="rId26"/>
    <sheet name="CUADRO18" sheetId="33" r:id="rId27"/>
    <sheet name="CUADRO19" sheetId="34" r:id="rId28"/>
    <sheet name="CUADRO20" sheetId="35" r:id="rId29"/>
    <sheet name="Diagrama" sheetId="9" r:id="rId30"/>
    <sheet name="CUADROA2" sheetId="10" r:id="rId31"/>
    <sheet name="CUADROA3" sheetId="11" r:id="rId32"/>
    <sheet name="Glosario" sheetId="12" r:id="rId33"/>
  </sheets>
  <definedNames>
    <definedName name="\a" localSheetId="19">#REF!</definedName>
    <definedName name="\a">#REF!</definedName>
    <definedName name="\b" localSheetId="19">#REF!</definedName>
    <definedName name="\b">#REF!</definedName>
    <definedName name="\c" localSheetId="19">#REF!</definedName>
    <definedName name="\c">#REF!</definedName>
    <definedName name="\d" localSheetId="19">#REF!</definedName>
    <definedName name="\d">#REF!</definedName>
    <definedName name="\e" localSheetId="19">#REF!</definedName>
    <definedName name="\e">#REF!</definedName>
    <definedName name="\f" localSheetId="19">#REF!</definedName>
    <definedName name="\f">#REF!</definedName>
    <definedName name="_xlnm._FilterDatabase" localSheetId="7" hidden="1">CUADRO5!$B$20:$I$21</definedName>
    <definedName name="_ftn1" localSheetId="1">Introducción!$A$37</definedName>
    <definedName name="_ftnref1" localSheetId="1">Introducción!$A$18</definedName>
    <definedName name="a" localSheetId="19">#REF!</definedName>
    <definedName name="a">#REF!</definedName>
    <definedName name="_xlnm.Print_Area" localSheetId="3">'CUADRO 1'!$A$1:$H$25</definedName>
    <definedName name="_xlnm.Print_Area" localSheetId="20">CUADRO12!$A$1:$I$23</definedName>
    <definedName name="_xlnm.Print_Area" localSheetId="21">CUADRO13!$B$2:$J$32</definedName>
    <definedName name="_xlnm.Print_Area" localSheetId="4">CUADRO2!$A$1:$H$30</definedName>
    <definedName name="_xlnm.Print_Area" localSheetId="1">Introducción!$A$1:$H$75</definedName>
    <definedName name="Banco_dados_IM" localSheetId="19">#REF!</definedName>
    <definedName name="Banco_dados_IM">#REF!</definedName>
    <definedName name="_xlnm.Database" localSheetId="19">#REF!</definedName>
    <definedName name="_xlnm.Database">#REF!</definedName>
    <definedName name="Glosario">Índice!$R$11:$S$11</definedName>
    <definedName name="OLE_LINK1" localSheetId="1">Introducción!$A$1</definedName>
    <definedName name="OLE_LINK5" localSheetId="1">Introducción!$A$20</definedName>
    <definedName name="ºººº" localSheetId="19">#REF!</definedName>
    <definedName name="ºººº">#REF!</definedName>
    <definedName name="Q" localSheetId="19">#REF!</definedName>
    <definedName name="Q">#REF!</definedName>
    <definedName name="s" localSheetId="19">#REF!</definedName>
    <definedName name="s">#REF!</definedName>
  </definedNames>
  <calcPr calcId="162913"/>
</workbook>
</file>

<file path=xl/calcChain.xml><?xml version="1.0" encoding="utf-8"?>
<calcChain xmlns="http://schemas.openxmlformats.org/spreadsheetml/2006/main">
  <c r="K34" i="34" l="1"/>
  <c r="K33" i="34"/>
  <c r="K32" i="34"/>
  <c r="J34" i="34"/>
  <c r="J33" i="34"/>
  <c r="J32" i="34"/>
  <c r="I34" i="34"/>
  <c r="I33" i="34"/>
  <c r="I32" i="34"/>
  <c r="H34" i="34"/>
  <c r="H33" i="34"/>
  <c r="H32" i="34"/>
  <c r="G34" i="34"/>
  <c r="G33" i="34"/>
  <c r="G32" i="34"/>
  <c r="F34" i="34"/>
  <c r="F33" i="34"/>
  <c r="F32" i="34"/>
  <c r="E34" i="34"/>
  <c r="E33" i="34"/>
  <c r="E32" i="34"/>
  <c r="D34" i="34"/>
  <c r="D33" i="34"/>
  <c r="D32" i="34"/>
  <c r="L34" i="34" l="1"/>
  <c r="L32" i="34"/>
  <c r="L33" i="34"/>
  <c r="K20" i="34" l="1"/>
  <c r="J20" i="34"/>
  <c r="I20" i="34"/>
  <c r="H20" i="34"/>
  <c r="G20" i="34"/>
  <c r="F20" i="34"/>
  <c r="E20" i="34"/>
  <c r="D20" i="34"/>
  <c r="E37" i="26" l="1"/>
  <c r="D25" i="28" s="1"/>
  <c r="E38" i="26"/>
  <c r="D26" i="28" s="1"/>
  <c r="E18" i="26" l="1"/>
  <c r="D20" i="28" s="1"/>
  <c r="E21" i="26" l="1"/>
  <c r="D10" i="28" s="1"/>
  <c r="E22" i="26"/>
  <c r="D11" i="28" s="1"/>
  <c r="E23" i="26"/>
  <c r="D12" i="28" s="1"/>
  <c r="E24" i="26"/>
  <c r="D13" i="28" s="1"/>
  <c r="E25" i="26"/>
  <c r="D14" i="28" s="1"/>
  <c r="E26" i="26"/>
  <c r="D15" i="28" s="1"/>
  <c r="E27" i="26"/>
  <c r="D16" i="28" s="1"/>
  <c r="E28" i="26"/>
  <c r="D17" i="28" s="1"/>
  <c r="E29" i="26"/>
  <c r="D18" i="28" s="1"/>
  <c r="E30" i="26"/>
  <c r="D19" i="28" l="1"/>
  <c r="C8" i="35"/>
  <c r="K21" i="34"/>
  <c r="J21" i="34"/>
  <c r="I21" i="34"/>
  <c r="H21" i="34"/>
  <c r="G21" i="34"/>
  <c r="F21" i="34"/>
  <c r="E21" i="34"/>
  <c r="D21" i="34"/>
  <c r="D17" i="34" l="1"/>
  <c r="E17" i="34"/>
  <c r="F17" i="34"/>
  <c r="G17" i="34"/>
  <c r="H17" i="34"/>
  <c r="I17" i="34"/>
  <c r="J17" i="34"/>
  <c r="K17" i="34"/>
  <c r="D14" i="34" l="1"/>
  <c r="E14" i="34"/>
  <c r="F14" i="34"/>
  <c r="G14" i="34"/>
  <c r="H14" i="34"/>
  <c r="I14" i="34"/>
  <c r="J14" i="34"/>
  <c r="K14" i="34"/>
  <c r="P50" i="24" l="1"/>
  <c r="F14" i="30" s="1"/>
  <c r="D15" i="34"/>
  <c r="E15" i="34"/>
  <c r="F15" i="34"/>
  <c r="G15" i="34"/>
  <c r="H15" i="34"/>
  <c r="I15" i="34"/>
  <c r="J15" i="34"/>
  <c r="K15" i="34"/>
  <c r="D13" i="34" l="1"/>
  <c r="E13" i="34"/>
  <c r="F13" i="34"/>
  <c r="G13" i="34"/>
  <c r="H13" i="34"/>
  <c r="I13" i="34"/>
  <c r="J13" i="34"/>
  <c r="K13" i="34"/>
  <c r="D16" i="34" l="1"/>
  <c r="E16" i="34"/>
  <c r="F16" i="34"/>
  <c r="G16" i="34"/>
  <c r="H16" i="34"/>
  <c r="I16" i="34"/>
  <c r="J16" i="34"/>
  <c r="K16" i="34"/>
  <c r="J29" i="34" l="1"/>
  <c r="H29" i="34" l="1"/>
  <c r="G29" i="34"/>
  <c r="D29" i="34"/>
  <c r="E29" i="34" l="1"/>
  <c r="K29" i="34"/>
  <c r="I29" i="34"/>
  <c r="F29" i="34" l="1"/>
  <c r="T10" i="24" l="1"/>
  <c r="E17" i="28" s="1"/>
  <c r="T11" i="24"/>
  <c r="F17" i="28" s="1"/>
  <c r="T12" i="24"/>
  <c r="T13" i="24"/>
  <c r="T14" i="24"/>
  <c r="G17" i="28" s="1"/>
  <c r="T15" i="24"/>
  <c r="T25" i="24"/>
  <c r="T27" i="24"/>
  <c r="G18" i="29" s="1"/>
  <c r="T28" i="24"/>
  <c r="D19" i="33" s="1"/>
  <c r="T29" i="24"/>
  <c r="E19" i="33" s="1"/>
  <c r="T30" i="24"/>
  <c r="F19" i="33" s="1"/>
  <c r="T31" i="24"/>
  <c r="G19" i="33" s="1"/>
  <c r="T32" i="24"/>
  <c r="H19" i="33" s="1"/>
  <c r="T33" i="24"/>
  <c r="I19" i="33" s="1"/>
  <c r="T34" i="24"/>
  <c r="J19" i="33" s="1"/>
  <c r="T35" i="24"/>
  <c r="E18" i="29" s="1"/>
  <c r="T36" i="24"/>
  <c r="D19" i="31" s="1"/>
  <c r="T37" i="24"/>
  <c r="E19" i="31" s="1"/>
  <c r="T38" i="24"/>
  <c r="F19" i="31" s="1"/>
  <c r="T39" i="24"/>
  <c r="G19" i="31" s="1"/>
  <c r="T40" i="24"/>
  <c r="H19" i="31" s="1"/>
  <c r="T41" i="24"/>
  <c r="I19" i="31" s="1"/>
  <c r="T42" i="24"/>
  <c r="J19" i="31" s="1"/>
  <c r="T43" i="24"/>
  <c r="K19" i="31" s="1"/>
  <c r="T44" i="24"/>
  <c r="L19" i="31" s="1"/>
  <c r="T45" i="24"/>
  <c r="M19" i="31" s="1"/>
  <c r="T46" i="24"/>
  <c r="N19" i="31" s="1"/>
  <c r="T47" i="24"/>
  <c r="D18" i="29" s="1"/>
  <c r="T48" i="24"/>
  <c r="D18" i="30" s="1"/>
  <c r="T49" i="24"/>
  <c r="E18" i="30" s="1"/>
  <c r="T50" i="24"/>
  <c r="F18" i="30" s="1"/>
  <c r="T51" i="24"/>
  <c r="G18" i="30" s="1"/>
  <c r="T52" i="24"/>
  <c r="F18" i="29" s="1"/>
  <c r="T53" i="24"/>
  <c r="D18" i="32" s="1"/>
  <c r="T54" i="24"/>
  <c r="E18" i="32" s="1"/>
  <c r="T55" i="24"/>
  <c r="F18" i="32" s="1"/>
  <c r="T56" i="24"/>
  <c r="T9" i="24"/>
  <c r="D19" i="34"/>
  <c r="E19" i="34"/>
  <c r="F19" i="34"/>
  <c r="G19" i="34"/>
  <c r="H19" i="34"/>
  <c r="I19" i="34"/>
  <c r="J19" i="34"/>
  <c r="K19" i="34"/>
  <c r="D24" i="34" l="1"/>
  <c r="E24" i="34"/>
  <c r="F24" i="34"/>
  <c r="G24" i="34"/>
  <c r="H24" i="34"/>
  <c r="I24" i="34"/>
  <c r="J24" i="34"/>
  <c r="K24" i="34"/>
  <c r="D27" i="34" l="1"/>
  <c r="E27" i="34"/>
  <c r="F27" i="34"/>
  <c r="G27" i="34"/>
  <c r="H27" i="34"/>
  <c r="I27" i="34"/>
  <c r="J27" i="34"/>
  <c r="K27" i="34"/>
  <c r="D26" i="34" l="1"/>
  <c r="E26" i="34"/>
  <c r="F26" i="34"/>
  <c r="G26" i="34"/>
  <c r="H26" i="34"/>
  <c r="I26" i="34"/>
  <c r="J26" i="34"/>
  <c r="K26" i="34"/>
  <c r="D22" i="34" l="1"/>
  <c r="E22" i="34"/>
  <c r="F22" i="34"/>
  <c r="G22" i="34"/>
  <c r="H22" i="34"/>
  <c r="I22" i="34"/>
  <c r="J22" i="34"/>
  <c r="K22" i="34"/>
  <c r="D23" i="34" l="1"/>
  <c r="E23" i="34"/>
  <c r="F23" i="34"/>
  <c r="G23" i="34"/>
  <c r="H23" i="34"/>
  <c r="I23" i="34"/>
  <c r="J23" i="34"/>
  <c r="K23" i="34"/>
  <c r="U36" i="24" l="1"/>
  <c r="D20" i="31" s="1"/>
  <c r="D30" i="34" l="1"/>
  <c r="E30" i="34"/>
  <c r="F30" i="34"/>
  <c r="G30" i="34"/>
  <c r="H30" i="34"/>
  <c r="I30" i="34"/>
  <c r="J30" i="34"/>
  <c r="K30" i="34"/>
  <c r="G9" i="24" l="1"/>
  <c r="D11" i="27" s="1"/>
  <c r="D31" i="34"/>
  <c r="E31" i="34"/>
  <c r="F31" i="34"/>
  <c r="G31" i="34"/>
  <c r="H31" i="34"/>
  <c r="I31" i="34"/>
  <c r="J31" i="34"/>
  <c r="K31" i="34"/>
  <c r="D12" i="34" l="1"/>
  <c r="E12" i="34"/>
  <c r="F12" i="34"/>
  <c r="G12" i="34"/>
  <c r="H12" i="34"/>
  <c r="I12" i="34"/>
  <c r="J12" i="34"/>
  <c r="K12" i="34"/>
  <c r="D35" i="34"/>
  <c r="E35" i="34"/>
  <c r="F35" i="34"/>
  <c r="G35" i="34"/>
  <c r="H35" i="34"/>
  <c r="I35" i="34"/>
  <c r="J35" i="34"/>
  <c r="K35" i="34"/>
  <c r="D25" i="34" l="1"/>
  <c r="E25" i="34"/>
  <c r="F25" i="34"/>
  <c r="G25" i="34"/>
  <c r="H25" i="34"/>
  <c r="I25" i="34"/>
  <c r="J25" i="34"/>
  <c r="K25" i="34"/>
  <c r="D18" i="34" l="1"/>
  <c r="E18" i="34"/>
  <c r="F18" i="34"/>
  <c r="G18" i="34"/>
  <c r="H18" i="34"/>
  <c r="I18" i="34"/>
  <c r="J18" i="34"/>
  <c r="K18" i="34"/>
  <c r="D28" i="34" l="1"/>
  <c r="E28" i="34"/>
  <c r="F28" i="34"/>
  <c r="G28" i="34"/>
  <c r="H28" i="34"/>
  <c r="I28" i="34"/>
  <c r="J28" i="34"/>
  <c r="K28" i="34"/>
  <c r="E10" i="24" l="1"/>
  <c r="F10" i="24"/>
  <c r="G10" i="24"/>
  <c r="H10" i="24"/>
  <c r="E12" i="27" s="1"/>
  <c r="I10" i="24"/>
  <c r="E13" i="27" s="1"/>
  <c r="J10" i="24"/>
  <c r="E14" i="27" s="1"/>
  <c r="K10" i="24"/>
  <c r="M10" i="24"/>
  <c r="E10" i="28" s="1"/>
  <c r="N10" i="24"/>
  <c r="E11" i="28" s="1"/>
  <c r="O10" i="24"/>
  <c r="E12" i="28" s="1"/>
  <c r="P10" i="24"/>
  <c r="E13" i="28" s="1"/>
  <c r="Q10" i="24"/>
  <c r="E14" i="28" s="1"/>
  <c r="R10" i="24"/>
  <c r="E15" i="28" s="1"/>
  <c r="S10" i="24"/>
  <c r="E16" i="28" s="1"/>
  <c r="U10" i="24"/>
  <c r="E18" i="28" s="1"/>
  <c r="V10" i="24"/>
  <c r="W10" i="24"/>
  <c r="E20" i="28" s="1"/>
  <c r="X10" i="24"/>
  <c r="E21" i="28" s="1"/>
  <c r="Y10" i="24"/>
  <c r="E22" i="28" s="1"/>
  <c r="Z10" i="24"/>
  <c r="E23" i="28" s="1"/>
  <c r="AA10" i="24"/>
  <c r="E24" i="28" s="1"/>
  <c r="AB10" i="24"/>
  <c r="E25" i="28" s="1"/>
  <c r="AC10" i="24"/>
  <c r="E26" i="28" s="1"/>
  <c r="E11" i="24"/>
  <c r="F11" i="24"/>
  <c r="G11" i="24"/>
  <c r="H11" i="24"/>
  <c r="F12" i="27" s="1"/>
  <c r="I11" i="24"/>
  <c r="F13" i="27" s="1"/>
  <c r="J11" i="24"/>
  <c r="F14" i="27" s="1"/>
  <c r="K11" i="24"/>
  <c r="M11" i="24"/>
  <c r="F10" i="28" s="1"/>
  <c r="N11" i="24"/>
  <c r="F11" i="28" s="1"/>
  <c r="O11" i="24"/>
  <c r="F12" i="28" s="1"/>
  <c r="P11" i="24"/>
  <c r="F13" i="28" s="1"/>
  <c r="Q11" i="24"/>
  <c r="F14" i="28" s="1"/>
  <c r="R11" i="24"/>
  <c r="F15" i="28" s="1"/>
  <c r="S11" i="24"/>
  <c r="F16" i="28" s="1"/>
  <c r="U11" i="24"/>
  <c r="F18" i="28" s="1"/>
  <c r="V11" i="24"/>
  <c r="W11" i="24"/>
  <c r="F20" i="28" s="1"/>
  <c r="X11" i="24"/>
  <c r="F21" i="28" s="1"/>
  <c r="Y11" i="24"/>
  <c r="F22" i="28" s="1"/>
  <c r="Z11" i="24"/>
  <c r="F23" i="28" s="1"/>
  <c r="AA11" i="24"/>
  <c r="F24" i="28" s="1"/>
  <c r="AB11" i="24"/>
  <c r="F25" i="28" s="1"/>
  <c r="AC11" i="24"/>
  <c r="F26" i="28" s="1"/>
  <c r="E12" i="24"/>
  <c r="F12" i="24"/>
  <c r="G12" i="24"/>
  <c r="H12" i="24"/>
  <c r="I12" i="24"/>
  <c r="J12" i="24"/>
  <c r="K12" i="24"/>
  <c r="L12" i="24"/>
  <c r="M12" i="24"/>
  <c r="N12" i="24"/>
  <c r="O12" i="24"/>
  <c r="P12" i="24"/>
  <c r="Q12" i="24"/>
  <c r="R12" i="24"/>
  <c r="S12" i="24"/>
  <c r="U12" i="24"/>
  <c r="V12" i="24"/>
  <c r="W12" i="24"/>
  <c r="X12" i="24"/>
  <c r="Y12" i="24"/>
  <c r="Z12" i="24"/>
  <c r="AA12" i="24"/>
  <c r="AB12" i="24"/>
  <c r="AC12" i="24"/>
  <c r="E13" i="24"/>
  <c r="F13" i="24"/>
  <c r="G13" i="24"/>
  <c r="H13" i="24"/>
  <c r="I13" i="24"/>
  <c r="J13" i="24"/>
  <c r="K13" i="24"/>
  <c r="L13" i="24"/>
  <c r="M13" i="24"/>
  <c r="N13" i="24"/>
  <c r="O13" i="24"/>
  <c r="P13" i="24"/>
  <c r="Q13" i="24"/>
  <c r="R13" i="24"/>
  <c r="S13" i="24"/>
  <c r="U13" i="24"/>
  <c r="V13" i="24"/>
  <c r="W13" i="24"/>
  <c r="X13" i="24"/>
  <c r="Y13" i="24"/>
  <c r="Z13" i="24"/>
  <c r="AA13" i="24"/>
  <c r="AB13" i="24"/>
  <c r="AC13" i="24"/>
  <c r="E14" i="24"/>
  <c r="F14" i="24"/>
  <c r="G14" i="24"/>
  <c r="H14" i="24"/>
  <c r="G12" i="27" s="1"/>
  <c r="I14" i="24"/>
  <c r="J14" i="24"/>
  <c r="G14" i="27" s="1"/>
  <c r="K14" i="24"/>
  <c r="M14" i="24"/>
  <c r="G10" i="28" s="1"/>
  <c r="N14" i="24"/>
  <c r="G11" i="28" s="1"/>
  <c r="O14" i="24"/>
  <c r="G12" i="28" s="1"/>
  <c r="P14" i="24"/>
  <c r="G13" i="28" s="1"/>
  <c r="Q14" i="24"/>
  <c r="G14" i="28" s="1"/>
  <c r="R14" i="24"/>
  <c r="G15" i="28" s="1"/>
  <c r="S14" i="24"/>
  <c r="G16" i="28" s="1"/>
  <c r="U14" i="24"/>
  <c r="G18" i="28" s="1"/>
  <c r="V14" i="24"/>
  <c r="W14" i="24"/>
  <c r="G20" i="28" s="1"/>
  <c r="X14" i="24"/>
  <c r="G21" i="28" s="1"/>
  <c r="Y14" i="24"/>
  <c r="G22" i="28" s="1"/>
  <c r="Z14" i="24"/>
  <c r="G23" i="28" s="1"/>
  <c r="AA14" i="24"/>
  <c r="G24" i="28" s="1"/>
  <c r="AB14" i="24"/>
  <c r="G25" i="28" s="1"/>
  <c r="AC14" i="24"/>
  <c r="G26" i="28" s="1"/>
  <c r="E15" i="24"/>
  <c r="F15" i="24"/>
  <c r="G15" i="24"/>
  <c r="H15" i="24"/>
  <c r="I15" i="24"/>
  <c r="J15" i="24"/>
  <c r="K15" i="24"/>
  <c r="M15" i="24"/>
  <c r="N15" i="24"/>
  <c r="O15" i="24"/>
  <c r="P15" i="24"/>
  <c r="Q15" i="24"/>
  <c r="R15" i="24"/>
  <c r="S15" i="24"/>
  <c r="U15" i="24"/>
  <c r="V15" i="24"/>
  <c r="W15" i="24"/>
  <c r="X15" i="24"/>
  <c r="Y15" i="24"/>
  <c r="Z15" i="24"/>
  <c r="AA15" i="24"/>
  <c r="AB15" i="24"/>
  <c r="AC15" i="24"/>
  <c r="E17" i="24"/>
  <c r="F17" i="24"/>
  <c r="G17" i="24"/>
  <c r="H17" i="24"/>
  <c r="I17" i="24"/>
  <c r="J17" i="24"/>
  <c r="K17" i="24"/>
  <c r="E18" i="24"/>
  <c r="F18" i="24"/>
  <c r="G18" i="24"/>
  <c r="H18" i="24"/>
  <c r="I18" i="24"/>
  <c r="J18" i="24"/>
  <c r="K18" i="24"/>
  <c r="W18" i="24"/>
  <c r="E19" i="24"/>
  <c r="F19" i="24"/>
  <c r="G19" i="24"/>
  <c r="H19" i="24"/>
  <c r="I19" i="24"/>
  <c r="J19" i="24"/>
  <c r="K19" i="24"/>
  <c r="W19" i="24"/>
  <c r="E20" i="24"/>
  <c r="F20" i="24"/>
  <c r="G20" i="24"/>
  <c r="H20" i="24"/>
  <c r="I20" i="24"/>
  <c r="J20" i="24"/>
  <c r="K20" i="24"/>
  <c r="X20" i="24"/>
  <c r="Y20" i="24"/>
  <c r="Z20" i="24"/>
  <c r="E21" i="24"/>
  <c r="F21" i="24"/>
  <c r="G21" i="24"/>
  <c r="H21" i="24"/>
  <c r="I21" i="24"/>
  <c r="J21" i="24"/>
  <c r="K21" i="24"/>
  <c r="X21" i="24"/>
  <c r="Y21" i="24"/>
  <c r="Z21" i="24"/>
  <c r="AA21" i="24"/>
  <c r="E22" i="24"/>
  <c r="F22" i="24"/>
  <c r="G22" i="24"/>
  <c r="H22" i="24"/>
  <c r="I22" i="24"/>
  <c r="J22" i="24"/>
  <c r="K22" i="24"/>
  <c r="E23" i="24"/>
  <c r="F23" i="24"/>
  <c r="G23" i="24"/>
  <c r="H23" i="24"/>
  <c r="I23" i="24"/>
  <c r="J23" i="24"/>
  <c r="K23" i="24"/>
  <c r="E24" i="24"/>
  <c r="F24" i="24"/>
  <c r="G24" i="24"/>
  <c r="H24" i="24"/>
  <c r="I24" i="24"/>
  <c r="J24" i="24"/>
  <c r="K24" i="24"/>
  <c r="E25" i="24"/>
  <c r="F25" i="24"/>
  <c r="G25" i="24"/>
  <c r="H25" i="24"/>
  <c r="I25" i="24"/>
  <c r="J25" i="24"/>
  <c r="K25" i="24"/>
  <c r="M25" i="24"/>
  <c r="N25" i="24"/>
  <c r="O25" i="24"/>
  <c r="P25" i="24"/>
  <c r="Q25" i="24"/>
  <c r="R25" i="24"/>
  <c r="S25" i="24"/>
  <c r="U25" i="24"/>
  <c r="V25" i="24"/>
  <c r="W25" i="24"/>
  <c r="X25" i="24"/>
  <c r="Y25" i="24"/>
  <c r="Z25" i="24"/>
  <c r="AA25" i="24"/>
  <c r="AB25" i="24"/>
  <c r="AC25" i="24"/>
  <c r="E27" i="24"/>
  <c r="G28" i="29" s="1"/>
  <c r="F27" i="24"/>
  <c r="G29" i="29" s="1"/>
  <c r="G27" i="24"/>
  <c r="G30" i="29" s="1"/>
  <c r="H27" i="24"/>
  <c r="I27" i="24"/>
  <c r="J27" i="24"/>
  <c r="K27" i="24"/>
  <c r="G31" i="29" s="1"/>
  <c r="M27" i="24"/>
  <c r="G11" i="29" s="1"/>
  <c r="N27" i="24"/>
  <c r="G12" i="29" s="1"/>
  <c r="O27" i="24"/>
  <c r="G13" i="29" s="1"/>
  <c r="P27" i="24"/>
  <c r="G14" i="29" s="1"/>
  <c r="Q27" i="24"/>
  <c r="G15" i="29" s="1"/>
  <c r="R27" i="24"/>
  <c r="G16" i="29" s="1"/>
  <c r="S27" i="24"/>
  <c r="G17" i="29" s="1"/>
  <c r="U27" i="24"/>
  <c r="G19" i="29" s="1"/>
  <c r="V27" i="24"/>
  <c r="G20" i="29" s="1"/>
  <c r="W27" i="24"/>
  <c r="G21" i="29" s="1"/>
  <c r="X27" i="24"/>
  <c r="G22" i="29" s="1"/>
  <c r="Y27" i="24"/>
  <c r="G23" i="29" s="1"/>
  <c r="Z27" i="24"/>
  <c r="G24" i="29" s="1"/>
  <c r="AA27" i="24"/>
  <c r="G25" i="29" s="1"/>
  <c r="AB27" i="24"/>
  <c r="G26" i="29" s="1"/>
  <c r="AC27" i="24"/>
  <c r="G27" i="29" s="1"/>
  <c r="E28" i="24"/>
  <c r="D29" i="33" s="1"/>
  <c r="F28" i="24"/>
  <c r="D30" i="33" s="1"/>
  <c r="G28" i="24"/>
  <c r="D31" i="33" s="1"/>
  <c r="H28" i="24"/>
  <c r="I28" i="24"/>
  <c r="J28" i="24"/>
  <c r="K28" i="24"/>
  <c r="D32" i="33" s="1"/>
  <c r="M28" i="24"/>
  <c r="D12" i="33" s="1"/>
  <c r="N28" i="24"/>
  <c r="D13" i="33" s="1"/>
  <c r="O28" i="24"/>
  <c r="D14" i="33" s="1"/>
  <c r="P28" i="24"/>
  <c r="D15" i="33" s="1"/>
  <c r="Q28" i="24"/>
  <c r="D16" i="33" s="1"/>
  <c r="R28" i="24"/>
  <c r="D17" i="33" s="1"/>
  <c r="S28" i="24"/>
  <c r="D18" i="33" s="1"/>
  <c r="U28" i="24"/>
  <c r="D20" i="33" s="1"/>
  <c r="V28" i="24"/>
  <c r="D21" i="33" s="1"/>
  <c r="W28" i="24"/>
  <c r="D22" i="33" s="1"/>
  <c r="X28" i="24"/>
  <c r="D23" i="33" s="1"/>
  <c r="Y28" i="24"/>
  <c r="D24" i="33" s="1"/>
  <c r="Z28" i="24"/>
  <c r="D25" i="33" s="1"/>
  <c r="AA28" i="24"/>
  <c r="D26" i="33" s="1"/>
  <c r="AB28" i="24"/>
  <c r="D27" i="33" s="1"/>
  <c r="AC28" i="24"/>
  <c r="D28" i="33" s="1"/>
  <c r="E29" i="24"/>
  <c r="E29" i="33" s="1"/>
  <c r="F29" i="24"/>
  <c r="E30" i="33" s="1"/>
  <c r="G29" i="24"/>
  <c r="E31" i="33" s="1"/>
  <c r="H29" i="24"/>
  <c r="I29" i="24"/>
  <c r="J29" i="24"/>
  <c r="K29" i="24"/>
  <c r="E32" i="33" s="1"/>
  <c r="M29" i="24"/>
  <c r="E12" i="33" s="1"/>
  <c r="N29" i="24"/>
  <c r="E13" i="33" s="1"/>
  <c r="O29" i="24"/>
  <c r="E14" i="33" s="1"/>
  <c r="P29" i="24"/>
  <c r="E15" i="33" s="1"/>
  <c r="Q29" i="24"/>
  <c r="E16" i="33" s="1"/>
  <c r="R29" i="24"/>
  <c r="E17" i="33" s="1"/>
  <c r="S29" i="24"/>
  <c r="E18" i="33" s="1"/>
  <c r="U29" i="24"/>
  <c r="E20" i="33" s="1"/>
  <c r="V29" i="24"/>
  <c r="E21" i="33" s="1"/>
  <c r="W29" i="24"/>
  <c r="E22" i="33" s="1"/>
  <c r="X29" i="24"/>
  <c r="E23" i="33" s="1"/>
  <c r="Y29" i="24"/>
  <c r="E24" i="33" s="1"/>
  <c r="Z29" i="24"/>
  <c r="E25" i="33" s="1"/>
  <c r="AA29" i="24"/>
  <c r="E26" i="33" s="1"/>
  <c r="AB29" i="24"/>
  <c r="E27" i="33" s="1"/>
  <c r="AC29" i="24"/>
  <c r="E28" i="33" s="1"/>
  <c r="E30" i="24"/>
  <c r="F29" i="33" s="1"/>
  <c r="F30" i="24"/>
  <c r="F30" i="33" s="1"/>
  <c r="G30" i="24"/>
  <c r="F31" i="33" s="1"/>
  <c r="H30" i="24"/>
  <c r="I30" i="24"/>
  <c r="J30" i="24"/>
  <c r="K30" i="24"/>
  <c r="F32" i="33" s="1"/>
  <c r="M30" i="24"/>
  <c r="F12" i="33" s="1"/>
  <c r="N30" i="24"/>
  <c r="F13" i="33" s="1"/>
  <c r="O30" i="24"/>
  <c r="F14" i="33" s="1"/>
  <c r="P30" i="24"/>
  <c r="F15" i="33" s="1"/>
  <c r="Q30" i="24"/>
  <c r="F16" i="33" s="1"/>
  <c r="R30" i="24"/>
  <c r="F17" i="33" s="1"/>
  <c r="S30" i="24"/>
  <c r="F18" i="33" s="1"/>
  <c r="U30" i="24"/>
  <c r="F20" i="33" s="1"/>
  <c r="V30" i="24"/>
  <c r="F21" i="33" s="1"/>
  <c r="W30" i="24"/>
  <c r="F22" i="33" s="1"/>
  <c r="X30" i="24"/>
  <c r="F23" i="33" s="1"/>
  <c r="Y30" i="24"/>
  <c r="F24" i="33" s="1"/>
  <c r="Z30" i="24"/>
  <c r="F25" i="33" s="1"/>
  <c r="AA30" i="24"/>
  <c r="F26" i="33" s="1"/>
  <c r="AB30" i="24"/>
  <c r="F27" i="33" s="1"/>
  <c r="AC30" i="24"/>
  <c r="F28" i="33" s="1"/>
  <c r="E31" i="24"/>
  <c r="G29" i="33" s="1"/>
  <c r="F31" i="24"/>
  <c r="G30" i="33" s="1"/>
  <c r="G31" i="24"/>
  <c r="G31" i="33" s="1"/>
  <c r="H31" i="24"/>
  <c r="I31" i="24"/>
  <c r="J31" i="24"/>
  <c r="K31" i="24"/>
  <c r="G32" i="33" s="1"/>
  <c r="M31" i="24"/>
  <c r="G12" i="33" s="1"/>
  <c r="N31" i="24"/>
  <c r="G13" i="33" s="1"/>
  <c r="O31" i="24"/>
  <c r="G14" i="33" s="1"/>
  <c r="P31" i="24"/>
  <c r="G15" i="33" s="1"/>
  <c r="Q31" i="24"/>
  <c r="G16" i="33" s="1"/>
  <c r="R31" i="24"/>
  <c r="G17" i="33" s="1"/>
  <c r="S31" i="24"/>
  <c r="G18" i="33" s="1"/>
  <c r="U31" i="24"/>
  <c r="G20" i="33" s="1"/>
  <c r="V31" i="24"/>
  <c r="G21" i="33" s="1"/>
  <c r="W31" i="24"/>
  <c r="G22" i="33" s="1"/>
  <c r="X31" i="24"/>
  <c r="G23" i="33" s="1"/>
  <c r="Y31" i="24"/>
  <c r="G24" i="33" s="1"/>
  <c r="Z31" i="24"/>
  <c r="G25" i="33" s="1"/>
  <c r="AA31" i="24"/>
  <c r="G26" i="33" s="1"/>
  <c r="AB31" i="24"/>
  <c r="G27" i="33" s="1"/>
  <c r="AC31" i="24"/>
  <c r="G28" i="33" s="1"/>
  <c r="E32" i="24"/>
  <c r="H29" i="33" s="1"/>
  <c r="F32" i="24"/>
  <c r="H30" i="33" s="1"/>
  <c r="G32" i="24"/>
  <c r="H31" i="33" s="1"/>
  <c r="H32" i="24"/>
  <c r="I32" i="24"/>
  <c r="J32" i="24"/>
  <c r="K32" i="24"/>
  <c r="H32" i="33" s="1"/>
  <c r="M32" i="24"/>
  <c r="H12" i="33" s="1"/>
  <c r="N32" i="24"/>
  <c r="H13" i="33" s="1"/>
  <c r="O32" i="24"/>
  <c r="H14" i="33" s="1"/>
  <c r="P32" i="24"/>
  <c r="H15" i="33" s="1"/>
  <c r="Q32" i="24"/>
  <c r="H16" i="33" s="1"/>
  <c r="R32" i="24"/>
  <c r="H17" i="33" s="1"/>
  <c r="S32" i="24"/>
  <c r="H18" i="33" s="1"/>
  <c r="U32" i="24"/>
  <c r="H20" i="33" s="1"/>
  <c r="V32" i="24"/>
  <c r="H21" i="33" s="1"/>
  <c r="W32" i="24"/>
  <c r="H22" i="33" s="1"/>
  <c r="X32" i="24"/>
  <c r="H23" i="33" s="1"/>
  <c r="Y32" i="24"/>
  <c r="H24" i="33" s="1"/>
  <c r="Z32" i="24"/>
  <c r="H25" i="33" s="1"/>
  <c r="AA32" i="24"/>
  <c r="H26" i="33" s="1"/>
  <c r="AB32" i="24"/>
  <c r="H27" i="33" s="1"/>
  <c r="AC32" i="24"/>
  <c r="H28" i="33" s="1"/>
  <c r="E33" i="24"/>
  <c r="I29" i="33" s="1"/>
  <c r="F33" i="24"/>
  <c r="I30" i="33" s="1"/>
  <c r="G33" i="24"/>
  <c r="I31" i="33" s="1"/>
  <c r="H33" i="24"/>
  <c r="I33" i="24"/>
  <c r="J33" i="24"/>
  <c r="K33" i="24"/>
  <c r="I32" i="33" s="1"/>
  <c r="M33" i="24"/>
  <c r="I12" i="33" s="1"/>
  <c r="N33" i="24"/>
  <c r="I13" i="33" s="1"/>
  <c r="O33" i="24"/>
  <c r="I14" i="33" s="1"/>
  <c r="P33" i="24"/>
  <c r="I15" i="33" s="1"/>
  <c r="Q33" i="24"/>
  <c r="I16" i="33" s="1"/>
  <c r="R33" i="24"/>
  <c r="I17" i="33" s="1"/>
  <c r="S33" i="24"/>
  <c r="I18" i="33" s="1"/>
  <c r="U33" i="24"/>
  <c r="I20" i="33" s="1"/>
  <c r="V33" i="24"/>
  <c r="I21" i="33" s="1"/>
  <c r="W33" i="24"/>
  <c r="I22" i="33" s="1"/>
  <c r="X33" i="24"/>
  <c r="I23" i="33" s="1"/>
  <c r="Y33" i="24"/>
  <c r="I24" i="33" s="1"/>
  <c r="Z33" i="24"/>
  <c r="I25" i="33" s="1"/>
  <c r="AA33" i="24"/>
  <c r="I26" i="33" s="1"/>
  <c r="AB33" i="24"/>
  <c r="I27" i="33" s="1"/>
  <c r="AC33" i="24"/>
  <c r="I28" i="33" s="1"/>
  <c r="E34" i="24"/>
  <c r="J29" i="33" s="1"/>
  <c r="F34" i="24"/>
  <c r="J30" i="33" s="1"/>
  <c r="G34" i="24"/>
  <c r="J31" i="33" s="1"/>
  <c r="H34" i="24"/>
  <c r="I34" i="24"/>
  <c r="J34" i="24"/>
  <c r="K34" i="24"/>
  <c r="J32" i="33" s="1"/>
  <c r="M34" i="24"/>
  <c r="J12" i="33" s="1"/>
  <c r="N34" i="24"/>
  <c r="J13" i="33" s="1"/>
  <c r="O34" i="24"/>
  <c r="J14" i="33" s="1"/>
  <c r="P34" i="24"/>
  <c r="J15" i="33" s="1"/>
  <c r="Q34" i="24"/>
  <c r="J16" i="33" s="1"/>
  <c r="R34" i="24"/>
  <c r="J17" i="33" s="1"/>
  <c r="S34" i="24"/>
  <c r="J18" i="33" s="1"/>
  <c r="U34" i="24"/>
  <c r="J20" i="33" s="1"/>
  <c r="V34" i="24"/>
  <c r="J21" i="33" s="1"/>
  <c r="W34" i="24"/>
  <c r="J22" i="33" s="1"/>
  <c r="X34" i="24"/>
  <c r="J23" i="33" s="1"/>
  <c r="Y34" i="24"/>
  <c r="J24" i="33" s="1"/>
  <c r="Z34" i="24"/>
  <c r="J25" i="33" s="1"/>
  <c r="AA34" i="24"/>
  <c r="J26" i="33" s="1"/>
  <c r="AB34" i="24"/>
  <c r="J27" i="33" s="1"/>
  <c r="AC34" i="24"/>
  <c r="J28" i="33" s="1"/>
  <c r="E35" i="24"/>
  <c r="E28" i="29" s="1"/>
  <c r="F35" i="24"/>
  <c r="E29" i="29" s="1"/>
  <c r="G35" i="24"/>
  <c r="E30" i="29" s="1"/>
  <c r="H35" i="24"/>
  <c r="I35" i="24"/>
  <c r="J35" i="24"/>
  <c r="K35" i="24"/>
  <c r="E31" i="29" s="1"/>
  <c r="M35" i="24"/>
  <c r="E11" i="29" s="1"/>
  <c r="N35" i="24"/>
  <c r="E12" i="29" s="1"/>
  <c r="O35" i="24"/>
  <c r="E13" i="29" s="1"/>
  <c r="P35" i="24"/>
  <c r="E14" i="29" s="1"/>
  <c r="Q35" i="24"/>
  <c r="E15" i="29" s="1"/>
  <c r="R35" i="24"/>
  <c r="E16" i="29" s="1"/>
  <c r="S35" i="24"/>
  <c r="E17" i="29" s="1"/>
  <c r="U35" i="24"/>
  <c r="E19" i="29" s="1"/>
  <c r="V35" i="24"/>
  <c r="E20" i="29" s="1"/>
  <c r="W35" i="24"/>
  <c r="E21" i="29" s="1"/>
  <c r="X35" i="24"/>
  <c r="E22" i="29" s="1"/>
  <c r="Y35" i="24"/>
  <c r="E23" i="29" s="1"/>
  <c r="Z35" i="24"/>
  <c r="E24" i="29" s="1"/>
  <c r="AA35" i="24"/>
  <c r="E25" i="29" s="1"/>
  <c r="AB35" i="24"/>
  <c r="E26" i="29" s="1"/>
  <c r="AC35" i="24"/>
  <c r="E27" i="29" s="1"/>
  <c r="E36" i="24"/>
  <c r="D29" i="31" s="1"/>
  <c r="F36" i="24"/>
  <c r="D30" i="31" s="1"/>
  <c r="G36" i="24"/>
  <c r="D31" i="31" s="1"/>
  <c r="H36" i="24"/>
  <c r="I36" i="24"/>
  <c r="J36" i="24"/>
  <c r="K36" i="24"/>
  <c r="D32" i="31" s="1"/>
  <c r="M36" i="24"/>
  <c r="D12" i="31" s="1"/>
  <c r="N36" i="24"/>
  <c r="D13" i="31" s="1"/>
  <c r="O36" i="24"/>
  <c r="D14" i="31" s="1"/>
  <c r="P36" i="24"/>
  <c r="D15" i="31" s="1"/>
  <c r="Q36" i="24"/>
  <c r="D16" i="31" s="1"/>
  <c r="R36" i="24"/>
  <c r="D17" i="31" s="1"/>
  <c r="S36" i="24"/>
  <c r="D18" i="31" s="1"/>
  <c r="V36" i="24"/>
  <c r="D21" i="31" s="1"/>
  <c r="W36" i="24"/>
  <c r="D22" i="31" s="1"/>
  <c r="X36" i="24"/>
  <c r="D23" i="31" s="1"/>
  <c r="Y36" i="24"/>
  <c r="D24" i="31" s="1"/>
  <c r="Z36" i="24"/>
  <c r="D25" i="31" s="1"/>
  <c r="AA36" i="24"/>
  <c r="D26" i="31" s="1"/>
  <c r="AB36" i="24"/>
  <c r="D27" i="31" s="1"/>
  <c r="AC36" i="24"/>
  <c r="D28" i="31" s="1"/>
  <c r="E37" i="24"/>
  <c r="E29" i="31" s="1"/>
  <c r="F37" i="24"/>
  <c r="E30" i="31" s="1"/>
  <c r="G37" i="24"/>
  <c r="E31" i="31" s="1"/>
  <c r="H37" i="24"/>
  <c r="I37" i="24"/>
  <c r="J37" i="24"/>
  <c r="K37" i="24"/>
  <c r="E32" i="31" s="1"/>
  <c r="M37" i="24"/>
  <c r="E12" i="31" s="1"/>
  <c r="N37" i="24"/>
  <c r="E13" i="31" s="1"/>
  <c r="O37" i="24"/>
  <c r="E14" i="31" s="1"/>
  <c r="P37" i="24"/>
  <c r="E15" i="31" s="1"/>
  <c r="Q37" i="24"/>
  <c r="E16" i="31" s="1"/>
  <c r="R37" i="24"/>
  <c r="E17" i="31" s="1"/>
  <c r="S37" i="24"/>
  <c r="E18" i="31" s="1"/>
  <c r="U37" i="24"/>
  <c r="E20" i="31" s="1"/>
  <c r="V37" i="24"/>
  <c r="E21" i="31" s="1"/>
  <c r="W37" i="24"/>
  <c r="E22" i="31" s="1"/>
  <c r="X37" i="24"/>
  <c r="E23" i="31" s="1"/>
  <c r="Y37" i="24"/>
  <c r="E24" i="31" s="1"/>
  <c r="Z37" i="24"/>
  <c r="E25" i="31" s="1"/>
  <c r="AA37" i="24"/>
  <c r="E26" i="31" s="1"/>
  <c r="AB37" i="24"/>
  <c r="E27" i="31" s="1"/>
  <c r="AC37" i="24"/>
  <c r="E28" i="31" s="1"/>
  <c r="E38" i="24"/>
  <c r="F29" i="31" s="1"/>
  <c r="F38" i="24"/>
  <c r="F30" i="31" s="1"/>
  <c r="G38" i="24"/>
  <c r="F31" i="31" s="1"/>
  <c r="H38" i="24"/>
  <c r="I38" i="24"/>
  <c r="J38" i="24"/>
  <c r="K38" i="24"/>
  <c r="F32" i="31" s="1"/>
  <c r="M38" i="24"/>
  <c r="F12" i="31" s="1"/>
  <c r="N38" i="24"/>
  <c r="F13" i="31" s="1"/>
  <c r="O38" i="24"/>
  <c r="F14" i="31" s="1"/>
  <c r="P38" i="24"/>
  <c r="F15" i="31" s="1"/>
  <c r="Q38" i="24"/>
  <c r="F16" i="31" s="1"/>
  <c r="R38" i="24"/>
  <c r="F17" i="31" s="1"/>
  <c r="S38" i="24"/>
  <c r="F18" i="31" s="1"/>
  <c r="U38" i="24"/>
  <c r="F20" i="31" s="1"/>
  <c r="V38" i="24"/>
  <c r="F21" i="31" s="1"/>
  <c r="W38" i="24"/>
  <c r="F22" i="31" s="1"/>
  <c r="X38" i="24"/>
  <c r="F23" i="31" s="1"/>
  <c r="Y38" i="24"/>
  <c r="F24" i="31" s="1"/>
  <c r="Z38" i="24"/>
  <c r="F25" i="31" s="1"/>
  <c r="AA38" i="24"/>
  <c r="F26" i="31" s="1"/>
  <c r="AB38" i="24"/>
  <c r="F27" i="31" s="1"/>
  <c r="AC38" i="24"/>
  <c r="F28" i="31" s="1"/>
  <c r="E39" i="24"/>
  <c r="G29" i="31" s="1"/>
  <c r="F39" i="24"/>
  <c r="G30" i="31" s="1"/>
  <c r="G39" i="24"/>
  <c r="G31" i="31" s="1"/>
  <c r="H39" i="24"/>
  <c r="I39" i="24"/>
  <c r="J39" i="24"/>
  <c r="K39" i="24"/>
  <c r="G32" i="31" s="1"/>
  <c r="M39" i="24"/>
  <c r="G12" i="31" s="1"/>
  <c r="N39" i="24"/>
  <c r="G13" i="31" s="1"/>
  <c r="O39" i="24"/>
  <c r="G14" i="31" s="1"/>
  <c r="P39" i="24"/>
  <c r="G15" i="31" s="1"/>
  <c r="Q39" i="24"/>
  <c r="G16" i="31" s="1"/>
  <c r="R39" i="24"/>
  <c r="G17" i="31" s="1"/>
  <c r="S39" i="24"/>
  <c r="G18" i="31" s="1"/>
  <c r="U39" i="24"/>
  <c r="G20" i="31" s="1"/>
  <c r="V39" i="24"/>
  <c r="G21" i="31" s="1"/>
  <c r="W39" i="24"/>
  <c r="G22" i="31" s="1"/>
  <c r="X39" i="24"/>
  <c r="G23" i="31" s="1"/>
  <c r="Y39" i="24"/>
  <c r="G24" i="31" s="1"/>
  <c r="Z39" i="24"/>
  <c r="G25" i="31" s="1"/>
  <c r="AA39" i="24"/>
  <c r="G26" i="31" s="1"/>
  <c r="AB39" i="24"/>
  <c r="G27" i="31" s="1"/>
  <c r="AC39" i="24"/>
  <c r="G28" i="31" s="1"/>
  <c r="E40" i="24"/>
  <c r="H29" i="31" s="1"/>
  <c r="F40" i="24"/>
  <c r="H30" i="31" s="1"/>
  <c r="G40" i="24"/>
  <c r="H31" i="31" s="1"/>
  <c r="H40" i="24"/>
  <c r="I40" i="24"/>
  <c r="J40" i="24"/>
  <c r="K40" i="24"/>
  <c r="H32" i="31" s="1"/>
  <c r="M40" i="24"/>
  <c r="H12" i="31" s="1"/>
  <c r="N40" i="24"/>
  <c r="H13" i="31" s="1"/>
  <c r="O40" i="24"/>
  <c r="H14" i="31" s="1"/>
  <c r="P40" i="24"/>
  <c r="H15" i="31" s="1"/>
  <c r="Q40" i="24"/>
  <c r="H16" i="31" s="1"/>
  <c r="R40" i="24"/>
  <c r="H17" i="31" s="1"/>
  <c r="S40" i="24"/>
  <c r="H18" i="31" s="1"/>
  <c r="U40" i="24"/>
  <c r="H20" i="31" s="1"/>
  <c r="V40" i="24"/>
  <c r="H21" i="31" s="1"/>
  <c r="W40" i="24"/>
  <c r="H22" i="31" s="1"/>
  <c r="X40" i="24"/>
  <c r="H23" i="31" s="1"/>
  <c r="Y40" i="24"/>
  <c r="H24" i="31" s="1"/>
  <c r="Z40" i="24"/>
  <c r="H25" i="31" s="1"/>
  <c r="AA40" i="24"/>
  <c r="H26" i="31" s="1"/>
  <c r="AB40" i="24"/>
  <c r="H27" i="31" s="1"/>
  <c r="AC40" i="24"/>
  <c r="H28" i="31" s="1"/>
  <c r="E41" i="24"/>
  <c r="I29" i="31" s="1"/>
  <c r="F41" i="24"/>
  <c r="I30" i="31" s="1"/>
  <c r="G41" i="24"/>
  <c r="I31" i="31" s="1"/>
  <c r="H41" i="24"/>
  <c r="I41" i="24"/>
  <c r="J41" i="24"/>
  <c r="K41" i="24"/>
  <c r="I32" i="31" s="1"/>
  <c r="M41" i="24"/>
  <c r="I12" i="31" s="1"/>
  <c r="N41" i="24"/>
  <c r="I13" i="31" s="1"/>
  <c r="O41" i="24"/>
  <c r="I14" i="31" s="1"/>
  <c r="P41" i="24"/>
  <c r="I15" i="31" s="1"/>
  <c r="Q41" i="24"/>
  <c r="I16" i="31" s="1"/>
  <c r="R41" i="24"/>
  <c r="I17" i="31" s="1"/>
  <c r="S41" i="24"/>
  <c r="I18" i="31" s="1"/>
  <c r="U41" i="24"/>
  <c r="I20" i="31" s="1"/>
  <c r="V41" i="24"/>
  <c r="I21" i="31" s="1"/>
  <c r="W41" i="24"/>
  <c r="I22" i="31" s="1"/>
  <c r="X41" i="24"/>
  <c r="I23" i="31" s="1"/>
  <c r="Y41" i="24"/>
  <c r="I24" i="31" s="1"/>
  <c r="Z41" i="24"/>
  <c r="I25" i="31" s="1"/>
  <c r="AA41" i="24"/>
  <c r="I26" i="31" s="1"/>
  <c r="AB41" i="24"/>
  <c r="I27" i="31" s="1"/>
  <c r="AC41" i="24"/>
  <c r="I28" i="31" s="1"/>
  <c r="E42" i="24"/>
  <c r="J29" i="31" s="1"/>
  <c r="F42" i="24"/>
  <c r="J30" i="31" s="1"/>
  <c r="G42" i="24"/>
  <c r="J31" i="31" s="1"/>
  <c r="H42" i="24"/>
  <c r="I42" i="24"/>
  <c r="J42" i="24"/>
  <c r="K42" i="24"/>
  <c r="J32" i="31" s="1"/>
  <c r="M42" i="24"/>
  <c r="J12" i="31" s="1"/>
  <c r="N42" i="24"/>
  <c r="J13" i="31" s="1"/>
  <c r="O42" i="24"/>
  <c r="J14" i="31" s="1"/>
  <c r="P42" i="24"/>
  <c r="J15" i="31" s="1"/>
  <c r="Q42" i="24"/>
  <c r="J16" i="31" s="1"/>
  <c r="R42" i="24"/>
  <c r="J17" i="31" s="1"/>
  <c r="S42" i="24"/>
  <c r="J18" i="31" s="1"/>
  <c r="U42" i="24"/>
  <c r="J20" i="31" s="1"/>
  <c r="V42" i="24"/>
  <c r="J21" i="31" s="1"/>
  <c r="W42" i="24"/>
  <c r="J22" i="31" s="1"/>
  <c r="X42" i="24"/>
  <c r="J23" i="31" s="1"/>
  <c r="Y42" i="24"/>
  <c r="J24" i="31" s="1"/>
  <c r="Z42" i="24"/>
  <c r="J25" i="31" s="1"/>
  <c r="AA42" i="24"/>
  <c r="J26" i="31" s="1"/>
  <c r="AB42" i="24"/>
  <c r="J27" i="31" s="1"/>
  <c r="AC42" i="24"/>
  <c r="J28" i="31" s="1"/>
  <c r="E43" i="24"/>
  <c r="K29" i="31" s="1"/>
  <c r="F43" i="24"/>
  <c r="K30" i="31" s="1"/>
  <c r="G43" i="24"/>
  <c r="K31" i="31" s="1"/>
  <c r="H43" i="24"/>
  <c r="I43" i="24"/>
  <c r="J43" i="24"/>
  <c r="K43" i="24"/>
  <c r="K32" i="31" s="1"/>
  <c r="M43" i="24"/>
  <c r="K12" i="31" s="1"/>
  <c r="N43" i="24"/>
  <c r="K13" i="31" s="1"/>
  <c r="O43" i="24"/>
  <c r="K14" i="31" s="1"/>
  <c r="P43" i="24"/>
  <c r="K15" i="31" s="1"/>
  <c r="Q43" i="24"/>
  <c r="K16" i="31" s="1"/>
  <c r="R43" i="24"/>
  <c r="K17" i="31" s="1"/>
  <c r="S43" i="24"/>
  <c r="K18" i="31" s="1"/>
  <c r="U43" i="24"/>
  <c r="K20" i="31" s="1"/>
  <c r="V43" i="24"/>
  <c r="K21" i="31" s="1"/>
  <c r="W43" i="24"/>
  <c r="K22" i="31" s="1"/>
  <c r="X43" i="24"/>
  <c r="K23" i="31" s="1"/>
  <c r="Y43" i="24"/>
  <c r="K24" i="31" s="1"/>
  <c r="Z43" i="24"/>
  <c r="K25" i="31" s="1"/>
  <c r="AA43" i="24"/>
  <c r="K26" i="31" s="1"/>
  <c r="AB43" i="24"/>
  <c r="K27" i="31" s="1"/>
  <c r="AC43" i="24"/>
  <c r="K28" i="31" s="1"/>
  <c r="E44" i="24"/>
  <c r="L29" i="31" s="1"/>
  <c r="F44" i="24"/>
  <c r="L30" i="31" s="1"/>
  <c r="G44" i="24"/>
  <c r="L31" i="31" s="1"/>
  <c r="H44" i="24"/>
  <c r="I44" i="24"/>
  <c r="J44" i="24"/>
  <c r="K44" i="24"/>
  <c r="L32" i="31" s="1"/>
  <c r="M44" i="24"/>
  <c r="L12" i="31" s="1"/>
  <c r="N44" i="24"/>
  <c r="L13" i="31" s="1"/>
  <c r="O44" i="24"/>
  <c r="L14" i="31" s="1"/>
  <c r="P44" i="24"/>
  <c r="L15" i="31" s="1"/>
  <c r="Q44" i="24"/>
  <c r="L16" i="31" s="1"/>
  <c r="R44" i="24"/>
  <c r="L17" i="31" s="1"/>
  <c r="S44" i="24"/>
  <c r="L18" i="31" s="1"/>
  <c r="U44" i="24"/>
  <c r="L20" i="31" s="1"/>
  <c r="V44" i="24"/>
  <c r="L21" i="31" s="1"/>
  <c r="W44" i="24"/>
  <c r="L22" i="31" s="1"/>
  <c r="X44" i="24"/>
  <c r="L23" i="31" s="1"/>
  <c r="Y44" i="24"/>
  <c r="L24" i="31" s="1"/>
  <c r="Z44" i="24"/>
  <c r="L25" i="31" s="1"/>
  <c r="AA44" i="24"/>
  <c r="L26" i="31" s="1"/>
  <c r="AB44" i="24"/>
  <c r="L27" i="31" s="1"/>
  <c r="AC44" i="24"/>
  <c r="L28" i="31" s="1"/>
  <c r="E45" i="24"/>
  <c r="M29" i="31" s="1"/>
  <c r="F45" i="24"/>
  <c r="M30" i="31" s="1"/>
  <c r="G45" i="24"/>
  <c r="M31" i="31" s="1"/>
  <c r="H45" i="24"/>
  <c r="I45" i="24"/>
  <c r="J45" i="24"/>
  <c r="K45" i="24"/>
  <c r="M32" i="31" s="1"/>
  <c r="M45" i="24"/>
  <c r="M12" i="31" s="1"/>
  <c r="N45" i="24"/>
  <c r="M13" i="31" s="1"/>
  <c r="O45" i="24"/>
  <c r="M14" i="31" s="1"/>
  <c r="P45" i="24"/>
  <c r="M15" i="31" s="1"/>
  <c r="Q45" i="24"/>
  <c r="M16" i="31" s="1"/>
  <c r="R45" i="24"/>
  <c r="M17" i="31" s="1"/>
  <c r="S45" i="24"/>
  <c r="M18" i="31" s="1"/>
  <c r="U45" i="24"/>
  <c r="M20" i="31" s="1"/>
  <c r="V45" i="24"/>
  <c r="M21" i="31" s="1"/>
  <c r="W45" i="24"/>
  <c r="M22" i="31" s="1"/>
  <c r="X45" i="24"/>
  <c r="M23" i="31" s="1"/>
  <c r="Y45" i="24"/>
  <c r="M24" i="31" s="1"/>
  <c r="Z45" i="24"/>
  <c r="M25" i="31" s="1"/>
  <c r="AA45" i="24"/>
  <c r="M26" i="31" s="1"/>
  <c r="AB45" i="24"/>
  <c r="M27" i="31" s="1"/>
  <c r="AC45" i="24"/>
  <c r="M28" i="31" s="1"/>
  <c r="E46" i="24"/>
  <c r="N29" i="31" s="1"/>
  <c r="F46" i="24"/>
  <c r="N30" i="31" s="1"/>
  <c r="G46" i="24"/>
  <c r="N31" i="31" s="1"/>
  <c r="H46" i="24"/>
  <c r="I46" i="24"/>
  <c r="J46" i="24"/>
  <c r="K46" i="24"/>
  <c r="N32" i="31" s="1"/>
  <c r="M46" i="24"/>
  <c r="N12" i="31" s="1"/>
  <c r="N46" i="24"/>
  <c r="N13" i="31" s="1"/>
  <c r="O46" i="24"/>
  <c r="N14" i="31" s="1"/>
  <c r="P46" i="24"/>
  <c r="N15" i="31" s="1"/>
  <c r="Q46" i="24"/>
  <c r="N16" i="31" s="1"/>
  <c r="R46" i="24"/>
  <c r="N17" i="31" s="1"/>
  <c r="S46" i="24"/>
  <c r="N18" i="31" s="1"/>
  <c r="U46" i="24"/>
  <c r="N20" i="31" s="1"/>
  <c r="V46" i="24"/>
  <c r="N21" i="31" s="1"/>
  <c r="W46" i="24"/>
  <c r="N22" i="31" s="1"/>
  <c r="X46" i="24"/>
  <c r="N23" i="31" s="1"/>
  <c r="Y46" i="24"/>
  <c r="N24" i="31" s="1"/>
  <c r="Z46" i="24"/>
  <c r="N25" i="31" s="1"/>
  <c r="AA46" i="24"/>
  <c r="N26" i="31" s="1"/>
  <c r="AB46" i="24"/>
  <c r="N27" i="31" s="1"/>
  <c r="AC46" i="24"/>
  <c r="N28" i="31" s="1"/>
  <c r="E47" i="24"/>
  <c r="D28" i="29" s="1"/>
  <c r="F47" i="24"/>
  <c r="D29" i="29" s="1"/>
  <c r="G47" i="24"/>
  <c r="D30" i="29" s="1"/>
  <c r="H47" i="24"/>
  <c r="I47" i="24"/>
  <c r="J47" i="24"/>
  <c r="K47" i="24"/>
  <c r="D31" i="29" s="1"/>
  <c r="M47" i="24"/>
  <c r="D11" i="29" s="1"/>
  <c r="N47" i="24"/>
  <c r="D12" i="29" s="1"/>
  <c r="O47" i="24"/>
  <c r="D13" i="29" s="1"/>
  <c r="P47" i="24"/>
  <c r="D14" i="29" s="1"/>
  <c r="Q47" i="24"/>
  <c r="D15" i="29" s="1"/>
  <c r="R47" i="24"/>
  <c r="D16" i="29" s="1"/>
  <c r="S47" i="24"/>
  <c r="D17" i="29" s="1"/>
  <c r="U47" i="24"/>
  <c r="D19" i="29" s="1"/>
  <c r="V47" i="24"/>
  <c r="D20" i="29" s="1"/>
  <c r="W47" i="24"/>
  <c r="D21" i="29" s="1"/>
  <c r="X47" i="24"/>
  <c r="D22" i="29" s="1"/>
  <c r="Y47" i="24"/>
  <c r="D23" i="29" s="1"/>
  <c r="Z47" i="24"/>
  <c r="D24" i="29" s="1"/>
  <c r="AA47" i="24"/>
  <c r="D25" i="29" s="1"/>
  <c r="AB47" i="24"/>
  <c r="D26" i="29" s="1"/>
  <c r="AC47" i="24"/>
  <c r="D27" i="29" s="1"/>
  <c r="E48" i="24"/>
  <c r="D28" i="30" s="1"/>
  <c r="F48" i="24"/>
  <c r="D29" i="30" s="1"/>
  <c r="G48" i="24"/>
  <c r="D30" i="30" s="1"/>
  <c r="H48" i="24"/>
  <c r="I48" i="24"/>
  <c r="J48" i="24"/>
  <c r="K48" i="24"/>
  <c r="D31" i="30" s="1"/>
  <c r="M48" i="24"/>
  <c r="D11" i="30" s="1"/>
  <c r="N48" i="24"/>
  <c r="D12" i="30" s="1"/>
  <c r="O48" i="24"/>
  <c r="D13" i="30" s="1"/>
  <c r="P48" i="24"/>
  <c r="D14" i="30" s="1"/>
  <c r="Q48" i="24"/>
  <c r="D15" i="30" s="1"/>
  <c r="R48" i="24"/>
  <c r="D16" i="30" s="1"/>
  <c r="S48" i="24"/>
  <c r="D17" i="30" s="1"/>
  <c r="U48" i="24"/>
  <c r="D19" i="30" s="1"/>
  <c r="V48" i="24"/>
  <c r="D20" i="30" s="1"/>
  <c r="W48" i="24"/>
  <c r="D21" i="30" s="1"/>
  <c r="X48" i="24"/>
  <c r="D22" i="30" s="1"/>
  <c r="Y48" i="24"/>
  <c r="D23" i="30" s="1"/>
  <c r="Z48" i="24"/>
  <c r="D24" i="30" s="1"/>
  <c r="AA48" i="24"/>
  <c r="D25" i="30" s="1"/>
  <c r="AB48" i="24"/>
  <c r="D26" i="30" s="1"/>
  <c r="AC48" i="24"/>
  <c r="D27" i="30" s="1"/>
  <c r="E49" i="24"/>
  <c r="E28" i="30" s="1"/>
  <c r="F49" i="24"/>
  <c r="E29" i="30" s="1"/>
  <c r="G49" i="24"/>
  <c r="E30" i="30" s="1"/>
  <c r="H49" i="24"/>
  <c r="I49" i="24"/>
  <c r="J49" i="24"/>
  <c r="K49" i="24"/>
  <c r="E31" i="30" s="1"/>
  <c r="M49" i="24"/>
  <c r="E11" i="30" s="1"/>
  <c r="N49" i="24"/>
  <c r="E12" i="30" s="1"/>
  <c r="O49" i="24"/>
  <c r="E13" i="30" s="1"/>
  <c r="P49" i="24"/>
  <c r="E14" i="30" s="1"/>
  <c r="Q49" i="24"/>
  <c r="E15" i="30" s="1"/>
  <c r="R49" i="24"/>
  <c r="E16" i="30" s="1"/>
  <c r="S49" i="24"/>
  <c r="E17" i="30" s="1"/>
  <c r="U49" i="24"/>
  <c r="E19" i="30" s="1"/>
  <c r="V49" i="24"/>
  <c r="E20" i="30" s="1"/>
  <c r="W49" i="24"/>
  <c r="E21" i="30" s="1"/>
  <c r="X49" i="24"/>
  <c r="E22" i="30" s="1"/>
  <c r="Y49" i="24"/>
  <c r="E23" i="30" s="1"/>
  <c r="Z49" i="24"/>
  <c r="E24" i="30" s="1"/>
  <c r="AA49" i="24"/>
  <c r="E25" i="30" s="1"/>
  <c r="AB49" i="24"/>
  <c r="E26" i="30" s="1"/>
  <c r="AC49" i="24"/>
  <c r="E27" i="30" s="1"/>
  <c r="E50" i="24"/>
  <c r="F28" i="30" s="1"/>
  <c r="F50" i="24"/>
  <c r="F29" i="30" s="1"/>
  <c r="G50" i="24"/>
  <c r="F30" i="30" s="1"/>
  <c r="H50" i="24"/>
  <c r="I50" i="24"/>
  <c r="J50" i="24"/>
  <c r="K50" i="24"/>
  <c r="F31" i="30" s="1"/>
  <c r="M50" i="24"/>
  <c r="F11" i="30" s="1"/>
  <c r="N50" i="24"/>
  <c r="F12" i="30" s="1"/>
  <c r="O50" i="24"/>
  <c r="F13" i="30" s="1"/>
  <c r="Q50" i="24"/>
  <c r="F15" i="30" s="1"/>
  <c r="R50" i="24"/>
  <c r="F16" i="30" s="1"/>
  <c r="S50" i="24"/>
  <c r="F17" i="30" s="1"/>
  <c r="U50" i="24"/>
  <c r="F19" i="30" s="1"/>
  <c r="V50" i="24"/>
  <c r="F20" i="30" s="1"/>
  <c r="W50" i="24"/>
  <c r="F21" i="30" s="1"/>
  <c r="X50" i="24"/>
  <c r="F22" i="30" s="1"/>
  <c r="Y50" i="24"/>
  <c r="F23" i="30" s="1"/>
  <c r="Z50" i="24"/>
  <c r="F24" i="30" s="1"/>
  <c r="AA50" i="24"/>
  <c r="F25" i="30" s="1"/>
  <c r="AB50" i="24"/>
  <c r="F26" i="30" s="1"/>
  <c r="AC50" i="24"/>
  <c r="F27" i="30" s="1"/>
  <c r="E51" i="24"/>
  <c r="G28" i="30" s="1"/>
  <c r="F51" i="24"/>
  <c r="G29" i="30" s="1"/>
  <c r="G51" i="24"/>
  <c r="G30" i="30" s="1"/>
  <c r="H51" i="24"/>
  <c r="I51" i="24"/>
  <c r="J51" i="24"/>
  <c r="K51" i="24"/>
  <c r="G31" i="30" s="1"/>
  <c r="M51" i="24"/>
  <c r="G11" i="30" s="1"/>
  <c r="N51" i="24"/>
  <c r="G12" i="30" s="1"/>
  <c r="O51" i="24"/>
  <c r="G13" i="30" s="1"/>
  <c r="P51" i="24"/>
  <c r="G14" i="30" s="1"/>
  <c r="Q51" i="24"/>
  <c r="G15" i="30" s="1"/>
  <c r="R51" i="24"/>
  <c r="G16" i="30" s="1"/>
  <c r="S51" i="24"/>
  <c r="G17" i="30" s="1"/>
  <c r="U51" i="24"/>
  <c r="G19" i="30" s="1"/>
  <c r="V51" i="24"/>
  <c r="G20" i="30" s="1"/>
  <c r="W51" i="24"/>
  <c r="G21" i="30" s="1"/>
  <c r="X51" i="24"/>
  <c r="G22" i="30" s="1"/>
  <c r="Y51" i="24"/>
  <c r="G23" i="30" s="1"/>
  <c r="Z51" i="24"/>
  <c r="G24" i="30" s="1"/>
  <c r="AA51" i="24"/>
  <c r="G25" i="30" s="1"/>
  <c r="AB51" i="24"/>
  <c r="G26" i="30" s="1"/>
  <c r="AC51" i="24"/>
  <c r="G27" i="30" s="1"/>
  <c r="E52" i="24"/>
  <c r="F28" i="29" s="1"/>
  <c r="F52" i="24"/>
  <c r="G52" i="24"/>
  <c r="F30" i="29" s="1"/>
  <c r="H52" i="24"/>
  <c r="I52" i="24"/>
  <c r="J52" i="24"/>
  <c r="K52" i="24"/>
  <c r="F31" i="29" s="1"/>
  <c r="M52" i="24"/>
  <c r="F11" i="29" s="1"/>
  <c r="N52" i="24"/>
  <c r="F12" i="29" s="1"/>
  <c r="O52" i="24"/>
  <c r="F13" i="29" s="1"/>
  <c r="P52" i="24"/>
  <c r="F14" i="29" s="1"/>
  <c r="Q52" i="24"/>
  <c r="F15" i="29" s="1"/>
  <c r="R52" i="24"/>
  <c r="F16" i="29" s="1"/>
  <c r="S52" i="24"/>
  <c r="F17" i="29" s="1"/>
  <c r="U52" i="24"/>
  <c r="F19" i="29" s="1"/>
  <c r="V52" i="24"/>
  <c r="F20" i="29" s="1"/>
  <c r="W52" i="24"/>
  <c r="F21" i="29" s="1"/>
  <c r="X52" i="24"/>
  <c r="F22" i="29" s="1"/>
  <c r="Y52" i="24"/>
  <c r="F23" i="29" s="1"/>
  <c r="Z52" i="24"/>
  <c r="F24" i="29" s="1"/>
  <c r="AA52" i="24"/>
  <c r="F25" i="29" s="1"/>
  <c r="AB52" i="24"/>
  <c r="F26" i="29" s="1"/>
  <c r="AC52" i="24"/>
  <c r="F27" i="29" s="1"/>
  <c r="E53" i="24"/>
  <c r="D28" i="32" s="1"/>
  <c r="F53" i="24"/>
  <c r="D29" i="32" s="1"/>
  <c r="G53" i="24"/>
  <c r="D30" i="32" s="1"/>
  <c r="H53" i="24"/>
  <c r="I53" i="24"/>
  <c r="J53" i="24"/>
  <c r="K53" i="24"/>
  <c r="D31" i="32" s="1"/>
  <c r="M53" i="24"/>
  <c r="D11" i="32" s="1"/>
  <c r="N53" i="24"/>
  <c r="D12" i="32" s="1"/>
  <c r="O53" i="24"/>
  <c r="D13" i="32" s="1"/>
  <c r="P53" i="24"/>
  <c r="D14" i="32" s="1"/>
  <c r="Q53" i="24"/>
  <c r="D15" i="32" s="1"/>
  <c r="R53" i="24"/>
  <c r="D16" i="32" s="1"/>
  <c r="S53" i="24"/>
  <c r="D17" i="32" s="1"/>
  <c r="U53" i="24"/>
  <c r="D19" i="32" s="1"/>
  <c r="V53" i="24"/>
  <c r="D20" i="32" s="1"/>
  <c r="W53" i="24"/>
  <c r="D21" i="32" s="1"/>
  <c r="X53" i="24"/>
  <c r="D22" i="32" s="1"/>
  <c r="Y53" i="24"/>
  <c r="D23" i="32" s="1"/>
  <c r="Z53" i="24"/>
  <c r="D24" i="32" s="1"/>
  <c r="AA53" i="24"/>
  <c r="D25" i="32" s="1"/>
  <c r="AB53" i="24"/>
  <c r="D26" i="32" s="1"/>
  <c r="AC53" i="24"/>
  <c r="D27" i="32" s="1"/>
  <c r="E54" i="24"/>
  <c r="E28" i="32" s="1"/>
  <c r="F54" i="24"/>
  <c r="E29" i="32" s="1"/>
  <c r="G54" i="24"/>
  <c r="E30" i="32" s="1"/>
  <c r="H54" i="24"/>
  <c r="I54" i="24"/>
  <c r="J54" i="24"/>
  <c r="K54" i="24"/>
  <c r="E31" i="32" s="1"/>
  <c r="M54" i="24"/>
  <c r="E11" i="32" s="1"/>
  <c r="N54" i="24"/>
  <c r="E12" i="32" s="1"/>
  <c r="O54" i="24"/>
  <c r="E13" i="32" s="1"/>
  <c r="P54" i="24"/>
  <c r="E14" i="32" s="1"/>
  <c r="Q54" i="24"/>
  <c r="E15" i="32" s="1"/>
  <c r="R54" i="24"/>
  <c r="E16" i="32" s="1"/>
  <c r="S54" i="24"/>
  <c r="E17" i="32" s="1"/>
  <c r="U54" i="24"/>
  <c r="E19" i="32" s="1"/>
  <c r="V54" i="24"/>
  <c r="E20" i="32" s="1"/>
  <c r="W54" i="24"/>
  <c r="E21" i="32" s="1"/>
  <c r="X54" i="24"/>
  <c r="E22" i="32" s="1"/>
  <c r="Y54" i="24"/>
  <c r="E23" i="32" s="1"/>
  <c r="Z54" i="24"/>
  <c r="E24" i="32" s="1"/>
  <c r="AA54" i="24"/>
  <c r="E25" i="32" s="1"/>
  <c r="AB54" i="24"/>
  <c r="E26" i="32" s="1"/>
  <c r="AC54" i="24"/>
  <c r="E27" i="32" s="1"/>
  <c r="E55" i="24"/>
  <c r="F28" i="32" s="1"/>
  <c r="F55" i="24"/>
  <c r="F29" i="32" s="1"/>
  <c r="G55" i="24"/>
  <c r="F30" i="32" s="1"/>
  <c r="H55" i="24"/>
  <c r="I55" i="24"/>
  <c r="J55" i="24"/>
  <c r="K55" i="24"/>
  <c r="F31" i="32" s="1"/>
  <c r="M55" i="24"/>
  <c r="F11" i="32" s="1"/>
  <c r="N55" i="24"/>
  <c r="F12" i="32" s="1"/>
  <c r="O55" i="24"/>
  <c r="F13" i="32" s="1"/>
  <c r="P55" i="24"/>
  <c r="F14" i="32" s="1"/>
  <c r="Q55" i="24"/>
  <c r="F15" i="32" s="1"/>
  <c r="R55" i="24"/>
  <c r="F16" i="32" s="1"/>
  <c r="S55" i="24"/>
  <c r="F17" i="32" s="1"/>
  <c r="U55" i="24"/>
  <c r="F19" i="32" s="1"/>
  <c r="V55" i="24"/>
  <c r="F20" i="32" s="1"/>
  <c r="W55" i="24"/>
  <c r="F21" i="32" s="1"/>
  <c r="X55" i="24"/>
  <c r="F22" i="32" s="1"/>
  <c r="Y55" i="24"/>
  <c r="F23" i="32" s="1"/>
  <c r="Z55" i="24"/>
  <c r="F24" i="32" s="1"/>
  <c r="AA55" i="24"/>
  <c r="F25" i="32" s="1"/>
  <c r="AB55" i="24"/>
  <c r="F26" i="32" s="1"/>
  <c r="AC55" i="24"/>
  <c r="F27" i="32" s="1"/>
  <c r="E56" i="24"/>
  <c r="F56" i="24"/>
  <c r="G56" i="24"/>
  <c r="H56" i="24"/>
  <c r="I56" i="24"/>
  <c r="J56" i="24"/>
  <c r="K56" i="24"/>
  <c r="L56" i="24"/>
  <c r="M56" i="24"/>
  <c r="N56" i="24"/>
  <c r="O56" i="24"/>
  <c r="P56" i="24"/>
  <c r="Q56" i="24"/>
  <c r="R56" i="24"/>
  <c r="S56" i="24"/>
  <c r="U56" i="24"/>
  <c r="V56" i="24"/>
  <c r="W56" i="24"/>
  <c r="X56" i="24"/>
  <c r="Y56" i="24"/>
  <c r="Z56" i="24"/>
  <c r="AA56" i="24"/>
  <c r="AB56" i="24"/>
  <c r="AC56" i="24"/>
  <c r="G10" i="27" l="1"/>
  <c r="G28" i="28"/>
  <c r="F10" i="27"/>
  <c r="F28" i="28"/>
  <c r="E10" i="27"/>
  <c r="E28" i="28"/>
  <c r="C11" i="35"/>
  <c r="G19" i="28"/>
  <c r="G15" i="27"/>
  <c r="G30" i="28"/>
  <c r="G11" i="27"/>
  <c r="G29" i="28"/>
  <c r="G9" i="27"/>
  <c r="G27" i="28"/>
  <c r="C10" i="35"/>
  <c r="F19" i="28"/>
  <c r="F15" i="27"/>
  <c r="F30" i="28"/>
  <c r="F11" i="27"/>
  <c r="F29" i="28"/>
  <c r="F9" i="27"/>
  <c r="F27" i="28"/>
  <c r="C9" i="35"/>
  <c r="E19" i="28"/>
  <c r="E15" i="27"/>
  <c r="E30" i="28"/>
  <c r="E11" i="27"/>
  <c r="E29" i="28"/>
  <c r="E9" i="27"/>
  <c r="E27" i="28"/>
  <c r="J20" i="27"/>
  <c r="G13" i="27"/>
  <c r="K26" i="33"/>
  <c r="O27" i="31"/>
  <c r="O23" i="31"/>
  <c r="O19" i="31"/>
  <c r="O15" i="31"/>
  <c r="G11" i="32" l="1"/>
  <c r="G15" i="32"/>
  <c r="G19" i="32"/>
  <c r="G23" i="32"/>
  <c r="G27" i="32"/>
  <c r="G31" i="32"/>
  <c r="K17" i="33"/>
  <c r="K21" i="33"/>
  <c r="K25" i="33"/>
  <c r="K29" i="33"/>
  <c r="L12" i="34"/>
  <c r="L13" i="34"/>
  <c r="L14" i="34"/>
  <c r="L15" i="34"/>
  <c r="L16" i="34"/>
  <c r="L17" i="34"/>
  <c r="L18" i="34"/>
  <c r="L19" i="34"/>
  <c r="L20" i="34"/>
  <c r="L21" i="34"/>
  <c r="L22" i="34"/>
  <c r="L23" i="34"/>
  <c r="L24" i="34"/>
  <c r="L26" i="34"/>
  <c r="L31" i="34"/>
  <c r="H11" i="30"/>
  <c r="H12" i="30"/>
  <c r="H13" i="30"/>
  <c r="H15" i="30"/>
  <c r="H16" i="30"/>
  <c r="H17" i="30"/>
  <c r="H19" i="30"/>
  <c r="H20" i="30"/>
  <c r="H21" i="30"/>
  <c r="H22" i="30"/>
  <c r="H23" i="30"/>
  <c r="H24" i="30"/>
  <c r="H25" i="30"/>
  <c r="H26" i="30"/>
  <c r="H27" i="30"/>
  <c r="H28" i="30"/>
  <c r="H29" i="30"/>
  <c r="H30" i="30"/>
  <c r="H31" i="30"/>
  <c r="O12" i="31"/>
  <c r="O32" i="31"/>
  <c r="G13" i="32"/>
  <c r="G17" i="32"/>
  <c r="G21" i="32"/>
  <c r="G25" i="32"/>
  <c r="G29" i="32"/>
  <c r="K12" i="33"/>
  <c r="K15" i="33"/>
  <c r="K19" i="33"/>
  <c r="K27" i="33"/>
  <c r="K31" i="33"/>
  <c r="L25" i="34"/>
  <c r="L27" i="34"/>
  <c r="L28" i="34"/>
  <c r="L29" i="34"/>
  <c r="L30" i="34"/>
  <c r="L35" i="34"/>
  <c r="O13" i="31"/>
  <c r="O17" i="31"/>
  <c r="O25" i="31"/>
  <c r="O29" i="31"/>
  <c r="K13" i="33"/>
  <c r="K16" i="33"/>
  <c r="K24" i="33"/>
  <c r="K28" i="33"/>
  <c r="O21" i="31"/>
  <c r="O31" i="31"/>
  <c r="G12" i="32"/>
  <c r="G14" i="32"/>
  <c r="G16" i="32"/>
  <c r="G18" i="32"/>
  <c r="G20" i="32"/>
  <c r="G22" i="32"/>
  <c r="G24" i="32"/>
  <c r="G26" i="32"/>
  <c r="G28" i="32"/>
  <c r="G30" i="32"/>
  <c r="K14" i="33"/>
  <c r="K18" i="33"/>
  <c r="K20" i="33"/>
  <c r="K22" i="33"/>
  <c r="K30" i="33"/>
  <c r="K32" i="33"/>
  <c r="O14" i="31"/>
  <c r="O16" i="31"/>
  <c r="O18" i="31"/>
  <c r="O20" i="31"/>
  <c r="O22" i="31"/>
  <c r="O24" i="31"/>
  <c r="O26" i="31"/>
  <c r="O28" i="31"/>
  <c r="O30" i="31"/>
  <c r="K23" i="33"/>
  <c r="H14" i="30"/>
  <c r="H18" i="30"/>
  <c r="L9" i="24" l="1"/>
  <c r="M9" i="24"/>
  <c r="N9" i="24"/>
  <c r="O9" i="24"/>
  <c r="P9" i="24"/>
  <c r="Q9" i="24"/>
  <c r="R9" i="24"/>
  <c r="S9" i="24"/>
  <c r="U9" i="24"/>
  <c r="V9" i="24"/>
  <c r="W9" i="24"/>
  <c r="X9" i="24"/>
  <c r="Y9" i="24"/>
  <c r="Z9" i="24"/>
  <c r="AA9" i="24"/>
  <c r="AB9" i="24"/>
  <c r="AC9" i="24"/>
  <c r="E51" i="25"/>
  <c r="F51" i="25"/>
  <c r="G51" i="25"/>
  <c r="H51" i="25"/>
  <c r="I51" i="25"/>
  <c r="J51" i="25"/>
  <c r="K51" i="25"/>
  <c r="L51" i="25"/>
  <c r="M51" i="25"/>
  <c r="N51" i="25"/>
  <c r="O51" i="25"/>
  <c r="P51" i="25"/>
  <c r="Q51" i="25"/>
  <c r="R51" i="25"/>
  <c r="S51" i="25"/>
  <c r="T51" i="25"/>
  <c r="U51" i="25"/>
  <c r="V51" i="25"/>
  <c r="W51" i="25"/>
  <c r="X51" i="25"/>
  <c r="Y51" i="25"/>
  <c r="Z51" i="25"/>
  <c r="AA51" i="25"/>
  <c r="AB51" i="25"/>
  <c r="AC51" i="25"/>
  <c r="D51" i="25"/>
  <c r="H23" i="25"/>
  <c r="I23" i="25"/>
  <c r="J23" i="25"/>
  <c r="H24" i="25"/>
  <c r="I24" i="25"/>
  <c r="J24" i="25"/>
  <c r="H25" i="25"/>
  <c r="I25" i="25"/>
  <c r="J25" i="25"/>
  <c r="H26" i="25"/>
  <c r="I26" i="25"/>
  <c r="J26" i="25"/>
  <c r="H27" i="25"/>
  <c r="I27" i="25"/>
  <c r="J27" i="25"/>
  <c r="H28" i="25"/>
  <c r="I28" i="25"/>
  <c r="J28" i="25"/>
  <c r="H29" i="25"/>
  <c r="I29" i="25"/>
  <c r="J29" i="25"/>
  <c r="H31" i="25"/>
  <c r="I31" i="25"/>
  <c r="J31" i="25"/>
  <c r="H32" i="25"/>
  <c r="I32" i="25"/>
  <c r="J32" i="25"/>
  <c r="H33" i="25"/>
  <c r="I33" i="25"/>
  <c r="J33" i="25"/>
  <c r="H34" i="25"/>
  <c r="I34" i="25"/>
  <c r="J34" i="25"/>
  <c r="H35" i="25"/>
  <c r="I35" i="25"/>
  <c r="J35" i="25"/>
  <c r="H36" i="25"/>
  <c r="I36" i="25"/>
  <c r="J36" i="25"/>
  <c r="H37" i="25"/>
  <c r="I37" i="25"/>
  <c r="J37" i="25"/>
  <c r="H38" i="25"/>
  <c r="I38" i="25"/>
  <c r="J38" i="25"/>
  <c r="H39" i="25"/>
  <c r="I39" i="25"/>
  <c r="J39" i="25"/>
  <c r="H40" i="25"/>
  <c r="I40" i="25"/>
  <c r="J40" i="25"/>
  <c r="H41" i="25"/>
  <c r="I41" i="25"/>
  <c r="J41" i="25"/>
  <c r="H43" i="25"/>
  <c r="I43" i="25"/>
  <c r="J43" i="25"/>
  <c r="H44" i="25"/>
  <c r="I44" i="25"/>
  <c r="J44" i="25"/>
  <c r="H45" i="25"/>
  <c r="I45" i="25"/>
  <c r="J45" i="25"/>
  <c r="H46" i="25"/>
  <c r="I46" i="25"/>
  <c r="J46" i="25"/>
  <c r="H48" i="25"/>
  <c r="I48" i="25"/>
  <c r="J48" i="25"/>
  <c r="H49" i="25"/>
  <c r="I49" i="25"/>
  <c r="J49" i="25"/>
  <c r="H50" i="25"/>
  <c r="I50" i="25"/>
  <c r="J50" i="25"/>
  <c r="D12" i="24"/>
  <c r="D13" i="24"/>
  <c r="T11" i="25"/>
  <c r="P11" i="25"/>
  <c r="H11" i="25"/>
  <c r="Z11" i="25"/>
  <c r="AB11" i="25"/>
  <c r="AA11" i="25"/>
  <c r="X11" i="25"/>
  <c r="W11" i="25"/>
  <c r="S11" i="25"/>
  <c r="R11" i="25"/>
  <c r="O11" i="25"/>
  <c r="N11" i="25"/>
  <c r="K11" i="25"/>
  <c r="G11" i="25"/>
  <c r="D11" i="25"/>
  <c r="AC11" i="25"/>
  <c r="Y11" i="25"/>
  <c r="V11" i="25"/>
  <c r="U11" i="25"/>
  <c r="Q11" i="25"/>
  <c r="M11" i="25"/>
  <c r="J11" i="25"/>
  <c r="I11" i="25"/>
  <c r="F11" i="25"/>
  <c r="E11" i="25"/>
  <c r="J42" i="25" l="1"/>
  <c r="I29" i="29"/>
  <c r="I28" i="28"/>
  <c r="I15" i="29"/>
  <c r="I14" i="28"/>
  <c r="I20" i="29"/>
  <c r="I19" i="28"/>
  <c r="Y18" i="28"/>
  <c r="I27" i="29"/>
  <c r="I26" i="28"/>
  <c r="I30" i="29"/>
  <c r="I29" i="28"/>
  <c r="I12" i="29"/>
  <c r="I11" i="28"/>
  <c r="I16" i="29"/>
  <c r="I15" i="28"/>
  <c r="I21" i="29"/>
  <c r="I20" i="28"/>
  <c r="W18" i="28"/>
  <c r="I25" i="29"/>
  <c r="I24" i="28"/>
  <c r="I24" i="29"/>
  <c r="I23" i="28"/>
  <c r="V18" i="28"/>
  <c r="I18" i="29"/>
  <c r="I17" i="28"/>
  <c r="I28" i="29"/>
  <c r="I27" i="28"/>
  <c r="I11" i="29"/>
  <c r="I10" i="28"/>
  <c r="I19" i="29"/>
  <c r="I18" i="28"/>
  <c r="U18" i="28"/>
  <c r="I23" i="29"/>
  <c r="I22" i="28"/>
  <c r="I31" i="29"/>
  <c r="I30" i="28"/>
  <c r="I13" i="29"/>
  <c r="I12" i="28"/>
  <c r="I17" i="29"/>
  <c r="I16" i="28"/>
  <c r="I22" i="29"/>
  <c r="I21" i="28"/>
  <c r="I26" i="29"/>
  <c r="I25" i="28"/>
  <c r="X18" i="28"/>
  <c r="I14" i="29"/>
  <c r="I13" i="28"/>
  <c r="H42" i="25"/>
  <c r="I47" i="25"/>
  <c r="I42" i="25"/>
  <c r="I22" i="25"/>
  <c r="J47" i="25"/>
  <c r="H47" i="25"/>
  <c r="J30" i="25"/>
  <c r="J22" i="25"/>
  <c r="H22" i="25"/>
  <c r="H30" i="25"/>
  <c r="I30" i="25"/>
  <c r="D55" i="24"/>
  <c r="D50" i="25" s="1"/>
  <c r="D54" i="24"/>
  <c r="D49" i="25" s="1"/>
  <c r="D53" i="24"/>
  <c r="D48" i="25" s="1"/>
  <c r="D52" i="24"/>
  <c r="D51" i="24"/>
  <c r="D46" i="25" s="1"/>
  <c r="D50" i="24"/>
  <c r="D45" i="25" s="1"/>
  <c r="D49" i="24"/>
  <c r="D44" i="25" s="1"/>
  <c r="D48" i="24"/>
  <c r="D43" i="25" s="1"/>
  <c r="D47" i="24"/>
  <c r="D46" i="24"/>
  <c r="D41" i="25" s="1"/>
  <c r="D45" i="24"/>
  <c r="D40" i="25" s="1"/>
  <c r="D44" i="24"/>
  <c r="D39" i="25" s="1"/>
  <c r="D43" i="24"/>
  <c r="D38" i="25" s="1"/>
  <c r="D42" i="24"/>
  <c r="D37" i="25" s="1"/>
  <c r="D41" i="24"/>
  <c r="D36" i="25" s="1"/>
  <c r="D40" i="24"/>
  <c r="D35" i="25" s="1"/>
  <c r="D39" i="24"/>
  <c r="D34" i="25" s="1"/>
  <c r="D38" i="24"/>
  <c r="D33" i="25" s="1"/>
  <c r="D37" i="24"/>
  <c r="D32" i="25" s="1"/>
  <c r="D36" i="24"/>
  <c r="D31" i="25" s="1"/>
  <c r="D35" i="24"/>
  <c r="D34" i="24"/>
  <c r="D29" i="25" s="1"/>
  <c r="D33" i="24"/>
  <c r="D28" i="25" s="1"/>
  <c r="D32" i="24"/>
  <c r="D27" i="25" s="1"/>
  <c r="D31" i="24"/>
  <c r="D26" i="25" s="1"/>
  <c r="D30" i="24"/>
  <c r="D25" i="25" s="1"/>
  <c r="D29" i="24"/>
  <c r="D24" i="25" s="1"/>
  <c r="D28" i="24"/>
  <c r="D23" i="25" s="1"/>
  <c r="D27" i="24"/>
  <c r="F29" i="29" s="1"/>
  <c r="D25" i="24"/>
  <c r="D24" i="24"/>
  <c r="D23" i="24"/>
  <c r="D22" i="24"/>
  <c r="D21" i="24"/>
  <c r="D20" i="24"/>
  <c r="D19" i="24"/>
  <c r="D18" i="24"/>
  <c r="D17" i="24"/>
  <c r="D15" i="24"/>
  <c r="D14" i="24"/>
  <c r="G8" i="27" s="1"/>
  <c r="D11" i="24"/>
  <c r="F8" i="27" s="1"/>
  <c r="D10" i="24"/>
  <c r="E8" i="27" s="1"/>
  <c r="E50" i="25"/>
  <c r="E49" i="25"/>
  <c r="E48" i="25"/>
  <c r="E46" i="25"/>
  <c r="E45" i="25"/>
  <c r="E44" i="25"/>
  <c r="E43" i="25"/>
  <c r="E41" i="25"/>
  <c r="E40" i="25"/>
  <c r="E39" i="25"/>
  <c r="E38" i="25"/>
  <c r="E37" i="25"/>
  <c r="E36" i="25"/>
  <c r="E35" i="25"/>
  <c r="E34" i="25"/>
  <c r="E33" i="25"/>
  <c r="E32" i="25"/>
  <c r="E31" i="25"/>
  <c r="E29" i="25"/>
  <c r="E28" i="25"/>
  <c r="E27" i="25"/>
  <c r="E26" i="25"/>
  <c r="E25" i="25"/>
  <c r="E24" i="25"/>
  <c r="E23" i="25"/>
  <c r="E9" i="24"/>
  <c r="D9" i="27" s="1"/>
  <c r="F50" i="25"/>
  <c r="F49" i="25"/>
  <c r="F48" i="25"/>
  <c r="F46" i="25"/>
  <c r="F45" i="25"/>
  <c r="F44" i="25"/>
  <c r="F43" i="25"/>
  <c r="F41" i="25"/>
  <c r="F40" i="25"/>
  <c r="F39" i="25"/>
  <c r="F38" i="25"/>
  <c r="F37" i="25"/>
  <c r="F36" i="25"/>
  <c r="F35" i="25"/>
  <c r="F34" i="25"/>
  <c r="F33" i="25"/>
  <c r="F32" i="25"/>
  <c r="F31" i="25"/>
  <c r="F29" i="25"/>
  <c r="F28" i="25"/>
  <c r="F27" i="25"/>
  <c r="F26" i="25"/>
  <c r="F25" i="25"/>
  <c r="F24" i="25"/>
  <c r="F23" i="25"/>
  <c r="F9" i="24"/>
  <c r="D10" i="27" s="1"/>
  <c r="E15" i="26"/>
  <c r="E14" i="26"/>
  <c r="E13" i="26"/>
  <c r="W50" i="25"/>
  <c r="W49" i="25"/>
  <c r="W48" i="25"/>
  <c r="W46" i="25"/>
  <c r="W45" i="25"/>
  <c r="W44" i="25"/>
  <c r="W43" i="25"/>
  <c r="W41" i="25"/>
  <c r="W40" i="25"/>
  <c r="W39" i="25"/>
  <c r="W38" i="25"/>
  <c r="W37" i="25"/>
  <c r="W36" i="25"/>
  <c r="W35" i="25"/>
  <c r="W34" i="25"/>
  <c r="W33" i="25"/>
  <c r="W32" i="25"/>
  <c r="W31" i="25"/>
  <c r="W29" i="25"/>
  <c r="W28" i="25"/>
  <c r="W27" i="25"/>
  <c r="W26" i="25"/>
  <c r="W25" i="25"/>
  <c r="W24" i="25"/>
  <c r="W23" i="25"/>
  <c r="J9" i="24"/>
  <c r="D14" i="27" s="1"/>
  <c r="I9" i="24"/>
  <c r="D13" i="27" s="1"/>
  <c r="H9" i="24"/>
  <c r="D12" i="27" s="1"/>
  <c r="G50" i="25"/>
  <c r="G49" i="25"/>
  <c r="G48" i="25"/>
  <c r="G46" i="25"/>
  <c r="G45" i="25"/>
  <c r="G44" i="25"/>
  <c r="G43" i="25"/>
  <c r="G41" i="25"/>
  <c r="G40" i="25"/>
  <c r="G39" i="25"/>
  <c r="G38" i="25"/>
  <c r="G37" i="25"/>
  <c r="G36" i="25"/>
  <c r="G35" i="25"/>
  <c r="G34" i="25"/>
  <c r="G33" i="25"/>
  <c r="G32" i="25"/>
  <c r="G31" i="25"/>
  <c r="G29" i="25"/>
  <c r="G28" i="25"/>
  <c r="G27" i="25"/>
  <c r="G26" i="25"/>
  <c r="G25" i="25"/>
  <c r="G24" i="25"/>
  <c r="G23" i="25"/>
  <c r="E33" i="26"/>
  <c r="D22" i="28" s="1"/>
  <c r="Y50" i="25"/>
  <c r="Y49" i="25"/>
  <c r="Y48" i="25"/>
  <c r="Y46" i="25"/>
  <c r="Y45" i="25"/>
  <c r="Y44" i="25"/>
  <c r="Y43" i="25"/>
  <c r="Y41" i="25"/>
  <c r="Y40" i="25"/>
  <c r="Y39" i="25"/>
  <c r="Y38" i="25"/>
  <c r="Y37" i="25"/>
  <c r="Y36" i="25"/>
  <c r="Y35" i="25"/>
  <c r="Y34" i="25"/>
  <c r="Y33" i="25"/>
  <c r="Y32" i="25"/>
  <c r="Y31" i="25"/>
  <c r="Y29" i="25"/>
  <c r="Y28" i="25"/>
  <c r="Y27" i="25"/>
  <c r="Y26" i="25"/>
  <c r="Y25" i="25"/>
  <c r="Y24" i="25"/>
  <c r="Y23" i="25"/>
  <c r="E32" i="26"/>
  <c r="D21" i="28" s="1"/>
  <c r="X50" i="25"/>
  <c r="X49" i="25"/>
  <c r="X48" i="25"/>
  <c r="X46" i="25"/>
  <c r="X45" i="25"/>
  <c r="X44" i="25"/>
  <c r="X43" i="25"/>
  <c r="X41" i="25"/>
  <c r="X40" i="25"/>
  <c r="X39" i="25"/>
  <c r="X38" i="25"/>
  <c r="X37" i="25"/>
  <c r="X36" i="25"/>
  <c r="X35" i="25"/>
  <c r="X34" i="25"/>
  <c r="X33" i="25"/>
  <c r="X32" i="25"/>
  <c r="X31" i="25"/>
  <c r="X29" i="25"/>
  <c r="X28" i="25"/>
  <c r="X27" i="25"/>
  <c r="X26" i="25"/>
  <c r="X25" i="25"/>
  <c r="X24" i="25"/>
  <c r="X23" i="25"/>
  <c r="V50" i="25"/>
  <c r="V49" i="25"/>
  <c r="V48" i="25"/>
  <c r="V46" i="25"/>
  <c r="V45" i="25"/>
  <c r="V44" i="25"/>
  <c r="V43" i="25"/>
  <c r="V41" i="25"/>
  <c r="V40" i="25"/>
  <c r="V39" i="25"/>
  <c r="V38" i="25"/>
  <c r="V37" i="25"/>
  <c r="V36" i="25"/>
  <c r="V35" i="25"/>
  <c r="V34" i="25"/>
  <c r="V33" i="25"/>
  <c r="V32" i="25"/>
  <c r="V31" i="25"/>
  <c r="V29" i="25"/>
  <c r="V28" i="25"/>
  <c r="V27" i="25"/>
  <c r="V26" i="25"/>
  <c r="V25" i="25"/>
  <c r="V24" i="25"/>
  <c r="V23" i="25"/>
  <c r="U50" i="25"/>
  <c r="U49" i="25"/>
  <c r="U48" i="25"/>
  <c r="U46" i="25"/>
  <c r="U45" i="25"/>
  <c r="U44" i="25"/>
  <c r="U43" i="25"/>
  <c r="U41" i="25"/>
  <c r="U40" i="25"/>
  <c r="U39" i="25"/>
  <c r="U38" i="25"/>
  <c r="U37" i="25"/>
  <c r="U36" i="25"/>
  <c r="U35" i="25"/>
  <c r="U34" i="25"/>
  <c r="U33" i="25"/>
  <c r="U32" i="25"/>
  <c r="U31" i="25"/>
  <c r="U29" i="25"/>
  <c r="U28" i="25"/>
  <c r="U27" i="25"/>
  <c r="U26" i="25"/>
  <c r="U25" i="25"/>
  <c r="U24" i="25"/>
  <c r="U23" i="25"/>
  <c r="T50" i="25"/>
  <c r="T49" i="25"/>
  <c r="T48" i="25"/>
  <c r="T46" i="25"/>
  <c r="T45" i="25"/>
  <c r="T44" i="25"/>
  <c r="T43" i="25"/>
  <c r="T41" i="25"/>
  <c r="T40" i="25"/>
  <c r="T39" i="25"/>
  <c r="T38" i="25"/>
  <c r="T37" i="25"/>
  <c r="T36" i="25"/>
  <c r="T35" i="25"/>
  <c r="T34" i="25"/>
  <c r="T33" i="25"/>
  <c r="T32" i="25"/>
  <c r="T31" i="25"/>
  <c r="T29" i="25"/>
  <c r="T28" i="25"/>
  <c r="T27" i="25"/>
  <c r="T26" i="25"/>
  <c r="T25" i="25"/>
  <c r="T24" i="25"/>
  <c r="T23" i="25"/>
  <c r="S50" i="25"/>
  <c r="S49" i="25"/>
  <c r="S48" i="25"/>
  <c r="S46" i="25"/>
  <c r="S45" i="25"/>
  <c r="S44" i="25"/>
  <c r="S43" i="25"/>
  <c r="S41" i="25"/>
  <c r="S40" i="25"/>
  <c r="S39" i="25"/>
  <c r="S38" i="25"/>
  <c r="S37" i="25"/>
  <c r="S36" i="25"/>
  <c r="S35" i="25"/>
  <c r="S34" i="25"/>
  <c r="S33" i="25"/>
  <c r="S32" i="25"/>
  <c r="S31" i="25"/>
  <c r="S29" i="25"/>
  <c r="S28" i="25"/>
  <c r="S27" i="25"/>
  <c r="S26" i="25"/>
  <c r="S25" i="25"/>
  <c r="S24" i="25"/>
  <c r="S23" i="25"/>
  <c r="R50" i="25"/>
  <c r="R49" i="25"/>
  <c r="R48" i="25"/>
  <c r="R46" i="25"/>
  <c r="R45" i="25"/>
  <c r="R44" i="25"/>
  <c r="R43" i="25"/>
  <c r="R41" i="25"/>
  <c r="R40" i="25"/>
  <c r="R39" i="25"/>
  <c r="R38" i="25"/>
  <c r="R37" i="25"/>
  <c r="R36" i="25"/>
  <c r="R35" i="25"/>
  <c r="R34" i="25"/>
  <c r="R33" i="25"/>
  <c r="R32" i="25"/>
  <c r="R31" i="25"/>
  <c r="R29" i="25"/>
  <c r="R28" i="25"/>
  <c r="R27" i="25"/>
  <c r="R26" i="25"/>
  <c r="R25" i="25"/>
  <c r="R24" i="25"/>
  <c r="R23" i="25"/>
  <c r="Q50" i="25"/>
  <c r="Q49" i="25"/>
  <c r="Q48" i="25"/>
  <c r="Q46" i="25"/>
  <c r="Q45" i="25"/>
  <c r="Q44" i="25"/>
  <c r="Q43" i="25"/>
  <c r="Q41" i="25"/>
  <c r="Q40" i="25"/>
  <c r="Q39" i="25"/>
  <c r="Q38" i="25"/>
  <c r="Q37" i="25"/>
  <c r="Q36" i="25"/>
  <c r="Q35" i="25"/>
  <c r="Q34" i="25"/>
  <c r="Q33" i="25"/>
  <c r="Q32" i="25"/>
  <c r="Q31" i="25"/>
  <c r="Q29" i="25"/>
  <c r="Q28" i="25"/>
  <c r="Q27" i="25"/>
  <c r="Q26" i="25"/>
  <c r="Q25" i="25"/>
  <c r="Q24" i="25"/>
  <c r="Q23" i="25"/>
  <c r="P50" i="25"/>
  <c r="P49" i="25"/>
  <c r="P48" i="25"/>
  <c r="P46" i="25"/>
  <c r="P45" i="25"/>
  <c r="P44" i="25"/>
  <c r="P43" i="25"/>
  <c r="P41" i="25"/>
  <c r="P40" i="25"/>
  <c r="P39" i="25"/>
  <c r="P38" i="25"/>
  <c r="P37" i="25"/>
  <c r="P36" i="25"/>
  <c r="P35" i="25"/>
  <c r="P34" i="25"/>
  <c r="P33" i="25"/>
  <c r="P32" i="25"/>
  <c r="P31" i="25"/>
  <c r="P29" i="25"/>
  <c r="P28" i="25"/>
  <c r="P27" i="25"/>
  <c r="P26" i="25"/>
  <c r="P25" i="25"/>
  <c r="P24" i="25"/>
  <c r="P23" i="25"/>
  <c r="O50" i="25"/>
  <c r="O49" i="25"/>
  <c r="O48" i="25"/>
  <c r="O46" i="25"/>
  <c r="O45" i="25"/>
  <c r="O44" i="25"/>
  <c r="O43" i="25"/>
  <c r="O41" i="25"/>
  <c r="O40" i="25"/>
  <c r="O39" i="25"/>
  <c r="O38" i="25"/>
  <c r="O37" i="25"/>
  <c r="O36" i="25"/>
  <c r="O35" i="25"/>
  <c r="O34" i="25"/>
  <c r="O33" i="25"/>
  <c r="O32" i="25"/>
  <c r="O31" i="25"/>
  <c r="O29" i="25"/>
  <c r="O28" i="25"/>
  <c r="O27" i="25"/>
  <c r="O26" i="25"/>
  <c r="O25" i="25"/>
  <c r="O24" i="25"/>
  <c r="O23" i="25"/>
  <c r="N50" i="25"/>
  <c r="N49" i="25"/>
  <c r="N48" i="25"/>
  <c r="N46" i="25"/>
  <c r="N45" i="25"/>
  <c r="N44" i="25"/>
  <c r="N43" i="25"/>
  <c r="N41" i="25"/>
  <c r="N40" i="25"/>
  <c r="N39" i="25"/>
  <c r="N38" i="25"/>
  <c r="N37" i="25"/>
  <c r="N36" i="25"/>
  <c r="N35" i="25"/>
  <c r="N34" i="25"/>
  <c r="N33" i="25"/>
  <c r="N32" i="25"/>
  <c r="N31" i="25"/>
  <c r="N29" i="25"/>
  <c r="N28" i="25"/>
  <c r="N27" i="25"/>
  <c r="N26" i="25"/>
  <c r="N25" i="25"/>
  <c r="N24" i="25"/>
  <c r="N23" i="25"/>
  <c r="M50" i="25"/>
  <c r="M49" i="25"/>
  <c r="M48" i="25"/>
  <c r="M46" i="25"/>
  <c r="M45" i="25"/>
  <c r="M44" i="25"/>
  <c r="M43" i="25"/>
  <c r="M41" i="25"/>
  <c r="M40" i="25"/>
  <c r="M39" i="25"/>
  <c r="M38" i="25"/>
  <c r="M37" i="25"/>
  <c r="M36" i="25"/>
  <c r="M35" i="25"/>
  <c r="M34" i="25"/>
  <c r="M33" i="25"/>
  <c r="M32" i="25"/>
  <c r="M31" i="25"/>
  <c r="M29" i="25"/>
  <c r="M28" i="25"/>
  <c r="M27" i="25"/>
  <c r="M26" i="25"/>
  <c r="M25" i="25"/>
  <c r="M24" i="25"/>
  <c r="M23" i="25"/>
  <c r="K50" i="25"/>
  <c r="K49" i="25"/>
  <c r="K48" i="25"/>
  <c r="K46" i="25"/>
  <c r="K45" i="25"/>
  <c r="K44" i="25"/>
  <c r="K43" i="25"/>
  <c r="K41" i="25"/>
  <c r="K40" i="25"/>
  <c r="K39" i="25"/>
  <c r="K38" i="25"/>
  <c r="K37" i="25"/>
  <c r="K36" i="25"/>
  <c r="K35" i="25"/>
  <c r="K34" i="25"/>
  <c r="K33" i="25"/>
  <c r="K32" i="25"/>
  <c r="K31" i="25"/>
  <c r="K29" i="25"/>
  <c r="K28" i="25"/>
  <c r="K27" i="25"/>
  <c r="K26" i="25"/>
  <c r="K25" i="25"/>
  <c r="K24" i="25"/>
  <c r="K23" i="25"/>
  <c r="K9" i="24"/>
  <c r="D15" i="27" s="1"/>
  <c r="AC50" i="25"/>
  <c r="AC49" i="25"/>
  <c r="AC48" i="25"/>
  <c r="AC46" i="25"/>
  <c r="AC45" i="25"/>
  <c r="AC44" i="25"/>
  <c r="AC43" i="25"/>
  <c r="AC41" i="25"/>
  <c r="AC40" i="25"/>
  <c r="AC39" i="25"/>
  <c r="AC38" i="25"/>
  <c r="AC37" i="25"/>
  <c r="AC36" i="25"/>
  <c r="AC35" i="25"/>
  <c r="AC34" i="25"/>
  <c r="AC33" i="25"/>
  <c r="AC32" i="25"/>
  <c r="AC31" i="25"/>
  <c r="AC29" i="25"/>
  <c r="AC28" i="25"/>
  <c r="AC27" i="25"/>
  <c r="AC26" i="25"/>
  <c r="AC25" i="25"/>
  <c r="AC24" i="25"/>
  <c r="AC23" i="25"/>
  <c r="AB50" i="25"/>
  <c r="AB49" i="25"/>
  <c r="AB48" i="25"/>
  <c r="AB46" i="25"/>
  <c r="AB45" i="25"/>
  <c r="AB44" i="25"/>
  <c r="AB43" i="25"/>
  <c r="AB41" i="25"/>
  <c r="AB40" i="25"/>
  <c r="AB39" i="25"/>
  <c r="AB38" i="25"/>
  <c r="AB37" i="25"/>
  <c r="AB36" i="25"/>
  <c r="AB35" i="25"/>
  <c r="AB34" i="25"/>
  <c r="AB33" i="25"/>
  <c r="AB32" i="25"/>
  <c r="AB31" i="25"/>
  <c r="AB29" i="25"/>
  <c r="AB28" i="25"/>
  <c r="AB27" i="25"/>
  <c r="AB26" i="25"/>
  <c r="AB25" i="25"/>
  <c r="AB24" i="25"/>
  <c r="AB23" i="25"/>
  <c r="E35" i="26"/>
  <c r="D24" i="28" s="1"/>
  <c r="AA50" i="25"/>
  <c r="AA49" i="25"/>
  <c r="AA48" i="25"/>
  <c r="AA46" i="25"/>
  <c r="AA45" i="25"/>
  <c r="AA44" i="25"/>
  <c r="AA43" i="25"/>
  <c r="AA41" i="25"/>
  <c r="AA40" i="25"/>
  <c r="AA39" i="25"/>
  <c r="AA38" i="25"/>
  <c r="AA37" i="25"/>
  <c r="AA36" i="25"/>
  <c r="AA35" i="25"/>
  <c r="AA34" i="25"/>
  <c r="AA33" i="25"/>
  <c r="AA32" i="25"/>
  <c r="AA31" i="25"/>
  <c r="AA29" i="25"/>
  <c r="AA28" i="25"/>
  <c r="AA27" i="25"/>
  <c r="AA26" i="25"/>
  <c r="AA25" i="25"/>
  <c r="AA24" i="25"/>
  <c r="AA23" i="25"/>
  <c r="E34" i="26"/>
  <c r="D23" i="28" s="1"/>
  <c r="Z50" i="25"/>
  <c r="Z49" i="25"/>
  <c r="Z48" i="25"/>
  <c r="Z46" i="25"/>
  <c r="Z45" i="25"/>
  <c r="Z44" i="25"/>
  <c r="Z43" i="25"/>
  <c r="Z41" i="25"/>
  <c r="Z40" i="25"/>
  <c r="Z39" i="25"/>
  <c r="Z38" i="25"/>
  <c r="Z37" i="25"/>
  <c r="Z36" i="25"/>
  <c r="Z35" i="25"/>
  <c r="Z34" i="25"/>
  <c r="Z33" i="25"/>
  <c r="Z32" i="25"/>
  <c r="Z31" i="25"/>
  <c r="Z29" i="25"/>
  <c r="Z28" i="25"/>
  <c r="Z27" i="25"/>
  <c r="Z26" i="25"/>
  <c r="Z25" i="25"/>
  <c r="Z24" i="25"/>
  <c r="Z23" i="25"/>
  <c r="D47" i="25" l="1"/>
  <c r="J21" i="25"/>
  <c r="J9" i="25" s="1"/>
  <c r="H21" i="25"/>
  <c r="H9" i="25" s="1"/>
  <c r="Z22" i="25"/>
  <c r="Z30" i="25"/>
  <c r="Z42" i="25"/>
  <c r="AA22" i="25"/>
  <c r="AA30" i="25"/>
  <c r="AA42" i="25"/>
  <c r="AB47" i="25"/>
  <c r="AC22" i="25"/>
  <c r="AC30" i="25"/>
  <c r="AC42" i="25"/>
  <c r="K22" i="25"/>
  <c r="K30" i="25"/>
  <c r="K42" i="25"/>
  <c r="M47" i="25"/>
  <c r="N47" i="25"/>
  <c r="O30" i="25"/>
  <c r="O42" i="25"/>
  <c r="P22" i="25"/>
  <c r="P30" i="25"/>
  <c r="P42" i="25"/>
  <c r="Q30" i="25"/>
  <c r="Q47" i="25"/>
  <c r="R22" i="25"/>
  <c r="R30" i="25"/>
  <c r="R42" i="25"/>
  <c r="S30" i="25"/>
  <c r="S47" i="25"/>
  <c r="T30" i="25"/>
  <c r="T42" i="25"/>
  <c r="U47" i="25"/>
  <c r="V30" i="25"/>
  <c r="V42" i="25"/>
  <c r="X22" i="25"/>
  <c r="X30" i="25"/>
  <c r="X42" i="25"/>
  <c r="Y47" i="25"/>
  <c r="W22" i="25"/>
  <c r="W42" i="25"/>
  <c r="F30" i="25"/>
  <c r="F47" i="25"/>
  <c r="E30" i="25"/>
  <c r="E42" i="25"/>
  <c r="I21" i="25"/>
  <c r="I9" i="25" s="1"/>
  <c r="M30" i="25"/>
  <c r="N30" i="25"/>
  <c r="Y30" i="25"/>
  <c r="G30" i="25"/>
  <c r="U30" i="25"/>
  <c r="V22" i="25"/>
  <c r="C13" i="35" s="1"/>
  <c r="G47" i="25"/>
  <c r="T22" i="25"/>
  <c r="D9" i="24"/>
  <c r="D8" i="27" s="1"/>
  <c r="E9" i="26"/>
  <c r="Z47" i="25"/>
  <c r="AA47" i="25"/>
  <c r="AB22" i="25"/>
  <c r="AB30" i="25"/>
  <c r="AB42" i="25"/>
  <c r="AC47" i="25"/>
  <c r="K47" i="25"/>
  <c r="M22" i="25"/>
  <c r="M42" i="25"/>
  <c r="N22" i="25"/>
  <c r="N42" i="25"/>
  <c r="O22" i="25"/>
  <c r="O47" i="25"/>
  <c r="P47" i="25"/>
  <c r="Q22" i="25"/>
  <c r="Q42" i="25"/>
  <c r="R47" i="25"/>
  <c r="S22" i="25"/>
  <c r="S42" i="25"/>
  <c r="T47" i="25"/>
  <c r="U22" i="25"/>
  <c r="U42" i="25"/>
  <c r="V47" i="25"/>
  <c r="X47" i="25"/>
  <c r="Y22" i="25"/>
  <c r="Y42" i="25"/>
  <c r="G22" i="25"/>
  <c r="G42" i="25"/>
  <c r="W30" i="25"/>
  <c r="W47" i="25"/>
  <c r="F22" i="25"/>
  <c r="F42" i="25"/>
  <c r="E22" i="25"/>
  <c r="E47" i="25"/>
  <c r="D22" i="25"/>
  <c r="D30" i="25"/>
  <c r="D42" i="25"/>
  <c r="C14" i="23"/>
  <c r="C21" i="14"/>
  <c r="F12" i="4"/>
  <c r="F13" i="4"/>
  <c r="F14" i="4"/>
  <c r="E12" i="4"/>
  <c r="E13" i="4"/>
  <c r="E14" i="4"/>
  <c r="D12" i="4"/>
  <c r="D13" i="4"/>
  <c r="D14" i="4"/>
  <c r="C10" i="3"/>
  <c r="N51" i="5"/>
  <c r="D51" i="5"/>
  <c r="E51" i="5"/>
  <c r="F51" i="5"/>
  <c r="G51" i="5"/>
  <c r="H51" i="5"/>
  <c r="I51" i="5"/>
  <c r="J51" i="5"/>
  <c r="K51" i="5"/>
  <c r="L51" i="5"/>
  <c r="M51" i="5"/>
  <c r="O51" i="5"/>
  <c r="P51" i="5"/>
  <c r="Q51" i="5"/>
  <c r="R51" i="5"/>
  <c r="S51" i="5"/>
  <c r="T51" i="5"/>
  <c r="V51" i="5"/>
  <c r="W51" i="5"/>
  <c r="X51" i="5"/>
  <c r="Y51" i="5"/>
  <c r="Z51" i="5"/>
  <c r="AA51" i="5"/>
  <c r="AB51" i="5"/>
  <c r="C51" i="5"/>
  <c r="C26" i="17"/>
  <c r="C28" i="21"/>
  <c r="E28" i="21"/>
  <c r="F28" i="21"/>
  <c r="G28" i="21"/>
  <c r="I28" i="21"/>
  <c r="F26" i="17"/>
  <c r="C27" i="20"/>
  <c r="E27" i="20"/>
  <c r="D26" i="17"/>
  <c r="C28" i="19"/>
  <c r="D28" i="19"/>
  <c r="E28" i="19"/>
  <c r="F28" i="19"/>
  <c r="G28" i="19"/>
  <c r="H28" i="19"/>
  <c r="I28" i="19"/>
  <c r="J28" i="19"/>
  <c r="K28" i="19"/>
  <c r="L28" i="19"/>
  <c r="M28" i="19"/>
  <c r="E26" i="17"/>
  <c r="C27" i="18"/>
  <c r="D27" i="18"/>
  <c r="E27" i="18"/>
  <c r="F27" i="18"/>
  <c r="J28" i="22"/>
  <c r="C28" i="22"/>
  <c r="D28" i="22"/>
  <c r="E28" i="22"/>
  <c r="F28" i="22"/>
  <c r="G28" i="22"/>
  <c r="H28" i="22"/>
  <c r="I28" i="22"/>
  <c r="E25" i="17"/>
  <c r="C26" i="18"/>
  <c r="E26" i="18"/>
  <c r="F26" i="18"/>
  <c r="F25" i="17"/>
  <c r="D26" i="20"/>
  <c r="E26" i="20"/>
  <c r="C25" i="17"/>
  <c r="D27" i="21"/>
  <c r="E27" i="21"/>
  <c r="F27" i="21"/>
  <c r="H27" i="21"/>
  <c r="I27" i="21"/>
  <c r="D25" i="17"/>
  <c r="C27" i="19"/>
  <c r="D27" i="19"/>
  <c r="E27" i="19"/>
  <c r="F27" i="19"/>
  <c r="G27" i="19"/>
  <c r="H27" i="19"/>
  <c r="I27" i="19"/>
  <c r="J27" i="19"/>
  <c r="K27" i="19"/>
  <c r="L27" i="19"/>
  <c r="M27" i="19"/>
  <c r="C27" i="22"/>
  <c r="E27" i="22"/>
  <c r="F27" i="22"/>
  <c r="G27" i="22"/>
  <c r="H27" i="22"/>
  <c r="I27" i="22"/>
  <c r="J27" i="22"/>
  <c r="C25" i="18"/>
  <c r="D25" i="18"/>
  <c r="E25" i="18"/>
  <c r="F25" i="18"/>
  <c r="F24" i="17"/>
  <c r="C25" i="20"/>
  <c r="D25" i="20"/>
  <c r="E25" i="20"/>
  <c r="C24" i="17"/>
  <c r="C26" i="21"/>
  <c r="D26" i="21"/>
  <c r="E26" i="21"/>
  <c r="F26" i="21"/>
  <c r="G26" i="21"/>
  <c r="H26" i="21"/>
  <c r="D24" i="17"/>
  <c r="C26" i="19"/>
  <c r="D26" i="19"/>
  <c r="F26" i="19"/>
  <c r="G26" i="19"/>
  <c r="H26" i="19"/>
  <c r="J26" i="19"/>
  <c r="K26" i="19"/>
  <c r="L26" i="19"/>
  <c r="C26" i="22"/>
  <c r="D26" i="22"/>
  <c r="F26" i="22"/>
  <c r="G26" i="22"/>
  <c r="H26" i="22"/>
  <c r="J26" i="22"/>
  <c r="C24" i="18"/>
  <c r="D24" i="18"/>
  <c r="E24" i="18"/>
  <c r="D23" i="17"/>
  <c r="C25" i="19"/>
  <c r="D25" i="19"/>
  <c r="F25" i="19"/>
  <c r="G25" i="19"/>
  <c r="H25" i="19"/>
  <c r="J25" i="19"/>
  <c r="K25" i="19"/>
  <c r="L25" i="19"/>
  <c r="F23" i="17"/>
  <c r="C24" i="20"/>
  <c r="D24" i="20"/>
  <c r="C23" i="17"/>
  <c r="C25" i="21"/>
  <c r="D25" i="21"/>
  <c r="F25" i="21"/>
  <c r="G25" i="21"/>
  <c r="H25" i="21"/>
  <c r="I25" i="21"/>
  <c r="C25" i="22"/>
  <c r="D25" i="22"/>
  <c r="E25" i="22"/>
  <c r="G25" i="22"/>
  <c r="H25" i="22"/>
  <c r="I25" i="22"/>
  <c r="E22" i="17"/>
  <c r="D23" i="18"/>
  <c r="E23" i="18"/>
  <c r="F23" i="18"/>
  <c r="C24" i="19"/>
  <c r="D24" i="19"/>
  <c r="E24" i="19"/>
  <c r="G24" i="19"/>
  <c r="H24" i="19"/>
  <c r="I24" i="19"/>
  <c r="K24" i="19"/>
  <c r="L24" i="19"/>
  <c r="M24" i="19"/>
  <c r="C23" i="20"/>
  <c r="D23" i="20"/>
  <c r="E23" i="20"/>
  <c r="C24" i="21"/>
  <c r="D24" i="21"/>
  <c r="E24" i="21"/>
  <c r="G24" i="21"/>
  <c r="H24" i="21"/>
  <c r="I24" i="21"/>
  <c r="D24" i="22"/>
  <c r="E24" i="22"/>
  <c r="F24" i="22"/>
  <c r="G24" i="22"/>
  <c r="H24" i="22"/>
  <c r="I24" i="22"/>
  <c r="J24" i="22"/>
  <c r="Z11" i="1"/>
  <c r="AA17" i="24" s="1"/>
  <c r="AA11" i="1"/>
  <c r="AB17" i="24" s="1"/>
  <c r="AB11" i="1"/>
  <c r="AC17" i="24" s="1"/>
  <c r="Y12" i="1"/>
  <c r="Z18" i="24" s="1"/>
  <c r="Z12" i="1"/>
  <c r="AA18" i="24" s="1"/>
  <c r="AB12" i="1"/>
  <c r="AC18" i="24" s="1"/>
  <c r="AA13" i="1"/>
  <c r="AB19" i="24" s="1"/>
  <c r="AB13" i="1"/>
  <c r="AC19" i="24" s="1"/>
  <c r="Z14" i="1"/>
  <c r="AA20" i="24" s="1"/>
  <c r="AB15" i="1"/>
  <c r="AC21" i="24" s="1"/>
  <c r="Z16" i="1"/>
  <c r="AA22" i="24" s="1"/>
  <c r="AB16" i="1"/>
  <c r="AC22" i="24" s="1"/>
  <c r="AA17" i="1"/>
  <c r="AB23" i="24" s="1"/>
  <c r="AB17" i="1"/>
  <c r="AC23" i="24" s="1"/>
  <c r="X18" i="1"/>
  <c r="Y24" i="24" s="1"/>
  <c r="Z18" i="1"/>
  <c r="AA24" i="24" s="1"/>
  <c r="AA18" i="1"/>
  <c r="AB24" i="24" s="1"/>
  <c r="C22" i="18"/>
  <c r="D22" i="18"/>
  <c r="E22" i="18"/>
  <c r="D21" i="17"/>
  <c r="C23" i="19"/>
  <c r="D23" i="19"/>
  <c r="F23" i="19"/>
  <c r="G23" i="19"/>
  <c r="H23" i="19"/>
  <c r="J23" i="19"/>
  <c r="K23" i="19"/>
  <c r="L23" i="19"/>
  <c r="F21" i="17"/>
  <c r="C22" i="20"/>
  <c r="D22" i="20"/>
  <c r="C21" i="17"/>
  <c r="C23" i="21"/>
  <c r="D23" i="21"/>
  <c r="F23" i="21"/>
  <c r="G23" i="21"/>
  <c r="H23" i="21"/>
  <c r="C23" i="22"/>
  <c r="D23" i="22"/>
  <c r="E23" i="22"/>
  <c r="F23" i="22"/>
  <c r="G23" i="22"/>
  <c r="H23" i="22"/>
  <c r="I23" i="22"/>
  <c r="J23" i="22"/>
  <c r="C22" i="22"/>
  <c r="D22" i="22"/>
  <c r="E22" i="22"/>
  <c r="G22" i="22"/>
  <c r="H22" i="22"/>
  <c r="I22" i="22"/>
  <c r="J22" i="22"/>
  <c r="E20" i="17"/>
  <c r="C21" i="18"/>
  <c r="D21" i="18"/>
  <c r="F21" i="18"/>
  <c r="D20" i="17"/>
  <c r="C22" i="19"/>
  <c r="E22" i="19"/>
  <c r="F22" i="19"/>
  <c r="G22" i="19"/>
  <c r="I22" i="19"/>
  <c r="J22" i="19"/>
  <c r="K22" i="19"/>
  <c r="M22" i="19"/>
  <c r="F20" i="17"/>
  <c r="C21" i="20"/>
  <c r="E21" i="20"/>
  <c r="C20" i="17"/>
  <c r="C22" i="21"/>
  <c r="E22" i="21"/>
  <c r="F22" i="21"/>
  <c r="G22" i="21"/>
  <c r="I22" i="21"/>
  <c r="G20" i="1"/>
  <c r="H26" i="24" s="1"/>
  <c r="H20" i="1"/>
  <c r="I26" i="24" s="1"/>
  <c r="I20" i="1"/>
  <c r="J26" i="24" s="1"/>
  <c r="V20" i="1"/>
  <c r="W26" i="24" s="1"/>
  <c r="U51" i="5"/>
  <c r="D19" i="17"/>
  <c r="C21" i="19"/>
  <c r="E21" i="19"/>
  <c r="F21" i="19"/>
  <c r="G21" i="19"/>
  <c r="I21" i="19"/>
  <c r="J21" i="19"/>
  <c r="K21" i="19"/>
  <c r="M21" i="19"/>
  <c r="E19" i="17"/>
  <c r="C20" i="18"/>
  <c r="E20" i="18"/>
  <c r="F20" i="18"/>
  <c r="F19" i="17"/>
  <c r="D20" i="20"/>
  <c r="E20" i="20"/>
  <c r="U22" i="5"/>
  <c r="D21" i="21"/>
  <c r="E21" i="21"/>
  <c r="F21" i="21"/>
  <c r="H21" i="21"/>
  <c r="I21" i="21"/>
  <c r="D19" i="3"/>
  <c r="C21" i="22"/>
  <c r="D21" i="22"/>
  <c r="E21" i="22"/>
  <c r="F21" i="22"/>
  <c r="H21" i="22"/>
  <c r="I21" i="22"/>
  <c r="J21" i="22"/>
  <c r="E18" i="17"/>
  <c r="D19" i="18"/>
  <c r="E19" i="18"/>
  <c r="F19" i="18"/>
  <c r="C20" i="19"/>
  <c r="D20" i="19"/>
  <c r="E20" i="19"/>
  <c r="G20" i="19"/>
  <c r="H20" i="19"/>
  <c r="I20" i="19"/>
  <c r="K20" i="19"/>
  <c r="L20" i="19"/>
  <c r="M20" i="19"/>
  <c r="C19" i="20"/>
  <c r="D19" i="20"/>
  <c r="E19" i="20"/>
  <c r="C20" i="21"/>
  <c r="D20" i="21"/>
  <c r="E20" i="21"/>
  <c r="G20" i="21"/>
  <c r="H20" i="21"/>
  <c r="I20" i="21"/>
  <c r="D20" i="22"/>
  <c r="E20" i="22"/>
  <c r="F20" i="22"/>
  <c r="H20" i="22"/>
  <c r="I20" i="22"/>
  <c r="J20" i="22"/>
  <c r="E17" i="17"/>
  <c r="C18" i="18"/>
  <c r="D18" i="18"/>
  <c r="F18" i="18"/>
  <c r="F17" i="17"/>
  <c r="C18" i="20"/>
  <c r="E18" i="20"/>
  <c r="D17" i="17"/>
  <c r="C19" i="19"/>
  <c r="E19" i="19"/>
  <c r="F19" i="19"/>
  <c r="G19" i="19"/>
  <c r="I19" i="19"/>
  <c r="J19" i="19"/>
  <c r="K19" i="19"/>
  <c r="M19" i="19"/>
  <c r="C17" i="17"/>
  <c r="C19" i="21"/>
  <c r="E19" i="21"/>
  <c r="F19" i="21"/>
  <c r="G19" i="21"/>
  <c r="I19" i="21"/>
  <c r="C19" i="22"/>
  <c r="D19" i="22"/>
  <c r="E19" i="22"/>
  <c r="F19" i="22"/>
  <c r="G19" i="22"/>
  <c r="H19" i="22"/>
  <c r="J19" i="22"/>
  <c r="E16" i="17"/>
  <c r="D17" i="18"/>
  <c r="E17" i="18"/>
  <c r="F17" i="18"/>
  <c r="C18" i="21"/>
  <c r="D18" i="21"/>
  <c r="E18" i="21"/>
  <c r="G18" i="21"/>
  <c r="H18" i="21"/>
  <c r="I18" i="21"/>
  <c r="C17" i="20"/>
  <c r="D17" i="20"/>
  <c r="E17" i="20"/>
  <c r="D16" i="17"/>
  <c r="C18" i="19"/>
  <c r="D18" i="19"/>
  <c r="E18" i="19"/>
  <c r="F18" i="19"/>
  <c r="G18" i="19"/>
  <c r="H18" i="19"/>
  <c r="I18" i="19"/>
  <c r="J18" i="19"/>
  <c r="K18" i="19"/>
  <c r="L18" i="19"/>
  <c r="M18" i="19"/>
  <c r="C18" i="22"/>
  <c r="D18" i="22"/>
  <c r="F18" i="22"/>
  <c r="G18" i="22"/>
  <c r="H18" i="22"/>
  <c r="I18" i="22"/>
  <c r="J18" i="22"/>
  <c r="I16" i="22"/>
  <c r="C16" i="22"/>
  <c r="D16" i="22"/>
  <c r="E16" i="22"/>
  <c r="F16" i="22"/>
  <c r="G16" i="22"/>
  <c r="H16" i="22"/>
  <c r="J16" i="22"/>
  <c r="C14" i="17"/>
  <c r="C16" i="21"/>
  <c r="D16" i="21"/>
  <c r="E16" i="21"/>
  <c r="F16" i="21"/>
  <c r="G16" i="21"/>
  <c r="H16" i="21"/>
  <c r="I16" i="21"/>
  <c r="F14" i="17"/>
  <c r="C15" i="20"/>
  <c r="D15" i="20"/>
  <c r="E15" i="20"/>
  <c r="D14" i="17"/>
  <c r="D16" i="19"/>
  <c r="E16" i="19"/>
  <c r="F16" i="19"/>
  <c r="H16" i="19"/>
  <c r="I16" i="19"/>
  <c r="J16" i="19"/>
  <c r="L16" i="19"/>
  <c r="M16" i="19"/>
  <c r="E14" i="17"/>
  <c r="D15" i="18"/>
  <c r="E15" i="18"/>
  <c r="F15" i="18"/>
  <c r="C13" i="17"/>
  <c r="D15" i="21"/>
  <c r="E15" i="21"/>
  <c r="F15" i="21"/>
  <c r="H15" i="21"/>
  <c r="I15" i="21"/>
  <c r="F13" i="17"/>
  <c r="D14" i="20"/>
  <c r="E14" i="20"/>
  <c r="D13" i="17"/>
  <c r="C15" i="19"/>
  <c r="D15" i="19"/>
  <c r="E15" i="19"/>
  <c r="F15" i="19"/>
  <c r="G15" i="19"/>
  <c r="H15" i="19"/>
  <c r="I15" i="19"/>
  <c r="J15" i="19"/>
  <c r="K15" i="19"/>
  <c r="L15" i="19"/>
  <c r="M15" i="19"/>
  <c r="E13" i="17"/>
  <c r="C14" i="18"/>
  <c r="D14" i="18"/>
  <c r="E14" i="18"/>
  <c r="F14" i="18"/>
  <c r="C15" i="22"/>
  <c r="D15" i="22"/>
  <c r="E15" i="22"/>
  <c r="G15" i="22"/>
  <c r="H15" i="22"/>
  <c r="I15" i="22"/>
  <c r="E15" i="17"/>
  <c r="C16" i="18"/>
  <c r="D16" i="18"/>
  <c r="E16" i="18"/>
  <c r="F16" i="18"/>
  <c r="D15" i="17"/>
  <c r="C17" i="19"/>
  <c r="E17" i="19"/>
  <c r="F17" i="19"/>
  <c r="G17" i="19"/>
  <c r="I17" i="19"/>
  <c r="J17" i="19"/>
  <c r="K17" i="19"/>
  <c r="M17" i="19"/>
  <c r="D16" i="20"/>
  <c r="C16" i="20"/>
  <c r="C15" i="17"/>
  <c r="C17" i="21"/>
  <c r="D17" i="21"/>
  <c r="F17" i="21"/>
  <c r="G17" i="21"/>
  <c r="H17" i="21"/>
  <c r="I17" i="21"/>
  <c r="O16" i="1"/>
  <c r="S11" i="1"/>
  <c r="T17" i="24" s="1"/>
  <c r="P12" i="1"/>
  <c r="Q18" i="24" s="1"/>
  <c r="T18" i="1"/>
  <c r="U24" i="24" s="1"/>
  <c r="T12" i="1"/>
  <c r="U18" i="24" s="1"/>
  <c r="T13" i="1"/>
  <c r="U19" i="24" s="1"/>
  <c r="U14" i="1"/>
  <c r="V20" i="24" s="1"/>
  <c r="R15" i="1"/>
  <c r="S21" i="24" s="1"/>
  <c r="T16" i="1"/>
  <c r="U22" i="24" s="1"/>
  <c r="C17" i="22"/>
  <c r="D17" i="22"/>
  <c r="E17" i="22"/>
  <c r="F17" i="22"/>
  <c r="G17" i="22"/>
  <c r="H17" i="22"/>
  <c r="I17" i="22"/>
  <c r="J17" i="22"/>
  <c r="F15" i="17"/>
  <c r="D14" i="22"/>
  <c r="E14" i="22"/>
  <c r="F14" i="22"/>
  <c r="H14" i="22"/>
  <c r="I14" i="22"/>
  <c r="J14" i="22"/>
  <c r="F12" i="17"/>
  <c r="C13" i="20"/>
  <c r="E13" i="20"/>
  <c r="E12" i="17"/>
  <c r="C13" i="18"/>
  <c r="E13" i="18"/>
  <c r="F13" i="18"/>
  <c r="D12" i="17"/>
  <c r="D14" i="19"/>
  <c r="E14" i="19"/>
  <c r="F14" i="19"/>
  <c r="H14" i="19"/>
  <c r="I14" i="19"/>
  <c r="J14" i="19"/>
  <c r="L14" i="19"/>
  <c r="M14" i="19"/>
  <c r="C12" i="17"/>
  <c r="D14" i="21"/>
  <c r="E14" i="21"/>
  <c r="F14" i="21"/>
  <c r="H14" i="21"/>
  <c r="I14" i="21"/>
  <c r="N18" i="1"/>
  <c r="O24" i="24" s="1"/>
  <c r="N14" i="1"/>
  <c r="O20" i="24" s="1"/>
  <c r="J18" i="5"/>
  <c r="I35" i="22" s="1"/>
  <c r="J17" i="5"/>
  <c r="H35" i="22" s="1"/>
  <c r="J16" i="5"/>
  <c r="G35" i="22" s="1"/>
  <c r="J14" i="5"/>
  <c r="E35" i="22" s="1"/>
  <c r="J13" i="5"/>
  <c r="D35" i="22" s="1"/>
  <c r="F18" i="5"/>
  <c r="I31" i="22" s="1"/>
  <c r="F16" i="5"/>
  <c r="G31" i="22" s="1"/>
  <c r="F14" i="5"/>
  <c r="E31" i="22" s="1"/>
  <c r="F12" i="5"/>
  <c r="C13" i="22"/>
  <c r="D13" i="22"/>
  <c r="E13" i="22"/>
  <c r="F13" i="22"/>
  <c r="G13" i="22"/>
  <c r="H13" i="22"/>
  <c r="I13" i="22"/>
  <c r="J13" i="22"/>
  <c r="C13" i="21"/>
  <c r="D13" i="21"/>
  <c r="E13" i="21"/>
  <c r="G13" i="21"/>
  <c r="H13" i="21"/>
  <c r="I13" i="21"/>
  <c r="C12" i="20"/>
  <c r="D12" i="20"/>
  <c r="E12" i="20"/>
  <c r="C13" i="19"/>
  <c r="D13" i="19"/>
  <c r="E13" i="19"/>
  <c r="G13" i="19"/>
  <c r="H13" i="19"/>
  <c r="I13" i="19"/>
  <c r="K13" i="19"/>
  <c r="L13" i="19"/>
  <c r="M13" i="19"/>
  <c r="C12" i="18"/>
  <c r="D12" i="18"/>
  <c r="E12" i="18"/>
  <c r="G22" i="5"/>
  <c r="C30" i="17" s="1"/>
  <c r="H22" i="5"/>
  <c r="C31" i="17" s="1"/>
  <c r="I22" i="5"/>
  <c r="P22" i="5"/>
  <c r="Q22" i="5"/>
  <c r="S22" i="5"/>
  <c r="V22" i="5"/>
  <c r="W22" i="5"/>
  <c r="Z22" i="5"/>
  <c r="AB22" i="5"/>
  <c r="G23" i="5"/>
  <c r="H23" i="5"/>
  <c r="I23" i="5"/>
  <c r="P23" i="5"/>
  <c r="Q23" i="5"/>
  <c r="V23" i="5"/>
  <c r="W23" i="5"/>
  <c r="Y23" i="5"/>
  <c r="Z23" i="5"/>
  <c r="AB23" i="5"/>
  <c r="G24" i="5"/>
  <c r="H24" i="5"/>
  <c r="I24" i="5"/>
  <c r="M24" i="5"/>
  <c r="N24" i="5"/>
  <c r="Q24" i="5"/>
  <c r="R24" i="5"/>
  <c r="W24" i="5"/>
  <c r="X24" i="5"/>
  <c r="Y24" i="5"/>
  <c r="Z24" i="5"/>
  <c r="AA24" i="5"/>
  <c r="G25" i="5"/>
  <c r="H25" i="5"/>
  <c r="I25" i="5"/>
  <c r="S25" i="5"/>
  <c r="U25" i="5"/>
  <c r="V25" i="5"/>
  <c r="X25" i="5"/>
  <c r="AA25" i="5"/>
  <c r="AB25" i="5"/>
  <c r="G26" i="5"/>
  <c r="H26" i="5"/>
  <c r="I26" i="5"/>
  <c r="Q26" i="5"/>
  <c r="S26" i="5"/>
  <c r="V26" i="5"/>
  <c r="W26" i="5"/>
  <c r="Z26" i="5"/>
  <c r="AB26" i="5"/>
  <c r="G27" i="5"/>
  <c r="H27" i="5"/>
  <c r="I27" i="5"/>
  <c r="P27" i="5"/>
  <c r="Q27" i="5"/>
  <c r="V27" i="5"/>
  <c r="W27" i="5"/>
  <c r="X27" i="5"/>
  <c r="Y27" i="5"/>
  <c r="Z27" i="5"/>
  <c r="AB27" i="5"/>
  <c r="G28" i="5"/>
  <c r="H28" i="5"/>
  <c r="I28" i="5"/>
  <c r="N28" i="5"/>
  <c r="Q28" i="5"/>
  <c r="R28" i="5"/>
  <c r="W28" i="5"/>
  <c r="X28" i="5"/>
  <c r="Y28" i="5"/>
  <c r="Z28" i="5"/>
  <c r="AA28" i="5"/>
  <c r="G29" i="5"/>
  <c r="H29" i="5"/>
  <c r="I29" i="5"/>
  <c r="T29" i="5"/>
  <c r="V29" i="5"/>
  <c r="X29" i="5"/>
  <c r="AA29" i="5"/>
  <c r="AB29" i="5"/>
  <c r="G30" i="5"/>
  <c r="D30" i="17" s="1"/>
  <c r="H30" i="5"/>
  <c r="D31" i="17" s="1"/>
  <c r="I30" i="5"/>
  <c r="D32" i="17" s="1"/>
  <c r="P30" i="5"/>
  <c r="S30" i="5"/>
  <c r="V30" i="5"/>
  <c r="W30" i="5"/>
  <c r="Z30" i="5"/>
  <c r="AB30" i="5"/>
  <c r="G31" i="5"/>
  <c r="H31" i="5"/>
  <c r="I31" i="5"/>
  <c r="O31" i="5"/>
  <c r="S31" i="5"/>
  <c r="V31" i="5"/>
  <c r="W31" i="5"/>
  <c r="Y31" i="5"/>
  <c r="Z31" i="5"/>
  <c r="AB31" i="5"/>
  <c r="G32" i="5"/>
  <c r="H32" i="5"/>
  <c r="I32" i="5"/>
  <c r="M32" i="5"/>
  <c r="N32" i="5"/>
  <c r="O32" i="5"/>
  <c r="R32" i="5"/>
  <c r="T32" i="5"/>
  <c r="W32" i="5"/>
  <c r="X32" i="5"/>
  <c r="Y32" i="5"/>
  <c r="Z32" i="5"/>
  <c r="AA32" i="5"/>
  <c r="G33" i="5"/>
  <c r="H33" i="5"/>
  <c r="I33" i="5"/>
  <c r="O33" i="5"/>
  <c r="P33" i="5"/>
  <c r="T33" i="5"/>
  <c r="V33" i="5"/>
  <c r="X33" i="5"/>
  <c r="AA33" i="5"/>
  <c r="AB33" i="5"/>
  <c r="G34" i="5"/>
  <c r="H34" i="5"/>
  <c r="I34" i="5"/>
  <c r="N34" i="5"/>
  <c r="R34" i="5"/>
  <c r="S34" i="5"/>
  <c r="U34" i="5"/>
  <c r="V34" i="5"/>
  <c r="W34" i="5"/>
  <c r="Z34" i="5"/>
  <c r="AB34" i="5"/>
  <c r="G35" i="5"/>
  <c r="H35" i="5"/>
  <c r="I35" i="5"/>
  <c r="T35" i="5"/>
  <c r="U35" i="5"/>
  <c r="V35" i="5"/>
  <c r="W35" i="5"/>
  <c r="Y35" i="5"/>
  <c r="Z35" i="5"/>
  <c r="G36" i="5"/>
  <c r="H36" i="5"/>
  <c r="I36" i="5"/>
  <c r="N36" i="5"/>
  <c r="R36" i="5"/>
  <c r="T36" i="5"/>
  <c r="W36" i="5"/>
  <c r="X36" i="5"/>
  <c r="Y36" i="5"/>
  <c r="Z36" i="5"/>
  <c r="AA36" i="5"/>
  <c r="G37" i="5"/>
  <c r="H37" i="5"/>
  <c r="I37" i="5"/>
  <c r="P37" i="5"/>
  <c r="Q37" i="5"/>
  <c r="R37" i="5"/>
  <c r="U37" i="5"/>
  <c r="V37" i="5"/>
  <c r="X37" i="5"/>
  <c r="AA37" i="5"/>
  <c r="AB37" i="5"/>
  <c r="G38" i="5"/>
  <c r="H38" i="5"/>
  <c r="I38" i="5"/>
  <c r="R38" i="5"/>
  <c r="U38" i="5"/>
  <c r="V38" i="5"/>
  <c r="W38" i="5"/>
  <c r="Z38" i="5"/>
  <c r="AB38" i="5"/>
  <c r="G39" i="5"/>
  <c r="H39" i="5"/>
  <c r="I39" i="5"/>
  <c r="O39" i="5"/>
  <c r="T39" i="5"/>
  <c r="V39" i="5"/>
  <c r="W39" i="5"/>
  <c r="Y39" i="5"/>
  <c r="Z39" i="5"/>
  <c r="AB39" i="5"/>
  <c r="G40" i="5"/>
  <c r="H40" i="5"/>
  <c r="I40" i="5"/>
  <c r="R40" i="5"/>
  <c r="W40" i="5"/>
  <c r="X40" i="5"/>
  <c r="Y40" i="5"/>
  <c r="Z40" i="5"/>
  <c r="AA40" i="5"/>
  <c r="G41" i="5"/>
  <c r="H41" i="5"/>
  <c r="I41" i="5"/>
  <c r="O41" i="5"/>
  <c r="Q41" i="5"/>
  <c r="R41" i="5"/>
  <c r="S41" i="5"/>
  <c r="V41" i="5"/>
  <c r="X41" i="5"/>
  <c r="AA41" i="5"/>
  <c r="AB41" i="5"/>
  <c r="G42" i="5"/>
  <c r="E30" i="17" s="1"/>
  <c r="H42" i="5"/>
  <c r="E31" i="17" s="1"/>
  <c r="I42" i="5"/>
  <c r="E32" i="17" s="1"/>
  <c r="Q42" i="5"/>
  <c r="T42" i="5"/>
  <c r="V42" i="5"/>
  <c r="X42" i="5"/>
  <c r="AA42" i="5"/>
  <c r="AB42" i="5"/>
  <c r="G43" i="5"/>
  <c r="H43" i="5"/>
  <c r="I43" i="5"/>
  <c r="O43" i="5"/>
  <c r="Q43" i="5"/>
  <c r="V43" i="5"/>
  <c r="W43" i="5"/>
  <c r="Z43" i="5"/>
  <c r="G44" i="5"/>
  <c r="H44" i="5"/>
  <c r="I44" i="5"/>
  <c r="T44" i="5"/>
  <c r="V44" i="5"/>
  <c r="W44" i="5"/>
  <c r="Y44" i="5"/>
  <c r="Z44" i="5"/>
  <c r="G45" i="5"/>
  <c r="H45" i="5"/>
  <c r="I45" i="5"/>
  <c r="O45" i="5"/>
  <c r="P45" i="5"/>
  <c r="R45" i="5"/>
  <c r="T45" i="5"/>
  <c r="U45" i="5"/>
  <c r="W45" i="5"/>
  <c r="X45" i="5"/>
  <c r="Y45" i="5"/>
  <c r="Z45" i="5"/>
  <c r="AA45" i="5"/>
  <c r="AB45" i="5"/>
  <c r="G46" i="5"/>
  <c r="H46" i="5"/>
  <c r="I46" i="5"/>
  <c r="Q46" i="5"/>
  <c r="T46" i="5"/>
  <c r="V46" i="5"/>
  <c r="X46" i="5"/>
  <c r="AA46" i="5"/>
  <c r="AB46" i="5"/>
  <c r="G47" i="5"/>
  <c r="F30" i="17" s="1"/>
  <c r="H47" i="5"/>
  <c r="F31" i="17" s="1"/>
  <c r="I47" i="5"/>
  <c r="F32" i="17" s="1"/>
  <c r="Q47" i="5"/>
  <c r="S47" i="5"/>
  <c r="U47" i="5"/>
  <c r="V47" i="5"/>
  <c r="W47" i="5"/>
  <c r="Z47" i="5"/>
  <c r="AA47" i="5"/>
  <c r="AB47" i="5"/>
  <c r="G48" i="5"/>
  <c r="H48" i="5"/>
  <c r="I48" i="5"/>
  <c r="P48" i="5"/>
  <c r="Q48" i="5"/>
  <c r="V48" i="5"/>
  <c r="W48" i="5"/>
  <c r="Y48" i="5"/>
  <c r="Z48" i="5"/>
  <c r="G49" i="5"/>
  <c r="H49" i="5"/>
  <c r="I49" i="5"/>
  <c r="R49" i="5"/>
  <c r="W49" i="5"/>
  <c r="X49" i="5"/>
  <c r="Y49" i="5"/>
  <c r="Z49" i="5"/>
  <c r="AA49" i="5"/>
  <c r="G50" i="5"/>
  <c r="H50" i="5"/>
  <c r="I50" i="5"/>
  <c r="P50" i="5"/>
  <c r="R50" i="5"/>
  <c r="U50" i="5"/>
  <c r="V50" i="5"/>
  <c r="X50" i="5"/>
  <c r="AA50" i="5"/>
  <c r="AB50" i="5"/>
  <c r="C12" i="22"/>
  <c r="D12" i="22"/>
  <c r="E12" i="22"/>
  <c r="F12" i="22"/>
  <c r="G12" i="22"/>
  <c r="H12" i="22"/>
  <c r="I12" i="22"/>
  <c r="J12" i="22"/>
  <c r="E10" i="17"/>
  <c r="C11" i="18"/>
  <c r="D11" i="18"/>
  <c r="E11" i="18"/>
  <c r="F11" i="18"/>
  <c r="C10" i="17"/>
  <c r="C12" i="21"/>
  <c r="D12" i="21"/>
  <c r="E12" i="21"/>
  <c r="F12" i="21"/>
  <c r="G12" i="21"/>
  <c r="H12" i="21"/>
  <c r="I12" i="21"/>
  <c r="F10" i="17"/>
  <c r="C11" i="20"/>
  <c r="D11" i="20"/>
  <c r="E11" i="20"/>
  <c r="D10" i="17"/>
  <c r="C12" i="19"/>
  <c r="D12" i="19"/>
  <c r="E12" i="19"/>
  <c r="F12" i="19"/>
  <c r="G12" i="19"/>
  <c r="H12" i="19"/>
  <c r="I12" i="19"/>
  <c r="J12" i="19"/>
  <c r="K12" i="19"/>
  <c r="L12" i="19"/>
  <c r="M12" i="19"/>
  <c r="I19" i="5"/>
  <c r="J34" i="22" s="1"/>
  <c r="I18" i="5"/>
  <c r="I34" i="22" s="1"/>
  <c r="I17" i="5"/>
  <c r="H34" i="22" s="1"/>
  <c r="I15" i="5"/>
  <c r="F34" i="22" s="1"/>
  <c r="I16" i="5"/>
  <c r="G34" i="22" s="1"/>
  <c r="I12" i="5"/>
  <c r="C34" i="22" s="1"/>
  <c r="H17" i="5"/>
  <c r="H33" i="22" s="1"/>
  <c r="H15" i="5"/>
  <c r="F33" i="22" s="1"/>
  <c r="G16" i="5"/>
  <c r="G32" i="22" s="1"/>
  <c r="G18" i="5"/>
  <c r="I32" i="22" s="1"/>
  <c r="H19" i="5"/>
  <c r="J33" i="22" s="1"/>
  <c r="H18" i="5"/>
  <c r="I33" i="22" s="1"/>
  <c r="H16" i="5"/>
  <c r="G33" i="22" s="1"/>
  <c r="H12" i="5"/>
  <c r="C33" i="22" s="1"/>
  <c r="G19" i="5"/>
  <c r="J32" i="22" s="1"/>
  <c r="G17" i="5"/>
  <c r="H32" i="22" s="1"/>
  <c r="G15" i="5"/>
  <c r="F32" i="22" s="1"/>
  <c r="G12" i="5"/>
  <c r="C32" i="22" s="1"/>
  <c r="E33" i="17"/>
  <c r="C31" i="18"/>
  <c r="D31" i="18"/>
  <c r="E31" i="18"/>
  <c r="F31" i="18"/>
  <c r="D33" i="17"/>
  <c r="C32" i="19"/>
  <c r="D32" i="19"/>
  <c r="E32" i="19"/>
  <c r="F32" i="19"/>
  <c r="G32" i="19"/>
  <c r="H32" i="19"/>
  <c r="I32" i="19"/>
  <c r="J32" i="19"/>
  <c r="K32" i="19"/>
  <c r="L32" i="19"/>
  <c r="M32" i="19"/>
  <c r="F33" i="17"/>
  <c r="C31" i="20"/>
  <c r="D31" i="20"/>
  <c r="E31" i="20"/>
  <c r="J22" i="5"/>
  <c r="C32" i="21"/>
  <c r="D32" i="21"/>
  <c r="E32" i="21"/>
  <c r="F32" i="21"/>
  <c r="G32" i="21"/>
  <c r="H32" i="21"/>
  <c r="I32" i="21"/>
  <c r="E19" i="5"/>
  <c r="J30" i="22" s="1"/>
  <c r="E18" i="5"/>
  <c r="I30" i="22" s="1"/>
  <c r="E17" i="5"/>
  <c r="H30" i="22" s="1"/>
  <c r="E16" i="5"/>
  <c r="G30" i="22" s="1"/>
  <c r="E14" i="5"/>
  <c r="E30" i="22" s="1"/>
  <c r="E13" i="5"/>
  <c r="D30" i="22" s="1"/>
  <c r="E15" i="5"/>
  <c r="F30" i="22" s="1"/>
  <c r="E12" i="5"/>
  <c r="D19" i="5"/>
  <c r="J29" i="22" s="1"/>
  <c r="D18" i="5"/>
  <c r="I29" i="22" s="1"/>
  <c r="D17" i="5"/>
  <c r="H29" i="22" s="1"/>
  <c r="D16" i="5"/>
  <c r="G29" i="22" s="1"/>
  <c r="D15" i="5"/>
  <c r="F29" i="22" s="1"/>
  <c r="D14" i="5"/>
  <c r="E29" i="22" s="1"/>
  <c r="D13" i="5"/>
  <c r="D29" i="22" s="1"/>
  <c r="D12" i="5"/>
  <c r="C16" i="5"/>
  <c r="C12" i="5"/>
  <c r="J12" i="5"/>
  <c r="J15" i="5"/>
  <c r="F35" i="22" s="1"/>
  <c r="J19" i="5"/>
  <c r="J35" i="22" s="1"/>
  <c r="E16" i="2"/>
  <c r="E16" i="26" s="1"/>
  <c r="D30" i="28" s="1"/>
  <c r="G13" i="5"/>
  <c r="D32" i="22" s="1"/>
  <c r="G14" i="5"/>
  <c r="E32" i="22" s="1"/>
  <c r="H13" i="5"/>
  <c r="D33" i="22" s="1"/>
  <c r="H14" i="5"/>
  <c r="E33" i="22" s="1"/>
  <c r="I13" i="5"/>
  <c r="D34" i="22" s="1"/>
  <c r="I14" i="5"/>
  <c r="E34" i="22" s="1"/>
  <c r="F13" i="5"/>
  <c r="D31" i="22" s="1"/>
  <c r="F15" i="5"/>
  <c r="F31" i="22" s="1"/>
  <c r="F17" i="5"/>
  <c r="H31" i="22" s="1"/>
  <c r="F19" i="5"/>
  <c r="J31" i="22" s="1"/>
  <c r="F22" i="5"/>
  <c r="C31" i="21"/>
  <c r="F23" i="5"/>
  <c r="E31" i="21"/>
  <c r="G31" i="21"/>
  <c r="I31" i="21"/>
  <c r="C30" i="20"/>
  <c r="F48" i="5"/>
  <c r="E30" i="20"/>
  <c r="C31" i="19"/>
  <c r="E31" i="19"/>
  <c r="G31" i="19"/>
  <c r="I31" i="19"/>
  <c r="K31" i="19"/>
  <c r="M31" i="19"/>
  <c r="F41" i="5"/>
  <c r="C30" i="18"/>
  <c r="F43" i="5"/>
  <c r="E30" i="18"/>
  <c r="E12" i="2"/>
  <c r="E12" i="26" s="1"/>
  <c r="D29" i="28" s="1"/>
  <c r="E22" i="5"/>
  <c r="C30" i="21"/>
  <c r="D30" i="21"/>
  <c r="E30" i="21"/>
  <c r="F30" i="21"/>
  <c r="G30" i="21"/>
  <c r="E27" i="5"/>
  <c r="H30" i="21"/>
  <c r="I30" i="21"/>
  <c r="F28" i="17"/>
  <c r="C29" i="20"/>
  <c r="D29" i="20"/>
  <c r="E29" i="20"/>
  <c r="E50" i="5"/>
  <c r="D28" i="17"/>
  <c r="C30" i="19"/>
  <c r="D30" i="19"/>
  <c r="E30" i="19"/>
  <c r="E33" i="5"/>
  <c r="F30" i="19"/>
  <c r="G30" i="19"/>
  <c r="H30" i="19"/>
  <c r="I30" i="19"/>
  <c r="J30" i="19"/>
  <c r="K30" i="19"/>
  <c r="L30" i="19"/>
  <c r="M30" i="19"/>
  <c r="E28" i="17"/>
  <c r="C29" i="18"/>
  <c r="D29" i="18"/>
  <c r="E29" i="18"/>
  <c r="F29" i="18"/>
  <c r="E11" i="2"/>
  <c r="E11" i="26" s="1"/>
  <c r="D28" i="28" s="1"/>
  <c r="F27" i="17"/>
  <c r="D28" i="20"/>
  <c r="E27" i="17"/>
  <c r="D28" i="18"/>
  <c r="F28" i="18"/>
  <c r="D46" i="5"/>
  <c r="C29" i="19"/>
  <c r="E29" i="19"/>
  <c r="D33" i="5"/>
  <c r="G29" i="19"/>
  <c r="I29" i="19"/>
  <c r="K29" i="19"/>
  <c r="M29" i="19"/>
  <c r="D22" i="5"/>
  <c r="C29" i="21"/>
  <c r="D29" i="21"/>
  <c r="E29" i="21"/>
  <c r="F29" i="21"/>
  <c r="G29" i="21"/>
  <c r="H29" i="21"/>
  <c r="I29" i="21"/>
  <c r="AC6" i="1"/>
  <c r="AC7" i="1"/>
  <c r="C48" i="5"/>
  <c r="C50" i="5"/>
  <c r="C43" i="5"/>
  <c r="C45" i="5"/>
  <c r="C30" i="5"/>
  <c r="C32" i="5"/>
  <c r="C34" i="5"/>
  <c r="C36" i="5"/>
  <c r="C38" i="5"/>
  <c r="C40" i="5"/>
  <c r="C22" i="5"/>
  <c r="E9" i="2"/>
  <c r="I21" i="5" l="1"/>
  <c r="G32" i="17" s="1"/>
  <c r="C32" i="17"/>
  <c r="P22" i="24"/>
  <c r="K34" i="22"/>
  <c r="K32" i="22"/>
  <c r="K33" i="22"/>
  <c r="H21" i="29"/>
  <c r="J21" i="29" s="1"/>
  <c r="H20" i="28"/>
  <c r="J20" i="28" s="1"/>
  <c r="X21" i="25"/>
  <c r="X9" i="25" s="1"/>
  <c r="P21" i="25"/>
  <c r="P9" i="25" s="1"/>
  <c r="K21" i="25"/>
  <c r="K9" i="25" s="1"/>
  <c r="Z21" i="25"/>
  <c r="Z9" i="25" s="1"/>
  <c r="E21" i="25"/>
  <c r="E9" i="25" s="1"/>
  <c r="F21" i="25"/>
  <c r="F9" i="25" s="1"/>
  <c r="W21" i="25"/>
  <c r="W9" i="25" s="1"/>
  <c r="G21" i="25"/>
  <c r="G9" i="25" s="1"/>
  <c r="Y21" i="25"/>
  <c r="Y9" i="25" s="1"/>
  <c r="U21" i="25"/>
  <c r="U9" i="25" s="1"/>
  <c r="R21" i="25"/>
  <c r="R9" i="25" s="1"/>
  <c r="Q21" i="25"/>
  <c r="Q9" i="25" s="1"/>
  <c r="AC21" i="25"/>
  <c r="AC9" i="25" s="1"/>
  <c r="AA21" i="25"/>
  <c r="AA9" i="25" s="1"/>
  <c r="T21" i="25"/>
  <c r="T9" i="25" s="1"/>
  <c r="S21" i="25"/>
  <c r="S9" i="25" s="1"/>
  <c r="O21" i="25"/>
  <c r="O9" i="25" s="1"/>
  <c r="N21" i="25"/>
  <c r="N9" i="25" s="1"/>
  <c r="M21" i="25"/>
  <c r="M9" i="25" s="1"/>
  <c r="AB21" i="25"/>
  <c r="AB9" i="25" s="1"/>
  <c r="D21" i="25"/>
  <c r="D9" i="25" s="1"/>
  <c r="V21" i="25"/>
  <c r="V9" i="25" s="1"/>
  <c r="C12" i="35" s="1"/>
  <c r="I11" i="5"/>
  <c r="M50" i="5"/>
  <c r="M35" i="5"/>
  <c r="M40" i="5"/>
  <c r="M28" i="5"/>
  <c r="Q49" i="5"/>
  <c r="R46" i="5"/>
  <c r="S44" i="5"/>
  <c r="R42" i="5"/>
  <c r="P40" i="5"/>
  <c r="U39" i="5"/>
  <c r="M39" i="5"/>
  <c r="Q38" i="5"/>
  <c r="R33" i="5"/>
  <c r="Q30" i="5"/>
  <c r="Q21" i="5" s="1"/>
  <c r="R29" i="5"/>
  <c r="R25" i="5"/>
  <c r="N13" i="1"/>
  <c r="O19" i="24" s="1"/>
  <c r="S16" i="1"/>
  <c r="T22" i="24" s="1"/>
  <c r="T14" i="1"/>
  <c r="U20" i="24" s="1"/>
  <c r="R18" i="1"/>
  <c r="S24" i="24" s="1"/>
  <c r="O15" i="1"/>
  <c r="P49" i="5"/>
  <c r="N48" i="5"/>
  <c r="P44" i="5"/>
  <c r="U43" i="5"/>
  <c r="N43" i="5"/>
  <c r="T41" i="5"/>
  <c r="O40" i="5"/>
  <c r="N38" i="5"/>
  <c r="P36" i="5"/>
  <c r="S35" i="5"/>
  <c r="Q33" i="5"/>
  <c r="M31" i="5"/>
  <c r="N29" i="5"/>
  <c r="P28" i="5"/>
  <c r="M27" i="5"/>
  <c r="N26" i="5"/>
  <c r="N25" i="5"/>
  <c r="P24" i="5"/>
  <c r="S23" i="5"/>
  <c r="M23" i="5"/>
  <c r="N12" i="1"/>
  <c r="O18" i="24" s="1"/>
  <c r="S15" i="1"/>
  <c r="T21" i="24" s="1"/>
  <c r="R14" i="1"/>
  <c r="S20" i="24" s="1"/>
  <c r="S12" i="1"/>
  <c r="T18" i="24" s="1"/>
  <c r="P16" i="1"/>
  <c r="Q22" i="24" s="1"/>
  <c r="P11" i="1"/>
  <c r="Q17" i="24" s="1"/>
  <c r="F19" i="20"/>
  <c r="E45" i="5"/>
  <c r="F35" i="5"/>
  <c r="F29" i="5"/>
  <c r="T50" i="5"/>
  <c r="T49" i="5"/>
  <c r="O49" i="5"/>
  <c r="S48" i="5"/>
  <c r="M48" i="5"/>
  <c r="N47" i="5"/>
  <c r="U46" i="5"/>
  <c r="O44" i="5"/>
  <c r="S43" i="5"/>
  <c r="M43" i="5"/>
  <c r="U42" i="5"/>
  <c r="T40" i="5"/>
  <c r="N40" i="5"/>
  <c r="S39" i="5"/>
  <c r="Y38" i="5"/>
  <c r="S38" i="5"/>
  <c r="T37" i="5"/>
  <c r="M37" i="5"/>
  <c r="O36" i="5"/>
  <c r="O35" i="5"/>
  <c r="Q34" i="5"/>
  <c r="P32" i="5"/>
  <c r="U31" i="5"/>
  <c r="AA30" i="5"/>
  <c r="U30" i="5"/>
  <c r="N30" i="5"/>
  <c r="U29" i="5"/>
  <c r="T28" i="5"/>
  <c r="O28" i="5"/>
  <c r="S27" i="5"/>
  <c r="AA26" i="5"/>
  <c r="U26" i="5"/>
  <c r="T25" i="5"/>
  <c r="T24" i="5"/>
  <c r="O24" i="5"/>
  <c r="R23" i="5"/>
  <c r="AA22" i="5"/>
  <c r="N22" i="5"/>
  <c r="U13" i="1"/>
  <c r="V19" i="24" s="1"/>
  <c r="U18" i="1"/>
  <c r="V24" i="24" s="1"/>
  <c r="P15" i="1"/>
  <c r="Q21" i="24" s="1"/>
  <c r="O11" i="1"/>
  <c r="P17" i="24" s="1"/>
  <c r="AB20" i="1"/>
  <c r="AC26" i="24" s="1"/>
  <c r="Y17" i="1"/>
  <c r="Z23" i="24" s="1"/>
  <c r="AA14" i="1"/>
  <c r="AB20" i="24" s="1"/>
  <c r="Y13" i="1"/>
  <c r="Z19" i="24" s="1"/>
  <c r="U49" i="5"/>
  <c r="P46" i="5"/>
  <c r="N41" i="5"/>
  <c r="S33" i="5"/>
  <c r="R31" i="5"/>
  <c r="Q29" i="5"/>
  <c r="R27" i="5"/>
  <c r="P26" i="5"/>
  <c r="S18" i="1"/>
  <c r="T24" i="24" s="1"/>
  <c r="D41" i="5"/>
  <c r="D42" i="5"/>
  <c r="E41" i="5"/>
  <c r="F11" i="20"/>
  <c r="O50" i="5"/>
  <c r="X48" i="5"/>
  <c r="S46" i="5"/>
  <c r="N46" i="5"/>
  <c r="N45" i="5"/>
  <c r="R44" i="5"/>
  <c r="M44" i="5"/>
  <c r="AB43" i="5"/>
  <c r="S42" i="5"/>
  <c r="S21" i="5" s="1"/>
  <c r="N42" i="5"/>
  <c r="U41" i="5"/>
  <c r="M41" i="5"/>
  <c r="AB40" i="5"/>
  <c r="AA39" i="5"/>
  <c r="R39" i="5"/>
  <c r="AA38" i="5"/>
  <c r="S37" i="5"/>
  <c r="O37" i="5"/>
  <c r="M36" i="5"/>
  <c r="AB35" i="5"/>
  <c r="R35" i="5"/>
  <c r="AA34" i="5"/>
  <c r="P34" i="5"/>
  <c r="N33" i="5"/>
  <c r="Q31" i="5"/>
  <c r="P29" i="5"/>
  <c r="U28" i="5"/>
  <c r="P25" i="5"/>
  <c r="U24" i="5"/>
  <c r="T23" i="5"/>
  <c r="Y22" i="5"/>
  <c r="N16" i="1"/>
  <c r="O22" i="24" s="1"/>
  <c r="R16" i="1"/>
  <c r="S22" i="24" s="1"/>
  <c r="R12" i="1"/>
  <c r="S18" i="24" s="1"/>
  <c r="P14" i="1"/>
  <c r="Q20" i="24" s="1"/>
  <c r="R11" i="1"/>
  <c r="S17" i="24" s="1"/>
  <c r="AA20" i="1"/>
  <c r="AB26" i="24" s="1"/>
  <c r="AA15" i="1"/>
  <c r="AB21" i="24" s="1"/>
  <c r="T48" i="5"/>
  <c r="P42" i="5"/>
  <c r="M29" i="5"/>
  <c r="M25" i="5"/>
  <c r="D37" i="5"/>
  <c r="D47" i="5"/>
  <c r="E37" i="5"/>
  <c r="E25" i="5"/>
  <c r="F33" i="5"/>
  <c r="G11" i="18"/>
  <c r="S50" i="5"/>
  <c r="N50" i="5"/>
  <c r="M49" i="5"/>
  <c r="AB48" i="5"/>
  <c r="R48" i="5"/>
  <c r="P47" i="5"/>
  <c r="Q45" i="5"/>
  <c r="M45" i="5"/>
  <c r="AB44" i="5"/>
  <c r="Q44" i="5"/>
  <c r="AA43" i="5"/>
  <c r="P41" i="5"/>
  <c r="Q39" i="5"/>
  <c r="P38" i="5"/>
  <c r="N37" i="5"/>
  <c r="Q35" i="5"/>
  <c r="U33" i="5"/>
  <c r="M33" i="5"/>
  <c r="T31" i="5"/>
  <c r="S29" i="5"/>
  <c r="O29" i="5"/>
  <c r="T27" i="5"/>
  <c r="Y26" i="5"/>
  <c r="O25" i="5"/>
  <c r="U16" i="1"/>
  <c r="V22" i="24" s="1"/>
  <c r="S14" i="1"/>
  <c r="T20" i="24" s="1"/>
  <c r="U12" i="1"/>
  <c r="V18" i="24" s="1"/>
  <c r="P18" i="1"/>
  <c r="Q24" i="24" s="1"/>
  <c r="P13" i="1"/>
  <c r="Q19" i="24" s="1"/>
  <c r="O12" i="1"/>
  <c r="F15" i="20"/>
  <c r="O30" i="5"/>
  <c r="O46" i="5"/>
  <c r="O38" i="5"/>
  <c r="O34" i="5"/>
  <c r="O13" i="1"/>
  <c r="O47" i="5"/>
  <c r="O42" i="5"/>
  <c r="O26" i="5"/>
  <c r="O22" i="5"/>
  <c r="G14" i="18"/>
  <c r="Y47" i="5"/>
  <c r="Y34" i="5"/>
  <c r="Y16" i="1"/>
  <c r="Z22" i="24" s="1"/>
  <c r="Y30" i="5"/>
  <c r="Y43" i="5"/>
  <c r="Y11" i="1"/>
  <c r="Z17" i="24" s="1"/>
  <c r="X39" i="5"/>
  <c r="X31" i="5"/>
  <c r="X23" i="5"/>
  <c r="X16" i="1"/>
  <c r="Y22" i="24" s="1"/>
  <c r="X12" i="1"/>
  <c r="Y18" i="24" s="1"/>
  <c r="X44" i="5"/>
  <c r="X35" i="5"/>
  <c r="E29" i="5"/>
  <c r="F45" i="5"/>
  <c r="F37" i="5"/>
  <c r="F50" i="5"/>
  <c r="F25" i="5"/>
  <c r="D39" i="5"/>
  <c r="D31" i="5"/>
  <c r="D49" i="5"/>
  <c r="E43" i="5"/>
  <c r="E35" i="5"/>
  <c r="E48" i="5"/>
  <c r="E23" i="5"/>
  <c r="F39" i="5"/>
  <c r="F31" i="5"/>
  <c r="F27" i="5"/>
  <c r="K13" i="22"/>
  <c r="G11" i="5"/>
  <c r="D35" i="5"/>
  <c r="D44" i="5"/>
  <c r="E39" i="5"/>
  <c r="E31" i="5"/>
  <c r="R17" i="1"/>
  <c r="S23" i="24" s="1"/>
  <c r="V16" i="1"/>
  <c r="W22" i="24" s="1"/>
  <c r="C35" i="5"/>
  <c r="C44" i="5"/>
  <c r="F29" i="19"/>
  <c r="D34" i="5"/>
  <c r="C28" i="18"/>
  <c r="D43" i="5"/>
  <c r="E29" i="17"/>
  <c r="F42" i="5"/>
  <c r="F31" i="19"/>
  <c r="F34" i="5"/>
  <c r="F29" i="17"/>
  <c r="F47" i="5"/>
  <c r="C24" i="22"/>
  <c r="K24" i="22" s="1"/>
  <c r="X11" i="1"/>
  <c r="Y17" i="24" s="1"/>
  <c r="F24" i="21"/>
  <c r="J24" i="21" s="1"/>
  <c r="X26" i="5"/>
  <c r="C22" i="17"/>
  <c r="X22" i="5"/>
  <c r="X20" i="1"/>
  <c r="Y26" i="24" s="1"/>
  <c r="F22" i="17"/>
  <c r="X47" i="5"/>
  <c r="J24" i="19"/>
  <c r="X38" i="5"/>
  <c r="F24" i="19"/>
  <c r="X34" i="5"/>
  <c r="D22" i="17"/>
  <c r="X30" i="5"/>
  <c r="C23" i="18"/>
  <c r="G23" i="18" s="1"/>
  <c r="X43" i="5"/>
  <c r="J25" i="22"/>
  <c r="Y18" i="1"/>
  <c r="Z24" i="24" s="1"/>
  <c r="F25" i="22"/>
  <c r="E25" i="21"/>
  <c r="J25" i="21" s="1"/>
  <c r="Y25" i="5"/>
  <c r="E24" i="20"/>
  <c r="F24" i="20" s="1"/>
  <c r="Y50" i="5"/>
  <c r="M25" i="19"/>
  <c r="Y41" i="5"/>
  <c r="I25" i="19"/>
  <c r="Y37" i="5"/>
  <c r="E25" i="19"/>
  <c r="Y33" i="5"/>
  <c r="F24" i="18"/>
  <c r="G24" i="18" s="1"/>
  <c r="Y46" i="5"/>
  <c r="E23" i="17"/>
  <c r="Y20" i="1"/>
  <c r="Z26" i="24" s="1"/>
  <c r="Y42" i="5"/>
  <c r="I26" i="22"/>
  <c r="Z17" i="1"/>
  <c r="AA23" i="24" s="1"/>
  <c r="E26" i="22"/>
  <c r="Z13" i="1"/>
  <c r="AA19" i="24" s="1"/>
  <c r="M26" i="19"/>
  <c r="Z41" i="5"/>
  <c r="C37" i="5"/>
  <c r="C46" i="5"/>
  <c r="C47" i="5"/>
  <c r="H29" i="19"/>
  <c r="D36" i="5"/>
  <c r="E28" i="18"/>
  <c r="D45" i="5"/>
  <c r="D30" i="18"/>
  <c r="F44" i="5"/>
  <c r="H31" i="19"/>
  <c r="F36" i="5"/>
  <c r="D30" i="20"/>
  <c r="F30" i="20" s="1"/>
  <c r="F49" i="5"/>
  <c r="D31" i="21"/>
  <c r="F24" i="5"/>
  <c r="Y29" i="5"/>
  <c r="I23" i="21"/>
  <c r="W29" i="5"/>
  <c r="E23" i="21"/>
  <c r="W25" i="5"/>
  <c r="E22" i="20"/>
  <c r="F22" i="20" s="1"/>
  <c r="W50" i="5"/>
  <c r="M23" i="19"/>
  <c r="W41" i="5"/>
  <c r="I23" i="19"/>
  <c r="W37" i="5"/>
  <c r="E23" i="19"/>
  <c r="W33" i="5"/>
  <c r="F22" i="18"/>
  <c r="G22" i="18" s="1"/>
  <c r="W46" i="5"/>
  <c r="E21" i="17"/>
  <c r="W42" i="5"/>
  <c r="W21" i="5" s="1"/>
  <c r="W20" i="1"/>
  <c r="X26" i="24" s="1"/>
  <c r="C39" i="5"/>
  <c r="C31" i="5"/>
  <c r="C49" i="5"/>
  <c r="J29" i="19"/>
  <c r="D38" i="5"/>
  <c r="D27" i="17"/>
  <c r="D30" i="5"/>
  <c r="C28" i="20"/>
  <c r="D48" i="5"/>
  <c r="F30" i="18"/>
  <c r="F46" i="5"/>
  <c r="J31" i="19"/>
  <c r="F38" i="5"/>
  <c r="D29" i="17"/>
  <c r="F30" i="5"/>
  <c r="F31" i="21"/>
  <c r="F26" i="5"/>
  <c r="C41" i="5"/>
  <c r="C33" i="5"/>
  <c r="C42" i="5"/>
  <c r="L29" i="19"/>
  <c r="D40" i="5"/>
  <c r="D29" i="19"/>
  <c r="D32" i="5"/>
  <c r="E28" i="20"/>
  <c r="D50" i="5"/>
  <c r="L31" i="19"/>
  <c r="F40" i="5"/>
  <c r="D31" i="19"/>
  <c r="F32" i="5"/>
  <c r="H31" i="21"/>
  <c r="F28" i="5"/>
  <c r="I26" i="19"/>
  <c r="Z37" i="5"/>
  <c r="I26" i="21"/>
  <c r="J26" i="21" s="1"/>
  <c r="Z29" i="5"/>
  <c r="E24" i="17"/>
  <c r="Z20" i="1"/>
  <c r="AA26" i="24" s="1"/>
  <c r="D27" i="22"/>
  <c r="K27" i="22" s="1"/>
  <c r="AA12" i="1"/>
  <c r="AB18" i="24" s="1"/>
  <c r="N27" i="19"/>
  <c r="C27" i="21"/>
  <c r="AA23" i="5"/>
  <c r="D26" i="18"/>
  <c r="G26" i="18" s="1"/>
  <c r="AA44" i="5"/>
  <c r="D27" i="20"/>
  <c r="F27" i="20" s="1"/>
  <c r="AB49" i="5"/>
  <c r="D28" i="21"/>
  <c r="AB24" i="5"/>
  <c r="H11" i="5"/>
  <c r="H31" i="17" s="1"/>
  <c r="Z46" i="5"/>
  <c r="AB36" i="5"/>
  <c r="AA35" i="5"/>
  <c r="E11" i="17"/>
  <c r="M42" i="5"/>
  <c r="F13" i="19"/>
  <c r="M34" i="5"/>
  <c r="D11" i="17"/>
  <c r="M30" i="5"/>
  <c r="F13" i="21"/>
  <c r="J13" i="21" s="1"/>
  <c r="M26" i="5"/>
  <c r="G14" i="22"/>
  <c r="N15" i="1"/>
  <c r="O21" i="24" s="1"/>
  <c r="F16" i="17"/>
  <c r="R47" i="5"/>
  <c r="C16" i="17"/>
  <c r="R22" i="5"/>
  <c r="I19" i="22"/>
  <c r="K19" i="22" s="1"/>
  <c r="S17" i="1"/>
  <c r="T23" i="24" s="1"/>
  <c r="H19" i="21"/>
  <c r="S28" i="5"/>
  <c r="L19" i="19"/>
  <c r="S40" i="5"/>
  <c r="D18" i="20"/>
  <c r="F18" i="20" s="1"/>
  <c r="S49" i="5"/>
  <c r="C20" i="22"/>
  <c r="T11" i="1"/>
  <c r="U17" i="24" s="1"/>
  <c r="C18" i="17"/>
  <c r="T22" i="5"/>
  <c r="J20" i="19"/>
  <c r="T38" i="5"/>
  <c r="F20" i="19"/>
  <c r="T34" i="5"/>
  <c r="G21" i="21"/>
  <c r="U27" i="5"/>
  <c r="C21" i="21"/>
  <c r="U23" i="5"/>
  <c r="C20" i="20"/>
  <c r="F20" i="20" s="1"/>
  <c r="U48" i="5"/>
  <c r="L21" i="19"/>
  <c r="U40" i="5"/>
  <c r="H21" i="19"/>
  <c r="U36" i="5"/>
  <c r="D21" i="19"/>
  <c r="U32" i="5"/>
  <c r="AB14" i="1"/>
  <c r="AC20" i="24" s="1"/>
  <c r="C20" i="1"/>
  <c r="D26" i="24" s="1"/>
  <c r="E46" i="5"/>
  <c r="E44" i="5"/>
  <c r="E42" i="5"/>
  <c r="E40" i="5"/>
  <c r="E38" i="5"/>
  <c r="E36" i="5"/>
  <c r="E34" i="5"/>
  <c r="E32" i="5"/>
  <c r="E30" i="5"/>
  <c r="E49" i="5"/>
  <c r="E47" i="5"/>
  <c r="E28" i="5"/>
  <c r="E26" i="5"/>
  <c r="E24" i="5"/>
  <c r="AB32" i="5"/>
  <c r="AA31" i="5"/>
  <c r="R30" i="5"/>
  <c r="G21" i="5"/>
  <c r="G30" i="17" s="1"/>
  <c r="G14" i="21"/>
  <c r="N27" i="5"/>
  <c r="C14" i="21"/>
  <c r="N23" i="5"/>
  <c r="K14" i="19"/>
  <c r="N39" i="5"/>
  <c r="G14" i="19"/>
  <c r="N35" i="5"/>
  <c r="C14" i="19"/>
  <c r="N31" i="5"/>
  <c r="D13" i="18"/>
  <c r="G13" i="18" s="1"/>
  <c r="N44" i="5"/>
  <c r="D13" i="20"/>
  <c r="N49" i="5"/>
  <c r="U11" i="1"/>
  <c r="V17" i="24" s="1"/>
  <c r="J15" i="22"/>
  <c r="O18" i="1"/>
  <c r="F15" i="22"/>
  <c r="O14" i="1"/>
  <c r="O17" i="1"/>
  <c r="N15" i="19"/>
  <c r="C14" i="20"/>
  <c r="O48" i="5"/>
  <c r="G15" i="21"/>
  <c r="O27" i="5"/>
  <c r="C15" i="21"/>
  <c r="O23" i="5"/>
  <c r="C15" i="18"/>
  <c r="P43" i="5"/>
  <c r="K16" i="19"/>
  <c r="P39" i="5"/>
  <c r="G16" i="19"/>
  <c r="P35" i="5"/>
  <c r="C16" i="19"/>
  <c r="P31" i="5"/>
  <c r="J16" i="21"/>
  <c r="K16" i="22"/>
  <c r="E18" i="22"/>
  <c r="K18" i="22" s="1"/>
  <c r="R13" i="1"/>
  <c r="S19" i="24" s="1"/>
  <c r="H22" i="21"/>
  <c r="V28" i="5"/>
  <c r="D22" i="21"/>
  <c r="V24" i="5"/>
  <c r="D21" i="20"/>
  <c r="F21" i="20" s="1"/>
  <c r="V49" i="5"/>
  <c r="L22" i="19"/>
  <c r="V40" i="5"/>
  <c r="H22" i="19"/>
  <c r="V36" i="5"/>
  <c r="D22" i="19"/>
  <c r="V32" i="5"/>
  <c r="E21" i="18"/>
  <c r="G21" i="18" s="1"/>
  <c r="V45" i="5"/>
  <c r="F22" i="22"/>
  <c r="K22" i="22" s="1"/>
  <c r="V14" i="1"/>
  <c r="W20" i="24" s="1"/>
  <c r="E26" i="19"/>
  <c r="Z33" i="5"/>
  <c r="G27" i="21"/>
  <c r="AA27" i="5"/>
  <c r="C26" i="20"/>
  <c r="F26" i="20" s="1"/>
  <c r="AA48" i="5"/>
  <c r="H28" i="21"/>
  <c r="AB28" i="5"/>
  <c r="Z42" i="5"/>
  <c r="Z21" i="5" s="1"/>
  <c r="H21" i="5"/>
  <c r="G31" i="17" s="1"/>
  <c r="F12" i="18"/>
  <c r="G12" i="18" s="1"/>
  <c r="M46" i="5"/>
  <c r="J13" i="19"/>
  <c r="M38" i="5"/>
  <c r="F11" i="17"/>
  <c r="M47" i="5"/>
  <c r="C11" i="17"/>
  <c r="M22" i="5"/>
  <c r="N17" i="1"/>
  <c r="O23" i="24" s="1"/>
  <c r="C14" i="22"/>
  <c r="N11" i="5"/>
  <c r="N11" i="1"/>
  <c r="O17" i="24" s="1"/>
  <c r="F18" i="21"/>
  <c r="J18" i="21" s="1"/>
  <c r="R26" i="5"/>
  <c r="C17" i="18"/>
  <c r="G17" i="18" s="1"/>
  <c r="R43" i="5"/>
  <c r="D19" i="21"/>
  <c r="S24" i="5"/>
  <c r="H19" i="19"/>
  <c r="S36" i="5"/>
  <c r="D19" i="19"/>
  <c r="S32" i="5"/>
  <c r="E18" i="18"/>
  <c r="G18" i="18" s="1"/>
  <c r="S45" i="5"/>
  <c r="G20" i="22"/>
  <c r="T15" i="1"/>
  <c r="U21" i="24" s="1"/>
  <c r="F20" i="21"/>
  <c r="J20" i="21" s="1"/>
  <c r="T26" i="5"/>
  <c r="F18" i="17"/>
  <c r="T47" i="5"/>
  <c r="D18" i="17"/>
  <c r="T30" i="5"/>
  <c r="C19" i="18"/>
  <c r="G19" i="18" s="1"/>
  <c r="T43" i="5"/>
  <c r="G21" i="22"/>
  <c r="K21" i="22" s="1"/>
  <c r="U15" i="1"/>
  <c r="V21" i="24" s="1"/>
  <c r="D20" i="18"/>
  <c r="U44" i="5"/>
  <c r="Z50" i="5"/>
  <c r="Z25" i="5"/>
  <c r="S13" i="1"/>
  <c r="T19" i="24" s="1"/>
  <c r="E17" i="21"/>
  <c r="J17" i="21" s="1"/>
  <c r="Q25" i="5"/>
  <c r="E16" i="20"/>
  <c r="F16" i="20" s="1"/>
  <c r="Q50" i="5"/>
  <c r="L17" i="19"/>
  <c r="Q40" i="5"/>
  <c r="H17" i="19"/>
  <c r="Q36" i="5"/>
  <c r="D17" i="19"/>
  <c r="Q32" i="5"/>
  <c r="K12" i="22"/>
  <c r="V21" i="5"/>
  <c r="K17" i="22"/>
  <c r="X17" i="1"/>
  <c r="Y23" i="24" s="1"/>
  <c r="X13" i="1"/>
  <c r="Y19" i="24" s="1"/>
  <c r="G27" i="18"/>
  <c r="N28" i="19"/>
  <c r="L10" i="1"/>
  <c r="M16" i="24" s="1"/>
  <c r="G16" i="18"/>
  <c r="F25" i="20"/>
  <c r="N12" i="19"/>
  <c r="J12" i="21"/>
  <c r="AB21" i="5"/>
  <c r="F12" i="20"/>
  <c r="N18" i="19"/>
  <c r="F17" i="20"/>
  <c r="AC51" i="5"/>
  <c r="K23" i="22"/>
  <c r="F23" i="20"/>
  <c r="G25" i="18"/>
  <c r="K28" i="22"/>
  <c r="C30" i="22"/>
  <c r="K30" i="22" s="1"/>
  <c r="E11" i="5"/>
  <c r="C30" i="3"/>
  <c r="D30" i="3"/>
  <c r="C29" i="3"/>
  <c r="C29" i="22"/>
  <c r="K29" i="22" s="1"/>
  <c r="D11" i="5"/>
  <c r="F8" i="4"/>
  <c r="C9" i="4"/>
  <c r="D27" i="3"/>
  <c r="D10" i="1"/>
  <c r="E16" i="24" s="1"/>
  <c r="H9" i="27" s="1"/>
  <c r="D9" i="4"/>
  <c r="C10" i="1"/>
  <c r="D16" i="24" s="1"/>
  <c r="H8" i="27" s="1"/>
  <c r="C8" i="4"/>
  <c r="AC3" i="1"/>
  <c r="D8" i="4"/>
  <c r="C29" i="5"/>
  <c r="C28" i="5"/>
  <c r="C27" i="5"/>
  <c r="C26" i="5"/>
  <c r="C25" i="5"/>
  <c r="C24" i="5"/>
  <c r="C23" i="5"/>
  <c r="E10" i="2"/>
  <c r="E10" i="26" s="1"/>
  <c r="D27" i="28" s="1"/>
  <c r="E27" i="3"/>
  <c r="E9" i="4"/>
  <c r="D29" i="5"/>
  <c r="D28" i="5"/>
  <c r="D27" i="5"/>
  <c r="D26" i="5"/>
  <c r="D25" i="5"/>
  <c r="D24" i="5"/>
  <c r="D23" i="5"/>
  <c r="C27" i="17"/>
  <c r="D20" i="1"/>
  <c r="E26" i="24" s="1"/>
  <c r="D10" i="4"/>
  <c r="E10" i="1"/>
  <c r="F16" i="24" s="1"/>
  <c r="H10" i="27" s="1"/>
  <c r="C10" i="4"/>
  <c r="D28" i="3"/>
  <c r="F10" i="4"/>
  <c r="F28" i="3"/>
  <c r="G29" i="18"/>
  <c r="N30" i="19"/>
  <c r="F29" i="20"/>
  <c r="J30" i="21"/>
  <c r="C28" i="17"/>
  <c r="E20" i="1"/>
  <c r="F26" i="24" s="1"/>
  <c r="E29" i="3"/>
  <c r="E11" i="4"/>
  <c r="C29" i="17"/>
  <c r="F20" i="1"/>
  <c r="G26" i="24" s="1"/>
  <c r="C31" i="22"/>
  <c r="K31" i="22" s="1"/>
  <c r="F11" i="5"/>
  <c r="C13" i="4"/>
  <c r="G13" i="4" s="1"/>
  <c r="D14" i="13" s="1"/>
  <c r="E14" i="13" s="1"/>
  <c r="H10" i="1"/>
  <c r="I16" i="24" s="1"/>
  <c r="H13" i="27" s="1"/>
  <c r="E15" i="4"/>
  <c r="E30" i="3"/>
  <c r="C13" i="5"/>
  <c r="C14" i="5"/>
  <c r="C15" i="5"/>
  <c r="C17" i="5"/>
  <c r="C18" i="5"/>
  <c r="C19" i="5"/>
  <c r="J29" i="5"/>
  <c r="J28" i="5"/>
  <c r="J27" i="5"/>
  <c r="J26" i="5"/>
  <c r="J25" i="5"/>
  <c r="J24" i="5"/>
  <c r="J23" i="5"/>
  <c r="J50" i="5"/>
  <c r="J49" i="5"/>
  <c r="J48" i="5"/>
  <c r="J47" i="5"/>
  <c r="J41" i="5"/>
  <c r="J40" i="5"/>
  <c r="J39" i="5"/>
  <c r="J38" i="5"/>
  <c r="J37" i="5"/>
  <c r="J36" i="5"/>
  <c r="J35" i="5"/>
  <c r="J34" i="5"/>
  <c r="J33" i="5"/>
  <c r="J32" i="5"/>
  <c r="J31" i="5"/>
  <c r="J30" i="5"/>
  <c r="J46" i="5"/>
  <c r="J45" i="5"/>
  <c r="J44" i="5"/>
  <c r="J43" i="5"/>
  <c r="J42" i="5"/>
  <c r="E8" i="4"/>
  <c r="F27" i="3"/>
  <c r="F9" i="4"/>
  <c r="J29" i="21"/>
  <c r="E10" i="4"/>
  <c r="E28" i="3"/>
  <c r="C28" i="3"/>
  <c r="D11" i="4"/>
  <c r="C11" i="4"/>
  <c r="D29" i="3"/>
  <c r="F10" i="1"/>
  <c r="G16" i="24" s="1"/>
  <c r="H11" i="27" s="1"/>
  <c r="F29" i="3"/>
  <c r="F11" i="4"/>
  <c r="G10" i="1"/>
  <c r="H16" i="24" s="1"/>
  <c r="H12" i="27" s="1"/>
  <c r="C12" i="4"/>
  <c r="G12" i="4" s="1"/>
  <c r="D13" i="13" s="1"/>
  <c r="E13" i="13" s="1"/>
  <c r="I10" i="1"/>
  <c r="J16" i="24" s="1"/>
  <c r="H14" i="27" s="1"/>
  <c r="C14" i="4"/>
  <c r="G14" i="4" s="1"/>
  <c r="D15" i="13" s="1"/>
  <c r="E15" i="13" s="1"/>
  <c r="D15" i="4"/>
  <c r="C15" i="4"/>
  <c r="J10" i="1"/>
  <c r="K16" i="24" s="1"/>
  <c r="H15" i="27" s="1"/>
  <c r="F15" i="4"/>
  <c r="F30" i="3"/>
  <c r="C35" i="22"/>
  <c r="K35" i="22" s="1"/>
  <c r="J11" i="5"/>
  <c r="J32" i="21"/>
  <c r="C33" i="17"/>
  <c r="J20" i="1"/>
  <c r="K26" i="24" s="1"/>
  <c r="F31" i="20"/>
  <c r="N32" i="19"/>
  <c r="G31" i="18"/>
  <c r="N20" i="1"/>
  <c r="O26" i="24" s="1"/>
  <c r="Q18" i="1"/>
  <c r="R24" i="24" s="1"/>
  <c r="Q16" i="1"/>
  <c r="R22" i="24" s="1"/>
  <c r="Q15" i="1"/>
  <c r="R21" i="24" s="1"/>
  <c r="Q14" i="1"/>
  <c r="R20" i="24" s="1"/>
  <c r="Q13" i="1"/>
  <c r="R19" i="24" s="1"/>
  <c r="Q12" i="1"/>
  <c r="R18" i="24" s="1"/>
  <c r="Q11" i="1"/>
  <c r="R17" i="24" s="1"/>
  <c r="C10" i="23"/>
  <c r="C13" i="23"/>
  <c r="C19" i="17"/>
  <c r="G20" i="17"/>
  <c r="T20" i="1"/>
  <c r="U26" i="24" s="1"/>
  <c r="R20" i="1"/>
  <c r="S26" i="24" s="1"/>
  <c r="P20" i="1"/>
  <c r="Q26" i="24" s="1"/>
  <c r="M20" i="1"/>
  <c r="N26" i="24" s="1"/>
  <c r="V18" i="1"/>
  <c r="W24" i="24" s="1"/>
  <c r="V15" i="1"/>
  <c r="W21" i="24" s="1"/>
  <c r="V11" i="1"/>
  <c r="W17" i="24" s="1"/>
  <c r="T17" i="1"/>
  <c r="U23" i="24" s="1"/>
  <c r="W18" i="1"/>
  <c r="X24" i="24" s="1"/>
  <c r="W17" i="1"/>
  <c r="X23" i="24" s="1"/>
  <c r="AB18" i="1"/>
  <c r="AC24" i="24" s="1"/>
  <c r="M18" i="1"/>
  <c r="N24" i="24" s="1"/>
  <c r="M16" i="1"/>
  <c r="N22" i="24" s="1"/>
  <c r="M15" i="1"/>
  <c r="N21" i="24" s="1"/>
  <c r="M14" i="1"/>
  <c r="N20" i="24" s="1"/>
  <c r="M13" i="1"/>
  <c r="N19" i="24" s="1"/>
  <c r="M12" i="1"/>
  <c r="N18" i="24" s="1"/>
  <c r="M11" i="1"/>
  <c r="N17" i="24" s="1"/>
  <c r="M17" i="1"/>
  <c r="N23" i="24" s="1"/>
  <c r="AA11" i="5"/>
  <c r="Y11" i="5"/>
  <c r="W11" i="5"/>
  <c r="U11" i="5"/>
  <c r="S11" i="5"/>
  <c r="Q11" i="5"/>
  <c r="O11" i="5"/>
  <c r="L11" i="5"/>
  <c r="AA10" i="1"/>
  <c r="AB16" i="24" s="1"/>
  <c r="Y10" i="1"/>
  <c r="Z16" i="24" s="1"/>
  <c r="W10" i="1"/>
  <c r="X16" i="24" s="1"/>
  <c r="U10" i="1"/>
  <c r="V16" i="24" s="1"/>
  <c r="S10" i="1"/>
  <c r="T16" i="24" s="1"/>
  <c r="Q10" i="1"/>
  <c r="R16" i="24" s="1"/>
  <c r="O10" i="1"/>
  <c r="P16" i="24" s="1"/>
  <c r="M10" i="1"/>
  <c r="N16" i="24" s="1"/>
  <c r="C18" i="3"/>
  <c r="C16" i="3"/>
  <c r="C14" i="3"/>
  <c r="C12" i="3"/>
  <c r="C24" i="3"/>
  <c r="C22" i="3"/>
  <c r="C26" i="3"/>
  <c r="D10" i="3"/>
  <c r="D14" i="3"/>
  <c r="D12" i="3"/>
  <c r="D17" i="3"/>
  <c r="D24" i="3"/>
  <c r="D22" i="3"/>
  <c r="D20" i="3"/>
  <c r="D25" i="3"/>
  <c r="E25" i="3"/>
  <c r="E23" i="3"/>
  <c r="E21" i="3"/>
  <c r="E19" i="3"/>
  <c r="E17" i="3"/>
  <c r="E15" i="3"/>
  <c r="E13" i="3"/>
  <c r="E11" i="3"/>
  <c r="F26" i="3"/>
  <c r="F24" i="3"/>
  <c r="F22" i="3"/>
  <c r="F20" i="3"/>
  <c r="F18" i="3"/>
  <c r="F16" i="3"/>
  <c r="F14" i="3"/>
  <c r="F12" i="3"/>
  <c r="F10" i="3"/>
  <c r="L41" i="5"/>
  <c r="L40" i="5"/>
  <c r="L39" i="5"/>
  <c r="L38" i="5"/>
  <c r="L37" i="5"/>
  <c r="L36" i="5"/>
  <c r="L35" i="5"/>
  <c r="L34" i="5"/>
  <c r="L33" i="5"/>
  <c r="L32" i="5"/>
  <c r="L31" i="5"/>
  <c r="L30" i="5"/>
  <c r="L50" i="5"/>
  <c r="L49" i="5"/>
  <c r="L48" i="5"/>
  <c r="L47" i="5"/>
  <c r="L29" i="5"/>
  <c r="L28" i="5"/>
  <c r="L27" i="5"/>
  <c r="L26" i="5"/>
  <c r="L25" i="5"/>
  <c r="L24" i="5"/>
  <c r="L23" i="5"/>
  <c r="L22" i="5"/>
  <c r="L46" i="5"/>
  <c r="L45" i="5"/>
  <c r="L44" i="5"/>
  <c r="L43" i="5"/>
  <c r="L42" i="5"/>
  <c r="P17" i="1"/>
  <c r="Q23" i="24" s="1"/>
  <c r="Q17" i="1"/>
  <c r="R23" i="24" s="1"/>
  <c r="C8" i="23"/>
  <c r="C9" i="23"/>
  <c r="C11" i="23"/>
  <c r="U20" i="1"/>
  <c r="V26" i="24" s="1"/>
  <c r="S20" i="1"/>
  <c r="T26" i="24" s="1"/>
  <c r="Q20" i="1"/>
  <c r="R26" i="24" s="1"/>
  <c r="O20" i="1"/>
  <c r="P26" i="24" s="1"/>
  <c r="L20" i="1"/>
  <c r="M26" i="24" s="1"/>
  <c r="AC50" i="1"/>
  <c r="U17" i="1"/>
  <c r="V23" i="24" s="1"/>
  <c r="V17" i="1"/>
  <c r="W23" i="24" s="1"/>
  <c r="W16" i="1"/>
  <c r="X22" i="24" s="1"/>
  <c r="W13" i="1"/>
  <c r="X19" i="24" s="1"/>
  <c r="W12" i="1"/>
  <c r="X18" i="24" s="1"/>
  <c r="W11" i="1"/>
  <c r="X17" i="24" s="1"/>
  <c r="AA16" i="1"/>
  <c r="AB22" i="24" s="1"/>
  <c r="L18" i="1"/>
  <c r="M24" i="24" s="1"/>
  <c r="L16" i="1"/>
  <c r="M22" i="24" s="1"/>
  <c r="L15" i="1"/>
  <c r="M21" i="24" s="1"/>
  <c r="L14" i="1"/>
  <c r="M20" i="24" s="1"/>
  <c r="L13" i="1"/>
  <c r="M19" i="24" s="1"/>
  <c r="L12" i="1"/>
  <c r="M18" i="24" s="1"/>
  <c r="L11" i="1"/>
  <c r="M17" i="24" s="1"/>
  <c r="L17" i="1"/>
  <c r="M23" i="24" s="1"/>
  <c r="AB11" i="5"/>
  <c r="Z11" i="5"/>
  <c r="X11" i="5"/>
  <c r="V11" i="5"/>
  <c r="T11" i="5"/>
  <c r="R11" i="5"/>
  <c r="P11" i="5"/>
  <c r="M11" i="5"/>
  <c r="AB10" i="1"/>
  <c r="AC16" i="24" s="1"/>
  <c r="Z10" i="1"/>
  <c r="AA16" i="24" s="1"/>
  <c r="X10" i="1"/>
  <c r="Y16" i="24" s="1"/>
  <c r="V10" i="1"/>
  <c r="W16" i="24" s="1"/>
  <c r="T10" i="1"/>
  <c r="U16" i="24" s="1"/>
  <c r="R10" i="1"/>
  <c r="S16" i="24" s="1"/>
  <c r="P10" i="1"/>
  <c r="Q16" i="24" s="1"/>
  <c r="N10" i="1"/>
  <c r="O16" i="24" s="1"/>
  <c r="C19" i="3"/>
  <c r="C17" i="3"/>
  <c r="C15" i="3"/>
  <c r="C13" i="3"/>
  <c r="C11" i="3"/>
  <c r="C20" i="3"/>
  <c r="C23" i="3"/>
  <c r="C21" i="3"/>
  <c r="C25" i="3"/>
  <c r="D15" i="3"/>
  <c r="D13" i="3"/>
  <c r="D11" i="3"/>
  <c r="D18" i="3"/>
  <c r="D16" i="3"/>
  <c r="D23" i="3"/>
  <c r="D21" i="3"/>
  <c r="D26" i="3"/>
  <c r="E26" i="3"/>
  <c r="E24" i="3"/>
  <c r="E22" i="3"/>
  <c r="E20" i="3"/>
  <c r="E18" i="3"/>
  <c r="E16" i="3"/>
  <c r="E14" i="3"/>
  <c r="E12" i="3"/>
  <c r="E10" i="3"/>
  <c r="F25" i="3"/>
  <c r="F23" i="3"/>
  <c r="F21" i="3"/>
  <c r="F19" i="3"/>
  <c r="F17" i="3"/>
  <c r="F15" i="3"/>
  <c r="F13" i="3"/>
  <c r="F11" i="3"/>
  <c r="G20" i="3"/>
  <c r="I31" i="17" l="1"/>
  <c r="P20" i="24"/>
  <c r="P24" i="24"/>
  <c r="P21" i="24"/>
  <c r="P23" i="24"/>
  <c r="P19" i="24"/>
  <c r="P18" i="24"/>
  <c r="C21" i="5"/>
  <c r="G9" i="5"/>
  <c r="H30" i="17"/>
  <c r="I30" i="17" s="1"/>
  <c r="I9" i="5"/>
  <c r="H32" i="17"/>
  <c r="I32" i="17" s="1"/>
  <c r="C16" i="35"/>
  <c r="C15" i="35"/>
  <c r="C17" i="35"/>
  <c r="C18" i="35"/>
  <c r="C19" i="35"/>
  <c r="H19" i="28"/>
  <c r="J19" i="28" s="1"/>
  <c r="H20" i="29"/>
  <c r="J20" i="29" s="1"/>
  <c r="H14" i="29"/>
  <c r="J14" i="29" s="1"/>
  <c r="H13" i="28"/>
  <c r="J13" i="28" s="1"/>
  <c r="H18" i="29"/>
  <c r="J18" i="29" s="1"/>
  <c r="H17" i="28"/>
  <c r="J17" i="28" s="1"/>
  <c r="H15" i="29"/>
  <c r="J15" i="29" s="1"/>
  <c r="H14" i="28"/>
  <c r="J14" i="28" s="1"/>
  <c r="H19" i="29"/>
  <c r="J19" i="29" s="1"/>
  <c r="H18" i="28"/>
  <c r="J18" i="28" s="1"/>
  <c r="H13" i="29"/>
  <c r="J13" i="29" s="1"/>
  <c r="H12" i="28"/>
  <c r="J12" i="28" s="1"/>
  <c r="H25" i="29"/>
  <c r="J25" i="29" s="1"/>
  <c r="H24" i="28"/>
  <c r="J24" i="28" s="1"/>
  <c r="H21" i="28"/>
  <c r="J21" i="28" s="1"/>
  <c r="H22" i="29"/>
  <c r="J22" i="29" s="1"/>
  <c r="H23" i="29"/>
  <c r="J23" i="29" s="1"/>
  <c r="H22" i="28"/>
  <c r="J22" i="28" s="1"/>
  <c r="H25" i="28"/>
  <c r="J25" i="28" s="1"/>
  <c r="H26" i="29"/>
  <c r="J26" i="29" s="1"/>
  <c r="H10" i="28"/>
  <c r="J10" i="28" s="1"/>
  <c r="H11" i="29"/>
  <c r="J11" i="29" s="1"/>
  <c r="H16" i="29"/>
  <c r="J16" i="29" s="1"/>
  <c r="H15" i="28"/>
  <c r="J15" i="28" s="1"/>
  <c r="H12" i="29"/>
  <c r="J12" i="29" s="1"/>
  <c r="H11" i="28"/>
  <c r="J11" i="28" s="1"/>
  <c r="H17" i="29"/>
  <c r="J17" i="29" s="1"/>
  <c r="H16" i="28"/>
  <c r="J16" i="28" s="1"/>
  <c r="H31" i="29"/>
  <c r="J31" i="29" s="1"/>
  <c r="H30" i="28"/>
  <c r="J30" i="28" s="1"/>
  <c r="H29" i="28"/>
  <c r="J29" i="28" s="1"/>
  <c r="H30" i="29"/>
  <c r="J30" i="29" s="1"/>
  <c r="H29" i="29"/>
  <c r="J29" i="29" s="1"/>
  <c r="H28" i="28"/>
  <c r="J28" i="28" s="1"/>
  <c r="H27" i="28"/>
  <c r="J27" i="28" s="1"/>
  <c r="H28" i="29"/>
  <c r="J28" i="29" s="1"/>
  <c r="H23" i="28"/>
  <c r="J23" i="28" s="1"/>
  <c r="H24" i="29"/>
  <c r="J24" i="29" s="1"/>
  <c r="H27" i="29"/>
  <c r="J27" i="29" s="1"/>
  <c r="H26" i="28"/>
  <c r="J26" i="28" s="1"/>
  <c r="G23" i="3"/>
  <c r="D13" i="14" s="1"/>
  <c r="E13" i="14" s="1"/>
  <c r="H12" i="17"/>
  <c r="G24" i="17"/>
  <c r="D21" i="5"/>
  <c r="D9" i="5" s="1"/>
  <c r="G21" i="3"/>
  <c r="D11" i="14" s="1"/>
  <c r="E11" i="14" s="1"/>
  <c r="G22" i="17"/>
  <c r="G25" i="3"/>
  <c r="D15" i="14" s="1"/>
  <c r="E15" i="14" s="1"/>
  <c r="G26" i="17"/>
  <c r="G28" i="18"/>
  <c r="E21" i="5"/>
  <c r="E9" i="5" s="1"/>
  <c r="G24" i="3"/>
  <c r="D14" i="14" s="1"/>
  <c r="E14" i="14" s="1"/>
  <c r="U21" i="5"/>
  <c r="U9" i="5" s="1"/>
  <c r="C12" i="23" s="1"/>
  <c r="N24" i="19"/>
  <c r="N21" i="5"/>
  <c r="N9" i="5" s="1"/>
  <c r="AA21" i="5"/>
  <c r="AA9" i="5" s="1"/>
  <c r="K25" i="22"/>
  <c r="G26" i="3"/>
  <c r="D16" i="14" s="1"/>
  <c r="N13" i="19"/>
  <c r="N25" i="19"/>
  <c r="P21" i="5"/>
  <c r="P9" i="5" s="1"/>
  <c r="N31" i="19"/>
  <c r="N17" i="19"/>
  <c r="K15" i="22"/>
  <c r="G30" i="18"/>
  <c r="O21" i="5"/>
  <c r="O9" i="5" s="1"/>
  <c r="G20" i="18"/>
  <c r="J28" i="21"/>
  <c r="F28" i="20"/>
  <c r="N29" i="19"/>
  <c r="F21" i="5"/>
  <c r="F9" i="5" s="1"/>
  <c r="K26" i="22"/>
  <c r="G25" i="17"/>
  <c r="N19" i="19"/>
  <c r="N22" i="19"/>
  <c r="N21" i="19"/>
  <c r="N23" i="19"/>
  <c r="J23" i="21"/>
  <c r="Y21" i="5"/>
  <c r="Y9" i="5" s="1"/>
  <c r="G22" i="3"/>
  <c r="D12" i="14" s="1"/>
  <c r="E12" i="14" s="1"/>
  <c r="M21" i="5"/>
  <c r="M9" i="5" s="1"/>
  <c r="J22" i="21"/>
  <c r="N14" i="19"/>
  <c r="N20" i="19"/>
  <c r="J31" i="21"/>
  <c r="J21" i="5"/>
  <c r="J9" i="5" s="1"/>
  <c r="H12" i="3"/>
  <c r="G15" i="18"/>
  <c r="X21" i="5"/>
  <c r="X9" i="5" s="1"/>
  <c r="N26" i="19"/>
  <c r="K14" i="22"/>
  <c r="K20" i="22"/>
  <c r="H9" i="5"/>
  <c r="J27" i="21"/>
  <c r="G23" i="17"/>
  <c r="G21" i="17"/>
  <c r="J19" i="21"/>
  <c r="F13" i="20"/>
  <c r="N16" i="19"/>
  <c r="J15" i="21"/>
  <c r="F14" i="20"/>
  <c r="J14" i="21"/>
  <c r="J21" i="21"/>
  <c r="T21" i="5"/>
  <c r="T9" i="5" s="1"/>
  <c r="R21" i="5"/>
  <c r="R9" i="5" s="1"/>
  <c r="D10" i="14"/>
  <c r="E10" i="14" s="1"/>
  <c r="H16" i="17"/>
  <c r="H16" i="3"/>
  <c r="H20" i="17"/>
  <c r="I20" i="17" s="1"/>
  <c r="H19" i="3"/>
  <c r="V9" i="5"/>
  <c r="G17" i="17"/>
  <c r="G17" i="3"/>
  <c r="H14" i="17"/>
  <c r="H14" i="3"/>
  <c r="H18" i="17"/>
  <c r="H18" i="3"/>
  <c r="H22" i="17"/>
  <c r="H22" i="3"/>
  <c r="H26" i="17"/>
  <c r="H26" i="3"/>
  <c r="AB9" i="5"/>
  <c r="G10" i="17"/>
  <c r="G10" i="3"/>
  <c r="G15" i="17"/>
  <c r="G15" i="3"/>
  <c r="G19" i="17"/>
  <c r="G19" i="3"/>
  <c r="L21" i="5"/>
  <c r="L9" i="5" s="1"/>
  <c r="H10" i="17"/>
  <c r="H10" i="3"/>
  <c r="H15" i="17"/>
  <c r="H15" i="3"/>
  <c r="Q9" i="5"/>
  <c r="H19" i="17"/>
  <c r="H20" i="3"/>
  <c r="I20" i="3" s="1"/>
  <c r="H23" i="17"/>
  <c r="H23" i="3"/>
  <c r="G11" i="17"/>
  <c r="G11" i="3"/>
  <c r="G16" i="17"/>
  <c r="G16" i="3"/>
  <c r="G33" i="17"/>
  <c r="G30" i="3"/>
  <c r="G15" i="4"/>
  <c r="D16" i="13" s="1"/>
  <c r="E16" i="13" s="1"/>
  <c r="G11" i="4"/>
  <c r="D12" i="13" s="1"/>
  <c r="E12" i="13" s="1"/>
  <c r="E16" i="4"/>
  <c r="H29" i="17"/>
  <c r="H29" i="3"/>
  <c r="G29" i="17"/>
  <c r="G29" i="3"/>
  <c r="G28" i="17"/>
  <c r="G28" i="3"/>
  <c r="G27" i="17"/>
  <c r="G27" i="3"/>
  <c r="H28" i="17"/>
  <c r="H28" i="3"/>
  <c r="H11" i="17"/>
  <c r="H11" i="3"/>
  <c r="H24" i="17"/>
  <c r="H24" i="3"/>
  <c r="Z9" i="5"/>
  <c r="G13" i="17"/>
  <c r="G13" i="3"/>
  <c r="H13" i="17"/>
  <c r="H13" i="3"/>
  <c r="H17" i="17"/>
  <c r="H17" i="3"/>
  <c r="S9" i="5"/>
  <c r="H21" i="17"/>
  <c r="H21" i="3"/>
  <c r="W9" i="5"/>
  <c r="H25" i="17"/>
  <c r="H25" i="3"/>
  <c r="G14" i="17"/>
  <c r="G14" i="3"/>
  <c r="G18" i="17"/>
  <c r="G18" i="3"/>
  <c r="G12" i="17"/>
  <c r="G12" i="3"/>
  <c r="H33" i="17"/>
  <c r="H30" i="3"/>
  <c r="G10" i="4"/>
  <c r="D11" i="13" s="1"/>
  <c r="E11" i="13" s="1"/>
  <c r="C27" i="3"/>
  <c r="D16" i="4"/>
  <c r="G8" i="4"/>
  <c r="C16" i="4"/>
  <c r="G9" i="4"/>
  <c r="D10" i="13" s="1"/>
  <c r="E10" i="13" s="1"/>
  <c r="F16" i="4"/>
  <c r="H27" i="17"/>
  <c r="H27" i="3"/>
  <c r="C11" i="5"/>
  <c r="C9" i="5" s="1"/>
  <c r="I21" i="3" l="1"/>
  <c r="I26" i="17"/>
  <c r="C14" i="35"/>
  <c r="I25" i="3"/>
  <c r="I24" i="17"/>
  <c r="I12" i="17"/>
  <c r="I23" i="3"/>
  <c r="I22" i="17"/>
  <c r="I24" i="3"/>
  <c r="I18" i="17"/>
  <c r="I16" i="17"/>
  <c r="I12" i="3"/>
  <c r="I14" i="3"/>
  <c r="I26" i="3"/>
  <c r="I22" i="3"/>
  <c r="I14" i="17"/>
  <c r="I23" i="17"/>
  <c r="I29" i="17"/>
  <c r="I18" i="3"/>
  <c r="I25" i="17"/>
  <c r="I16" i="3"/>
  <c r="I21" i="17"/>
  <c r="I19" i="3"/>
  <c r="I11" i="3"/>
  <c r="G16" i="4"/>
  <c r="D9" i="13"/>
  <c r="I13" i="3"/>
  <c r="I27" i="17"/>
  <c r="D19" i="14"/>
  <c r="E19" i="14" s="1"/>
  <c r="I29" i="3"/>
  <c r="D20" i="14"/>
  <c r="E20" i="14" s="1"/>
  <c r="I30" i="3"/>
  <c r="I33" i="17"/>
  <c r="I11" i="17"/>
  <c r="I19" i="17"/>
  <c r="I15" i="3"/>
  <c r="I17" i="3"/>
  <c r="I13" i="17"/>
  <c r="I27" i="3"/>
  <c r="D17" i="14"/>
  <c r="E17" i="14" s="1"/>
  <c r="D18" i="14"/>
  <c r="E18" i="14" s="1"/>
  <c r="I28" i="3"/>
  <c r="I28" i="17"/>
  <c r="I15" i="17"/>
  <c r="I10" i="3"/>
  <c r="I10" i="17"/>
  <c r="I17" i="17"/>
  <c r="D17" i="13" l="1"/>
  <c r="E17" i="13" s="1"/>
  <c r="E9" i="13"/>
  <c r="E20" i="26" l="1"/>
  <c r="D9" i="28" s="1"/>
  <c r="C9" i="3"/>
  <c r="C8" i="3" s="1"/>
  <c r="C31" i="3" s="1"/>
  <c r="L48" i="24" l="1"/>
  <c r="C10" i="18"/>
  <c r="K43" i="5"/>
  <c r="AC43" i="5" s="1"/>
  <c r="AC42" i="1"/>
  <c r="L40" i="24"/>
  <c r="G11" i="19"/>
  <c r="G10" i="19" s="1"/>
  <c r="G33" i="19" s="1"/>
  <c r="K35" i="5"/>
  <c r="AC35" i="5" s="1"/>
  <c r="AC34" i="1"/>
  <c r="L44" i="24"/>
  <c r="K11" i="19"/>
  <c r="K10" i="19" s="1"/>
  <c r="K33" i="19" s="1"/>
  <c r="K39" i="5"/>
  <c r="AC39" i="5" s="1"/>
  <c r="AC38" i="1"/>
  <c r="L54" i="24"/>
  <c r="K49" i="5"/>
  <c r="AC49" i="5" s="1"/>
  <c r="D10" i="20"/>
  <c r="D9" i="20" s="1"/>
  <c r="D32" i="20" s="1"/>
  <c r="AC48" i="1"/>
  <c r="L30" i="24"/>
  <c r="K25" i="5"/>
  <c r="AC25" i="5" s="1"/>
  <c r="AC24" i="1"/>
  <c r="E11" i="21"/>
  <c r="E10" i="21" s="1"/>
  <c r="E33" i="21" s="1"/>
  <c r="L34" i="24"/>
  <c r="I11" i="21"/>
  <c r="I10" i="21" s="1"/>
  <c r="I33" i="21" s="1"/>
  <c r="K29" i="5"/>
  <c r="AC29" i="5" s="1"/>
  <c r="AC28" i="1"/>
  <c r="F11" i="22"/>
  <c r="F10" i="22" s="1"/>
  <c r="F36" i="22" s="1"/>
  <c r="K14" i="1"/>
  <c r="AC15" i="5"/>
  <c r="J11" i="22"/>
  <c r="J10" i="22" s="1"/>
  <c r="J36" i="22" s="1"/>
  <c r="K18" i="1"/>
  <c r="AC19" i="5"/>
  <c r="L50" i="24"/>
  <c r="K45" i="5"/>
  <c r="AC45" i="5" s="1"/>
  <c r="E10" i="18"/>
  <c r="E9" i="18" s="1"/>
  <c r="E32" i="18" s="1"/>
  <c r="AC44" i="1"/>
  <c r="L51" i="24"/>
  <c r="K46" i="5"/>
  <c r="AC46" i="5" s="1"/>
  <c r="F10" i="18"/>
  <c r="F9" i="18" s="1"/>
  <c r="F32" i="18" s="1"/>
  <c r="AC45" i="1"/>
  <c r="L43" i="24"/>
  <c r="K38" i="5"/>
  <c r="AC38" i="5" s="1"/>
  <c r="AC37" i="1"/>
  <c r="J11" i="19"/>
  <c r="J10" i="19" s="1"/>
  <c r="J33" i="19" s="1"/>
  <c r="L29" i="24"/>
  <c r="K24" i="5"/>
  <c r="AC24" i="5" s="1"/>
  <c r="D11" i="21"/>
  <c r="D10" i="21" s="1"/>
  <c r="D33" i="21" s="1"/>
  <c r="AC23" i="1"/>
  <c r="E11" i="22"/>
  <c r="E10" i="22" s="1"/>
  <c r="E36" i="22" s="1"/>
  <c r="K13" i="1"/>
  <c r="AC14" i="5"/>
  <c r="L49" i="24"/>
  <c r="D10" i="18"/>
  <c r="D9" i="18" s="1"/>
  <c r="D32" i="18" s="1"/>
  <c r="K44" i="5"/>
  <c r="AC44" i="5" s="1"/>
  <c r="AC43" i="1"/>
  <c r="L41" i="24"/>
  <c r="H11" i="19"/>
  <c r="H10" i="19" s="1"/>
  <c r="H33" i="19" s="1"/>
  <c r="K36" i="5"/>
  <c r="AC36" i="5" s="1"/>
  <c r="AC35" i="1"/>
  <c r="L55" i="24"/>
  <c r="K50" i="5"/>
  <c r="AC50" i="5" s="1"/>
  <c r="E10" i="20"/>
  <c r="E9" i="20" s="1"/>
  <c r="E32" i="20" s="1"/>
  <c r="AC49" i="1"/>
  <c r="C11" i="22"/>
  <c r="K11" i="1"/>
  <c r="K11" i="5"/>
  <c r="AC12" i="5"/>
  <c r="L38" i="24"/>
  <c r="E11" i="19"/>
  <c r="E10" i="19" s="1"/>
  <c r="E33" i="19" s="1"/>
  <c r="K33" i="5"/>
  <c r="AC33" i="5" s="1"/>
  <c r="AC32" i="1"/>
  <c r="L42" i="24"/>
  <c r="I11" i="19"/>
  <c r="I10" i="19" s="1"/>
  <c r="I33" i="19" s="1"/>
  <c r="K37" i="5"/>
  <c r="AC37" i="5" s="1"/>
  <c r="AC36" i="1"/>
  <c r="L46" i="24"/>
  <c r="M11" i="19"/>
  <c r="M10" i="19" s="1"/>
  <c r="M33" i="19" s="1"/>
  <c r="K41" i="5"/>
  <c r="AC41" i="5" s="1"/>
  <c r="AC40" i="1"/>
  <c r="L28" i="24"/>
  <c r="C11" i="21"/>
  <c r="K23" i="5"/>
  <c r="AC23" i="5" s="1"/>
  <c r="AC22" i="1"/>
  <c r="L32" i="24"/>
  <c r="G11" i="21"/>
  <c r="G10" i="21" s="1"/>
  <c r="G33" i="21" s="1"/>
  <c r="K27" i="5"/>
  <c r="AC27" i="5" s="1"/>
  <c r="AC26" i="1"/>
  <c r="D11" i="22"/>
  <c r="D10" i="22" s="1"/>
  <c r="D36" i="22" s="1"/>
  <c r="K12" i="1"/>
  <c r="AC13" i="5"/>
  <c r="H11" i="22"/>
  <c r="H10" i="22" s="1"/>
  <c r="H36" i="22" s="1"/>
  <c r="K16" i="1"/>
  <c r="AC17" i="5"/>
  <c r="L39" i="24"/>
  <c r="K34" i="5"/>
  <c r="AC34" i="5" s="1"/>
  <c r="F11" i="19"/>
  <c r="F10" i="19" s="1"/>
  <c r="F33" i="19" s="1"/>
  <c r="AC33" i="1"/>
  <c r="L53" i="24"/>
  <c r="K48" i="5"/>
  <c r="AC48" i="5" s="1"/>
  <c r="C10" i="20"/>
  <c r="AC47" i="1"/>
  <c r="L33" i="24"/>
  <c r="K28" i="5"/>
  <c r="AC28" i="5" s="1"/>
  <c r="AC27" i="1"/>
  <c r="H11" i="21"/>
  <c r="H10" i="21" s="1"/>
  <c r="H33" i="21" s="1"/>
  <c r="I11" i="22"/>
  <c r="I10" i="22" s="1"/>
  <c r="I36" i="22" s="1"/>
  <c r="AC18" i="5"/>
  <c r="L37" i="24"/>
  <c r="D11" i="19"/>
  <c r="D10" i="19" s="1"/>
  <c r="D33" i="19" s="1"/>
  <c r="K32" i="5"/>
  <c r="AC32" i="5" s="1"/>
  <c r="AC31" i="1"/>
  <c r="L45" i="24"/>
  <c r="L11" i="19"/>
  <c r="L10" i="19" s="1"/>
  <c r="L33" i="19" s="1"/>
  <c r="K40" i="5"/>
  <c r="AC40" i="5" s="1"/>
  <c r="AC39" i="1"/>
  <c r="L31" i="24"/>
  <c r="K26" i="5"/>
  <c r="AC26" i="5" s="1"/>
  <c r="F11" i="21"/>
  <c r="F10" i="21" s="1"/>
  <c r="F33" i="21" s="1"/>
  <c r="AC25" i="1"/>
  <c r="G11" i="22"/>
  <c r="G10" i="22" s="1"/>
  <c r="G36" i="22" s="1"/>
  <c r="AC16" i="5"/>
  <c r="K15" i="1"/>
  <c r="L14" i="24"/>
  <c r="G9" i="28" s="1"/>
  <c r="F9" i="3"/>
  <c r="F8" i="3" s="1"/>
  <c r="F31" i="3" s="1"/>
  <c r="AC8" i="1"/>
  <c r="L10" i="24"/>
  <c r="E9" i="28" s="1"/>
  <c r="K10" i="1"/>
  <c r="D9" i="3"/>
  <c r="D8" i="3" s="1"/>
  <c r="D31" i="3" s="1"/>
  <c r="AC4" i="1"/>
  <c r="L25" i="24"/>
  <c r="AC19" i="1"/>
  <c r="L11" i="24"/>
  <c r="F9" i="28" s="1"/>
  <c r="E9" i="3"/>
  <c r="E8" i="3" s="1"/>
  <c r="E31" i="3" s="1"/>
  <c r="AC5" i="1"/>
  <c r="K17" i="1"/>
  <c r="H11" i="34"/>
  <c r="K11" i="34"/>
  <c r="J11" i="34"/>
  <c r="E11" i="34"/>
  <c r="I11" i="34"/>
  <c r="G11" i="34"/>
  <c r="F11" i="34"/>
  <c r="L47" i="24" l="1"/>
  <c r="D10" i="29" s="1"/>
  <c r="K42" i="5"/>
  <c r="AC42" i="5" s="1"/>
  <c r="E9" i="17"/>
  <c r="E8" i="17" s="1"/>
  <c r="E34" i="17" s="1"/>
  <c r="AC41" i="1"/>
  <c r="L27" i="24"/>
  <c r="G10" i="29" s="1"/>
  <c r="K22" i="5"/>
  <c r="AC22" i="5" s="1"/>
  <c r="C9" i="17"/>
  <c r="C8" i="17" s="1"/>
  <c r="C34" i="17" s="1"/>
  <c r="AC21" i="1"/>
  <c r="D11" i="34"/>
  <c r="L11" i="34" s="1"/>
  <c r="L11" i="25"/>
  <c r="L21" i="24"/>
  <c r="AC15" i="1"/>
  <c r="G11" i="33"/>
  <c r="L26" i="25"/>
  <c r="M11" i="31"/>
  <c r="L40" i="25"/>
  <c r="E11" i="31"/>
  <c r="L32" i="25"/>
  <c r="I11" i="33"/>
  <c r="L28" i="25"/>
  <c r="C9" i="20"/>
  <c r="C32" i="20" s="1"/>
  <c r="F10" i="20"/>
  <c r="F9" i="20" s="1"/>
  <c r="F32" i="20" s="1"/>
  <c r="D10" i="32"/>
  <c r="L48" i="25"/>
  <c r="G11" i="31"/>
  <c r="L34" i="25"/>
  <c r="L22" i="24"/>
  <c r="AC16" i="1"/>
  <c r="H11" i="33"/>
  <c r="L27" i="25"/>
  <c r="D11" i="33"/>
  <c r="L23" i="25"/>
  <c r="N11" i="31"/>
  <c r="L41" i="25"/>
  <c r="J11" i="31"/>
  <c r="L37" i="25"/>
  <c r="F11" i="31"/>
  <c r="L33" i="25"/>
  <c r="H9" i="3"/>
  <c r="H8" i="3" s="1"/>
  <c r="H31" i="3" s="1"/>
  <c r="H9" i="17"/>
  <c r="H8" i="17" s="1"/>
  <c r="H34" i="17" s="1"/>
  <c r="C10" i="22"/>
  <c r="C36" i="22" s="1"/>
  <c r="K11" i="22"/>
  <c r="K10" i="22" s="1"/>
  <c r="K36" i="22" s="1"/>
  <c r="F10" i="32"/>
  <c r="L50" i="25"/>
  <c r="I11" i="31"/>
  <c r="L36" i="25"/>
  <c r="E10" i="30"/>
  <c r="L44" i="25"/>
  <c r="L19" i="24"/>
  <c r="AC13" i="1"/>
  <c r="L20" i="24"/>
  <c r="AC14" i="1"/>
  <c r="G10" i="18"/>
  <c r="G9" i="18" s="1"/>
  <c r="G32" i="18" s="1"/>
  <c r="C9" i="18"/>
  <c r="C32" i="18" s="1"/>
  <c r="L52" i="24"/>
  <c r="F10" i="29" s="1"/>
  <c r="K47" i="5"/>
  <c r="AC47" i="5" s="1"/>
  <c r="F9" i="17"/>
  <c r="F8" i="17" s="1"/>
  <c r="F34" i="17" s="1"/>
  <c r="AC46" i="1"/>
  <c r="L23" i="24"/>
  <c r="AC17" i="1"/>
  <c r="L16" i="24"/>
  <c r="AC10" i="1"/>
  <c r="L18" i="24"/>
  <c r="AC12" i="1"/>
  <c r="J11" i="21"/>
  <c r="J10" i="21" s="1"/>
  <c r="J33" i="21" s="1"/>
  <c r="C10" i="21"/>
  <c r="C33" i="21" s="1"/>
  <c r="AC11" i="5"/>
  <c r="L17" i="24"/>
  <c r="AC11" i="1"/>
  <c r="E11" i="33"/>
  <c r="L24" i="25"/>
  <c r="K11" i="31"/>
  <c r="L38" i="25"/>
  <c r="G10" i="30"/>
  <c r="L46" i="25"/>
  <c r="F10" i="30"/>
  <c r="L45" i="25"/>
  <c r="L24" i="24"/>
  <c r="AC18" i="1"/>
  <c r="J11" i="33"/>
  <c r="L29" i="25"/>
  <c r="F11" i="33"/>
  <c r="L25" i="25"/>
  <c r="E10" i="32"/>
  <c r="L49" i="25"/>
  <c r="L11" i="31"/>
  <c r="L39" i="25"/>
  <c r="H11" i="31"/>
  <c r="L35" i="25"/>
  <c r="D10" i="30"/>
  <c r="L43" i="25"/>
  <c r="H10" i="30" l="1"/>
  <c r="K11" i="33"/>
  <c r="G10" i="32"/>
  <c r="L42" i="25"/>
  <c r="L22" i="25"/>
  <c r="L47" i="25"/>
  <c r="I10" i="29"/>
  <c r="I9" i="28"/>
  <c r="L36" i="24" l="1"/>
  <c r="K31" i="5"/>
  <c r="AC31" i="5" s="1"/>
  <c r="C11" i="19"/>
  <c r="AC30" i="1"/>
  <c r="L35" i="24" l="1"/>
  <c r="E10" i="29" s="1"/>
  <c r="K30" i="5"/>
  <c r="D9" i="17"/>
  <c r="D8" i="17" s="1"/>
  <c r="D34" i="17" s="1"/>
  <c r="AC29" i="1"/>
  <c r="K20" i="1"/>
  <c r="N11" i="19"/>
  <c r="N10" i="19" s="1"/>
  <c r="N33" i="19" s="1"/>
  <c r="C10" i="19"/>
  <c r="C33" i="19" s="1"/>
  <c r="D11" i="31"/>
  <c r="O11" i="31" s="1"/>
  <c r="L31" i="25"/>
  <c r="L30" i="25" s="1"/>
  <c r="L21" i="25" s="1"/>
  <c r="L9" i="25" s="1"/>
  <c r="K21" i="5" l="1"/>
  <c r="AC30" i="5"/>
  <c r="L15" i="24"/>
  <c r="AC9" i="1"/>
  <c r="L26" i="24"/>
  <c r="G9" i="3"/>
  <c r="AC20" i="1"/>
  <c r="G9" i="17"/>
  <c r="G8" i="17" l="1"/>
  <c r="G34" i="17" s="1"/>
  <c r="I9" i="17"/>
  <c r="I8" i="17" s="1"/>
  <c r="I34" i="17" s="1"/>
  <c r="I9" i="3"/>
  <c r="I8" i="3" s="1"/>
  <c r="I31" i="3" s="1"/>
  <c r="G8" i="3"/>
  <c r="H9" i="28"/>
  <c r="J9" i="28" s="1"/>
  <c r="H10" i="29"/>
  <c r="J10" i="29" s="1"/>
  <c r="AC21" i="5"/>
  <c r="AC9" i="5" s="1"/>
  <c r="K9" i="5"/>
  <c r="D9" i="14" l="1"/>
  <c r="G31" i="3"/>
  <c r="E9" i="14" l="1"/>
  <c r="D21" i="14"/>
  <c r="E21" i="14" s="1"/>
</calcChain>
</file>

<file path=xl/sharedStrings.xml><?xml version="1.0" encoding="utf-8"?>
<sst xmlns="http://schemas.openxmlformats.org/spreadsheetml/2006/main" count="1602" uniqueCount="440">
  <si>
    <t>BALANCE NACIONAL DE ENERGÍA</t>
  </si>
  <si>
    <t>AÑO 2016</t>
  </si>
  <si>
    <t>División de Prospectiva y Política Energética</t>
  </si>
  <si>
    <t>Ministerio de Energía</t>
  </si>
  <si>
    <t>Santiago - Chile</t>
  </si>
  <si>
    <t xml:space="preserve">Contacto: </t>
  </si>
  <si>
    <t>bne@minenergia.cl</t>
  </si>
  <si>
    <t>Introducción</t>
  </si>
  <si>
    <t>IR A ÍNDICE</t>
  </si>
  <si>
    <t xml:space="preserve">La División de Prospectiva y Política Energética del Ministerio de Energía presenta el Balance Nacional de Energía de Chile (BNE) año 2016.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2016.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</si>
  <si>
    <t>Índice</t>
  </si>
  <si>
    <t>Introducción BNE</t>
  </si>
  <si>
    <t>A. Balance Calórico (Teracalorías)</t>
  </si>
  <si>
    <t>B. Balance Físico (Unidades Físicas)</t>
  </si>
  <si>
    <t>C. Anexos</t>
  </si>
  <si>
    <r>
      <rPr>
        <b/>
        <sz val="8"/>
        <rFont val="Calibri"/>
        <family val="2"/>
        <scheme val="minor"/>
      </rPr>
      <t>1.</t>
    </r>
    <r>
      <rPr>
        <sz val="8"/>
        <rFont val="Calibri"/>
        <family val="2"/>
        <scheme val="minor"/>
      </rPr>
      <t xml:space="preserve"> Variación Oferta Bruta Energía Primaria.</t>
    </r>
  </si>
  <si>
    <t>CUADRO1</t>
  </si>
  <si>
    <r>
      <rPr>
        <b/>
        <sz val="8"/>
        <rFont val="Calibri"/>
        <family val="2"/>
        <scheme val="minor"/>
      </rPr>
      <t>1.</t>
    </r>
    <r>
      <rPr>
        <sz val="8"/>
        <rFont val="Calibri"/>
        <family val="2"/>
        <scheme val="minor"/>
      </rPr>
      <t xml:space="preserve"> Matriz Energética Primaria.</t>
    </r>
  </si>
  <si>
    <t>CUADRO12</t>
  </si>
  <si>
    <r>
      <rPr>
        <b/>
        <sz val="8"/>
        <rFont val="Calibri"/>
        <family val="2"/>
        <scheme val="minor"/>
      </rPr>
      <t>1.</t>
    </r>
    <r>
      <rPr>
        <sz val="8"/>
        <rFont val="Calibri"/>
        <family val="2"/>
        <scheme val="minor"/>
      </rPr>
      <t xml:space="preserve"> Evolución Energía Primaria, Secundaria y  Consumo Sectorial.</t>
    </r>
  </si>
  <si>
    <t>CUADRO21</t>
  </si>
  <si>
    <r>
      <rPr>
        <b/>
        <sz val="8"/>
        <rFont val="Calibri"/>
        <family val="2"/>
        <scheme val="minor"/>
      </rPr>
      <t>2.</t>
    </r>
    <r>
      <rPr>
        <sz val="8"/>
        <rFont val="Calibri"/>
        <family val="2"/>
        <scheme val="minor"/>
      </rPr>
      <t xml:space="preserve"> Variación Consumo Final de Energía</t>
    </r>
  </si>
  <si>
    <t>CUADRO2</t>
  </si>
  <si>
    <r>
      <rPr>
        <b/>
        <sz val="8"/>
        <rFont val="Calibri"/>
        <family val="2"/>
        <scheme val="minor"/>
      </rPr>
      <t xml:space="preserve">2. </t>
    </r>
    <r>
      <rPr>
        <sz val="8"/>
        <rFont val="Calibri"/>
        <family val="2"/>
        <scheme val="minor"/>
      </rPr>
      <t>Matriz Energética Secundaria.</t>
    </r>
  </si>
  <si>
    <t>CUADRO13</t>
  </si>
  <si>
    <r>
      <rPr>
        <b/>
        <sz val="8"/>
        <rFont val="Calibri"/>
        <family val="2"/>
        <scheme val="minor"/>
      </rPr>
      <t>2.</t>
    </r>
    <r>
      <rPr>
        <sz val="8"/>
        <rFont val="Calibri"/>
        <family val="2"/>
        <scheme val="minor"/>
      </rPr>
      <t xml:space="preserve"> Cuadro Densidades y Poderes Caloríficos usados.</t>
    </r>
  </si>
  <si>
    <t>CUADROA2</t>
  </si>
  <si>
    <r>
      <rPr>
        <b/>
        <sz val="8"/>
        <rFont val="Calibri"/>
        <family val="2"/>
        <scheme val="minor"/>
      </rPr>
      <t>3.</t>
    </r>
    <r>
      <rPr>
        <sz val="8"/>
        <rFont val="Calibri"/>
        <family val="2"/>
        <scheme val="minor"/>
      </rPr>
      <t xml:space="preserve"> Matriz Energética Primaria.</t>
    </r>
  </si>
  <si>
    <t>CUADRO3</t>
  </si>
  <si>
    <r>
      <rPr>
        <b/>
        <sz val="8"/>
        <rFont val="Calibri"/>
        <family val="2"/>
        <scheme val="minor"/>
      </rPr>
      <t>3.</t>
    </r>
    <r>
      <rPr>
        <sz val="8"/>
        <rFont val="Calibri"/>
        <family val="2"/>
        <scheme val="minor"/>
      </rPr>
      <t xml:space="preserve"> Distribución Consumo Total.</t>
    </r>
  </si>
  <si>
    <t>CUADRO14</t>
  </si>
  <si>
    <r>
      <rPr>
        <b/>
        <sz val="8"/>
        <rFont val="Calibri"/>
        <family val="2"/>
        <scheme val="minor"/>
      </rPr>
      <t xml:space="preserve">3. </t>
    </r>
    <r>
      <rPr>
        <sz val="8"/>
        <rFont val="Calibri"/>
        <family val="2"/>
        <scheme val="minor"/>
      </rPr>
      <t>Cuadro Factores Internacionales de Conversión</t>
    </r>
  </si>
  <si>
    <t>CUADROA3</t>
  </si>
  <si>
    <r>
      <rPr>
        <b/>
        <sz val="8"/>
        <rFont val="Calibri"/>
        <family val="2"/>
        <scheme val="minor"/>
      </rPr>
      <t>4.</t>
    </r>
    <r>
      <rPr>
        <sz val="8"/>
        <rFont val="Calibri"/>
        <family val="2"/>
        <scheme val="minor"/>
      </rPr>
      <t xml:space="preserve"> Matriz Energética Secundaria.</t>
    </r>
  </si>
  <si>
    <t>CUADRO4</t>
  </si>
  <si>
    <r>
      <rPr>
        <b/>
        <sz val="8"/>
        <rFont val="Calibri"/>
        <family val="2"/>
        <scheme val="minor"/>
      </rPr>
      <t xml:space="preserve">4. </t>
    </r>
    <r>
      <rPr>
        <sz val="8"/>
        <rFont val="Calibri"/>
        <family val="2"/>
        <scheme val="minor"/>
      </rPr>
      <t>Distribución Consumo Sector Transporte.</t>
    </r>
  </si>
  <si>
    <t>CUADRO15</t>
  </si>
  <si>
    <r>
      <rPr>
        <b/>
        <sz val="8"/>
        <rFont val="Calibri"/>
        <family val="2"/>
        <scheme val="minor"/>
      </rPr>
      <t xml:space="preserve">3. </t>
    </r>
    <r>
      <rPr>
        <sz val="8"/>
        <rFont val="Calibri"/>
        <family val="2"/>
        <scheme val="minor"/>
      </rPr>
      <t>Diagrama de flujos energéticos</t>
    </r>
  </si>
  <si>
    <t>Diagrama</t>
  </si>
  <si>
    <r>
      <rPr>
        <b/>
        <sz val="8"/>
        <rFont val="Calibri"/>
        <family val="2"/>
        <scheme val="minor"/>
      </rPr>
      <t>5.</t>
    </r>
    <r>
      <rPr>
        <sz val="8"/>
        <rFont val="Calibri"/>
        <family val="2"/>
        <scheme val="minor"/>
      </rPr>
      <t xml:space="preserve"> Distribución Consumo Total.</t>
    </r>
  </si>
  <si>
    <t>CUADRO5</t>
  </si>
  <si>
    <r>
      <rPr>
        <b/>
        <sz val="8"/>
        <rFont val="Calibri"/>
        <family val="2"/>
        <scheme val="minor"/>
      </rPr>
      <t>5.</t>
    </r>
    <r>
      <rPr>
        <sz val="8"/>
        <rFont val="Calibri"/>
        <family val="2"/>
        <scheme val="minor"/>
      </rPr>
      <t xml:space="preserve"> Distribución Consumo Sector Industrial y Minero.</t>
    </r>
  </si>
  <si>
    <t>CUADRO16</t>
  </si>
  <si>
    <r>
      <rPr>
        <b/>
        <sz val="8"/>
        <rFont val="Calibri"/>
        <family val="2"/>
        <scheme val="minor"/>
      </rPr>
      <t>4.</t>
    </r>
    <r>
      <rPr>
        <sz val="8"/>
        <rFont val="Calibri"/>
        <family val="2"/>
        <scheme val="minor"/>
      </rPr>
      <t xml:space="preserve"> Glosario</t>
    </r>
  </si>
  <si>
    <t>Glosario</t>
  </si>
  <si>
    <r>
      <rPr>
        <b/>
        <sz val="8"/>
        <rFont val="Calibri"/>
        <family val="2"/>
        <scheme val="minor"/>
      </rPr>
      <t xml:space="preserve">6. </t>
    </r>
    <r>
      <rPr>
        <sz val="8"/>
        <rFont val="Calibri"/>
        <family val="2"/>
        <scheme val="minor"/>
      </rPr>
      <t>Distribución Consumo sector Transporte.</t>
    </r>
  </si>
  <si>
    <t>CUADRO6</t>
  </si>
  <si>
    <r>
      <rPr>
        <b/>
        <sz val="8"/>
        <rFont val="Calibri"/>
        <family val="2"/>
        <scheme val="minor"/>
      </rPr>
      <t>6.</t>
    </r>
    <r>
      <rPr>
        <sz val="8"/>
        <rFont val="Calibri"/>
        <family val="2"/>
        <scheme val="minor"/>
      </rPr>
      <t xml:space="preserve">  Distribución Consumo sector Residencial.</t>
    </r>
  </si>
  <si>
    <t>CUADRO17</t>
  </si>
  <si>
    <r>
      <rPr>
        <b/>
        <sz val="8"/>
        <rFont val="Calibri"/>
        <family val="2"/>
        <scheme val="minor"/>
      </rPr>
      <t>7.</t>
    </r>
    <r>
      <rPr>
        <sz val="8"/>
        <rFont val="Calibri"/>
        <family val="2"/>
        <scheme val="minor"/>
      </rPr>
      <t xml:space="preserve"> Distribución Consumo sector Industrial y Minero.</t>
    </r>
  </si>
  <si>
    <t>CUADRO7</t>
  </si>
  <si>
    <r>
      <rPr>
        <b/>
        <sz val="8"/>
        <rFont val="Calibri"/>
        <family val="2"/>
        <scheme val="minor"/>
      </rPr>
      <t xml:space="preserve">7. </t>
    </r>
    <r>
      <rPr>
        <sz val="8"/>
        <rFont val="Calibri"/>
        <family val="2"/>
        <scheme val="minor"/>
      </rPr>
      <t>Distribución Consumo del Sector Energético</t>
    </r>
  </si>
  <si>
    <t>CUADRO18</t>
  </si>
  <si>
    <r>
      <rPr>
        <b/>
        <sz val="8"/>
        <rFont val="Calibri"/>
        <family val="2"/>
        <scheme val="minor"/>
      </rPr>
      <t>8.</t>
    </r>
    <r>
      <rPr>
        <sz val="8"/>
        <rFont val="Calibri"/>
        <family val="2"/>
        <scheme val="minor"/>
      </rPr>
      <t xml:space="preserve"> Distribución Consumo sector Residencial.</t>
    </r>
  </si>
  <si>
    <t>CUADRO8</t>
  </si>
  <si>
    <r>
      <rPr>
        <b/>
        <sz val="8"/>
        <rFont val="Calibri"/>
        <family val="2"/>
        <scheme val="minor"/>
      </rPr>
      <t xml:space="preserve">8. </t>
    </r>
    <r>
      <rPr>
        <sz val="8"/>
        <rFont val="Calibri"/>
        <family val="2"/>
        <scheme val="minor"/>
      </rPr>
      <t>Distribución en Centros de Transformación.</t>
    </r>
  </si>
  <si>
    <t>CUADRO19</t>
  </si>
  <si>
    <r>
      <rPr>
        <b/>
        <sz val="8"/>
        <rFont val="Calibri"/>
        <family val="2"/>
        <scheme val="minor"/>
      </rPr>
      <t>9.</t>
    </r>
    <r>
      <rPr>
        <sz val="8"/>
        <rFont val="Calibri"/>
        <family val="2"/>
        <scheme val="minor"/>
      </rPr>
      <t xml:space="preserve"> Distribución Consumo del Sector Energético</t>
    </r>
  </si>
  <si>
    <t>CUADRO9</t>
  </si>
  <si>
    <r>
      <rPr>
        <b/>
        <sz val="8"/>
        <rFont val="Calibri"/>
        <family val="2"/>
        <scheme val="minor"/>
      </rPr>
      <t xml:space="preserve">9. </t>
    </r>
    <r>
      <rPr>
        <sz val="8"/>
        <rFont val="Calibri"/>
        <family val="2"/>
        <scheme val="minor"/>
      </rPr>
      <t>Derivados Industriales de Petróleo.</t>
    </r>
  </si>
  <si>
    <t>CUADRO20</t>
  </si>
  <si>
    <r>
      <rPr>
        <b/>
        <sz val="8"/>
        <rFont val="Calibri"/>
        <family val="2"/>
        <scheme val="minor"/>
      </rPr>
      <t xml:space="preserve">10. </t>
    </r>
    <r>
      <rPr>
        <sz val="8"/>
        <rFont val="Calibri"/>
        <family val="2"/>
        <scheme val="minor"/>
      </rPr>
      <t>Distribución Consumo sector Centros de Transformación.</t>
    </r>
  </si>
  <si>
    <t>CUADRO10</t>
  </si>
  <si>
    <r>
      <t xml:space="preserve">10. </t>
    </r>
    <r>
      <rPr>
        <sz val="8"/>
        <rFont val="Calibri"/>
        <family val="2"/>
        <scheme val="minor"/>
      </rPr>
      <t>Producción bruta de energía</t>
    </r>
  </si>
  <si>
    <t>Producción Bruta</t>
  </si>
  <si>
    <r>
      <rPr>
        <b/>
        <sz val="8"/>
        <rFont val="Calibri"/>
        <family val="2"/>
        <scheme val="minor"/>
      </rPr>
      <t>11. D</t>
    </r>
    <r>
      <rPr>
        <sz val="8"/>
        <rFont val="Calibri"/>
        <family val="2"/>
        <scheme val="minor"/>
      </rPr>
      <t>erivados Industriales de Petróleo.</t>
    </r>
  </si>
  <si>
    <t>CUADRO11</t>
  </si>
  <si>
    <r>
      <t xml:space="preserve">11. </t>
    </r>
    <r>
      <rPr>
        <sz val="8"/>
        <rFont val="Calibri"/>
        <family val="2"/>
        <scheme val="minor"/>
      </rPr>
      <t>Cuadro consolidado de consumos sectoriales</t>
    </r>
  </si>
  <si>
    <t xml:space="preserve">Matriz de Consumos </t>
  </si>
  <si>
    <r>
      <t xml:space="preserve">12. </t>
    </r>
    <r>
      <rPr>
        <sz val="8"/>
        <rFont val="Calibri"/>
        <family val="2"/>
        <scheme val="minor"/>
      </rPr>
      <t>Producción bruta de energía</t>
    </r>
  </si>
  <si>
    <r>
      <t>12.</t>
    </r>
    <r>
      <rPr>
        <sz val="8"/>
        <rFont val="Calibri"/>
        <family val="2"/>
        <scheme val="minor"/>
      </rPr>
      <t xml:space="preserve"> Balance de Energía Global</t>
    </r>
  </si>
  <si>
    <t>Balance Energético</t>
  </si>
  <si>
    <r>
      <t xml:space="preserve">12. </t>
    </r>
    <r>
      <rPr>
        <sz val="8"/>
        <rFont val="Calibri"/>
        <family val="2"/>
        <scheme val="minor"/>
      </rPr>
      <t>Cuadro consolidado de consumos sectoriales</t>
    </r>
  </si>
  <si>
    <t>Matriz de consumos</t>
  </si>
  <si>
    <r>
      <t>13.</t>
    </r>
    <r>
      <rPr>
        <sz val="8"/>
        <rFont val="Calibri"/>
        <family val="2"/>
        <scheme val="minor"/>
      </rPr>
      <t xml:space="preserve"> Balance de Energía Global</t>
    </r>
  </si>
  <si>
    <t>Variación en la Oferta Bruta de Energía Primaria</t>
  </si>
  <si>
    <t>Año 2016</t>
  </si>
  <si>
    <t>(Teracalorías)</t>
  </si>
  <si>
    <t>VOLVER A INDICE</t>
  </si>
  <si>
    <t>Energético</t>
  </si>
  <si>
    <t>Años</t>
  </si>
  <si>
    <t>Variación %</t>
  </si>
  <si>
    <t>Petróleo Crudo</t>
  </si>
  <si>
    <t>Gas Natural</t>
  </si>
  <si>
    <t>Carbón</t>
  </si>
  <si>
    <t>Biomasa</t>
  </si>
  <si>
    <t>Energía Hídrica</t>
  </si>
  <si>
    <t>Energía Eólica</t>
  </si>
  <si>
    <t>Energía Solar</t>
  </si>
  <si>
    <t>Biogás</t>
  </si>
  <si>
    <t>Total</t>
  </si>
  <si>
    <t>Nota: El factor de conversión utilizado para la energía Hidroeléctrica, Eólica y Solar corresponde al utilizado en metodología</t>
  </si>
  <si>
    <t>internacional (Establecida por la Agencia Internacional de Energía) de generación de balances equivalente a 860 Kcal/Kwh</t>
  </si>
  <si>
    <t>Fuente: Encuestas a empresas del sector energía e industrias intensivas en consumo energético</t>
  </si>
  <si>
    <t>Elaboración: Ministerio de Energía, Noviembre 2017</t>
  </si>
  <si>
    <t>Variación Consumo Final de Energía</t>
  </si>
  <si>
    <t>Variación</t>
  </si>
  <si>
    <t>%</t>
  </si>
  <si>
    <t>Total Derivados de Petróleo</t>
  </si>
  <si>
    <t>Electricidad</t>
  </si>
  <si>
    <t>Coque Mineral</t>
  </si>
  <si>
    <t>Gas Coque</t>
  </si>
  <si>
    <t>Alquitrán</t>
  </si>
  <si>
    <t>Gas de Alto Horno</t>
  </si>
  <si>
    <t>Gas Corriente</t>
  </si>
  <si>
    <t>Metanol</t>
  </si>
  <si>
    <t>Matriz Energética Primaria</t>
  </si>
  <si>
    <t>Producción bruta</t>
  </si>
  <si>
    <t>Importación</t>
  </si>
  <si>
    <t>Exportación</t>
  </si>
  <si>
    <t>Variación de stock</t>
  </si>
  <si>
    <t>Oferta Primaria</t>
  </si>
  <si>
    <t>Gas Natural*</t>
  </si>
  <si>
    <r>
      <t xml:space="preserve">(*)  La cifra correspondiente a variación de stock para el energético gas natural incluye los flujos de </t>
    </r>
    <r>
      <rPr>
        <i/>
        <sz val="8"/>
        <color indexed="8"/>
        <rFont val="Calibri"/>
        <family val="2"/>
      </rPr>
      <t>gas lift</t>
    </r>
    <r>
      <rPr>
        <sz val="8"/>
        <color indexed="8"/>
        <rFont val="Calibri"/>
        <family val="2"/>
      </rPr>
      <t xml:space="preserve"> y </t>
    </r>
    <r>
      <rPr>
        <i/>
        <sz val="8"/>
        <color indexed="8"/>
        <rFont val="Calibri"/>
        <family val="2"/>
      </rPr>
      <t>gas quemado</t>
    </r>
  </si>
  <si>
    <t>Matriz Energética Secundaria</t>
  </si>
  <si>
    <t>Consumo Final</t>
  </si>
  <si>
    <t>Consumo CTR</t>
  </si>
  <si>
    <t>Consumo Total</t>
  </si>
  <si>
    <t>Petróleo Diesel</t>
  </si>
  <si>
    <t>Petróleo Combustible</t>
  </si>
  <si>
    <t>Gasolina de Motor (*)</t>
  </si>
  <si>
    <t>Kerosene</t>
  </si>
  <si>
    <t>Gas Licuado</t>
  </si>
  <si>
    <t>Gasolina de Aviación</t>
  </si>
  <si>
    <t>Kerosene de Aviación</t>
  </si>
  <si>
    <t>Nafta</t>
  </si>
  <si>
    <t>Gas de Refinería</t>
  </si>
  <si>
    <t>Coque de Petróleo</t>
  </si>
  <si>
    <t>Derivados Industriales de Petróleo</t>
  </si>
  <si>
    <t>Alquitrán (**)</t>
  </si>
  <si>
    <t>Consumo Sectorial</t>
  </si>
  <si>
    <t>Sector Energético Consumo Propio</t>
  </si>
  <si>
    <t>Sector Industrial y Minería</t>
  </si>
  <si>
    <t>Sector Transporte</t>
  </si>
  <si>
    <t>Sector Comercial, Público y Residencial</t>
  </si>
  <si>
    <t>Consumo Centros de Transformación</t>
  </si>
  <si>
    <t xml:space="preserve">Gas Natural </t>
  </si>
  <si>
    <t xml:space="preserve">Carbón </t>
  </si>
  <si>
    <t>(*) Se incluyen las Gasolinas 93, 95 y 97</t>
  </si>
  <si>
    <t>(** ) Alquitrán de uso energético  (producido en siderurgia)</t>
  </si>
  <si>
    <t xml:space="preserve">Nota 2: El Consumo Final equivale a la suma de los sectores: Transporte, Industrial y Minero, Comercial, Público, Residencial y Consumo Propio del Sector Energético </t>
  </si>
  <si>
    <t>Nota 3: El Consumo Total equivale a la suma del Consumo Final y Consumo en Centros de Transformación</t>
  </si>
  <si>
    <t xml:space="preserve">Elaboración: Ministerio de Energía, Noviembre 2017 </t>
  </si>
  <si>
    <t>Terrestre</t>
  </si>
  <si>
    <t>Ferroviario</t>
  </si>
  <si>
    <t>Marítimo</t>
  </si>
  <si>
    <t>Aéreo</t>
  </si>
  <si>
    <t>Alquitrán (***)</t>
  </si>
  <si>
    <t>Sector Industrial y Minero</t>
  </si>
  <si>
    <t>Cobre</t>
  </si>
  <si>
    <t>Salitre</t>
  </si>
  <si>
    <t>Hierro</t>
  </si>
  <si>
    <t>Papel y Celulosa</t>
  </si>
  <si>
    <t>Siderurgia</t>
  </si>
  <si>
    <t>Petroquímica</t>
  </si>
  <si>
    <t>Cemento</t>
  </si>
  <si>
    <t>Azúcar</t>
  </si>
  <si>
    <t>Pesca</t>
  </si>
  <si>
    <t>Industrias Varias</t>
  </si>
  <si>
    <t>Minas Varias</t>
  </si>
  <si>
    <t>(**) Alquitrán de uso energético  (producido en siderurgia)</t>
  </si>
  <si>
    <t>Sector Comercial, Público, Residencial (CPR)</t>
  </si>
  <si>
    <t>Comercial</t>
  </si>
  <si>
    <t>Público</t>
  </si>
  <si>
    <t>Residencial</t>
  </si>
  <si>
    <t>Gasolina de Motor</t>
  </si>
  <si>
    <t>Sector Energético: Consumo Propio</t>
  </si>
  <si>
    <t>Carbón y Leña</t>
  </si>
  <si>
    <t>Electricidad (**)</t>
  </si>
  <si>
    <t>Siderurgia Hornos de Coque</t>
  </si>
  <si>
    <t>Siderurgia Altos Hornos</t>
  </si>
  <si>
    <t>Plantas de Gas</t>
  </si>
  <si>
    <t>Refinería y Extracción Petr-Gn</t>
  </si>
  <si>
    <t>Producción de Metanol</t>
  </si>
  <si>
    <t>(**) Incluye a Generadoras de Servicio Público</t>
  </si>
  <si>
    <t>Sector Centros de Transformación</t>
  </si>
  <si>
    <t>Electricidad Servicio Público</t>
  </si>
  <si>
    <t>Electricidad Autoproducción</t>
  </si>
  <si>
    <t>Notas:</t>
  </si>
  <si>
    <t>Electricidad Incluye a Generadoras de Servicio Público y Auto Generadoras</t>
  </si>
  <si>
    <t>Carbon y Leña Incluye el consumo de carboneras.</t>
  </si>
  <si>
    <t xml:space="preserve"> Derivados Industriales de Petróleo</t>
  </si>
  <si>
    <t>Produccion Bruta</t>
  </si>
  <si>
    <t>Importaciones</t>
  </si>
  <si>
    <t>Exportaciones</t>
  </si>
  <si>
    <t>Var. Stock + perd. y Dif.</t>
  </si>
  <si>
    <t>Consumo Sector Energético</t>
  </si>
  <si>
    <t>Ventas Industriales</t>
  </si>
  <si>
    <t>Propileno</t>
  </si>
  <si>
    <t>Solventes</t>
  </si>
  <si>
    <t>Asfalto</t>
  </si>
  <si>
    <t>Componente Asfáltico</t>
  </si>
  <si>
    <t>Etileno, Gas Oil y Pitch Asfáltico</t>
  </si>
  <si>
    <t>Producción Bruta de Energía</t>
  </si>
  <si>
    <t>Energéticos primarios</t>
  </si>
  <si>
    <t>Energéticos secundarios</t>
  </si>
  <si>
    <t>Derivados de Petróleo</t>
  </si>
  <si>
    <t>D.I. de Petróleo</t>
  </si>
  <si>
    <t>Derivados de Carbón</t>
  </si>
  <si>
    <t>Gas de Altos Hornos</t>
  </si>
  <si>
    <t>Otros</t>
  </si>
  <si>
    <t>Consumo Sectorial de Energía</t>
  </si>
  <si>
    <t>ENERGÉTICOS PRIMARIOS</t>
  </si>
  <si>
    <t>DERIVADOS DE PETRÓLEO</t>
  </si>
  <si>
    <t>DERIVADOS DE CARBÓN</t>
  </si>
  <si>
    <t>TOTAL</t>
  </si>
  <si>
    <t xml:space="preserve">Biomasa </t>
  </si>
  <si>
    <t>Centro de Transformación</t>
  </si>
  <si>
    <t>Cons. No Energético - Industrial</t>
  </si>
  <si>
    <t>ITEM</t>
  </si>
  <si>
    <t>OFERTA</t>
  </si>
  <si>
    <t>Producción Primaria</t>
  </si>
  <si>
    <t>Gas lift</t>
  </si>
  <si>
    <t>Gas quemado</t>
  </si>
  <si>
    <t>Variación de Stock</t>
  </si>
  <si>
    <t>Error Estadístico</t>
  </si>
  <si>
    <t>Oferta Total</t>
  </si>
  <si>
    <t>C.TRANSFORMAC</t>
  </si>
  <si>
    <t>Pérdidas</t>
  </si>
  <si>
    <t>DEMANDA DE ENERGÍA</t>
  </si>
  <si>
    <t>Balance Nacional de Energía</t>
  </si>
  <si>
    <t>(Unidades Físicas)</t>
  </si>
  <si>
    <t>Electricidad (Gwh)</t>
  </si>
  <si>
    <t>Gas Corriente (Millones m3)</t>
  </si>
  <si>
    <t>Metanol (Mil ton)</t>
  </si>
  <si>
    <t>Petróleo Crudo (Mil m3)</t>
  </si>
  <si>
    <t>Gas Natural (Millones m3)</t>
  </si>
  <si>
    <t>Carbón (Mil ton)</t>
  </si>
  <si>
    <t>Biomasa (Mil ton)</t>
  </si>
  <si>
    <t>Energía Hídrica (Gwh)</t>
  </si>
  <si>
    <t>Energía Eólica (Gwh)</t>
  </si>
  <si>
    <t>Energía Solar (Gwh)</t>
  </si>
  <si>
    <t>Biogás (Millones m3)</t>
  </si>
  <si>
    <t>Petróleo Diesel (Mil m3)</t>
  </si>
  <si>
    <t>Petróleo Combustible (Mil ton)</t>
  </si>
  <si>
    <t>Gasolina de Motor (Mil m3)</t>
  </si>
  <si>
    <t>Kerosene (Mil m3)</t>
  </si>
  <si>
    <t>Gas Licuado (Mil ton)</t>
  </si>
  <si>
    <t>Gasolina de Aviación (Mil m3)</t>
  </si>
  <si>
    <t>Kerosene de Aviación (Mil m3)</t>
  </si>
  <si>
    <t>Nafta (Mil m3)</t>
  </si>
  <si>
    <t>Gas de Refinería (Mil m3)</t>
  </si>
  <si>
    <t>Coque de Petróleo (Mil ton)</t>
  </si>
  <si>
    <t>D.I. de Petróleo (Mil ton)</t>
  </si>
  <si>
    <t>Coque Mineral (Mil ton)</t>
  </si>
  <si>
    <t>Gas Coque (Mil m3)</t>
  </si>
  <si>
    <t>Alquitrán (Mil m3)</t>
  </si>
  <si>
    <t>Gas de Altos Hornos (Mil m3)</t>
  </si>
  <si>
    <t>PODER CALORIFICO</t>
  </si>
  <si>
    <t>DENSIDAD</t>
  </si>
  <si>
    <t>KCAL/KG</t>
  </si>
  <si>
    <t>KCal/m3</t>
  </si>
  <si>
    <t xml:space="preserve"> KCal/KWh </t>
  </si>
  <si>
    <t>GCAL/MIL M3</t>
  </si>
  <si>
    <t>Kcal/m3</t>
  </si>
  <si>
    <t>TON/M3</t>
  </si>
  <si>
    <t>TON/M3 SOL</t>
  </si>
  <si>
    <t>Ton/m3</t>
  </si>
  <si>
    <t>Petróleo Crudo (Miles m3)</t>
  </si>
  <si>
    <t>Gas Natural (Mill m3)</t>
  </si>
  <si>
    <t>Carbón (Miles ton)</t>
  </si>
  <si>
    <t>Biomasa  (Miles ton)</t>
  </si>
  <si>
    <t>Biogás (Mill m3)</t>
  </si>
  <si>
    <t>CONSUMO TOTAL</t>
  </si>
  <si>
    <t>Este balance de energía, es una adaptación del formato de la Agencia Internacional de Energía (AIE), que representa el flujo de energía global del país, tanto a nivel primario como secundario.</t>
  </si>
  <si>
    <t>La producción primaria corresponde a la producción de energía que proviene de recursos naturales o primarios.</t>
  </si>
  <si>
    <t>La Oferta Total de energía, representa la energía que se consume tanto a nivel final como en centros de transformación. En el formato AIE corresponde al Total Primary Energy Supply (TPES). El signo positivo indica que es energía que entra al país, y el signo negativo indica que sale del sistema (ya sea por inventario o por exportación).</t>
  </si>
  <si>
    <t>Para este formato, el coque se desagregó en coque mineral y coque de petróleo. El gas corriente se desagregó en gas coque y gas corriente (gas de ciudad). Además se agregan los Derivados Industriales de petróleo (D.I. de petróleo) de consumo no energético.</t>
  </si>
  <si>
    <t>Para los centros de transformación (CTR), el signo negativo indica que la cantidad mostrada es un insumo de energía para el CTR respectivo, y por otro lado, el signo positivo indica producción de energía. La visualización de las filas de los CTR, permite rastrear el origen de los distintos energéticos secundarios.</t>
  </si>
  <si>
    <t>El centro de transformación de siderurgia, en este formato se muestra desagregado en altos hornos y hornos de coque. Con respecto al CTR gas coque/ gas corriente, se desagrega el gas que se produce en los hornos de coque (gas coque), y el gas que se produce en las plantas de gas (gas corriente).</t>
  </si>
  <si>
    <t>El CTR de plantas de gas producen gas corriente, o gas de ciudad.</t>
  </si>
  <si>
    <t>El CTR de Liquefacción transforma gas natural en metanol.</t>
  </si>
  <si>
    <t>El CTR de refinería de petróleo - gas natural, transforma petróleo crudo en derivados, y extrae gas natural (ENAP).</t>
  </si>
  <si>
    <t xml:space="preserve">Dentro del consumo final, el Sector Energético, incluye el auto consumo de energía de los centros de transformación. </t>
  </si>
  <si>
    <t>En el consumo final se incluye un sector adicional, que es el consumo de industrial no - energético, que incluye el consumo de productos derivados industriales de petróleo.</t>
  </si>
  <si>
    <t>El consumo final de energía de este formato, incluye en forma adicional el consumo no energético. Si se descuenta este consumo, se llega al equivalente de consumo final del BNE tradicional.</t>
  </si>
  <si>
    <t>Electricidad  (Gwh)</t>
  </si>
  <si>
    <t>Unidad</t>
  </si>
  <si>
    <t>Var. Stock+ Perd y Error Est.</t>
  </si>
  <si>
    <t>Consumo Bruto</t>
  </si>
  <si>
    <t xml:space="preserve">Petróleo Crudo </t>
  </si>
  <si>
    <t>(Mil m3)</t>
  </si>
  <si>
    <t>(Millones m3)</t>
  </si>
  <si>
    <t>(Mil ton)</t>
  </si>
  <si>
    <t xml:space="preserve">Leña y Biomasa </t>
  </si>
  <si>
    <t xml:space="preserve">Energía Hídrica </t>
  </si>
  <si>
    <t>(GWh)</t>
  </si>
  <si>
    <t xml:space="preserve">Energía Eólica </t>
  </si>
  <si>
    <t xml:space="preserve">Energía Solar </t>
  </si>
  <si>
    <t xml:space="preserve">Biogás </t>
  </si>
  <si>
    <r>
      <t>(Mil m</t>
    </r>
    <r>
      <rPr>
        <vertAlign val="superscript"/>
        <sz val="10"/>
        <color indexed="8"/>
        <rFont val="Arial"/>
        <family val="2"/>
      </rPr>
      <t>3</t>
    </r>
    <r>
      <rPr>
        <sz val="10"/>
        <color indexed="8"/>
        <rFont val="Arial"/>
        <family val="2"/>
      </rPr>
      <t>)</t>
    </r>
  </si>
  <si>
    <r>
      <t>(Millones m</t>
    </r>
    <r>
      <rPr>
        <vertAlign val="superscript"/>
        <sz val="10"/>
        <color indexed="8"/>
        <rFont val="Arial"/>
        <family val="2"/>
      </rPr>
      <t>3</t>
    </r>
    <r>
      <rPr>
        <sz val="10"/>
        <color indexed="8"/>
        <rFont val="Arial"/>
        <family val="2"/>
      </rPr>
      <t>)</t>
    </r>
  </si>
  <si>
    <t>Sector IyM</t>
  </si>
  <si>
    <t>Sector CPR</t>
  </si>
  <si>
    <t>Sector Energético</t>
  </si>
  <si>
    <t xml:space="preserve">(*) Se incluyen las Gasolinas 93, 95 y 97 </t>
  </si>
  <si>
    <t>Carbón y Leña incluye el consumo de carboneras.</t>
  </si>
  <si>
    <t>Sector Centros de Transforamcion</t>
  </si>
  <si>
    <r>
      <t>(Mil m</t>
    </r>
    <r>
      <rPr>
        <vertAlign val="superscript"/>
        <sz val="8"/>
        <color indexed="8"/>
        <rFont val="Calibri"/>
        <family val="2"/>
        <scheme val="minor"/>
      </rPr>
      <t>3</t>
    </r>
    <r>
      <rPr>
        <sz val="8"/>
        <color indexed="8"/>
        <rFont val="Calibri"/>
        <family val="2"/>
        <scheme val="minor"/>
      </rPr>
      <t>)</t>
    </r>
  </si>
  <si>
    <r>
      <t>(Mil m</t>
    </r>
    <r>
      <rPr>
        <vertAlign val="superscript"/>
        <sz val="10"/>
        <color indexed="8"/>
        <rFont val="Calibri"/>
        <family val="2"/>
        <scheme val="minor"/>
      </rPr>
      <t>3</t>
    </r>
    <r>
      <rPr>
        <sz val="10"/>
        <color indexed="8"/>
        <rFont val="Calibri"/>
        <family val="2"/>
        <scheme val="minor"/>
      </rPr>
      <t>)</t>
    </r>
  </si>
  <si>
    <r>
      <t>(Millones m</t>
    </r>
    <r>
      <rPr>
        <vertAlign val="superscript"/>
        <sz val="10"/>
        <color indexed="8"/>
        <rFont val="Calibri"/>
        <family val="2"/>
        <scheme val="minor"/>
      </rPr>
      <t>3</t>
    </r>
    <r>
      <rPr>
        <sz val="10"/>
        <color indexed="8"/>
        <rFont val="Calibri"/>
        <family val="2"/>
        <scheme val="minor"/>
      </rPr>
      <t>)</t>
    </r>
  </si>
  <si>
    <t>(1) Incluye a Generadoras de Servicio Público y Auto Generadoras</t>
  </si>
  <si>
    <t>(2) Incluye a la Siderurgia y a Plantas de Gas Corriente</t>
  </si>
  <si>
    <t>(3) Incluye el consumo de carboneras.</t>
  </si>
  <si>
    <t>(Miles de ton)</t>
  </si>
  <si>
    <t>DIAGRAMA DE FLUJO DE ENERGÍA</t>
  </si>
  <si>
    <t>La siguiente figura resume las transacciones involucradas en la cadena energética nacional, pasando desde su adquisición o generación hasta sus transformaciones y consumos finales. Los arcos corresponden aproximadamente a la proporción de su participación dentro de la matriz nacional en cada flujo. De esta manera es posible apreciar los distintos aportes de los energéticos según cada fase de la cadena productiva.</t>
  </si>
  <si>
    <t>Densidades y Poderes Caloríficos</t>
  </si>
  <si>
    <t>Utilizados en el Balance</t>
  </si>
  <si>
    <t>Producto</t>
  </si>
  <si>
    <t>Densidad Ton/m3</t>
  </si>
  <si>
    <t>Poder Calorífico KCal/Kg</t>
  </si>
  <si>
    <t>Petróleo Crudo Nacional</t>
  </si>
  <si>
    <t>(*)</t>
  </si>
  <si>
    <t>Petróleo Crudo Importado</t>
  </si>
  <si>
    <t>Petróleo Combustible 5</t>
  </si>
  <si>
    <t>Petróleo Combustible IFO 180</t>
  </si>
  <si>
    <t>Petróleo Combustible  6</t>
  </si>
  <si>
    <t>Gasolina Motor</t>
  </si>
  <si>
    <t>Petróleo Diésel</t>
  </si>
  <si>
    <t>Gas Natural Procesado</t>
  </si>
  <si>
    <t>-</t>
  </si>
  <si>
    <t xml:space="preserve">  (**)</t>
  </si>
  <si>
    <t>Coque</t>
  </si>
  <si>
    <t xml:space="preserve"> (**)</t>
  </si>
  <si>
    <t>(***)(1)</t>
  </si>
  <si>
    <t>(*)     Promedio Isla, Continente y Costa Afuera</t>
  </si>
  <si>
    <t>(**)    KCal/m3</t>
  </si>
  <si>
    <t>(***)  KCal/KWh (Equivelente Calórico Teórico Internacional)</t>
  </si>
  <si>
    <t>(1) Equivalente Calórico práctico para Chile 2.750 KCal/KWh hasta 1997</t>
  </si>
  <si>
    <t>(1) Equivalente Calórico práctico para Chile 2.504 KCal/KWh desde 1998</t>
  </si>
  <si>
    <t>Tabla de Conversión unidades energéticas Internacionales  (OLADE) (*)</t>
  </si>
  <si>
    <t>Conversión de / a</t>
  </si>
  <si>
    <t>Beep</t>
  </si>
  <si>
    <t>Tep</t>
  </si>
  <si>
    <t>Tcal</t>
  </si>
  <si>
    <t>Tjoule</t>
  </si>
  <si>
    <r>
      <t>10E+3</t>
    </r>
    <r>
      <rPr>
        <b/>
        <vertAlign val="superscript"/>
        <sz val="8"/>
        <rFont val="Arial"/>
        <family val="2"/>
      </rPr>
      <t xml:space="preserve"> </t>
    </r>
    <r>
      <rPr>
        <b/>
        <sz val="8"/>
        <rFont val="Arial"/>
        <family val="2"/>
      </rPr>
      <t>BTU</t>
    </r>
  </si>
  <si>
    <t>MWh</t>
  </si>
  <si>
    <t>Kg GLP</t>
  </si>
  <si>
    <r>
      <t>M</t>
    </r>
    <r>
      <rPr>
        <b/>
        <sz val="8"/>
        <rFont val="Calibri"/>
        <family val="2"/>
      </rPr>
      <t>³</t>
    </r>
    <r>
      <rPr>
        <b/>
        <sz val="8"/>
        <rFont val="Arial"/>
        <family val="2"/>
      </rPr>
      <t xml:space="preserve"> Gas Natural</t>
    </r>
  </si>
  <si>
    <r>
      <t>Pie</t>
    </r>
    <r>
      <rPr>
        <b/>
        <sz val="8"/>
        <rFont val="Calibri"/>
        <family val="2"/>
      </rPr>
      <t>³</t>
    </r>
    <r>
      <rPr>
        <b/>
        <sz val="8"/>
        <rFont val="Arial"/>
        <family val="2"/>
      </rPr>
      <t xml:space="preserve"> Gas Natural</t>
    </r>
  </si>
  <si>
    <r>
      <t>10</t>
    </r>
    <r>
      <rPr>
        <vertAlign val="superscript"/>
        <sz val="8"/>
        <rFont val="Calibri"/>
        <family val="2"/>
        <scheme val="minor"/>
      </rPr>
      <t xml:space="preserve">3 </t>
    </r>
    <r>
      <rPr>
        <sz val="8"/>
        <rFont val="Calibri"/>
        <family val="2"/>
        <scheme val="minor"/>
      </rPr>
      <t>BTU</t>
    </r>
  </si>
  <si>
    <r>
      <t>M</t>
    </r>
    <r>
      <rPr>
        <vertAlign val="superscript"/>
        <sz val="8"/>
        <rFont val="Calibri"/>
        <family val="2"/>
        <scheme val="minor"/>
      </rPr>
      <t>3</t>
    </r>
    <r>
      <rPr>
        <sz val="8"/>
        <rFont val="Calibri"/>
        <family val="2"/>
        <scheme val="minor"/>
      </rPr>
      <t xml:space="preserve"> Gas Natural</t>
    </r>
  </si>
  <si>
    <r>
      <t>Pie</t>
    </r>
    <r>
      <rPr>
        <vertAlign val="superscript"/>
        <sz val="8"/>
        <rFont val="Calibri"/>
        <family val="2"/>
        <scheme val="minor"/>
      </rPr>
      <t>3</t>
    </r>
    <r>
      <rPr>
        <sz val="8"/>
        <rFont val="Calibri"/>
        <family val="2"/>
        <scheme val="minor"/>
      </rPr>
      <t xml:space="preserve"> Gas Natural</t>
    </r>
  </si>
  <si>
    <t>(Nota: E + x = 10 elevado a x )</t>
  </si>
  <si>
    <t>Abreviaturas</t>
  </si>
  <si>
    <t>Equivalencia Olade</t>
  </si>
  <si>
    <t>Equivalencia Balance Nacional</t>
  </si>
  <si>
    <t>Equivalencia</t>
  </si>
  <si>
    <t>Símbolo</t>
  </si>
  <si>
    <t>1 Bbl GLP</t>
  </si>
  <si>
    <t>0,670 Bep</t>
  </si>
  <si>
    <t>1 Bpe</t>
  </si>
  <si>
    <t>1,05 Beep</t>
  </si>
  <si>
    <t>Barril Equivalente de Petróleo</t>
  </si>
  <si>
    <r>
      <t>0,15893 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</si>
  <si>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Gas Nat.</t>
    </r>
  </si>
  <si>
    <r>
      <t>1,13 m</t>
    </r>
    <r>
      <rPr>
        <vertAlign val="superscript"/>
        <sz val="8"/>
        <rFont val="Calibri"/>
        <family val="2"/>
        <scheme val="minor"/>
      </rPr>
      <t>3</t>
    </r>
    <r>
      <rPr>
        <sz val="8"/>
        <rFont val="Calibri"/>
        <family val="2"/>
        <scheme val="minor"/>
      </rPr>
      <t xml:space="preserve"> Gas Nat.</t>
    </r>
  </si>
  <si>
    <t>Tonelada Equivalente de Petróleo</t>
  </si>
  <si>
    <r>
      <t>1 m</t>
    </r>
    <r>
      <rPr>
        <vertAlign val="superscript"/>
        <sz val="8"/>
        <rFont val="Calibri"/>
        <family val="2"/>
        <scheme val="minor"/>
      </rPr>
      <t>3</t>
    </r>
    <r>
      <rPr>
        <sz val="8"/>
        <rFont val="Calibri"/>
        <family val="2"/>
        <scheme val="minor"/>
      </rPr>
      <t xml:space="preserve"> GLP</t>
    </r>
  </si>
  <si>
    <t>552,4 Kg</t>
  </si>
  <si>
    <t>Barriles</t>
  </si>
  <si>
    <t>Bbl</t>
  </si>
  <si>
    <r>
      <t>1 Pie</t>
    </r>
    <r>
      <rPr>
        <vertAlign val="superscript"/>
        <sz val="8"/>
        <rFont val="Calibri"/>
        <family val="2"/>
        <scheme val="minor"/>
      </rPr>
      <t>3</t>
    </r>
  </si>
  <si>
    <r>
      <t>0,028317 m</t>
    </r>
    <r>
      <rPr>
        <vertAlign val="superscript"/>
        <sz val="8"/>
        <rFont val="Calibri"/>
        <family val="2"/>
        <scheme val="minor"/>
      </rPr>
      <t>3</t>
    </r>
  </si>
  <si>
    <t>(Bpe = Barril de Petroleo Equivalente, Balance)</t>
  </si>
  <si>
    <t>Metros Cúbicos</t>
  </si>
  <si>
    <r>
      <t>m</t>
    </r>
    <r>
      <rPr>
        <vertAlign val="superscript"/>
        <sz val="8"/>
        <rFont val="Calibri"/>
        <family val="2"/>
        <scheme val="minor"/>
      </rPr>
      <t>3</t>
    </r>
  </si>
  <si>
    <t>Teracalorías</t>
  </si>
  <si>
    <t>Múltiplos</t>
  </si>
  <si>
    <t>Toneladas Métricas</t>
  </si>
  <si>
    <t>Ton</t>
  </si>
  <si>
    <t>Prefijo</t>
  </si>
  <si>
    <t>Factor</t>
  </si>
  <si>
    <t>GigaWatts</t>
  </si>
  <si>
    <t>GW</t>
  </si>
  <si>
    <t>K</t>
  </si>
  <si>
    <t>Kilo</t>
  </si>
  <si>
    <t>TeraWatts-hora</t>
  </si>
  <si>
    <t>TWh</t>
  </si>
  <si>
    <t>M</t>
  </si>
  <si>
    <t>Mega</t>
  </si>
  <si>
    <t>GigaWatts-hora</t>
  </si>
  <si>
    <t>GWh</t>
  </si>
  <si>
    <t>G</t>
  </si>
  <si>
    <t>Giga</t>
  </si>
  <si>
    <t>KiloWatts-hora</t>
  </si>
  <si>
    <t>KWh</t>
  </si>
  <si>
    <t>T</t>
  </si>
  <si>
    <t>Tera</t>
  </si>
  <si>
    <t>MegaWatts-hora</t>
  </si>
  <si>
    <t>P</t>
  </si>
  <si>
    <t>Peta</t>
  </si>
  <si>
    <t xml:space="preserve">(*) Para obtener equivalencias internacionales, se deben tener en cuenta las equivalencias del balance nacional de energía, principalmente </t>
  </si>
  <si>
    <t xml:space="preserve"> respecto a poderes caloríficos y densidades</t>
  </si>
  <si>
    <t>ENERGÍA</t>
  </si>
  <si>
    <t xml:space="preserve"> Primaria</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</si>
  <si>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</si>
  <si>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 xml:space="preserve"> Secundaria</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</si>
  <si>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</si>
  <si>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ENERGÉTICOS</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</si>
  <si>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</si>
  <si>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</si>
  <si>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</si>
  <si>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</si>
  <si>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</si>
  <si>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</si>
  <si>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</si>
  <si>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</si>
  <si>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</si>
  <si>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</si>
  <si>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</si>
  <si>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</si>
  <si>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</si>
  <si>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</si>
  <si>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</si>
  <si>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</si>
  <si>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</si>
  <si>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</si>
  <si>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</si>
  <si>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</si>
  <si>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</si>
  <si>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</si>
  <si>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</si>
  <si>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</si>
  <si>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</si>
  <si>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</si>
  <si>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</si>
  <si>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</si>
  <si>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</si>
  <si>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</si>
  <si>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</si>
  <si>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</si>
  <si>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</si>
  <si>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</si>
  <si>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</si>
  <si>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</si>
  <si>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El petróleo crudo, es el principal insumo a las refinerías, para la elaboración de los productos petroleros </t>
  </si>
  <si>
    <t xml:space="preserve">o derivados.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</si>
</sst>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 #,##0_ ;_ * \-#,##0_ ;_ * &quot;-&quot;_ ;_ @_ "/>
    <numFmt numFmtId="165" formatCode="_-* #,##0.00_-;\-* #,##0.00_-;_-* &quot;-&quot;??_-;_-@_-"/>
    <numFmt numFmtId="166" formatCode="#,##0.0"/>
    <numFmt numFmtId="167" formatCode="#,##0.0000"/>
    <numFmt numFmtId="168" formatCode="#,##0.000000"/>
    <numFmt numFmtId="169" formatCode="#,##0.00;\-#,##0.00;&quot;-&quot;"/>
    <numFmt numFmtId="170" formatCode="_ * #,##0.00_ ;_ * \-#,##0.00_ ;_ * &quot;-&quot;_ ;_ @_ "/>
    <numFmt numFmtId="171" formatCode="_ * #,##0.000_ ;_ * \-#,##0.000_ ;_ * &quot;-&quot;_ ;_ @_ "/>
    <numFmt numFmtId="172" formatCode="0.000"/>
    <numFmt numFmtId="173" formatCode="0.0"/>
    <numFmt numFmtId="174" formatCode="0.0%"/>
    <numFmt numFmtId="175" formatCode="0.00000%"/>
    <numFmt numFmtId="176" formatCode="_(* #,##0_);_(* \(#,##0\);_(* &quot;-&quot;??_);_(@_)"/>
    <numFmt numFmtId="177" formatCode="_(* #,##0.00000_);_(* \(#,##0.00000\);_(* &quot;-&quot;??_);_(@_)"/>
  </numFmts>
  <fonts count="77">
    <font>
      <sz val="11"/>
      <color theme="1"/>
      <name val="Calibri"/>
      <family val="2"/>
      <scheme val="minor"/>
    </font>
    <font>
      <sz val="10"/>
      <name val="Arial"/>
      <family val="2"/>
    </font>
    <font>
      <sz val="11"/>
      <color indexed="8"/>
      <name val="Calibri"/>
      <family val="2"/>
    </font>
    <font>
      <sz val="10"/>
      <name val="Geneva"/>
    </font>
    <font>
      <u/>
      <sz val="10"/>
      <color indexed="12"/>
      <name val="Arial"/>
      <family val="2"/>
    </font>
    <font>
      <sz val="10"/>
      <name val="Courier"/>
      <family val="3"/>
    </font>
    <font>
      <sz val="8"/>
      <color indexed="8"/>
      <name val="Calibri"/>
      <family val="2"/>
    </font>
    <font>
      <b/>
      <sz val="8"/>
      <name val="Arial"/>
      <family val="2"/>
    </font>
    <font>
      <sz val="8"/>
      <name val="Arial"/>
      <family val="2"/>
    </font>
    <font>
      <sz val="8"/>
      <name val="Geneva"/>
    </font>
    <font>
      <sz val="8"/>
      <color indexed="12"/>
      <name val="Arial"/>
      <family val="2"/>
    </font>
    <font>
      <u/>
      <sz val="8"/>
      <color indexed="12"/>
      <name val="Arial"/>
      <family val="2"/>
    </font>
    <font>
      <b/>
      <sz val="8"/>
      <color indexed="12"/>
      <name val="Arial"/>
      <family val="2"/>
    </font>
    <font>
      <b/>
      <sz val="8"/>
      <name val="Geneva"/>
    </font>
    <font>
      <u/>
      <sz val="9"/>
      <color indexed="12"/>
      <name val="Arial"/>
      <family val="2"/>
    </font>
    <font>
      <sz val="10"/>
      <name val="MS Sans Serif"/>
      <family val="2"/>
    </font>
    <font>
      <i/>
      <sz val="8"/>
      <color indexed="8"/>
      <name val="Calibri"/>
      <family val="2"/>
    </font>
    <font>
      <b/>
      <sz val="10"/>
      <name val="Arial"/>
      <family val="2"/>
    </font>
    <font>
      <b/>
      <sz val="14"/>
      <name val="Arial"/>
      <family val="2"/>
    </font>
    <font>
      <b/>
      <sz val="12"/>
      <name val="Arial"/>
      <family val="2"/>
    </font>
    <font>
      <sz val="11"/>
      <name val="Arial"/>
      <family val="2"/>
    </font>
    <font>
      <b/>
      <sz val="26"/>
      <name val="Arial"/>
      <family val="2"/>
    </font>
    <font>
      <sz val="20"/>
      <name val="Arial"/>
      <family val="2"/>
    </font>
    <font>
      <sz val="10"/>
      <color indexed="8"/>
      <name val="Arial"/>
      <family val="2"/>
    </font>
    <font>
      <sz val="8"/>
      <name val="MS Sans Serif"/>
      <family val="2"/>
    </font>
    <font>
      <b/>
      <sz val="10"/>
      <color indexed="18"/>
      <name val="Arial"/>
      <family val="2"/>
    </font>
    <font>
      <b/>
      <sz val="10"/>
      <color indexed="12"/>
      <name val="Arial"/>
      <family val="2"/>
    </font>
    <font>
      <sz val="10"/>
      <color indexed="12"/>
      <name val="Arial"/>
      <family val="2"/>
    </font>
    <font>
      <b/>
      <sz val="10"/>
      <name val="MS Sans Serif"/>
      <family val="2"/>
    </font>
    <font>
      <b/>
      <sz val="10"/>
      <color indexed="8"/>
      <name val="Arial"/>
      <family val="2"/>
    </font>
    <font>
      <b/>
      <sz val="8"/>
      <name val="MS Sans Serif"/>
      <family val="2"/>
    </font>
    <font>
      <sz val="11"/>
      <color theme="1"/>
      <name val="Calibri"/>
      <family val="2"/>
      <scheme val="minor"/>
    </font>
    <font>
      <u/>
      <sz val="10"/>
      <color rgb="FF0000FF"/>
      <name val="Arial"/>
      <family val="2"/>
    </font>
    <font>
      <b/>
      <sz val="8"/>
      <color theme="1"/>
      <name val="Arial"/>
      <family val="2"/>
    </font>
    <font>
      <sz val="8"/>
      <color theme="1"/>
      <name val="Calibri"/>
      <family val="2"/>
      <scheme val="minor"/>
    </font>
    <font>
      <sz val="8"/>
      <color theme="1"/>
      <name val="Arial"/>
      <family val="2"/>
    </font>
    <font>
      <b/>
      <sz val="8"/>
      <color theme="0"/>
      <name val="Arial"/>
      <family val="2"/>
    </font>
    <font>
      <b/>
      <sz val="8"/>
      <color theme="1"/>
      <name val="Calibri"/>
      <family val="2"/>
      <scheme val="minor"/>
    </font>
    <font>
      <b/>
      <sz val="20"/>
      <color theme="0" tint="-0.499984740745262"/>
      <name val="Arial"/>
      <family val="2"/>
    </font>
    <font>
      <b/>
      <sz val="17"/>
      <color theme="0" tint="-0.499984740745262"/>
      <name val="Arial"/>
      <family val="2"/>
    </font>
    <font>
      <sz val="8"/>
      <color theme="0" tint="-0.499984740745262"/>
      <name val="Arial"/>
      <family val="2"/>
    </font>
    <font>
      <b/>
      <sz val="8"/>
      <color theme="0" tint="-0.499984740745262"/>
      <name val="Arial"/>
      <family val="2"/>
    </font>
    <font>
      <sz val="10"/>
      <color theme="0" tint="-0.499984740745262"/>
      <name val="Arial"/>
      <family val="2"/>
    </font>
    <font>
      <b/>
      <sz val="12"/>
      <color indexed="12"/>
      <name val="Arial"/>
      <family val="2"/>
    </font>
    <font>
      <b/>
      <sz val="10"/>
      <color indexed="12"/>
      <name val="Geneva"/>
    </font>
    <font>
      <sz val="10"/>
      <color indexed="12"/>
      <name val="Geneva"/>
    </font>
    <font>
      <sz val="8"/>
      <name val="Calibri"/>
      <family val="2"/>
      <scheme val="minor"/>
    </font>
    <font>
      <b/>
      <sz val="10"/>
      <name val="Geneva"/>
    </font>
    <font>
      <sz val="10"/>
      <name val="Arial"/>
      <family val="2"/>
    </font>
    <font>
      <b/>
      <sz val="8"/>
      <color indexed="8"/>
      <name val="Arial"/>
      <family val="2"/>
    </font>
    <font>
      <vertAlign val="superscript"/>
      <sz val="10"/>
      <color indexed="8"/>
      <name val="Arial"/>
      <family val="2"/>
    </font>
    <font>
      <b/>
      <sz val="10"/>
      <color theme="0" tint="-0.499984740745262"/>
      <name val="Arial"/>
      <family val="2"/>
    </font>
    <font>
      <sz val="8"/>
      <color indexed="8"/>
      <name val="Calibri"/>
      <family val="2"/>
      <scheme val="minor"/>
    </font>
    <font>
      <b/>
      <sz val="10"/>
      <name val="Calibri"/>
      <family val="2"/>
      <scheme val="minor"/>
    </font>
    <font>
      <b/>
      <sz val="8"/>
      <color indexed="8"/>
      <name val="Calibri"/>
      <family val="2"/>
      <scheme val="minor"/>
    </font>
    <font>
      <sz val="8"/>
      <color rgb="FF000000"/>
      <name val="Calibri"/>
      <family val="2"/>
      <scheme val="minor"/>
    </font>
    <font>
      <b/>
      <sz val="8"/>
      <name val="Calibri"/>
      <family val="2"/>
      <scheme val="minor"/>
    </font>
    <font>
      <b/>
      <sz val="8"/>
      <name val="Calibri"/>
      <family val="2"/>
    </font>
    <font>
      <sz val="10"/>
      <name val="Calibri"/>
      <family val="2"/>
      <scheme val="minor"/>
    </font>
    <font>
      <u/>
      <sz val="10"/>
      <color indexed="12"/>
      <name val="Calibri"/>
      <family val="2"/>
      <scheme val="minor"/>
    </font>
    <font>
      <vertAlign val="superscript"/>
      <sz val="8"/>
      <name val="Calibri"/>
      <family val="2"/>
      <scheme val="minor"/>
    </font>
    <font>
      <b/>
      <vertAlign val="superscript"/>
      <sz val="8"/>
      <name val="Arial"/>
      <family val="2"/>
    </font>
    <font>
      <b/>
      <sz val="11"/>
      <color theme="1"/>
      <name val="Arial"/>
      <family val="2"/>
    </font>
    <font>
      <b/>
      <sz val="9"/>
      <color theme="1"/>
      <name val="Arial"/>
      <family val="2"/>
    </font>
    <font>
      <b/>
      <sz val="9"/>
      <name val="Calibri"/>
      <family val="2"/>
      <scheme val="minor"/>
    </font>
    <font>
      <sz val="9"/>
      <name val="Arial"/>
      <family val="2"/>
    </font>
    <font>
      <sz val="10"/>
      <color rgb="FF000000"/>
      <name val="Calibri"/>
      <family val="2"/>
      <scheme val="minor"/>
    </font>
    <font>
      <b/>
      <sz val="8"/>
      <color theme="0"/>
      <name val="Calibri"/>
      <family val="2"/>
      <scheme val="minor"/>
    </font>
    <font>
      <vertAlign val="superscript"/>
      <sz val="10"/>
      <color indexed="8"/>
      <name val="Calibri"/>
      <family val="2"/>
      <scheme val="minor"/>
    </font>
    <font>
      <sz val="10"/>
      <color indexed="8"/>
      <name val="Calibri"/>
      <family val="2"/>
      <scheme val="minor"/>
    </font>
    <font>
      <vertAlign val="superscript"/>
      <sz val="8"/>
      <color indexed="8"/>
      <name val="Calibri"/>
      <family val="2"/>
      <scheme val="minor"/>
    </font>
    <font>
      <b/>
      <sz val="9"/>
      <color theme="1"/>
      <name val="Calibri"/>
      <family val="2"/>
      <scheme val="minor"/>
    </font>
    <font>
      <b/>
      <sz val="11"/>
      <color theme="1"/>
      <name val="Calibri"/>
      <family val="2"/>
      <scheme val="minor"/>
    </font>
    <font>
      <sz val="12"/>
      <color theme="0" tint="-0.499984740745262"/>
      <name val="Arial"/>
      <family val="2"/>
    </font>
    <font>
      <sz val="9"/>
      <name val="Calibri"/>
      <family val="2"/>
      <scheme val="minor"/>
    </font>
    <font>
      <u/>
      <sz val="8"/>
      <color indexed="12"/>
      <name val="Calibri"/>
      <family val="2"/>
      <scheme val="minor"/>
    </font>
    <font>
      <b/>
      <sz val="18"/>
      <name val="Arial"/>
      <family val="2"/>
    </font>
  </fonts>
  <fills count="20">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bgColor indexed="64"/>
      </patternFill>
    </fill>
    <fill>
      <patternFill patternType="solid">
        <fgColor rgb="FFF4823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39997558519241921"/>
        <bgColor rgb="FF000000"/>
      </patternFill>
    </fill>
  </fills>
  <borders count="40">
    <border>
      <left/>
      <right/>
      <top/>
      <bottom/>
      <diagonal/>
    </border>
    <border>
      <left/>
      <right style="thin">
        <color theme="9"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right/>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diagonal/>
    </border>
    <border>
      <left style="thin">
        <color theme="9" tint="-0.249977111117893"/>
      </left>
      <right/>
      <top/>
      <bottom style="thin">
        <color theme="9" tint="-0.249977111117893"/>
      </bottom>
      <diagonal/>
    </border>
    <border>
      <left/>
      <right style="thin">
        <color theme="9" tint="-0.249977111117893"/>
      </right>
      <top/>
      <bottom/>
      <diagonal/>
    </border>
    <border>
      <left/>
      <right style="thin">
        <color theme="9" tint="-0.249977111117893"/>
      </right>
      <top style="thin">
        <color theme="9" tint="-0.249977111117893"/>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style="thin">
        <color theme="9" tint="-0.249977111117893"/>
      </left>
      <right style="thin">
        <color theme="9" tint="-0.499984740745262"/>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style="thin">
        <color theme="9" tint="-0.249977111117893"/>
      </left>
      <right style="thin">
        <color theme="9" tint="-0.499984740745262"/>
      </right>
      <top style="thin">
        <color theme="9" tint="-0.249977111117893"/>
      </top>
      <bottom/>
      <diagonal/>
    </border>
    <border>
      <left/>
      <right/>
      <top style="thin">
        <color theme="9" tint="-0.249977111117893"/>
      </top>
      <bottom/>
      <diagonal/>
    </border>
    <border>
      <left/>
      <right style="thin">
        <color theme="9" tint="-0.249977111117893"/>
      </right>
      <top style="thin">
        <color theme="9" tint="-0.249977111117893"/>
      </top>
      <bottom/>
      <diagonal/>
    </border>
    <border>
      <left style="thin">
        <color theme="9" tint="-0.499984740745262"/>
      </left>
      <right style="thin">
        <color theme="9" tint="-0.499984740745262"/>
      </right>
      <top/>
      <bottom/>
      <diagonal/>
    </border>
    <border>
      <left style="thin">
        <color theme="9" tint="-0.499984740745262"/>
      </left>
      <right/>
      <top/>
      <bottom/>
      <diagonal/>
    </border>
    <border>
      <left/>
      <right style="thin">
        <color theme="9" tint="-0.499984740745262"/>
      </right>
      <top/>
      <bottom style="thin">
        <color theme="9" tint="-0.249977111117893"/>
      </bottom>
      <diagonal/>
    </border>
    <border>
      <left/>
      <right/>
      <top style="thin">
        <color theme="4" tint="0.39994506668294322"/>
      </top>
      <bottom/>
      <diagonal/>
    </border>
    <border>
      <left/>
      <right/>
      <top style="thin">
        <color theme="9" tint="-0.499984740745262"/>
      </top>
      <bottom/>
      <diagonal/>
    </border>
    <border>
      <left style="thin">
        <color theme="9" tint="-0.249977111117893"/>
      </left>
      <right style="thin">
        <color indexed="64"/>
      </right>
      <top style="thin">
        <color theme="9" tint="-0.249977111117893"/>
      </top>
      <bottom style="thin">
        <color theme="9" tint="-0.249977111117893"/>
      </bottom>
      <diagonal/>
    </border>
    <border>
      <left style="thin">
        <color indexed="64"/>
      </left>
      <right style="thin">
        <color indexed="64"/>
      </right>
      <top style="thin">
        <color theme="9" tint="-0.249977111117893"/>
      </top>
      <bottom style="thin">
        <color theme="9" tint="-0.249977111117893"/>
      </bottom>
      <diagonal/>
    </border>
    <border>
      <left style="thin">
        <color indexed="64"/>
      </left>
      <right style="thin">
        <color theme="9" tint="-0.249977111117893"/>
      </right>
      <top style="thin">
        <color theme="9" tint="-0.249977111117893"/>
      </top>
      <bottom style="thin">
        <color theme="9" tint="-0.249977111117893"/>
      </bottom>
      <diagonal/>
    </border>
    <border>
      <left/>
      <right style="thin">
        <color indexed="64"/>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style="thin">
        <color indexed="64"/>
      </bottom>
      <diagonal/>
    </border>
    <border>
      <left style="thin">
        <color theme="9" tint="-0.249977111117893"/>
      </left>
      <right style="thin">
        <color theme="9" tint="-0.249977111117893"/>
      </right>
      <top style="thin">
        <color indexed="64"/>
      </top>
      <bottom style="thin">
        <color theme="9" tint="-0.249977111117893"/>
      </bottom>
      <diagonal/>
    </border>
    <border>
      <left style="thin">
        <color theme="9" tint="-0.499984740745262"/>
      </left>
      <right style="thin">
        <color theme="9" tint="-0.249977111117893"/>
      </right>
      <top style="thin">
        <color theme="9" tint="-0.249977111117893"/>
      </top>
      <bottom/>
      <diagonal/>
    </border>
    <border>
      <left style="thin">
        <color theme="9" tint="-0.499984740745262"/>
      </left>
      <right style="thin">
        <color theme="9" tint="-0.249977111117893"/>
      </right>
      <top/>
      <bottom/>
      <diagonal/>
    </border>
    <border>
      <left/>
      <right/>
      <top style="thin">
        <color theme="9" tint="-0.249977111117893"/>
      </top>
      <bottom style="thin">
        <color indexed="64"/>
      </bottom>
      <diagonal/>
    </border>
    <border>
      <left style="thin">
        <color theme="9" tint="-0.499984740745262"/>
      </left>
      <right style="thin">
        <color theme="9" tint="-0.499984740745262"/>
      </right>
      <top style="thin">
        <color indexed="64"/>
      </top>
      <bottom/>
      <diagonal/>
    </border>
    <border>
      <left style="thin">
        <color theme="9" tint="-0.499984740745262"/>
      </left>
      <right style="thin">
        <color theme="9" tint="-0.499984740745262"/>
      </right>
      <top style="thin">
        <color theme="9" tint="-0.249977111117893"/>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s>
  <cellStyleXfs count="44">
    <xf numFmtId="0" fontId="0" fillId="0" borderId="0"/>
    <xf numFmtId="0" fontId="5" fillId="0" borderId="0"/>
    <xf numFmtId="0" fontId="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64" fontId="31" fillId="0" borderId="0" applyFont="0" applyFill="0" applyBorder="0" applyAlignment="0" applyProtection="0"/>
    <xf numFmtId="38" fontId="1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2" fillId="2" borderId="0" applyNumberFormat="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48" fillId="0" borderId="0"/>
    <xf numFmtId="38"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5" fontId="31" fillId="0" borderId="0" applyFont="0" applyFill="0" applyBorder="0" applyAlignment="0" applyProtection="0"/>
    <xf numFmtId="43" fontId="31" fillId="0" borderId="0" applyFont="0" applyFill="0" applyBorder="0" applyAlignment="0" applyProtection="0"/>
    <xf numFmtId="0" fontId="1" fillId="0" borderId="0"/>
  </cellStyleXfs>
  <cellXfs count="637">
    <xf numFmtId="0" fontId="0" fillId="0" borderId="0" xfId="0"/>
    <xf numFmtId="0" fontId="33" fillId="5" borderId="0" xfId="0" applyFont="1" applyFill="1" applyAlignment="1">
      <alignment horizontal="left"/>
    </xf>
    <xf numFmtId="170" fontId="8" fillId="5" borderId="1" xfId="4" applyNumberFormat="1" applyFont="1" applyFill="1" applyBorder="1" applyAlignment="1">
      <alignment horizontal="center" vertical="center"/>
    </xf>
    <xf numFmtId="170" fontId="8" fillId="5" borderId="0" xfId="4" quotePrefix="1" applyNumberFormat="1" applyFont="1" applyFill="1" applyBorder="1" applyAlignment="1">
      <alignment horizontal="center" vertical="center"/>
    </xf>
    <xf numFmtId="4" fontId="8" fillId="7" borderId="4" xfId="2" applyNumberFormat="1" applyFont="1" applyFill="1" applyBorder="1" applyAlignment="1" applyProtection="1">
      <alignment vertical="center"/>
    </xf>
    <xf numFmtId="4" fontId="8" fillId="7" borderId="5" xfId="2" applyNumberFormat="1" applyFont="1" applyFill="1" applyBorder="1" applyAlignment="1" applyProtection="1">
      <alignment vertical="center"/>
    </xf>
    <xf numFmtId="4" fontId="8" fillId="7" borderId="6" xfId="2" applyNumberFormat="1" applyFont="1" applyFill="1" applyBorder="1" applyAlignment="1" applyProtection="1">
      <alignment vertical="center"/>
    </xf>
    <xf numFmtId="170" fontId="7" fillId="6" borderId="7" xfId="4" applyNumberFormat="1" applyFont="1" applyFill="1" applyBorder="1" applyAlignment="1">
      <alignment horizontal="center" vertical="center"/>
    </xf>
    <xf numFmtId="170" fontId="8" fillId="7" borderId="10" xfId="4" applyNumberFormat="1" applyFont="1" applyFill="1" applyBorder="1" applyAlignment="1">
      <alignment horizontal="center" vertical="center"/>
    </xf>
    <xf numFmtId="4" fontId="8" fillId="7" borderId="5" xfId="2" applyNumberFormat="1" applyFont="1" applyFill="1" applyBorder="1" applyAlignment="1" applyProtection="1">
      <alignment horizontal="left" vertical="center"/>
    </xf>
    <xf numFmtId="4" fontId="7" fillId="7" borderId="14" xfId="2" applyNumberFormat="1" applyFont="1" applyFill="1" applyBorder="1" applyAlignment="1" applyProtection="1">
      <alignment vertical="center"/>
    </xf>
    <xf numFmtId="4" fontId="7" fillId="6" borderId="15" xfId="2" applyNumberFormat="1" applyFont="1" applyFill="1" applyBorder="1" applyAlignment="1" applyProtection="1">
      <alignment vertical="center"/>
    </xf>
    <xf numFmtId="4" fontId="7" fillId="9" borderId="8" xfId="2" applyNumberFormat="1" applyFont="1" applyFill="1" applyBorder="1" applyAlignment="1" applyProtection="1">
      <alignment vertical="center"/>
    </xf>
    <xf numFmtId="4" fontId="7" fillId="9" borderId="16" xfId="2" applyNumberFormat="1" applyFont="1" applyFill="1" applyBorder="1" applyAlignment="1" applyProtection="1">
      <alignment vertical="center"/>
    </xf>
    <xf numFmtId="4" fontId="8" fillId="9" borderId="12" xfId="2" applyNumberFormat="1" applyFont="1" applyFill="1" applyBorder="1" applyAlignment="1" applyProtection="1">
      <alignment horizontal="left" vertical="center"/>
    </xf>
    <xf numFmtId="4" fontId="7" fillId="7" borderId="12" xfId="2" applyNumberFormat="1" applyFont="1" applyFill="1" applyBorder="1" applyAlignment="1" applyProtection="1">
      <alignment vertical="center"/>
    </xf>
    <xf numFmtId="4" fontId="9" fillId="7" borderId="6" xfId="15" applyNumberFormat="1" applyFont="1" applyFill="1" applyBorder="1" applyAlignment="1">
      <alignment vertical="center"/>
    </xf>
    <xf numFmtId="170" fontId="8" fillId="5" borderId="15" xfId="4" applyNumberFormat="1" applyFont="1" applyFill="1" applyBorder="1" applyAlignment="1">
      <alignment horizontal="center" vertical="center"/>
    </xf>
    <xf numFmtId="170" fontId="8" fillId="5" borderId="17" xfId="4" applyNumberFormat="1" applyFont="1" applyFill="1" applyBorder="1" applyAlignment="1">
      <alignment horizontal="center" vertical="center"/>
    </xf>
    <xf numFmtId="170" fontId="8" fillId="5" borderId="18" xfId="4" applyNumberFormat="1" applyFont="1" applyFill="1" applyBorder="1" applyAlignment="1">
      <alignment horizontal="center" vertical="center"/>
    </xf>
    <xf numFmtId="170" fontId="8" fillId="10" borderId="17" xfId="4" applyNumberFormat="1" applyFont="1" applyFill="1" applyBorder="1" applyAlignment="1">
      <alignment horizontal="center" vertical="center"/>
    </xf>
    <xf numFmtId="170" fontId="8" fillId="10" borderId="4" xfId="4" applyNumberFormat="1" applyFont="1" applyFill="1" applyBorder="1" applyAlignment="1">
      <alignment horizontal="center" vertical="center"/>
    </xf>
    <xf numFmtId="170" fontId="8" fillId="10" borderId="0" xfId="4" applyNumberFormat="1" applyFont="1" applyFill="1" applyBorder="1" applyAlignment="1">
      <alignment horizontal="center" vertical="center"/>
    </xf>
    <xf numFmtId="170" fontId="8" fillId="10" borderId="9" xfId="4" applyNumberFormat="1" applyFont="1" applyFill="1" applyBorder="1" applyAlignment="1">
      <alignment horizontal="center" vertical="center"/>
    </xf>
    <xf numFmtId="170" fontId="8" fillId="10" borderId="5" xfId="4" applyNumberFormat="1" applyFont="1" applyFill="1" applyBorder="1" applyAlignment="1">
      <alignment horizontal="center" vertical="center"/>
    </xf>
    <xf numFmtId="170" fontId="8" fillId="9" borderId="13" xfId="4" applyNumberFormat="1" applyFont="1" applyFill="1" applyBorder="1" applyAlignment="1">
      <alignment horizontal="center" vertical="center"/>
    </xf>
    <xf numFmtId="170" fontId="8" fillId="9" borderId="10" xfId="4" applyNumberFormat="1" applyFont="1" applyFill="1" applyBorder="1" applyAlignment="1">
      <alignment horizontal="center" vertical="center"/>
    </xf>
    <xf numFmtId="170" fontId="8" fillId="9" borderId="0" xfId="4" applyNumberFormat="1" applyFont="1" applyFill="1" applyBorder="1" applyAlignment="1">
      <alignment horizontal="center" vertical="center"/>
    </xf>
    <xf numFmtId="170" fontId="8" fillId="9" borderId="4" xfId="4" applyNumberFormat="1" applyFont="1" applyFill="1" applyBorder="1" applyAlignment="1">
      <alignment horizontal="center" vertical="center"/>
    </xf>
    <xf numFmtId="170" fontId="8" fillId="7" borderId="13" xfId="4" applyNumberFormat="1" applyFont="1" applyFill="1" applyBorder="1" applyAlignment="1">
      <alignment horizontal="center" vertical="center"/>
    </xf>
    <xf numFmtId="170" fontId="8" fillId="5" borderId="4" xfId="4" applyNumberFormat="1" applyFont="1" applyFill="1" applyBorder="1" applyAlignment="1">
      <alignment horizontal="center" vertical="center"/>
    </xf>
    <xf numFmtId="170" fontId="8" fillId="9" borderId="19" xfId="4" applyNumberFormat="1" applyFont="1" applyFill="1" applyBorder="1" applyAlignment="1">
      <alignment horizontal="center" vertical="center"/>
    </xf>
    <xf numFmtId="170" fontId="8" fillId="9" borderId="20" xfId="4" applyNumberFormat="1" applyFont="1" applyFill="1" applyBorder="1" applyAlignment="1">
      <alignment horizontal="center" vertical="center"/>
    </xf>
    <xf numFmtId="170" fontId="8" fillId="9" borderId="1" xfId="4" applyNumberFormat="1" applyFont="1" applyFill="1" applyBorder="1" applyAlignment="1">
      <alignment horizontal="center" vertical="center"/>
    </xf>
    <xf numFmtId="170" fontId="8" fillId="6" borderId="15" xfId="4" applyNumberFormat="1" applyFont="1" applyFill="1" applyBorder="1" applyAlignment="1">
      <alignment horizontal="center" vertical="center"/>
    </xf>
    <xf numFmtId="170" fontId="8" fillId="6" borderId="17" xfId="4" applyNumberFormat="1" applyFont="1" applyFill="1" applyBorder="1" applyAlignment="1">
      <alignment horizontal="center" vertical="center"/>
    </xf>
    <xf numFmtId="170" fontId="8" fillId="6" borderId="18" xfId="4" applyNumberFormat="1" applyFont="1" applyFill="1" applyBorder="1" applyAlignment="1">
      <alignment horizontal="center" vertical="center"/>
    </xf>
    <xf numFmtId="170" fontId="8" fillId="6" borderId="4" xfId="4" applyNumberFormat="1" applyFont="1" applyFill="1" applyBorder="1" applyAlignment="1">
      <alignment horizontal="center" vertical="center"/>
    </xf>
    <xf numFmtId="170" fontId="8" fillId="5" borderId="21" xfId="4" applyNumberFormat="1" applyFont="1" applyFill="1" applyBorder="1" applyAlignment="1">
      <alignment horizontal="center" vertical="center"/>
    </xf>
    <xf numFmtId="170" fontId="8" fillId="9" borderId="8" xfId="4" applyNumberFormat="1" applyFont="1" applyFill="1" applyBorder="1" applyAlignment="1">
      <alignment horizontal="center" vertical="center"/>
    </xf>
    <xf numFmtId="170" fontId="8" fillId="9" borderId="3" xfId="4" applyNumberFormat="1" applyFont="1" applyFill="1" applyBorder="1" applyAlignment="1">
      <alignment horizontal="center" vertical="center"/>
    </xf>
    <xf numFmtId="170" fontId="8" fillId="9" borderId="11" xfId="4" applyNumberFormat="1" applyFont="1" applyFill="1" applyBorder="1" applyAlignment="1">
      <alignment horizontal="center" vertical="center"/>
    </xf>
    <xf numFmtId="170" fontId="8" fillId="9" borderId="6" xfId="4" applyNumberFormat="1" applyFont="1" applyFill="1" applyBorder="1" applyAlignment="1">
      <alignment horizontal="center" vertical="center"/>
    </xf>
    <xf numFmtId="170" fontId="8" fillId="9" borderId="21" xfId="4" applyNumberFormat="1" applyFont="1" applyFill="1" applyBorder="1" applyAlignment="1">
      <alignment horizontal="center" vertical="center"/>
    </xf>
    <xf numFmtId="0" fontId="0" fillId="5" borderId="0" xfId="0" applyFill="1"/>
    <xf numFmtId="4" fontId="7" fillId="6" borderId="7" xfId="14" applyNumberFormat="1" applyFont="1" applyFill="1" applyBorder="1" applyAlignment="1">
      <alignment vertical="center"/>
    </xf>
    <xf numFmtId="4" fontId="7" fillId="8" borderId="22" xfId="5" applyNumberFormat="1" applyFont="1" applyFill="1" applyBorder="1" applyAlignment="1">
      <alignment horizontal="right" vertical="center" indent="1"/>
    </xf>
    <xf numFmtId="170" fontId="34" fillId="5" borderId="0" xfId="4" applyNumberFormat="1" applyFont="1" applyFill="1"/>
    <xf numFmtId="4" fontId="7" fillId="8" borderId="0" xfId="5" applyNumberFormat="1" applyFont="1" applyFill="1" applyBorder="1" applyAlignment="1">
      <alignment horizontal="right" vertical="center" indent="1"/>
    </xf>
    <xf numFmtId="0" fontId="0" fillId="11" borderId="0" xfId="0" applyFill="1"/>
    <xf numFmtId="4" fontId="7" fillId="8" borderId="0" xfId="5" applyNumberFormat="1" applyFont="1" applyFill="1" applyBorder="1" applyAlignment="1">
      <alignment horizontal="left" vertical="center" indent="1"/>
    </xf>
    <xf numFmtId="0" fontId="35" fillId="11" borderId="0" xfId="0" applyFont="1" applyFill="1"/>
    <xf numFmtId="4" fontId="7" fillId="8" borderId="0" xfId="5" applyNumberFormat="1" applyFont="1" applyFill="1" applyBorder="1" applyAlignment="1">
      <alignment horizontal="left" vertical="center"/>
    </xf>
    <xf numFmtId="170" fontId="34" fillId="5" borderId="0" xfId="4" applyNumberFormat="1" applyFont="1" applyFill="1" applyAlignment="1">
      <alignment horizontal="left" indent="2"/>
    </xf>
    <xf numFmtId="170" fontId="34" fillId="12" borderId="0" xfId="4" applyNumberFormat="1" applyFont="1" applyFill="1"/>
    <xf numFmtId="4" fontId="7" fillId="12" borderId="0" xfId="0" applyNumberFormat="1" applyFont="1" applyFill="1" applyAlignment="1">
      <alignment vertical="center"/>
    </xf>
    <xf numFmtId="170" fontId="35" fillId="12" borderId="0" xfId="4" applyNumberFormat="1" applyFont="1" applyFill="1" applyAlignment="1">
      <alignment horizontal="left" vertical="center"/>
    </xf>
    <xf numFmtId="0" fontId="35" fillId="11" borderId="0" xfId="0" applyFont="1" applyFill="1" applyAlignment="1">
      <alignment horizontal="left" vertical="center"/>
    </xf>
    <xf numFmtId="4" fontId="8" fillId="12" borderId="0" xfId="0" applyNumberFormat="1" applyFont="1" applyFill="1" applyAlignment="1">
      <alignment vertical="center"/>
    </xf>
    <xf numFmtId="170" fontId="34" fillId="12" borderId="0" xfId="0" applyNumberFormat="1" applyFont="1" applyFill="1"/>
    <xf numFmtId="4" fontId="7" fillId="8" borderId="22" xfId="5" applyNumberFormat="1" applyFont="1" applyFill="1" applyBorder="1" applyAlignment="1">
      <alignment horizontal="left" vertical="center" indent="1"/>
    </xf>
    <xf numFmtId="4" fontId="8" fillId="5" borderId="0" xfId="5" applyNumberFormat="1" applyFont="1" applyFill="1" applyBorder="1" applyAlignment="1">
      <alignment horizontal="right" vertical="center" indent="1"/>
    </xf>
    <xf numFmtId="4" fontId="7" fillId="11" borderId="0" xfId="5" applyNumberFormat="1" applyFont="1" applyFill="1" applyBorder="1" applyAlignment="1">
      <alignment horizontal="left" vertical="center"/>
    </xf>
    <xf numFmtId="4" fontId="8" fillId="11" borderId="0" xfId="5" applyNumberFormat="1" applyFont="1" applyFill="1" applyBorder="1" applyAlignment="1">
      <alignment horizontal="right" vertical="center" indent="1"/>
    </xf>
    <xf numFmtId="170" fontId="35" fillId="11" borderId="0" xfId="4" applyNumberFormat="1" applyFont="1" applyFill="1"/>
    <xf numFmtId="0" fontId="4" fillId="5" borderId="0" xfId="2" applyFill="1" applyBorder="1" applyAlignment="1" applyProtection="1"/>
    <xf numFmtId="0" fontId="34" fillId="5" borderId="0" xfId="0" applyFont="1" applyFill="1"/>
    <xf numFmtId="0" fontId="11" fillId="5" borderId="0" xfId="2" applyFont="1" applyFill="1" applyBorder="1" applyAlignment="1" applyProtection="1"/>
    <xf numFmtId="4" fontId="8" fillId="5" borderId="0" xfId="14" applyNumberFormat="1" applyFont="1" applyFill="1"/>
    <xf numFmtId="4" fontId="7" fillId="5" borderId="0" xfId="2" applyNumberFormat="1" applyFont="1" applyFill="1" applyBorder="1" applyAlignment="1" applyProtection="1">
      <alignment vertical="center"/>
    </xf>
    <xf numFmtId="165" fontId="7" fillId="5" borderId="0" xfId="6" applyFont="1" applyFill="1" applyBorder="1" applyAlignment="1">
      <alignment horizontal="center" vertical="center"/>
    </xf>
    <xf numFmtId="4" fontId="8" fillId="5" borderId="0" xfId="14" applyNumberFormat="1" applyFont="1" applyFill="1" applyAlignment="1">
      <alignment horizontal="center" vertical="center"/>
    </xf>
    <xf numFmtId="4" fontId="8" fillId="11" borderId="0" xfId="14" applyNumberFormat="1" applyFont="1" applyFill="1" applyAlignment="1">
      <alignment horizontal="center" vertical="center" wrapText="1"/>
    </xf>
    <xf numFmtId="4" fontId="8" fillId="11" borderId="1" xfId="14" applyNumberFormat="1" applyFont="1" applyFill="1" applyBorder="1" applyAlignment="1">
      <alignment horizontal="center" vertical="center" wrapText="1"/>
    </xf>
    <xf numFmtId="4" fontId="8" fillId="11" borderId="0" xfId="14" quotePrefix="1" applyNumberFormat="1" applyFont="1" applyFill="1" applyAlignment="1">
      <alignment horizontal="center" vertical="center" wrapText="1"/>
    </xf>
    <xf numFmtId="4" fontId="9" fillId="11" borderId="0" xfId="15" applyNumberFormat="1" applyFont="1" applyFill="1" applyAlignment="1">
      <alignment horizontal="center" vertical="center" wrapText="1"/>
    </xf>
    <xf numFmtId="4" fontId="9" fillId="11" borderId="1" xfId="15" applyNumberFormat="1" applyFont="1" applyFill="1" applyBorder="1" applyAlignment="1">
      <alignment horizontal="center" vertical="center" wrapText="1"/>
    </xf>
    <xf numFmtId="4" fontId="8" fillId="5" borderId="0" xfId="2" applyNumberFormat="1" applyFont="1" applyFill="1" applyBorder="1" applyAlignment="1" applyProtection="1">
      <alignment vertical="center"/>
    </xf>
    <xf numFmtId="165" fontId="34" fillId="5" borderId="0" xfId="0" applyNumberFormat="1" applyFont="1" applyFill="1"/>
    <xf numFmtId="169" fontId="8" fillId="5" borderId="0" xfId="14" applyNumberFormat="1" applyFont="1" applyFill="1" applyAlignment="1">
      <alignment horizontal="center" vertical="center"/>
    </xf>
    <xf numFmtId="0" fontId="33" fillId="5" borderId="0" xfId="0" applyFont="1" applyFill="1"/>
    <xf numFmtId="0" fontId="14" fillId="5" borderId="0" xfId="2" applyFont="1" applyFill="1" applyBorder="1" applyAlignment="1" applyProtection="1"/>
    <xf numFmtId="170" fontId="8" fillId="6" borderId="0" xfId="4" applyNumberFormat="1" applyFont="1" applyFill="1" applyBorder="1" applyAlignment="1">
      <alignment horizontal="center" vertical="center"/>
    </xf>
    <xf numFmtId="170" fontId="8" fillId="5" borderId="0" xfId="4" applyNumberFormat="1" applyFont="1" applyFill="1" applyBorder="1" applyAlignment="1">
      <alignment horizontal="center" vertical="center"/>
    </xf>
    <xf numFmtId="170" fontId="34" fillId="5" borderId="0" xfId="4" applyNumberFormat="1" applyFont="1" applyFill="1" applyBorder="1"/>
    <xf numFmtId="4" fontId="7" fillId="8" borderId="12" xfId="2" applyNumberFormat="1" applyFont="1" applyFill="1" applyBorder="1" applyAlignment="1" applyProtection="1">
      <alignment vertical="center"/>
    </xf>
    <xf numFmtId="170" fontId="34" fillId="8" borderId="13" xfId="4" applyNumberFormat="1" applyFont="1" applyFill="1" applyBorder="1"/>
    <xf numFmtId="0" fontId="34" fillId="13" borderId="4" xfId="0" applyFont="1" applyFill="1" applyBorder="1"/>
    <xf numFmtId="0" fontId="34" fillId="13" borderId="5" xfId="0" applyFont="1" applyFill="1" applyBorder="1"/>
    <xf numFmtId="4" fontId="7" fillId="8" borderId="2" xfId="2" applyNumberFormat="1" applyFont="1" applyFill="1" applyBorder="1" applyAlignment="1" applyProtection="1">
      <alignment vertical="center"/>
    </xf>
    <xf numFmtId="4" fontId="8" fillId="11" borderId="7" xfId="14" applyNumberFormat="1" applyFont="1" applyFill="1" applyBorder="1" applyAlignment="1">
      <alignment horizontal="center" vertical="center" wrapText="1"/>
    </xf>
    <xf numFmtId="170" fontId="34" fillId="8" borderId="12" xfId="4" applyNumberFormat="1" applyFont="1" applyFill="1" applyBorder="1"/>
    <xf numFmtId="170" fontId="8" fillId="7" borderId="2" xfId="4" applyNumberFormat="1" applyFont="1" applyFill="1" applyBorder="1" applyAlignment="1">
      <alignment horizontal="center" vertical="center"/>
    </xf>
    <xf numFmtId="170" fontId="34" fillId="5" borderId="3" xfId="4" applyNumberFormat="1" applyFont="1" applyFill="1" applyBorder="1"/>
    <xf numFmtId="170" fontId="8" fillId="5" borderId="3" xfId="4" applyNumberFormat="1" applyFont="1" applyFill="1" applyBorder="1" applyAlignment="1">
      <alignment horizontal="center" vertical="center"/>
    </xf>
    <xf numFmtId="170" fontId="8" fillId="7" borderId="5" xfId="4" applyNumberFormat="1" applyFont="1" applyFill="1" applyBorder="1" applyAlignment="1">
      <alignment horizontal="center" vertical="center"/>
    </xf>
    <xf numFmtId="170" fontId="8" fillId="7" borderId="6" xfId="4" applyNumberFormat="1" applyFont="1" applyFill="1" applyBorder="1" applyAlignment="1">
      <alignment horizontal="center" vertical="center"/>
    </xf>
    <xf numFmtId="170" fontId="34" fillId="8" borderId="2" xfId="4" applyNumberFormat="1" applyFont="1" applyFill="1" applyBorder="1"/>
    <xf numFmtId="170" fontId="34" fillId="5" borderId="5" xfId="4" applyNumberFormat="1" applyFont="1" applyFill="1" applyBorder="1"/>
    <xf numFmtId="170" fontId="34" fillId="5" borderId="6" xfId="4" applyNumberFormat="1" applyFont="1" applyFill="1" applyBorder="1"/>
    <xf numFmtId="170" fontId="34" fillId="8" borderId="10" xfId="4" applyNumberFormat="1" applyFont="1" applyFill="1" applyBorder="1"/>
    <xf numFmtId="4" fontId="8" fillId="7" borderId="15" xfId="2" applyNumberFormat="1" applyFont="1" applyFill="1" applyBorder="1" applyAlignment="1" applyProtection="1">
      <alignment vertical="center"/>
    </xf>
    <xf numFmtId="4" fontId="8" fillId="7" borderId="7" xfId="2" applyNumberFormat="1" applyFont="1" applyFill="1" applyBorder="1" applyAlignment="1" applyProtection="1">
      <alignment vertical="center"/>
    </xf>
    <xf numFmtId="4" fontId="8" fillId="7" borderId="8" xfId="2" applyNumberFormat="1" applyFont="1" applyFill="1" applyBorder="1" applyAlignment="1" applyProtection="1">
      <alignment vertical="center"/>
    </xf>
    <xf numFmtId="170" fontId="34" fillId="5" borderId="7" xfId="4" applyNumberFormat="1" applyFont="1" applyFill="1" applyBorder="1"/>
    <xf numFmtId="170" fontId="34" fillId="5" borderId="9" xfId="4" applyNumberFormat="1" applyFont="1" applyFill="1" applyBorder="1"/>
    <xf numFmtId="170" fontId="34" fillId="5" borderId="8" xfId="4" applyNumberFormat="1" applyFont="1" applyFill="1" applyBorder="1"/>
    <xf numFmtId="170" fontId="8" fillId="6" borderId="3" xfId="4" applyNumberFormat="1" applyFont="1" applyFill="1" applyBorder="1" applyAlignment="1">
      <alignment horizontal="center" vertical="center"/>
    </xf>
    <xf numFmtId="4" fontId="7" fillId="6" borderId="7" xfId="2" applyNumberFormat="1" applyFont="1" applyFill="1" applyBorder="1" applyAlignment="1" applyProtection="1">
      <alignment vertical="center"/>
    </xf>
    <xf numFmtId="4" fontId="9" fillId="7" borderId="7" xfId="15" applyNumberFormat="1" applyFont="1" applyFill="1" applyBorder="1" applyAlignment="1">
      <alignment vertical="center"/>
    </xf>
    <xf numFmtId="170" fontId="8" fillId="6" borderId="7" xfId="4" applyNumberFormat="1" applyFont="1" applyFill="1" applyBorder="1" applyAlignment="1">
      <alignment horizontal="center" vertical="center"/>
    </xf>
    <xf numFmtId="170" fontId="8" fillId="6" borderId="9" xfId="4" applyNumberFormat="1" applyFont="1" applyFill="1" applyBorder="1" applyAlignment="1">
      <alignment horizontal="center" vertical="center"/>
    </xf>
    <xf numFmtId="170" fontId="8" fillId="5" borderId="7" xfId="4" applyNumberFormat="1" applyFont="1" applyFill="1" applyBorder="1" applyAlignment="1">
      <alignment horizontal="center" vertical="center"/>
    </xf>
    <xf numFmtId="170" fontId="8" fillId="5" borderId="9" xfId="4" applyNumberFormat="1" applyFont="1" applyFill="1" applyBorder="1" applyAlignment="1">
      <alignment horizontal="center" vertical="center"/>
    </xf>
    <xf numFmtId="170" fontId="8" fillId="6" borderId="8" xfId="4" applyNumberFormat="1" applyFont="1" applyFill="1" applyBorder="1" applyAlignment="1">
      <alignment horizontal="center" vertical="center"/>
    </xf>
    <xf numFmtId="170" fontId="8" fillId="6" borderId="11" xfId="4" applyNumberFormat="1" applyFont="1" applyFill="1" applyBorder="1" applyAlignment="1">
      <alignment horizontal="center" vertical="center"/>
    </xf>
    <xf numFmtId="170" fontId="8" fillId="5" borderId="7" xfId="4" quotePrefix="1" applyNumberFormat="1" applyFont="1" applyFill="1" applyBorder="1" applyAlignment="1">
      <alignment horizontal="center" vertical="center"/>
    </xf>
    <xf numFmtId="170" fontId="8" fillId="7" borderId="9" xfId="4" applyNumberFormat="1" applyFont="1" applyFill="1" applyBorder="1" applyAlignment="1">
      <alignment horizontal="center" vertical="center"/>
    </xf>
    <xf numFmtId="170" fontId="8" fillId="7" borderId="11" xfId="4" applyNumberFormat="1" applyFont="1" applyFill="1" applyBorder="1" applyAlignment="1">
      <alignment horizontal="center" vertical="center"/>
    </xf>
    <xf numFmtId="170" fontId="8" fillId="6" borderId="5" xfId="4" applyNumberFormat="1" applyFont="1" applyFill="1" applyBorder="1" applyAlignment="1">
      <alignment horizontal="center" vertical="center"/>
    </xf>
    <xf numFmtId="170" fontId="8" fillId="5" borderId="5" xfId="4" applyNumberFormat="1" applyFont="1" applyFill="1" applyBorder="1" applyAlignment="1">
      <alignment horizontal="center" vertical="center"/>
    </xf>
    <xf numFmtId="170" fontId="8" fillId="6" borderId="6" xfId="4" applyNumberFormat="1" applyFont="1" applyFill="1" applyBorder="1" applyAlignment="1">
      <alignment horizontal="center" vertical="center"/>
    </xf>
    <xf numFmtId="170" fontId="7" fillId="7" borderId="10" xfId="4" applyNumberFormat="1" applyFont="1" applyFill="1" applyBorder="1" applyAlignment="1">
      <alignment horizontal="center" vertical="center"/>
    </xf>
    <xf numFmtId="170" fontId="7" fillId="7" borderId="9" xfId="4" applyNumberFormat="1" applyFont="1" applyFill="1" applyBorder="1" applyAlignment="1">
      <alignment horizontal="center" vertical="center"/>
    </xf>
    <xf numFmtId="170" fontId="7" fillId="7" borderId="11" xfId="4" applyNumberFormat="1" applyFont="1" applyFill="1" applyBorder="1" applyAlignment="1">
      <alignment horizontal="center" vertical="center"/>
    </xf>
    <xf numFmtId="170" fontId="8" fillId="5" borderId="8" xfId="4" applyNumberFormat="1" applyFont="1" applyFill="1" applyBorder="1" applyAlignment="1">
      <alignment horizontal="center" vertical="center"/>
    </xf>
    <xf numFmtId="170" fontId="8" fillId="5" borderId="11" xfId="4" applyNumberFormat="1" applyFont="1" applyFill="1" applyBorder="1" applyAlignment="1">
      <alignment horizontal="center" vertical="center"/>
    </xf>
    <xf numFmtId="170" fontId="8" fillId="5" borderId="6" xfId="4" applyNumberFormat="1" applyFont="1" applyFill="1" applyBorder="1" applyAlignment="1">
      <alignment horizontal="center" vertical="center"/>
    </xf>
    <xf numFmtId="4" fontId="9" fillId="7" borderId="8" xfId="15" applyNumberFormat="1" applyFont="1" applyFill="1" applyBorder="1" applyAlignment="1">
      <alignment vertical="center"/>
    </xf>
    <xf numFmtId="0" fontId="34" fillId="11" borderId="0" xfId="0" applyFont="1" applyFill="1"/>
    <xf numFmtId="4" fontId="7" fillId="8" borderId="22" xfId="5" applyNumberFormat="1" applyFont="1" applyFill="1" applyBorder="1" applyAlignment="1">
      <alignment horizontal="center" vertical="center"/>
    </xf>
    <xf numFmtId="4" fontId="7" fillId="6" borderId="8" xfId="14" applyNumberFormat="1" applyFont="1" applyFill="1" applyBorder="1" applyAlignment="1">
      <alignment vertical="center"/>
    </xf>
    <xf numFmtId="165" fontId="7" fillId="8" borderId="22" xfId="5" applyNumberFormat="1" applyFont="1" applyFill="1" applyBorder="1" applyAlignment="1">
      <alignment horizontal="right" vertical="center" indent="1"/>
    </xf>
    <xf numFmtId="4" fontId="0" fillId="5" borderId="0" xfId="0" applyNumberFormat="1" applyFill="1"/>
    <xf numFmtId="4" fontId="7" fillId="11" borderId="0" xfId="5" applyNumberFormat="1" applyFont="1" applyFill="1" applyBorder="1" applyAlignment="1">
      <alignment horizontal="right" vertical="center" indent="1"/>
    </xf>
    <xf numFmtId="170" fontId="33" fillId="11" borderId="0" xfId="4" applyNumberFormat="1" applyFont="1" applyFill="1"/>
    <xf numFmtId="170" fontId="37" fillId="5" borderId="0" xfId="4" applyNumberFormat="1" applyFont="1" applyFill="1"/>
    <xf numFmtId="0" fontId="1" fillId="3" borderId="0" xfId="8" applyFill="1"/>
    <xf numFmtId="0" fontId="1" fillId="3" borderId="0" xfId="8" applyFill="1" applyAlignment="1">
      <alignment horizontal="center"/>
    </xf>
    <xf numFmtId="0" fontId="19" fillId="3" borderId="0" xfId="8" applyFont="1" applyFill="1"/>
    <xf numFmtId="0" fontId="20" fillId="3" borderId="0" xfId="8" applyFont="1" applyFill="1"/>
    <xf numFmtId="0" fontId="1" fillId="3" borderId="0" xfId="8" applyFill="1" applyAlignment="1">
      <alignment vertical="center"/>
    </xf>
    <xf numFmtId="0" fontId="1" fillId="3" borderId="0" xfId="8" applyFill="1" applyAlignment="1">
      <alignment horizontal="right" vertical="center"/>
    </xf>
    <xf numFmtId="0" fontId="1" fillId="5" borderId="0" xfId="8" applyFill="1"/>
    <xf numFmtId="0" fontId="1" fillId="4" borderId="0" xfId="8" applyFill="1"/>
    <xf numFmtId="0" fontId="3" fillId="3" borderId="0" xfId="25" applyFill="1" applyAlignment="1">
      <alignment vertical="center"/>
    </xf>
    <xf numFmtId="0" fontId="1" fillId="4" borderId="0" xfId="8" applyFill="1" applyAlignment="1">
      <alignment vertical="center"/>
    </xf>
    <xf numFmtId="0" fontId="4" fillId="3" borderId="0" xfId="2" applyFill="1" applyAlignment="1" applyProtection="1">
      <alignment vertical="center"/>
    </xf>
    <xf numFmtId="0" fontId="1" fillId="5" borderId="0" xfId="25" applyFont="1" applyFill="1" applyAlignment="1">
      <alignment vertical="center"/>
    </xf>
    <xf numFmtId="3" fontId="1" fillId="5" borderId="0" xfId="25" applyNumberFormat="1" applyFont="1" applyFill="1" applyAlignment="1">
      <alignment horizontal="right" vertical="center" indent="1"/>
    </xf>
    <xf numFmtId="0" fontId="1" fillId="5" borderId="0" xfId="8" applyFill="1" applyAlignment="1">
      <alignment vertical="center"/>
    </xf>
    <xf numFmtId="0" fontId="17" fillId="5" borderId="0" xfId="25" applyFont="1" applyFill="1" applyAlignment="1">
      <alignment horizontal="right" vertical="center" indent="1"/>
    </xf>
    <xf numFmtId="0" fontId="1" fillId="5" borderId="0" xfId="25" applyFont="1" applyFill="1" applyAlignment="1">
      <alignment horizontal="right" vertical="center" indent="1"/>
    </xf>
    <xf numFmtId="0" fontId="3" fillId="3" borderId="0" xfId="25" applyFill="1"/>
    <xf numFmtId="0" fontId="3" fillId="5" borderId="0" xfId="25" applyFill="1"/>
    <xf numFmtId="0" fontId="4" fillId="3" borderId="0" xfId="2" applyNumberFormat="1" applyFill="1" applyAlignment="1" applyProtection="1">
      <alignment vertical="center"/>
    </xf>
    <xf numFmtId="0" fontId="1" fillId="3" borderId="0" xfId="26" applyFont="1" applyFill="1" applyAlignment="1">
      <alignment vertical="center"/>
    </xf>
    <xf numFmtId="0" fontId="24" fillId="3" borderId="0" xfId="26" applyFont="1" applyFill="1"/>
    <xf numFmtId="0" fontId="40" fillId="3" borderId="0" xfId="8" applyFont="1" applyFill="1"/>
    <xf numFmtId="0" fontId="24" fillId="5" borderId="0" xfId="26" applyFont="1" applyFill="1"/>
    <xf numFmtId="0" fontId="17" fillId="5" borderId="0" xfId="8" applyFont="1" applyFill="1"/>
    <xf numFmtId="0" fontId="17" fillId="0" borderId="0" xfId="8" applyFont="1"/>
    <xf numFmtId="0" fontId="1" fillId="0" borderId="0" xfId="8"/>
    <xf numFmtId="1" fontId="41" fillId="3" borderId="0" xfId="5" applyNumberFormat="1" applyFont="1" applyFill="1"/>
    <xf numFmtId="3" fontId="1" fillId="3" borderId="0" xfId="8" applyNumberFormat="1" applyFill="1"/>
    <xf numFmtId="0" fontId="42" fillId="3" borderId="0" xfId="8" applyFont="1" applyFill="1"/>
    <xf numFmtId="0" fontId="41" fillId="4" borderId="0" xfId="8" applyFont="1" applyFill="1"/>
    <xf numFmtId="9" fontId="40" fillId="3" borderId="0" xfId="28" applyFont="1" applyFill="1" applyBorder="1"/>
    <xf numFmtId="0" fontId="25" fillId="5" borderId="0" xfId="16" applyFont="1" applyFill="1" applyAlignment="1">
      <alignment horizontal="left"/>
    </xf>
    <xf numFmtId="10" fontId="1" fillId="3" borderId="0" xfId="8" applyNumberFormat="1" applyFill="1"/>
    <xf numFmtId="169" fontId="1" fillId="5" borderId="0" xfId="6" applyNumberFormat="1" applyFont="1" applyFill="1" applyBorder="1" applyAlignment="1">
      <alignment horizontal="right" vertical="center"/>
    </xf>
    <xf numFmtId="0" fontId="1" fillId="3" borderId="0" xfId="17" applyFont="1" applyFill="1" applyAlignment="1">
      <alignment vertical="center"/>
    </xf>
    <xf numFmtId="0" fontId="4" fillId="3" borderId="0" xfId="2" applyFill="1" applyBorder="1" applyAlignment="1" applyProtection="1">
      <alignment vertical="center"/>
    </xf>
    <xf numFmtId="0" fontId="15" fillId="3" borderId="0" xfId="19" applyFill="1"/>
    <xf numFmtId="173" fontId="1" fillId="3" borderId="0" xfId="19" applyNumberFormat="1" applyFont="1" applyFill="1"/>
    <xf numFmtId="0" fontId="1" fillId="3" borderId="0" xfId="19" applyFont="1" applyFill="1"/>
    <xf numFmtId="0" fontId="8" fillId="3" borderId="0" xfId="19" applyFont="1" applyFill="1"/>
    <xf numFmtId="3" fontId="8" fillId="3" borderId="0" xfId="19" applyNumberFormat="1" applyFont="1" applyFill="1"/>
    <xf numFmtId="3" fontId="1" fillId="3" borderId="0" xfId="19" applyNumberFormat="1" applyFont="1" applyFill="1"/>
    <xf numFmtId="10" fontId="1" fillId="3" borderId="0" xfId="19" applyNumberFormat="1" applyFont="1" applyFill="1"/>
    <xf numFmtId="174" fontId="15" fillId="3" borderId="0" xfId="19" applyNumberFormat="1" applyFill="1"/>
    <xf numFmtId="175" fontId="1" fillId="3" borderId="0" xfId="19" applyNumberFormat="1" applyFont="1" applyFill="1"/>
    <xf numFmtId="174" fontId="1" fillId="3" borderId="0" xfId="19" applyNumberFormat="1" applyFont="1" applyFill="1"/>
    <xf numFmtId="3" fontId="1" fillId="5" borderId="0" xfId="8" applyNumberFormat="1" applyFill="1"/>
    <xf numFmtId="4" fontId="17" fillId="5" borderId="0" xfId="5" applyNumberFormat="1" applyFont="1" applyFill="1" applyBorder="1" applyAlignment="1">
      <alignment horizontal="center" vertical="center"/>
    </xf>
    <xf numFmtId="0" fontId="8" fillId="3" borderId="0" xfId="8" applyFont="1" applyFill="1"/>
    <xf numFmtId="0" fontId="8" fillId="4" borderId="0" xfId="8" applyFont="1" applyFill="1"/>
    <xf numFmtId="1" fontId="7" fillId="3" borderId="0" xfId="5" applyNumberFormat="1" applyFont="1" applyFill="1"/>
    <xf numFmtId="3" fontId="15" fillId="3" borderId="0" xfId="20" applyNumberFormat="1" applyFill="1"/>
    <xf numFmtId="3" fontId="1" fillId="3" borderId="0" xfId="20" applyNumberFormat="1" applyFont="1" applyFill="1"/>
    <xf numFmtId="3" fontId="8" fillId="3" borderId="0" xfId="5" applyNumberFormat="1" applyFont="1" applyFill="1" applyBorder="1" applyAlignment="1">
      <alignment horizontal="center"/>
    </xf>
    <xf numFmtId="169" fontId="17" fillId="5" borderId="0" xfId="6" applyNumberFormat="1" applyFont="1" applyFill="1" applyBorder="1" applyAlignment="1">
      <alignment horizontal="right" vertical="center"/>
    </xf>
    <xf numFmtId="0" fontId="1" fillId="3" borderId="0" xfId="21" applyFont="1" applyFill="1"/>
    <xf numFmtId="1" fontId="17" fillId="3" borderId="0" xfId="5" applyNumberFormat="1" applyFont="1" applyFill="1"/>
    <xf numFmtId="174" fontId="8" fillId="3" borderId="0" xfId="5" applyNumberFormat="1" applyFont="1" applyFill="1" applyBorder="1" applyAlignment="1">
      <alignment horizontal="center"/>
    </xf>
    <xf numFmtId="173" fontId="8" fillId="3" borderId="0" xfId="5" applyNumberFormat="1" applyFont="1" applyFill="1" applyBorder="1" applyAlignment="1">
      <alignment horizontal="center"/>
    </xf>
    <xf numFmtId="0" fontId="1" fillId="3" borderId="0" xfId="20" applyFont="1" applyFill="1"/>
    <xf numFmtId="9" fontId="1" fillId="3" borderId="0" xfId="20" applyNumberFormat="1" applyFont="1" applyFill="1"/>
    <xf numFmtId="3" fontId="1" fillId="3" borderId="0" xfId="21" applyNumberFormat="1" applyFont="1" applyFill="1"/>
    <xf numFmtId="4" fontId="1" fillId="3" borderId="0" xfId="21" applyNumberFormat="1" applyFont="1" applyFill="1"/>
    <xf numFmtId="4" fontId="8" fillId="3" borderId="0" xfId="21" applyNumberFormat="1" applyFont="1" applyFill="1"/>
    <xf numFmtId="0" fontId="15" fillId="3" borderId="0" xfId="22" applyFill="1"/>
    <xf numFmtId="0" fontId="1" fillId="3" borderId="0" xfId="22" applyFont="1" applyFill="1"/>
    <xf numFmtId="1" fontId="28" fillId="3" borderId="0" xfId="5" applyNumberFormat="1" applyFont="1" applyFill="1"/>
    <xf numFmtId="0" fontId="15" fillId="3" borderId="0" xfId="20" applyFill="1"/>
    <xf numFmtId="3" fontId="1" fillId="3" borderId="0" xfId="22" applyNumberFormat="1" applyFont="1" applyFill="1"/>
    <xf numFmtId="3" fontId="15" fillId="3" borderId="0" xfId="22" applyNumberFormat="1" applyFill="1"/>
    <xf numFmtId="4" fontId="1" fillId="3" borderId="0" xfId="22" applyNumberFormat="1" applyFont="1" applyFill="1"/>
    <xf numFmtId="0" fontId="24" fillId="3" borderId="0" xfId="23" applyFont="1" applyFill="1"/>
    <xf numFmtId="0" fontId="15" fillId="3" borderId="0" xfId="23" applyFill="1"/>
    <xf numFmtId="0" fontId="8" fillId="3" borderId="0" xfId="23" applyFont="1" applyFill="1"/>
    <xf numFmtId="3" fontId="15" fillId="3" borderId="0" xfId="23" applyNumberFormat="1" applyFill="1"/>
    <xf numFmtId="3" fontId="1" fillId="3" borderId="0" xfId="23" applyNumberFormat="1" applyFont="1" applyFill="1"/>
    <xf numFmtId="0" fontId="25" fillId="0" borderId="0" xfId="23" applyFont="1" applyAlignment="1">
      <alignment horizontal="left"/>
    </xf>
    <xf numFmtId="0" fontId="24" fillId="3" borderId="0" xfId="23" applyFont="1" applyFill="1" applyAlignment="1">
      <alignment vertical="center"/>
    </xf>
    <xf numFmtId="3" fontId="24" fillId="3" borderId="0" xfId="23" applyNumberFormat="1" applyFont="1" applyFill="1" applyAlignment="1">
      <alignment vertical="center"/>
    </xf>
    <xf numFmtId="4" fontId="15" fillId="3" borderId="0" xfId="23" applyNumberFormat="1" applyFill="1" applyAlignment="1">
      <alignment vertical="center"/>
    </xf>
    <xf numFmtId="4" fontId="1" fillId="4" borderId="0" xfId="8" applyNumberFormat="1" applyFill="1" applyAlignment="1">
      <alignment vertical="center"/>
    </xf>
    <xf numFmtId="0" fontId="15" fillId="3" borderId="0" xfId="24" applyFill="1"/>
    <xf numFmtId="0" fontId="1" fillId="3" borderId="0" xfId="24" applyFont="1" applyFill="1"/>
    <xf numFmtId="3" fontId="1" fillId="3" borderId="0" xfId="24" applyNumberFormat="1" applyFont="1" applyFill="1" applyAlignment="1">
      <alignment horizontal="center"/>
    </xf>
    <xf numFmtId="0" fontId="1" fillId="5" borderId="0" xfId="24" applyFont="1" applyFill="1"/>
    <xf numFmtId="0" fontId="15" fillId="3" borderId="0" xfId="24" applyFill="1" applyAlignment="1">
      <alignment vertical="center"/>
    </xf>
    <xf numFmtId="3" fontId="15" fillId="3" borderId="0" xfId="24" applyNumberFormat="1" applyFill="1" applyAlignment="1">
      <alignment vertical="center"/>
    </xf>
    <xf numFmtId="3" fontId="1" fillId="3" borderId="0" xfId="24" applyNumberFormat="1" applyFont="1" applyFill="1" applyAlignment="1">
      <alignment vertical="center"/>
    </xf>
    <xf numFmtId="0" fontId="1" fillId="3" borderId="0" xfId="24" applyFont="1" applyFill="1" applyAlignment="1">
      <alignment vertical="center"/>
    </xf>
    <xf numFmtId="4" fontId="17" fillId="3" borderId="0" xfId="24" applyNumberFormat="1" applyFont="1" applyFill="1" applyAlignment="1">
      <alignment horizontal="left"/>
    </xf>
    <xf numFmtId="1" fontId="7" fillId="5" borderId="0" xfId="5" applyNumberFormat="1" applyFont="1" applyFill="1"/>
    <xf numFmtId="0" fontId="8" fillId="5" borderId="0" xfId="8" applyFont="1" applyFill="1"/>
    <xf numFmtId="3" fontId="8" fillId="5" borderId="0" xfId="5" applyNumberFormat="1" applyFont="1" applyFill="1" applyBorder="1" applyAlignment="1">
      <alignment horizontal="center"/>
    </xf>
    <xf numFmtId="174" fontId="8" fillId="5" borderId="0" xfId="5" applyNumberFormat="1" applyFont="1" applyFill="1" applyBorder="1" applyAlignment="1">
      <alignment horizontal="center"/>
    </xf>
    <xf numFmtId="173" fontId="8" fillId="5" borderId="0" xfId="5" applyNumberFormat="1" applyFont="1" applyFill="1" applyBorder="1" applyAlignment="1">
      <alignment horizontal="center"/>
    </xf>
    <xf numFmtId="3" fontId="8" fillId="5" borderId="0" xfId="8" applyNumberFormat="1" applyFont="1" applyFill="1"/>
    <xf numFmtId="0" fontId="25" fillId="5" borderId="0" xfId="8" applyFont="1" applyFill="1" applyAlignment="1">
      <alignment horizontal="left"/>
    </xf>
    <xf numFmtId="4" fontId="1" fillId="5" borderId="0" xfId="8" applyNumberFormat="1" applyFill="1"/>
    <xf numFmtId="4" fontId="1" fillId="5" borderId="0" xfId="8" applyNumberFormat="1" applyFill="1" applyAlignment="1">
      <alignment vertical="center"/>
    </xf>
    <xf numFmtId="0" fontId="17" fillId="4" borderId="0" xfId="8" applyFont="1" applyFill="1" applyAlignment="1">
      <alignment vertical="center"/>
    </xf>
    <xf numFmtId="0" fontId="15" fillId="3" borderId="0" xfId="17" applyFill="1"/>
    <xf numFmtId="0" fontId="1" fillId="3" borderId="0" xfId="17" applyFont="1" applyFill="1"/>
    <xf numFmtId="1" fontId="30" fillId="3" borderId="0" xfId="5" applyNumberFormat="1" applyFont="1" applyFill="1"/>
    <xf numFmtId="0" fontId="15" fillId="3" borderId="0" xfId="17" applyFill="1" applyAlignment="1">
      <alignment vertical="center"/>
    </xf>
    <xf numFmtId="4" fontId="27" fillId="5" borderId="0" xfId="8" applyNumberFormat="1" applyFont="1" applyFill="1" applyAlignment="1">
      <alignment horizontal="center"/>
    </xf>
    <xf numFmtId="4" fontId="4" fillId="5" borderId="0" xfId="2" applyNumberFormat="1" applyFill="1" applyBorder="1" applyAlignment="1" applyProtection="1"/>
    <xf numFmtId="4" fontId="27" fillId="5" borderId="0" xfId="8" applyNumberFormat="1" applyFont="1" applyFill="1"/>
    <xf numFmtId="4" fontId="26" fillId="5" borderId="0" xfId="8" applyNumberFormat="1" applyFont="1" applyFill="1"/>
    <xf numFmtId="4" fontId="43" fillId="5" borderId="0" xfId="8" applyNumberFormat="1" applyFont="1" applyFill="1" applyAlignment="1">
      <alignment horizontal="center"/>
    </xf>
    <xf numFmtId="4" fontId="0" fillId="5" borderId="0" xfId="28" applyNumberFormat="1" applyFont="1" applyFill="1"/>
    <xf numFmtId="4" fontId="34" fillId="5" borderId="0" xfId="8" applyNumberFormat="1" applyFont="1" applyFill="1"/>
    <xf numFmtId="4" fontId="45" fillId="5" borderId="0" xfId="15" applyNumberFormat="1" applyFont="1" applyFill="1" applyAlignment="1">
      <alignment vertical="center" wrapText="1"/>
    </xf>
    <xf numFmtId="4" fontId="37" fillId="5" borderId="0" xfId="8" applyNumberFormat="1" applyFont="1" applyFill="1"/>
    <xf numFmtId="4" fontId="8" fillId="5" borderId="0" xfId="25" applyNumberFormat="1" applyFont="1" applyFill="1" applyAlignment="1">
      <alignment horizontal="right" vertical="center" indent="1"/>
    </xf>
    <xf numFmtId="4" fontId="46" fillId="5" borderId="0" xfId="25" applyNumberFormat="1" applyFont="1" applyFill="1" applyAlignment="1">
      <alignment horizontal="right" vertical="center" indent="1"/>
    </xf>
    <xf numFmtId="4" fontId="34" fillId="5" borderId="0" xfId="6" applyNumberFormat="1" applyFont="1" applyFill="1"/>
    <xf numFmtId="0" fontId="34" fillId="5" borderId="0" xfId="8" applyFont="1" applyFill="1"/>
    <xf numFmtId="1" fontId="34" fillId="5" borderId="0" xfId="8" applyNumberFormat="1" applyFont="1" applyFill="1"/>
    <xf numFmtId="3" fontId="34" fillId="5" borderId="0" xfId="8" applyNumberFormat="1" applyFont="1" applyFill="1"/>
    <xf numFmtId="3" fontId="46" fillId="5" borderId="0" xfId="8" applyNumberFormat="1" applyFont="1" applyFill="1"/>
    <xf numFmtId="176" fontId="34" fillId="5" borderId="0" xfId="6" applyNumberFormat="1" applyFont="1" applyFill="1"/>
    <xf numFmtId="176" fontId="46" fillId="5" borderId="0" xfId="25" applyNumberFormat="1" applyFont="1" applyFill="1" applyAlignment="1">
      <alignment horizontal="right" vertical="center" indent="1"/>
    </xf>
    <xf numFmtId="177" fontId="34" fillId="5" borderId="0" xfId="6" applyNumberFormat="1" applyFont="1" applyFill="1"/>
    <xf numFmtId="3" fontId="3" fillId="5" borderId="0" xfId="30" applyNumberFormat="1" applyFont="1" applyFill="1" applyAlignment="1">
      <alignment horizontal="left"/>
    </xf>
    <xf numFmtId="4" fontId="27" fillId="5" borderId="0" xfId="8" applyNumberFormat="1" applyFont="1" applyFill="1" applyAlignment="1">
      <alignment vertical="center" wrapText="1"/>
    </xf>
    <xf numFmtId="2" fontId="34" fillId="5" borderId="0" xfId="8" applyNumberFormat="1" applyFont="1" applyFill="1"/>
    <xf numFmtId="0" fontId="46" fillId="5" borderId="0" xfId="31" applyFont="1" applyFill="1" applyAlignment="1" applyProtection="1">
      <alignment horizontal="center"/>
      <protection locked="0"/>
    </xf>
    <xf numFmtId="43" fontId="34" fillId="5" borderId="0" xfId="8" applyNumberFormat="1" applyFont="1" applyFill="1"/>
    <xf numFmtId="4" fontId="8" fillId="5" borderId="0" xfId="8" applyNumberFormat="1" applyFont="1" applyFill="1"/>
    <xf numFmtId="4" fontId="34" fillId="5" borderId="0" xfId="8" applyNumberFormat="1" applyFont="1" applyFill="1" applyAlignment="1">
      <alignment vertical="center"/>
    </xf>
    <xf numFmtId="4" fontId="34" fillId="5" borderId="0" xfId="8" applyNumberFormat="1" applyFont="1" applyFill="1" applyAlignment="1">
      <alignment horizontal="right"/>
    </xf>
    <xf numFmtId="4" fontId="27" fillId="5" borderId="0" xfId="8" applyNumberFormat="1" applyFont="1" applyFill="1" applyAlignment="1">
      <alignment vertical="center"/>
    </xf>
    <xf numFmtId="4" fontId="27" fillId="5" borderId="0" xfId="8" applyNumberFormat="1" applyFont="1" applyFill="1" applyAlignment="1">
      <alignment wrapText="1"/>
    </xf>
    <xf numFmtId="166" fontId="27" fillId="5" borderId="0" xfId="8" applyNumberFormat="1" applyFont="1" applyFill="1" applyAlignment="1">
      <alignment horizontal="center"/>
    </xf>
    <xf numFmtId="166" fontId="19" fillId="5" borderId="0" xfId="8" applyNumberFormat="1" applyFont="1" applyFill="1"/>
    <xf numFmtId="0" fontId="1" fillId="5" borderId="0" xfId="30" applyFill="1"/>
    <xf numFmtId="166" fontId="43" fillId="5" borderId="0" xfId="8" applyNumberFormat="1" applyFont="1" applyFill="1" applyAlignment="1">
      <alignment horizontal="center"/>
    </xf>
    <xf numFmtId="9" fontId="0" fillId="5" borderId="0" xfId="28" applyFont="1" applyFill="1"/>
    <xf numFmtId="167" fontId="1" fillId="5" borderId="0" xfId="8" applyNumberFormat="1" applyFill="1"/>
    <xf numFmtId="168" fontId="1" fillId="5" borderId="0" xfId="8" applyNumberFormat="1" applyFill="1"/>
    <xf numFmtId="4" fontId="47" fillId="5" borderId="0" xfId="15" applyNumberFormat="1" applyFont="1" applyFill="1"/>
    <xf numFmtId="0" fontId="1" fillId="4" borderId="0" xfId="32" applyFont="1" applyFill="1"/>
    <xf numFmtId="0" fontId="1" fillId="3" borderId="0" xfId="32" applyFont="1" applyFill="1"/>
    <xf numFmtId="0" fontId="48" fillId="3" borderId="0" xfId="32" applyFill="1"/>
    <xf numFmtId="0" fontId="48" fillId="4" borderId="0" xfId="32" applyFill="1"/>
    <xf numFmtId="4" fontId="4" fillId="3" borderId="0" xfId="2" applyNumberFormat="1" applyFill="1" applyAlignment="1" applyProtection="1"/>
    <xf numFmtId="4" fontId="1" fillId="3" borderId="0" xfId="18" applyNumberFormat="1" applyFont="1" applyFill="1"/>
    <xf numFmtId="0" fontId="1" fillId="3" borderId="0" xfId="18" applyFont="1" applyFill="1"/>
    <xf numFmtId="4" fontId="1" fillId="3" borderId="0" xfId="33" applyNumberFormat="1" applyFont="1" applyFill="1"/>
    <xf numFmtId="3" fontId="1" fillId="3" borderId="0" xfId="18" applyNumberFormat="1" applyFont="1" applyFill="1"/>
    <xf numFmtId="0" fontId="49" fillId="3" borderId="0" xfId="18" applyFont="1" applyFill="1"/>
    <xf numFmtId="4" fontId="49" fillId="3" borderId="0" xfId="18" applyNumberFormat="1" applyFont="1" applyFill="1" applyAlignment="1">
      <alignment horizontal="left"/>
    </xf>
    <xf numFmtId="3" fontId="49" fillId="3" borderId="0" xfId="18" applyNumberFormat="1" applyFont="1" applyFill="1" applyAlignment="1">
      <alignment horizontal="left"/>
    </xf>
    <xf numFmtId="0" fontId="23" fillId="3" borderId="0" xfId="18" applyFont="1" applyFill="1"/>
    <xf numFmtId="1" fontId="49" fillId="3" borderId="0" xfId="5" applyNumberFormat="1" applyFont="1" applyFill="1"/>
    <xf numFmtId="0" fontId="1" fillId="4" borderId="0" xfId="32" applyFont="1" applyFill="1" applyAlignment="1">
      <alignment horizontal="right" indent="1"/>
    </xf>
    <xf numFmtId="0" fontId="1" fillId="4" borderId="0" xfId="32" applyFont="1" applyFill="1" applyAlignment="1">
      <alignment vertical="center"/>
    </xf>
    <xf numFmtId="4" fontId="4" fillId="3" borderId="0" xfId="2" applyNumberFormat="1" applyFill="1" applyAlignment="1" applyProtection="1">
      <alignment vertical="center"/>
    </xf>
    <xf numFmtId="0" fontId="1" fillId="3" borderId="0" xfId="32" applyFont="1" applyFill="1" applyAlignment="1">
      <alignment vertical="center"/>
    </xf>
    <xf numFmtId="4" fontId="4" fillId="3" borderId="0" xfId="2" applyNumberFormat="1" applyFill="1" applyBorder="1" applyAlignment="1" applyProtection="1">
      <alignment vertical="center"/>
    </xf>
    <xf numFmtId="4" fontId="1" fillId="3" borderId="0" xfId="34" applyNumberFormat="1" applyFont="1" applyFill="1" applyAlignment="1">
      <alignment vertical="center"/>
    </xf>
    <xf numFmtId="0" fontId="15" fillId="3" borderId="0" xfId="34" applyFill="1" applyAlignment="1">
      <alignment vertical="center"/>
    </xf>
    <xf numFmtId="3" fontId="15" fillId="3" borderId="0" xfId="34" applyNumberFormat="1" applyFill="1" applyAlignment="1">
      <alignment vertical="center"/>
    </xf>
    <xf numFmtId="0" fontId="41" fillId="3" borderId="0" xfId="34" applyFont="1" applyFill="1" applyAlignment="1">
      <alignment horizontal="right" indent="1"/>
    </xf>
    <xf numFmtId="0" fontId="51" fillId="3" borderId="0" xfId="34" applyFont="1" applyFill="1"/>
    <xf numFmtId="0" fontId="1" fillId="3" borderId="0" xfId="34" applyFont="1" applyFill="1"/>
    <xf numFmtId="9" fontId="1" fillId="3" borderId="0" xfId="34" applyNumberFormat="1" applyFont="1" applyFill="1"/>
    <xf numFmtId="0" fontId="15" fillId="3" borderId="0" xfId="34" applyFill="1"/>
    <xf numFmtId="1" fontId="41" fillId="3" borderId="0" xfId="5" applyNumberFormat="1" applyFont="1" applyFill="1" applyAlignment="1">
      <alignment horizontal="right" indent="1"/>
    </xf>
    <xf numFmtId="1" fontId="51" fillId="3" borderId="0" xfId="5" applyNumberFormat="1" applyFont="1" applyFill="1"/>
    <xf numFmtId="3" fontId="29" fillId="5" borderId="0" xfId="20" applyNumberFormat="1" applyFont="1" applyFill="1" applyAlignment="1">
      <alignment horizontal="left" vertical="center"/>
    </xf>
    <xf numFmtId="0" fontId="1" fillId="3" borderId="0" xfId="34" applyFont="1" applyFill="1" applyAlignment="1">
      <alignment horizontal="right" indent="1"/>
    </xf>
    <xf numFmtId="0" fontId="1" fillId="3" borderId="0" xfId="32" applyFont="1" applyFill="1" applyAlignment="1">
      <alignment horizontal="right" indent="1"/>
    </xf>
    <xf numFmtId="3" fontId="29" fillId="0" borderId="0" xfId="20" applyNumberFormat="1" applyFont="1" applyAlignment="1">
      <alignment horizontal="left" vertical="center"/>
    </xf>
    <xf numFmtId="0" fontId="48" fillId="4" borderId="0" xfId="32" applyFill="1" applyAlignment="1">
      <alignment vertical="center"/>
    </xf>
    <xf numFmtId="0" fontId="15" fillId="3" borderId="0" xfId="35" applyFill="1" applyAlignment="1">
      <alignment vertical="center"/>
    </xf>
    <xf numFmtId="0" fontId="48" fillId="3" borderId="0" xfId="32" applyFill="1" applyAlignment="1">
      <alignment vertical="center"/>
    </xf>
    <xf numFmtId="4" fontId="8" fillId="3" borderId="0" xfId="35" applyNumberFormat="1" applyFont="1" applyFill="1" applyAlignment="1">
      <alignment vertical="center"/>
    </xf>
    <xf numFmtId="0" fontId="1" fillId="3" borderId="0" xfId="35" applyFont="1" applyFill="1" applyAlignment="1">
      <alignment vertical="center"/>
    </xf>
    <xf numFmtId="4" fontId="1" fillId="3" borderId="0" xfId="35" applyNumberFormat="1" applyFont="1" applyFill="1" applyAlignment="1">
      <alignment vertical="center"/>
    </xf>
    <xf numFmtId="0" fontId="1" fillId="3" borderId="0" xfId="35" applyFont="1" applyFill="1"/>
    <xf numFmtId="0" fontId="15" fillId="3" borderId="0" xfId="35" applyFill="1"/>
    <xf numFmtId="4" fontId="1" fillId="3" borderId="0" xfId="36" applyNumberFormat="1" applyFont="1" applyFill="1"/>
    <xf numFmtId="0" fontId="1" fillId="3" borderId="0" xfId="36" applyFont="1" applyFill="1"/>
    <xf numFmtId="0" fontId="1" fillId="3" borderId="0" xfId="36" applyFont="1" applyFill="1" applyAlignment="1">
      <alignment horizontal="center"/>
    </xf>
    <xf numFmtId="4" fontId="7" fillId="3" borderId="0" xfId="5" applyNumberFormat="1" applyFont="1" applyFill="1"/>
    <xf numFmtId="4" fontId="1" fillId="3" borderId="0" xfId="32" applyNumberFormat="1" applyFont="1" applyFill="1"/>
    <xf numFmtId="4" fontId="48" fillId="5" borderId="0" xfId="32" applyNumberFormat="1" applyFill="1"/>
    <xf numFmtId="4" fontId="1" fillId="4" borderId="0" xfId="32" applyNumberFormat="1" applyFont="1" applyFill="1"/>
    <xf numFmtId="4" fontId="1" fillId="0" borderId="0" xfId="32" applyNumberFormat="1" applyFont="1"/>
    <xf numFmtId="4" fontId="1" fillId="5" borderId="0" xfId="32" applyNumberFormat="1" applyFont="1" applyFill="1"/>
    <xf numFmtId="4" fontId="1" fillId="5" borderId="0" xfId="37" applyNumberFormat="1" applyFont="1" applyFill="1"/>
    <xf numFmtId="4" fontId="17" fillId="5" borderId="0" xfId="37" quotePrefix="1" applyNumberFormat="1" applyFont="1" applyFill="1"/>
    <xf numFmtId="4" fontId="28" fillId="5" borderId="0" xfId="37" quotePrefix="1" applyNumberFormat="1" applyFont="1" applyFill="1"/>
    <xf numFmtId="4" fontId="23" fillId="5" borderId="0" xfId="37" applyNumberFormat="1" applyFont="1" applyFill="1" applyAlignment="1">
      <alignment horizontal="left"/>
    </xf>
    <xf numFmtId="4" fontId="17" fillId="5" borderId="0" xfId="5" applyNumberFormat="1" applyFont="1" applyFill="1" applyBorder="1"/>
    <xf numFmtId="4" fontId="8" fillId="5" borderId="0" xfId="37" applyNumberFormat="1" applyFont="1" applyFill="1"/>
    <xf numFmtId="4" fontId="48" fillId="5" borderId="0" xfId="32" quotePrefix="1" applyNumberFormat="1" applyFill="1"/>
    <xf numFmtId="4" fontId="24" fillId="5" borderId="0" xfId="37" applyNumberFormat="1" applyFont="1" applyFill="1"/>
    <xf numFmtId="2" fontId="1" fillId="4" borderId="0" xfId="32" applyNumberFormat="1" applyFont="1" applyFill="1"/>
    <xf numFmtId="2" fontId="1" fillId="3" borderId="0" xfId="32" applyNumberFormat="1" applyFont="1" applyFill="1"/>
    <xf numFmtId="2" fontId="48" fillId="3" borderId="0" xfId="32" applyNumberFormat="1" applyFill="1"/>
    <xf numFmtId="2" fontId="48" fillId="4" borderId="0" xfId="32" applyNumberFormat="1" applyFill="1"/>
    <xf numFmtId="2" fontId="1" fillId="4" borderId="0" xfId="32" applyNumberFormat="1" applyFont="1" applyFill="1" applyAlignment="1">
      <alignment vertical="center"/>
    </xf>
    <xf numFmtId="2" fontId="48" fillId="4" borderId="0" xfId="32" applyNumberFormat="1" applyFill="1" applyAlignment="1">
      <alignment vertical="center"/>
    </xf>
    <xf numFmtId="2" fontId="4" fillId="3" borderId="0" xfId="2" applyNumberFormat="1" applyFill="1" applyAlignment="1" applyProtection="1">
      <alignment vertical="center"/>
    </xf>
    <xf numFmtId="2" fontId="1" fillId="3" borderId="0" xfId="38" applyNumberFormat="1" applyFont="1" applyFill="1" applyAlignment="1">
      <alignment vertical="center"/>
    </xf>
    <xf numFmtId="2" fontId="48" fillId="3" borderId="0" xfId="32" applyNumberFormat="1" applyFill="1" applyAlignment="1">
      <alignment vertical="center"/>
    </xf>
    <xf numFmtId="2" fontId="1" fillId="3" borderId="0" xfId="38" applyNumberFormat="1" applyFont="1" applyFill="1"/>
    <xf numFmtId="2" fontId="7" fillId="3" borderId="0" xfId="5" applyNumberFormat="1" applyFont="1" applyFill="1"/>
    <xf numFmtId="2" fontId="17" fillId="3" borderId="0" xfId="5" applyNumberFormat="1" applyFont="1" applyFill="1"/>
    <xf numFmtId="4" fontId="48" fillId="0" borderId="0" xfId="32" applyNumberFormat="1"/>
    <xf numFmtId="4" fontId="1" fillId="5" borderId="0" xfId="32" applyNumberFormat="1" applyFont="1" applyFill="1" applyAlignment="1">
      <alignment vertical="center"/>
    </xf>
    <xf numFmtId="4" fontId="48" fillId="5" borderId="0" xfId="32" applyNumberFormat="1" applyFill="1" applyAlignment="1">
      <alignment vertical="center"/>
    </xf>
    <xf numFmtId="4" fontId="4" fillId="5" borderId="0" xfId="2" applyNumberFormat="1" applyFill="1" applyBorder="1" applyAlignment="1" applyProtection="1">
      <alignment vertical="center"/>
    </xf>
    <xf numFmtId="4" fontId="48" fillId="4" borderId="0" xfId="32" applyNumberFormat="1" applyFill="1"/>
    <xf numFmtId="4" fontId="1" fillId="4" borderId="0" xfId="32" applyNumberFormat="1" applyFont="1" applyFill="1" applyAlignment="1">
      <alignment vertical="center"/>
    </xf>
    <xf numFmtId="4" fontId="48" fillId="4" borderId="0" xfId="32" applyNumberFormat="1" applyFill="1" applyAlignment="1">
      <alignment vertical="center"/>
    </xf>
    <xf numFmtId="4" fontId="8" fillId="3" borderId="0" xfId="39" applyNumberFormat="1" applyFont="1" applyFill="1" applyAlignment="1">
      <alignment vertical="center"/>
    </xf>
    <xf numFmtId="0" fontId="1" fillId="3" borderId="0" xfId="40" applyFont="1" applyFill="1" applyAlignment="1">
      <alignment vertical="center"/>
    </xf>
    <xf numFmtId="0" fontId="15" fillId="3" borderId="0" xfId="40" applyFill="1" applyAlignment="1">
      <alignment vertical="center"/>
    </xf>
    <xf numFmtId="0" fontId="1" fillId="3" borderId="0" xfId="40" applyFont="1" applyFill="1"/>
    <xf numFmtId="0" fontId="15" fillId="3" borderId="0" xfId="40" applyFill="1"/>
    <xf numFmtId="43" fontId="34" fillId="5" borderId="0" xfId="41" applyNumberFormat="1" applyFont="1" applyFill="1"/>
    <xf numFmtId="4" fontId="9" fillId="11" borderId="20" xfId="15" applyNumberFormat="1" applyFont="1" applyFill="1" applyBorder="1" applyAlignment="1">
      <alignment horizontal="center" vertical="center" wrapText="1"/>
    </xf>
    <xf numFmtId="49" fontId="7" fillId="8" borderId="0" xfId="6" applyNumberFormat="1" applyFont="1" applyFill="1" applyBorder="1" applyAlignment="1">
      <alignment horizontal="center" vertical="center"/>
    </xf>
    <xf numFmtId="0" fontId="7" fillId="8" borderId="0" xfId="6" applyNumberFormat="1" applyFont="1" applyFill="1" applyBorder="1" applyAlignment="1">
      <alignment horizontal="center" vertical="center"/>
    </xf>
    <xf numFmtId="169" fontId="7" fillId="8" borderId="0" xfId="5" applyNumberFormat="1" applyFont="1" applyFill="1" applyBorder="1" applyAlignment="1">
      <alignment horizontal="right" vertical="center" indent="1"/>
    </xf>
    <xf numFmtId="4" fontId="52" fillId="5" borderId="0" xfId="16" applyNumberFormat="1" applyFont="1" applyFill="1" applyAlignment="1">
      <alignment horizontal="left" vertical="center"/>
    </xf>
    <xf numFmtId="169" fontId="46" fillId="5" borderId="0" xfId="6" applyNumberFormat="1" applyFont="1" applyFill="1" applyBorder="1" applyAlignment="1">
      <alignment horizontal="right" vertical="center"/>
    </xf>
    <xf numFmtId="4" fontId="7" fillId="8" borderId="0" xfId="5" applyNumberFormat="1" applyFont="1" applyFill="1" applyBorder="1" applyAlignment="1">
      <alignment horizontal="center" vertical="center"/>
    </xf>
    <xf numFmtId="0" fontId="7" fillId="8" borderId="0" xfId="5" applyNumberFormat="1" applyFont="1" applyFill="1" applyBorder="1" applyAlignment="1">
      <alignment horizontal="center" vertical="center"/>
    </xf>
    <xf numFmtId="2" fontId="7" fillId="8" borderId="0" xfId="5" applyNumberFormat="1" applyFont="1" applyFill="1" applyBorder="1" applyAlignment="1">
      <alignment horizontal="left" vertical="center"/>
    </xf>
    <xf numFmtId="169" fontId="7" fillId="8" borderId="0" xfId="6" applyNumberFormat="1" applyFont="1" applyFill="1" applyBorder="1" applyAlignment="1">
      <alignment horizontal="right" vertical="center" indent="1"/>
    </xf>
    <xf numFmtId="2" fontId="7" fillId="8" borderId="0" xfId="5" applyNumberFormat="1" applyFont="1" applyFill="1" applyBorder="1" applyAlignment="1">
      <alignment horizontal="right" vertical="center" indent="1"/>
    </xf>
    <xf numFmtId="0" fontId="11" fillId="3" borderId="0" xfId="2" applyFont="1" applyFill="1" applyBorder="1" applyAlignment="1" applyProtection="1">
      <alignment vertical="center"/>
    </xf>
    <xf numFmtId="4" fontId="52" fillId="5" borderId="0" xfId="20" applyNumberFormat="1" applyFont="1" applyFill="1" applyAlignment="1">
      <alignment horizontal="right" vertical="center" indent="1"/>
    </xf>
    <xf numFmtId="4" fontId="55" fillId="5" borderId="0" xfId="20" applyNumberFormat="1" applyFont="1" applyFill="1" applyAlignment="1">
      <alignment horizontal="right" vertical="center" indent="1"/>
    </xf>
    <xf numFmtId="4" fontId="56" fillId="11" borderId="0" xfId="5" applyNumberFormat="1" applyFont="1" applyFill="1" applyBorder="1" applyAlignment="1">
      <alignment horizontal="left" vertical="center"/>
    </xf>
    <xf numFmtId="4" fontId="46" fillId="5" borderId="0" xfId="5" applyNumberFormat="1" applyFont="1" applyFill="1" applyBorder="1" applyAlignment="1">
      <alignment horizontal="right" vertical="center" indent="1"/>
    </xf>
    <xf numFmtId="170" fontId="37" fillId="11" borderId="0" xfId="4" applyNumberFormat="1" applyFont="1" applyFill="1"/>
    <xf numFmtId="4" fontId="8" fillId="5" borderId="0" xfId="8" applyNumberFormat="1" applyFont="1" applyFill="1" applyAlignment="1">
      <alignment vertical="center"/>
    </xf>
    <xf numFmtId="4" fontId="46" fillId="11" borderId="0" xfId="5" applyNumberFormat="1" applyFont="1" applyFill="1" applyBorder="1" applyAlignment="1">
      <alignment horizontal="right" vertical="center" indent="1"/>
    </xf>
    <xf numFmtId="4" fontId="56" fillId="11" borderId="0" xfId="5" applyNumberFormat="1" applyFont="1" applyFill="1" applyBorder="1" applyAlignment="1">
      <alignment horizontal="right" vertical="center" indent="1"/>
    </xf>
    <xf numFmtId="4" fontId="46" fillId="5" borderId="0" xfId="5" applyNumberFormat="1" applyFont="1" applyFill="1" applyBorder="1" applyAlignment="1">
      <alignment horizontal="right" vertical="center"/>
    </xf>
    <xf numFmtId="170" fontId="46" fillId="5" borderId="0" xfId="4" applyNumberFormat="1" applyFont="1" applyFill="1" applyBorder="1" applyAlignment="1">
      <alignment horizontal="right" vertical="center" indent="1"/>
    </xf>
    <xf numFmtId="0" fontId="34" fillId="5" borderId="0" xfId="0" applyFont="1" applyFill="1" applyAlignment="1">
      <alignment horizontal="right" vertical="center"/>
    </xf>
    <xf numFmtId="0" fontId="37" fillId="11" borderId="0" xfId="0" applyFont="1" applyFill="1" applyAlignment="1">
      <alignment vertical="center"/>
    </xf>
    <xf numFmtId="170" fontId="34" fillId="11" borderId="0" xfId="4" applyNumberFormat="1" applyFont="1" applyFill="1"/>
    <xf numFmtId="171" fontId="34" fillId="11" borderId="0" xfId="4" applyNumberFormat="1" applyFont="1" applyFill="1"/>
    <xf numFmtId="164" fontId="8" fillId="11" borderId="0" xfId="4" applyFont="1" applyFill="1" applyBorder="1" applyAlignment="1">
      <alignment horizontal="right" vertical="center" indent="1"/>
    </xf>
    <xf numFmtId="164" fontId="7" fillId="8" borderId="0" xfId="4" applyFont="1" applyFill="1" applyBorder="1" applyAlignment="1">
      <alignment horizontal="right" vertical="center" indent="1"/>
    </xf>
    <xf numFmtId="165" fontId="34" fillId="11" borderId="0" xfId="41" applyFont="1" applyFill="1"/>
    <xf numFmtId="165" fontId="34" fillId="5" borderId="0" xfId="41" applyFont="1" applyFill="1" applyAlignment="1">
      <alignment horizontal="right" vertical="center"/>
    </xf>
    <xf numFmtId="165" fontId="37" fillId="11" borderId="0" xfId="41" applyFont="1" applyFill="1" applyAlignment="1">
      <alignment vertical="center"/>
    </xf>
    <xf numFmtId="165" fontId="56" fillId="11" borderId="0" xfId="41" applyFont="1" applyFill="1" applyBorder="1" applyAlignment="1">
      <alignment horizontal="left" vertical="center"/>
    </xf>
    <xf numFmtId="165" fontId="46" fillId="11" borderId="0" xfId="41" applyFont="1" applyFill="1" applyBorder="1" applyAlignment="1">
      <alignment horizontal="right" vertical="center" indent="1"/>
    </xf>
    <xf numFmtId="165" fontId="56" fillId="11" borderId="0" xfId="41" applyFont="1" applyFill="1" applyBorder="1" applyAlignment="1">
      <alignment horizontal="right" vertical="center" indent="1"/>
    </xf>
    <xf numFmtId="165" fontId="46" fillId="5" borderId="0" xfId="41" applyFont="1" applyFill="1" applyBorder="1" applyAlignment="1">
      <alignment horizontal="right" vertical="center"/>
    </xf>
    <xf numFmtId="165" fontId="46" fillId="5" borderId="0" xfId="41" applyFont="1" applyFill="1" applyBorder="1" applyAlignment="1">
      <alignment horizontal="right" vertical="center" indent="1"/>
    </xf>
    <xf numFmtId="165" fontId="37" fillId="11" borderId="0" xfId="41" applyFont="1" applyFill="1"/>
    <xf numFmtId="0" fontId="58" fillId="3" borderId="0" xfId="8" applyFont="1" applyFill="1" applyAlignment="1">
      <alignment vertical="center"/>
    </xf>
    <xf numFmtId="170" fontId="35" fillId="11" borderId="0" xfId="4" applyNumberFormat="1" applyFont="1" applyFill="1" applyAlignment="1">
      <alignment horizontal="right"/>
    </xf>
    <xf numFmtId="170" fontId="46" fillId="5" borderId="0" xfId="4" applyNumberFormat="1" applyFont="1" applyFill="1" applyBorder="1" applyAlignment="1">
      <alignment horizontal="right" vertical="center"/>
    </xf>
    <xf numFmtId="4" fontId="8" fillId="11" borderId="0" xfId="5" applyNumberFormat="1" applyFont="1" applyFill="1" applyBorder="1" applyAlignment="1">
      <alignment horizontal="right" vertical="center"/>
    </xf>
    <xf numFmtId="165" fontId="34" fillId="11" borderId="0" xfId="41" applyFont="1" applyFill="1" applyAlignment="1">
      <alignment horizontal="right"/>
    </xf>
    <xf numFmtId="170" fontId="34" fillId="11" borderId="0" xfId="4" applyNumberFormat="1" applyFont="1" applyFill="1" applyAlignment="1">
      <alignment horizontal="right"/>
    </xf>
    <xf numFmtId="0" fontId="7" fillId="8" borderId="0" xfId="25" applyFont="1" applyFill="1" applyAlignment="1">
      <alignment horizontal="right" vertical="center" indent="1"/>
    </xf>
    <xf numFmtId="0" fontId="46" fillId="5" borderId="0" xfId="25" applyFont="1" applyFill="1" applyAlignment="1">
      <alignment vertical="center"/>
    </xf>
    <xf numFmtId="0" fontId="46" fillId="5" borderId="0" xfId="25" applyFont="1" applyFill="1" applyAlignment="1">
      <alignment horizontal="right" vertical="center" indent="1"/>
    </xf>
    <xf numFmtId="0" fontId="11" fillId="3" borderId="0" xfId="2" applyFont="1" applyFill="1" applyAlignment="1" applyProtection="1">
      <alignment vertical="center"/>
    </xf>
    <xf numFmtId="0" fontId="46" fillId="5" borderId="0" xfId="26" applyFont="1" applyFill="1" applyAlignment="1">
      <alignment horizontal="left" vertical="center"/>
    </xf>
    <xf numFmtId="11" fontId="52" fillId="5" borderId="0" xfId="26" applyNumberFormat="1" applyFont="1" applyFill="1" applyAlignment="1">
      <alignment horizontal="right" vertical="center" indent="1"/>
    </xf>
    <xf numFmtId="49" fontId="52" fillId="5" borderId="0" xfId="26" applyNumberFormat="1" applyFont="1" applyFill="1" applyAlignment="1">
      <alignment horizontal="right" vertical="center" indent="1"/>
    </xf>
    <xf numFmtId="0" fontId="7" fillId="8" borderId="0" xfId="25" applyFont="1" applyFill="1" applyAlignment="1">
      <alignment vertical="center"/>
    </xf>
    <xf numFmtId="0" fontId="11" fillId="3" borderId="0" xfId="2" applyNumberFormat="1" applyFont="1" applyFill="1" applyAlignment="1" applyProtection="1">
      <alignment vertical="center"/>
    </xf>
    <xf numFmtId="0" fontId="46" fillId="5" borderId="0" xfId="26" applyFont="1" applyFill="1"/>
    <xf numFmtId="0" fontId="46" fillId="5" borderId="0" xfId="26" applyFont="1" applyFill="1" applyAlignment="1">
      <alignment horizontal="left"/>
    </xf>
    <xf numFmtId="0" fontId="46" fillId="5" borderId="0" xfId="26" applyFont="1" applyFill="1" applyAlignment="1">
      <alignment horizontal="left" indent="1"/>
    </xf>
    <xf numFmtId="0" fontId="46" fillId="5" borderId="0" xfId="25" applyFont="1" applyFill="1" applyAlignment="1">
      <alignment horizontal="left" vertical="center" indent="1"/>
    </xf>
    <xf numFmtId="0" fontId="46" fillId="5" borderId="0" xfId="25" applyFont="1" applyFill="1" applyAlignment="1">
      <alignment horizontal="left" vertical="center"/>
    </xf>
    <xf numFmtId="0" fontId="52" fillId="5" borderId="0" xfId="26" applyFont="1" applyFill="1"/>
    <xf numFmtId="0" fontId="52" fillId="5" borderId="0" xfId="26" applyFont="1" applyFill="1" applyAlignment="1">
      <alignment horizontal="left" indent="2"/>
    </xf>
    <xf numFmtId="11" fontId="52" fillId="5" borderId="0" xfId="26" applyNumberFormat="1" applyFont="1" applyFill="1" applyAlignment="1">
      <alignment horizontal="right" indent="1"/>
    </xf>
    <xf numFmtId="0" fontId="7" fillId="8" borderId="0" xfId="25" applyFont="1" applyFill="1" applyAlignment="1">
      <alignment horizontal="left" vertical="center"/>
    </xf>
    <xf numFmtId="0" fontId="7" fillId="8" borderId="0" xfId="25" applyFont="1" applyFill="1" applyAlignment="1">
      <alignment horizontal="left" vertical="center" indent="1"/>
    </xf>
    <xf numFmtId="0" fontId="7" fillId="8" borderId="0" xfId="25" applyFont="1" applyFill="1" applyAlignment="1">
      <alignment horizontal="left" vertical="center" indent="2"/>
    </xf>
    <xf numFmtId="4" fontId="11" fillId="5" borderId="0" xfId="2" applyNumberFormat="1" applyFont="1" applyFill="1" applyBorder="1" applyAlignment="1" applyProtection="1"/>
    <xf numFmtId="0" fontId="62" fillId="5" borderId="0" xfId="0" applyFont="1" applyFill="1" applyAlignment="1">
      <alignment vertical="center"/>
    </xf>
    <xf numFmtId="0" fontId="63" fillId="5" borderId="0" xfId="0" applyFont="1" applyFill="1"/>
    <xf numFmtId="164" fontId="46" fillId="11" borderId="0" xfId="4" applyFont="1" applyFill="1" applyBorder="1" applyAlignment="1">
      <alignment horizontal="right" vertical="center" indent="1"/>
    </xf>
    <xf numFmtId="164" fontId="34" fillId="11" borderId="0" xfId="4" applyFont="1" applyFill="1"/>
    <xf numFmtId="164" fontId="37" fillId="11" borderId="0" xfId="4" applyFont="1" applyFill="1"/>
    <xf numFmtId="169" fontId="56" fillId="5" borderId="0" xfId="6" applyNumberFormat="1" applyFont="1" applyFill="1" applyBorder="1" applyAlignment="1">
      <alignment horizontal="right" vertical="center"/>
    </xf>
    <xf numFmtId="169" fontId="8" fillId="5" borderId="0" xfId="6" applyNumberFormat="1" applyFont="1" applyFill="1" applyBorder="1" applyAlignment="1">
      <alignment horizontal="right" vertical="center"/>
    </xf>
    <xf numFmtId="1" fontId="53" fillId="19" borderId="0" xfId="5" applyNumberFormat="1" applyFont="1" applyFill="1" applyBorder="1" applyAlignment="1">
      <alignment horizontal="left" vertical="center"/>
    </xf>
    <xf numFmtId="1" fontId="58" fillId="5" borderId="0" xfId="5" applyNumberFormat="1" applyFont="1" applyFill="1" applyBorder="1" applyAlignment="1">
      <alignment horizontal="left" vertical="center"/>
    </xf>
    <xf numFmtId="4" fontId="7" fillId="8" borderId="22" xfId="5" applyNumberFormat="1" applyFont="1" applyFill="1" applyBorder="1" applyAlignment="1">
      <alignment horizontal="left" vertical="center"/>
    </xf>
    <xf numFmtId="169" fontId="1" fillId="11" borderId="0" xfId="6" applyNumberFormat="1" applyFont="1" applyFill="1" applyBorder="1" applyAlignment="1">
      <alignment horizontal="right" vertical="center"/>
    </xf>
    <xf numFmtId="169" fontId="46" fillId="11" borderId="0" xfId="6" applyNumberFormat="1" applyFont="1" applyFill="1" applyBorder="1" applyAlignment="1">
      <alignment horizontal="right" vertical="center"/>
    </xf>
    <xf numFmtId="169" fontId="56" fillId="11" borderId="0" xfId="6" applyNumberFormat="1" applyFont="1" applyFill="1" applyBorder="1" applyAlignment="1">
      <alignment horizontal="right" vertical="center"/>
    </xf>
    <xf numFmtId="4" fontId="46" fillId="8" borderId="12" xfId="14" applyNumberFormat="1" applyFont="1" applyFill="1" applyBorder="1" applyAlignment="1">
      <alignment horizontal="center" vertical="center" wrapText="1"/>
    </xf>
    <xf numFmtId="4" fontId="46" fillId="8" borderId="13" xfId="14" applyNumberFormat="1" applyFont="1" applyFill="1" applyBorder="1" applyAlignment="1">
      <alignment horizontal="center" vertical="center" wrapText="1"/>
    </xf>
    <xf numFmtId="4" fontId="46" fillId="8" borderId="10" xfId="14" applyNumberFormat="1" applyFont="1" applyFill="1" applyBorder="1" applyAlignment="1">
      <alignment horizontal="center" vertical="center" wrapText="1"/>
    </xf>
    <xf numFmtId="4" fontId="46" fillId="8" borderId="13" xfId="14" quotePrefix="1" applyNumberFormat="1" applyFont="1" applyFill="1" applyBorder="1" applyAlignment="1">
      <alignment horizontal="center" vertical="center" wrapText="1"/>
    </xf>
    <xf numFmtId="4" fontId="46" fillId="8" borderId="12" xfId="15" applyNumberFormat="1" applyFont="1" applyFill="1" applyBorder="1" applyAlignment="1">
      <alignment horizontal="center" vertical="center" wrapText="1"/>
    </xf>
    <xf numFmtId="4" fontId="46" fillId="8" borderId="13" xfId="15" applyNumberFormat="1" applyFont="1" applyFill="1" applyBorder="1" applyAlignment="1">
      <alignment horizontal="center" vertical="center" wrapText="1"/>
    </xf>
    <xf numFmtId="4" fontId="46" fillId="11" borderId="7" xfId="14" applyNumberFormat="1" applyFont="1" applyFill="1" applyBorder="1" applyAlignment="1">
      <alignment horizontal="center" vertical="center" wrapText="1"/>
    </xf>
    <xf numFmtId="4" fontId="46" fillId="11" borderId="0" xfId="14" applyNumberFormat="1" applyFont="1" applyFill="1" applyAlignment="1">
      <alignment horizontal="center" vertical="center" wrapText="1"/>
    </xf>
    <xf numFmtId="4" fontId="46" fillId="11" borderId="1" xfId="14" applyNumberFormat="1" applyFont="1" applyFill="1" applyBorder="1" applyAlignment="1">
      <alignment horizontal="center" vertical="center" wrapText="1"/>
    </xf>
    <xf numFmtId="4" fontId="46" fillId="11" borderId="0" xfId="14" quotePrefix="1" applyNumberFormat="1" applyFont="1" applyFill="1" applyAlignment="1">
      <alignment horizontal="center" vertical="center" wrapText="1"/>
    </xf>
    <xf numFmtId="4" fontId="46" fillId="11" borderId="20" xfId="15" applyNumberFormat="1" applyFont="1" applyFill="1" applyBorder="1" applyAlignment="1">
      <alignment horizontal="center" vertical="center" wrapText="1"/>
    </xf>
    <xf numFmtId="4" fontId="46" fillId="11" borderId="0" xfId="15" applyNumberFormat="1" applyFont="1" applyFill="1" applyAlignment="1">
      <alignment horizontal="center" vertical="center" wrapText="1"/>
    </xf>
    <xf numFmtId="4" fontId="46" fillId="11" borderId="1" xfId="15" applyNumberFormat="1" applyFont="1" applyFill="1" applyBorder="1" applyAlignment="1">
      <alignment horizontal="center" vertical="center" wrapText="1"/>
    </xf>
    <xf numFmtId="4" fontId="46" fillId="11" borderId="0" xfId="5" applyNumberFormat="1" applyFont="1" applyFill="1" applyBorder="1" applyAlignment="1">
      <alignment horizontal="right" vertical="center"/>
    </xf>
    <xf numFmtId="170" fontId="46" fillId="11" borderId="0" xfId="4" applyNumberFormat="1" applyFont="1" applyFill="1" applyBorder="1" applyAlignment="1">
      <alignment horizontal="right" vertical="center" indent="1"/>
    </xf>
    <xf numFmtId="4" fontId="54" fillId="11" borderId="0" xfId="20" applyNumberFormat="1" applyFont="1" applyFill="1" applyAlignment="1">
      <alignment horizontal="left" vertical="center"/>
    </xf>
    <xf numFmtId="170" fontId="34" fillId="11" borderId="0" xfId="4" applyNumberFormat="1" applyFont="1" applyFill="1" applyAlignment="1">
      <alignment horizontal="right" vertical="center"/>
    </xf>
    <xf numFmtId="169" fontId="17" fillId="11" borderId="0" xfId="6" applyNumberFormat="1" applyFont="1" applyFill="1" applyBorder="1" applyAlignment="1">
      <alignment horizontal="right" vertical="center"/>
    </xf>
    <xf numFmtId="0" fontId="46" fillId="3" borderId="0" xfId="40" applyFont="1" applyFill="1" applyAlignment="1">
      <alignment vertical="center"/>
    </xf>
    <xf numFmtId="0" fontId="56" fillId="8" borderId="0" xfId="25" applyFont="1" applyFill="1" applyAlignment="1">
      <alignment horizontal="right" vertical="center" indent="1"/>
    </xf>
    <xf numFmtId="3" fontId="46" fillId="5" borderId="0" xfId="25" applyNumberFormat="1" applyFont="1" applyFill="1" applyAlignment="1">
      <alignment horizontal="center" vertical="center"/>
    </xf>
    <xf numFmtId="172" fontId="46" fillId="5" borderId="0" xfId="25" applyNumberFormat="1" applyFont="1" applyFill="1" applyAlignment="1">
      <alignment horizontal="center" vertical="center"/>
    </xf>
    <xf numFmtId="0" fontId="46" fillId="5" borderId="0" xfId="25" applyFont="1" applyFill="1" applyAlignment="1">
      <alignment horizontal="center" vertical="center"/>
    </xf>
    <xf numFmtId="0" fontId="64" fillId="8" borderId="35" xfId="8" applyFont="1" applyFill="1" applyBorder="1" applyAlignment="1">
      <alignment horizontal="center" vertical="center"/>
    </xf>
    <xf numFmtId="0" fontId="46" fillId="11" borderId="35" xfId="8" applyFont="1" applyFill="1" applyBorder="1" applyAlignment="1">
      <alignment horizontal="justify" vertical="center"/>
    </xf>
    <xf numFmtId="0" fontId="1" fillId="5" borderId="35" xfId="8" applyFill="1" applyBorder="1" applyAlignment="1">
      <alignment horizontal="center"/>
    </xf>
    <xf numFmtId="0" fontId="8" fillId="5" borderId="35" xfId="8" applyFont="1" applyFill="1" applyBorder="1"/>
    <xf numFmtId="0" fontId="46" fillId="11" borderId="35" xfId="8" applyFont="1" applyFill="1" applyBorder="1" applyAlignment="1">
      <alignment wrapText="1"/>
    </xf>
    <xf numFmtId="0" fontId="46" fillId="11" borderId="35" xfId="8" applyFont="1" applyFill="1" applyBorder="1" applyAlignment="1">
      <alignment horizontal="left" vertical="center" wrapText="1"/>
    </xf>
    <xf numFmtId="0" fontId="46" fillId="11" borderId="35" xfId="8" applyFont="1" applyFill="1" applyBorder="1" applyAlignment="1">
      <alignment vertical="center" wrapText="1"/>
    </xf>
    <xf numFmtId="0" fontId="46" fillId="11" borderId="37" xfId="8" applyFont="1" applyFill="1" applyBorder="1" applyAlignment="1">
      <alignment horizontal="justify" vertical="center"/>
    </xf>
    <xf numFmtId="0" fontId="64" fillId="8" borderId="36" xfId="8" applyFont="1" applyFill="1" applyBorder="1" applyAlignment="1">
      <alignment horizontal="center" vertical="center"/>
    </xf>
    <xf numFmtId="0" fontId="46" fillId="11" borderId="37" xfId="8" applyFont="1" applyFill="1" applyBorder="1" applyAlignment="1">
      <alignment horizontal="left" vertical="center" wrapText="1"/>
    </xf>
    <xf numFmtId="0" fontId="46" fillId="11" borderId="37" xfId="8" applyFont="1" applyFill="1" applyBorder="1" applyAlignment="1">
      <alignment vertical="center" wrapText="1"/>
    </xf>
    <xf numFmtId="0" fontId="46" fillId="11" borderId="39" xfId="8" applyFont="1" applyFill="1" applyBorder="1" applyAlignment="1">
      <alignment horizontal="justify" vertical="center"/>
    </xf>
    <xf numFmtId="0" fontId="46" fillId="11" borderId="39" xfId="8" applyFont="1" applyFill="1" applyBorder="1"/>
    <xf numFmtId="0" fontId="46" fillId="11" borderId="38" xfId="8" applyFont="1" applyFill="1" applyBorder="1" applyAlignment="1">
      <alignment horizontal="left" vertical="center" wrapText="1"/>
    </xf>
    <xf numFmtId="0" fontId="46" fillId="11" borderId="39" xfId="8" applyFont="1" applyFill="1" applyBorder="1" applyAlignment="1">
      <alignment vertical="center" wrapText="1"/>
    </xf>
    <xf numFmtId="0" fontId="46" fillId="11" borderId="38" xfId="8" applyFont="1" applyFill="1" applyBorder="1"/>
    <xf numFmtId="0" fontId="46" fillId="11" borderId="37" xfId="8" applyFont="1" applyFill="1" applyBorder="1" applyAlignment="1">
      <alignment vertical="center"/>
    </xf>
    <xf numFmtId="0" fontId="46" fillId="11" borderId="39" xfId="8" applyFont="1" applyFill="1" applyBorder="1" applyAlignment="1">
      <alignment vertical="center"/>
    </xf>
    <xf numFmtId="49" fontId="46" fillId="11" borderId="38" xfId="8" applyNumberFormat="1" applyFont="1" applyFill="1" applyBorder="1" applyAlignment="1">
      <alignment vertical="center"/>
    </xf>
    <xf numFmtId="0" fontId="46" fillId="11" borderId="38" xfId="8" applyFont="1" applyFill="1" applyBorder="1" applyAlignment="1">
      <alignment horizontal="left" wrapText="1"/>
    </xf>
    <xf numFmtId="49" fontId="46" fillId="11" borderId="39" xfId="8" applyNumberFormat="1" applyFont="1" applyFill="1" applyBorder="1" applyAlignment="1">
      <alignment horizontal="left" vertical="center" indent="1"/>
    </xf>
    <xf numFmtId="0" fontId="46" fillId="11" borderId="39" xfId="8" applyFont="1" applyFill="1" applyBorder="1" applyAlignment="1">
      <alignment horizontal="left" vertical="center" indent="1"/>
    </xf>
    <xf numFmtId="0" fontId="71" fillId="5" borderId="0" xfId="0" applyFont="1" applyFill="1" applyAlignment="1">
      <alignment vertical="center"/>
    </xf>
    <xf numFmtId="0" fontId="37" fillId="5" borderId="0" xfId="0" applyFont="1" applyFill="1" applyAlignment="1">
      <alignment vertical="center"/>
    </xf>
    <xf numFmtId="0" fontId="20" fillId="3" borderId="0" xfId="8" applyFont="1" applyFill="1" applyAlignment="1">
      <alignment horizontal="left"/>
    </xf>
    <xf numFmtId="0" fontId="8" fillId="3" borderId="0" xfId="8" applyFont="1" applyFill="1" applyAlignment="1">
      <alignment horizontal="left"/>
    </xf>
    <xf numFmtId="0" fontId="39" fillId="3" borderId="0" xfId="8" applyFont="1" applyFill="1" applyAlignment="1">
      <alignment horizontal="center"/>
    </xf>
    <xf numFmtId="0" fontId="19" fillId="3" borderId="0" xfId="8" applyFont="1" applyFill="1" applyAlignment="1">
      <alignment horizontal="center"/>
    </xf>
    <xf numFmtId="0" fontId="18" fillId="3" borderId="0" xfId="8" applyFont="1" applyFill="1"/>
    <xf numFmtId="0" fontId="72" fillId="5" borderId="0" xfId="0" applyFont="1" applyFill="1" applyAlignment="1">
      <alignment horizontal="left"/>
    </xf>
    <xf numFmtId="0" fontId="72" fillId="5" borderId="0" xfId="0" applyFont="1" applyFill="1" applyAlignment="1">
      <alignment horizontal="left" vertical="center"/>
    </xf>
    <xf numFmtId="0" fontId="73" fillId="5" borderId="0" xfId="0" applyFont="1" applyFill="1"/>
    <xf numFmtId="0" fontId="63" fillId="5" borderId="0" xfId="0" applyFont="1" applyFill="1" applyAlignment="1">
      <alignment vertical="center"/>
    </xf>
    <xf numFmtId="0" fontId="59" fillId="3" borderId="0" xfId="2" quotePrefix="1" applyFont="1" applyFill="1" applyBorder="1" applyAlignment="1" applyProtection="1">
      <alignment vertical="center"/>
    </xf>
    <xf numFmtId="0" fontId="74" fillId="7" borderId="0" xfId="8" applyFont="1" applyFill="1" applyAlignment="1">
      <alignment vertical="center"/>
    </xf>
    <xf numFmtId="0" fontId="64" fillId="7" borderId="0" xfId="8" applyFont="1" applyFill="1" applyAlignment="1">
      <alignment vertical="center"/>
    </xf>
    <xf numFmtId="0" fontId="58" fillId="12" borderId="0" xfId="8" applyFont="1" applyFill="1" applyAlignment="1">
      <alignment vertical="center"/>
    </xf>
    <xf numFmtId="0" fontId="1" fillId="12" borderId="0" xfId="8" applyFill="1"/>
    <xf numFmtId="0" fontId="22" fillId="12" borderId="0" xfId="8" applyFont="1" applyFill="1"/>
    <xf numFmtId="0" fontId="59" fillId="12" borderId="0" xfId="2" applyFont="1" applyFill="1" applyBorder="1" applyAlignment="1" applyProtection="1">
      <alignment horizontal="left" vertical="center"/>
    </xf>
    <xf numFmtId="0" fontId="65" fillId="3" borderId="0" xfId="8" applyFont="1" applyFill="1" applyAlignment="1">
      <alignment vertical="center"/>
    </xf>
    <xf numFmtId="0" fontId="75" fillId="7" borderId="0" xfId="2" applyFont="1" applyFill="1" applyBorder="1" applyAlignment="1" applyProtection="1">
      <alignment vertical="center"/>
    </xf>
    <xf numFmtId="0" fontId="11" fillId="7" borderId="0" xfId="2" quotePrefix="1" applyFont="1" applyFill="1" applyBorder="1" applyAlignment="1" applyProtection="1">
      <alignment vertical="center"/>
    </xf>
    <xf numFmtId="0" fontId="8" fillId="3" borderId="0" xfId="8" applyFont="1" applyFill="1" applyAlignment="1">
      <alignment vertical="center"/>
    </xf>
    <xf numFmtId="0" fontId="75" fillId="18" borderId="0" xfId="2" applyFont="1" applyFill="1" applyBorder="1" applyAlignment="1" applyProtection="1">
      <alignment vertical="center"/>
    </xf>
    <xf numFmtId="0" fontId="11" fillId="18" borderId="0" xfId="2" applyFont="1" applyFill="1" applyBorder="1" applyAlignment="1" applyProtection="1">
      <alignment vertical="center"/>
    </xf>
    <xf numFmtId="0" fontId="46" fillId="3" borderId="0" xfId="8" applyFont="1" applyFill="1" applyAlignment="1">
      <alignment vertical="center"/>
    </xf>
    <xf numFmtId="0" fontId="75" fillId="16" borderId="0" xfId="2" applyFont="1" applyFill="1" applyBorder="1" applyAlignment="1" applyProtection="1">
      <alignment vertical="center"/>
    </xf>
    <xf numFmtId="0" fontId="46" fillId="7" borderId="0" xfId="8" applyFont="1" applyFill="1" applyAlignment="1">
      <alignment vertical="center"/>
    </xf>
    <xf numFmtId="0" fontId="56" fillId="7" borderId="0" xfId="8" applyFont="1" applyFill="1" applyAlignment="1">
      <alignment vertical="center"/>
    </xf>
    <xf numFmtId="0" fontId="46" fillId="18" borderId="0" xfId="8" applyFont="1" applyFill="1" applyAlignment="1">
      <alignment vertical="center"/>
    </xf>
    <xf numFmtId="0" fontId="46" fillId="16" borderId="0" xfId="8" applyFont="1" applyFill="1" applyAlignment="1">
      <alignment vertical="center"/>
    </xf>
    <xf numFmtId="0" fontId="56" fillId="18" borderId="0" xfId="8" applyFont="1" applyFill="1" applyAlignment="1">
      <alignment vertical="center"/>
    </xf>
    <xf numFmtId="1" fontId="36" fillId="17" borderId="0" xfId="5" applyNumberFormat="1" applyFont="1" applyFill="1" applyBorder="1" applyAlignment="1">
      <alignment vertical="center"/>
    </xf>
    <xf numFmtId="4" fontId="56" fillId="11" borderId="0" xfId="19" applyNumberFormat="1" applyFont="1" applyFill="1" applyAlignment="1">
      <alignment horizontal="left" vertical="center"/>
    </xf>
    <xf numFmtId="0" fontId="65" fillId="3" borderId="0" xfId="8" applyFont="1" applyFill="1"/>
    <xf numFmtId="169" fontId="46" fillId="7" borderId="0" xfId="6" applyNumberFormat="1" applyFont="1" applyFill="1" applyBorder="1" applyAlignment="1">
      <alignment horizontal="right" vertical="center"/>
    </xf>
    <xf numFmtId="169" fontId="56" fillId="8" borderId="0" xfId="6" applyNumberFormat="1" applyFont="1" applyFill="1" applyBorder="1" applyAlignment="1">
      <alignment horizontal="right" vertical="center"/>
    </xf>
    <xf numFmtId="1" fontId="53" fillId="5" borderId="0" xfId="5" applyNumberFormat="1" applyFont="1" applyFill="1" applyBorder="1" applyAlignment="1">
      <alignment horizontal="left" vertical="center" indent="1"/>
    </xf>
    <xf numFmtId="0" fontId="66" fillId="7" borderId="0" xfId="17" applyFont="1" applyFill="1" applyAlignment="1">
      <alignment horizontal="left" vertical="center" indent="3"/>
    </xf>
    <xf numFmtId="3" fontId="66" fillId="7" borderId="0" xfId="17" applyNumberFormat="1" applyFont="1" applyFill="1" applyAlignment="1">
      <alignment horizontal="left" vertical="center" indent="3"/>
    </xf>
    <xf numFmtId="1" fontId="58" fillId="7" borderId="0" xfId="5" applyNumberFormat="1" applyFont="1" applyFill="1" applyBorder="1" applyAlignment="1">
      <alignment horizontal="left" vertical="center" indent="3"/>
    </xf>
    <xf numFmtId="0" fontId="33" fillId="8" borderId="0" xfId="0" applyFont="1" applyFill="1"/>
    <xf numFmtId="0" fontId="58" fillId="3" borderId="0" xfId="40" applyFont="1" applyFill="1" applyAlignment="1">
      <alignment vertical="center"/>
    </xf>
    <xf numFmtId="1" fontId="56" fillId="5" borderId="0" xfId="5" applyNumberFormat="1" applyFont="1" applyFill="1" applyBorder="1" applyAlignment="1">
      <alignment horizontal="left" vertical="center" indent="2"/>
    </xf>
    <xf numFmtId="0" fontId="55" fillId="7" borderId="0" xfId="17" applyFont="1" applyFill="1" applyAlignment="1">
      <alignment horizontal="left" vertical="center" indent="4"/>
    </xf>
    <xf numFmtId="3" fontId="55" fillId="7" borderId="0" xfId="17" applyNumberFormat="1" applyFont="1" applyFill="1" applyAlignment="1">
      <alignment horizontal="left" vertical="center" indent="4"/>
    </xf>
    <xf numFmtId="0" fontId="7" fillId="5" borderId="0" xfId="8" applyFont="1" applyFill="1"/>
    <xf numFmtId="17" fontId="21" fillId="5" borderId="0" xfId="8" applyNumberFormat="1" applyFont="1" applyFill="1" applyAlignment="1">
      <alignment horizontal="center"/>
    </xf>
    <xf numFmtId="0" fontId="20" fillId="5" borderId="0" xfId="8" applyFont="1" applyFill="1"/>
    <xf numFmtId="0" fontId="76" fillId="5" borderId="0" xfId="8" applyFont="1" applyFill="1" applyAlignment="1">
      <alignment horizontal="left" vertical="center"/>
    </xf>
    <xf numFmtId="0" fontId="76" fillId="5" borderId="0" xfId="8" applyFont="1" applyFill="1" applyAlignment="1">
      <alignment vertical="center"/>
    </xf>
    <xf numFmtId="0" fontId="38" fillId="5" borderId="0" xfId="8" applyFont="1" applyFill="1" applyAlignment="1">
      <alignment horizontal="center"/>
    </xf>
    <xf numFmtId="0" fontId="11" fillId="7" borderId="0" xfId="2" applyFont="1" applyFill="1" applyBorder="1" applyAlignment="1" applyProtection="1">
      <alignment vertical="center"/>
    </xf>
    <xf numFmtId="0" fontId="8" fillId="5" borderId="0" xfId="14" applyFont="1" applyFill="1"/>
    <xf numFmtId="4" fontId="7" fillId="5" borderId="0" xfId="14" applyNumberFormat="1" applyFont="1" applyFill="1" applyAlignment="1">
      <alignment horizontal="center" vertical="center"/>
    </xf>
    <xf numFmtId="4" fontId="67" fillId="14" borderId="0" xfId="14" applyNumberFormat="1" applyFont="1" applyFill="1" applyAlignment="1">
      <alignment vertical="center"/>
    </xf>
    <xf numFmtId="4" fontId="46" fillId="8" borderId="0" xfId="15" applyNumberFormat="1" applyFont="1" applyFill="1" applyAlignment="1">
      <alignment vertical="center"/>
    </xf>
    <xf numFmtId="4" fontId="13" fillId="8" borderId="0" xfId="15" applyNumberFormat="1" applyFont="1" applyFill="1" applyAlignment="1">
      <alignment vertical="center"/>
    </xf>
    <xf numFmtId="166" fontId="10" fillId="5" borderId="0" xfId="14" applyNumberFormat="1" applyFont="1" applyFill="1"/>
    <xf numFmtId="4" fontId="46" fillId="8" borderId="0" xfId="14" applyNumberFormat="1" applyFont="1" applyFill="1" applyAlignment="1">
      <alignment horizontal="center" vertical="center"/>
    </xf>
    <xf numFmtId="4" fontId="46" fillId="8" borderId="0" xfId="14" quotePrefix="1" applyNumberFormat="1" applyFont="1" applyFill="1" applyAlignment="1">
      <alignment horizontal="center" vertical="center"/>
    </xf>
    <xf numFmtId="4" fontId="46" fillId="8" borderId="0" xfId="15" applyNumberFormat="1" applyFont="1" applyFill="1" applyAlignment="1">
      <alignment horizontal="center" vertical="center"/>
    </xf>
    <xf numFmtId="166" fontId="10" fillId="5" borderId="0" xfId="14" applyNumberFormat="1" applyFont="1" applyFill="1" applyAlignment="1">
      <alignment horizontal="center" vertical="center"/>
    </xf>
    <xf numFmtId="0" fontId="8" fillId="5" borderId="0" xfId="14" applyFont="1" applyFill="1" applyAlignment="1">
      <alignment vertical="center"/>
    </xf>
    <xf numFmtId="4" fontId="8" fillId="14" borderId="0" xfId="14" applyNumberFormat="1" applyFont="1" applyFill="1" applyAlignment="1">
      <alignment vertical="center"/>
    </xf>
    <xf numFmtId="4" fontId="8" fillId="7" borderId="0" xfId="2" applyNumberFormat="1" applyFont="1" applyFill="1" applyBorder="1" applyAlignment="1" applyProtection="1">
      <alignment vertical="center"/>
    </xf>
    <xf numFmtId="4" fontId="8" fillId="7" borderId="0" xfId="2" applyNumberFormat="1" applyFont="1" applyFill="1" applyBorder="1" applyAlignment="1" applyProtection="1">
      <alignment horizontal="left" vertical="center"/>
    </xf>
    <xf numFmtId="4" fontId="8" fillId="9" borderId="0" xfId="2" applyNumberFormat="1" applyFont="1" applyFill="1" applyBorder="1" applyAlignment="1" applyProtection="1">
      <alignment horizontal="left" vertical="center"/>
    </xf>
    <xf numFmtId="4" fontId="7" fillId="7" borderId="0" xfId="2" applyNumberFormat="1" applyFont="1" applyFill="1" applyBorder="1" applyAlignment="1" applyProtection="1">
      <alignment vertical="center"/>
    </xf>
    <xf numFmtId="166" fontId="12" fillId="5" borderId="0" xfId="14" applyNumberFormat="1" applyFont="1" applyFill="1"/>
    <xf numFmtId="3" fontId="8" fillId="5" borderId="0" xfId="14" applyNumberFormat="1" applyFont="1" applyFill="1"/>
    <xf numFmtId="9" fontId="8" fillId="5" borderId="0" xfId="28" applyFont="1" applyFill="1" applyBorder="1" applyAlignment="1"/>
    <xf numFmtId="4" fontId="7" fillId="9" borderId="0" xfId="2" applyNumberFormat="1" applyFont="1" applyFill="1" applyBorder="1" applyAlignment="1" applyProtection="1">
      <alignment vertical="center"/>
    </xf>
    <xf numFmtId="4" fontId="7" fillId="6" borderId="0" xfId="2" applyNumberFormat="1" applyFont="1" applyFill="1" applyBorder="1" applyAlignment="1" applyProtection="1">
      <alignment vertical="center"/>
    </xf>
    <xf numFmtId="4" fontId="9" fillId="7" borderId="0" xfId="15" applyNumberFormat="1" applyFont="1" applyFill="1" applyAlignment="1">
      <alignment vertical="center"/>
    </xf>
    <xf numFmtId="4" fontId="7" fillId="6" borderId="0" xfId="14" applyNumberFormat="1" applyFont="1" applyFill="1" applyAlignment="1">
      <alignment vertical="center"/>
    </xf>
    <xf numFmtId="3" fontId="8" fillId="5" borderId="0" xfId="4" applyNumberFormat="1" applyFont="1" applyFill="1" applyBorder="1" applyAlignment="1">
      <alignment horizontal="center" vertical="center"/>
    </xf>
    <xf numFmtId="3" fontId="8" fillId="10" borderId="0" xfId="4" applyNumberFormat="1" applyFont="1" applyFill="1" applyBorder="1" applyAlignment="1">
      <alignment horizontal="center" vertical="center"/>
    </xf>
    <xf numFmtId="3" fontId="8" fillId="7" borderId="0" xfId="4" applyNumberFormat="1" applyFont="1" applyFill="1" applyBorder="1" applyAlignment="1">
      <alignment horizontal="center" vertical="center"/>
    </xf>
    <xf numFmtId="3" fontId="8" fillId="5" borderId="0" xfId="4" quotePrefix="1" applyNumberFormat="1" applyFont="1" applyFill="1" applyBorder="1" applyAlignment="1">
      <alignment horizontal="center" vertical="center"/>
    </xf>
    <xf numFmtId="3" fontId="34" fillId="5" borderId="0" xfId="4" applyNumberFormat="1" applyFont="1" applyFill="1" applyBorder="1" applyAlignment="1"/>
    <xf numFmtId="3" fontId="8" fillId="9" borderId="0" xfId="4" applyNumberFormat="1" applyFont="1" applyFill="1" applyBorder="1" applyAlignment="1">
      <alignment horizontal="center" vertical="center"/>
    </xf>
    <xf numFmtId="3" fontId="7" fillId="7" borderId="0" xfId="4" applyNumberFormat="1" applyFont="1" applyFill="1" applyBorder="1" applyAlignment="1">
      <alignment horizontal="center" vertical="center"/>
    </xf>
    <xf numFmtId="3" fontId="8" fillId="6" borderId="0" xfId="4" applyNumberFormat="1" applyFont="1" applyFill="1" applyBorder="1" applyAlignment="1">
      <alignment horizontal="center" vertical="center"/>
    </xf>
    <xf numFmtId="3" fontId="7" fillId="6" borderId="0" xfId="2" applyNumberFormat="1" applyFont="1" applyFill="1" applyBorder="1" applyAlignment="1" applyProtection="1">
      <alignment vertical="center"/>
    </xf>
    <xf numFmtId="3" fontId="7" fillId="6" borderId="0" xfId="4" applyNumberFormat="1" applyFont="1" applyFill="1" applyBorder="1" applyAlignment="1">
      <alignment horizontal="center" vertical="center"/>
    </xf>
    <xf numFmtId="3" fontId="7" fillId="6" borderId="0" xfId="14" applyNumberFormat="1" applyFont="1" applyFill="1" applyAlignment="1">
      <alignment vertical="center"/>
    </xf>
    <xf numFmtId="0" fontId="1" fillId="3" borderId="0" xfId="8" applyFill="1" applyAlignment="1">
      <alignment horizontal="left" vertical="top" wrapText="1"/>
    </xf>
    <xf numFmtId="1" fontId="36" fillId="14" borderId="0" xfId="5" applyNumberFormat="1" applyFont="1" applyFill="1" applyBorder="1" applyAlignment="1">
      <alignment horizontal="left" vertical="center"/>
    </xf>
    <xf numFmtId="1" fontId="36" fillId="15" borderId="0" xfId="5" applyNumberFormat="1" applyFont="1" applyFill="1" applyBorder="1" applyAlignment="1">
      <alignment horizontal="left" vertical="center"/>
    </xf>
    <xf numFmtId="0" fontId="46" fillId="16" borderId="0" xfId="8" applyFont="1" applyFill="1" applyAlignment="1">
      <alignment horizontal="left"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wrapText="1"/>
    </xf>
    <xf numFmtId="4" fontId="56" fillId="8" borderId="0" xfId="5" applyNumberFormat="1" applyFont="1" applyFill="1" applyBorder="1" applyAlignment="1">
      <alignment horizontal="center" vertical="center"/>
    </xf>
    <xf numFmtId="4" fontId="56" fillId="8" borderId="0" xfId="5" applyNumberFormat="1" applyFont="1" applyFill="1" applyBorder="1" applyAlignment="1">
      <alignment horizontal="center" vertical="center" wrapText="1"/>
    </xf>
    <xf numFmtId="4" fontId="46" fillId="11" borderId="30" xfId="15" applyNumberFormat="1" applyFont="1" applyFill="1" applyBorder="1" applyAlignment="1">
      <alignment horizontal="center" vertical="center" wrapText="1"/>
    </xf>
    <xf numFmtId="4" fontId="46" fillId="11" borderId="31" xfId="15" applyNumberFormat="1" applyFont="1" applyFill="1" applyBorder="1" applyAlignment="1">
      <alignment horizontal="center" vertical="center" wrapText="1"/>
    </xf>
    <xf numFmtId="4" fontId="67" fillId="14" borderId="24" xfId="14" applyNumberFormat="1" applyFont="1" applyFill="1" applyBorder="1" applyAlignment="1">
      <alignment horizontal="center" vertical="center"/>
    </xf>
    <xf numFmtId="4" fontId="67" fillId="14" borderId="25" xfId="14" applyNumberFormat="1" applyFont="1" applyFill="1" applyBorder="1" applyAlignment="1">
      <alignment horizontal="center" vertical="center"/>
    </xf>
    <xf numFmtId="4" fontId="67" fillId="14" borderId="26" xfId="14" applyNumberFormat="1" applyFont="1" applyFill="1" applyBorder="1" applyAlignment="1">
      <alignment horizontal="center" vertical="center"/>
    </xf>
    <xf numFmtId="4" fontId="46" fillId="11" borderId="32" xfId="15" applyNumberFormat="1" applyFont="1" applyFill="1" applyBorder="1" applyAlignment="1">
      <alignment horizontal="center" vertical="center" wrapText="1"/>
    </xf>
    <xf numFmtId="4" fontId="46" fillId="11" borderId="33" xfId="15" applyNumberFormat="1" applyFont="1" applyFill="1" applyBorder="1" applyAlignment="1">
      <alignment horizontal="center" vertical="center" wrapText="1"/>
    </xf>
    <xf numFmtId="4" fontId="67" fillId="14" borderId="12" xfId="14" applyNumberFormat="1" applyFont="1" applyFill="1" applyBorder="1" applyAlignment="1">
      <alignment horizontal="center" vertical="center"/>
    </xf>
    <xf numFmtId="4" fontId="67" fillId="14" borderId="13" xfId="14" applyNumberFormat="1" applyFont="1" applyFill="1" applyBorder="1" applyAlignment="1">
      <alignment horizontal="center" vertical="center"/>
    </xf>
    <xf numFmtId="4" fontId="67" fillId="14" borderId="10" xfId="14" applyNumberFormat="1" applyFont="1" applyFill="1" applyBorder="1" applyAlignment="1">
      <alignment horizontal="center" vertical="center"/>
    </xf>
    <xf numFmtId="4" fontId="46" fillId="11" borderId="17" xfId="15" applyNumberFormat="1" applyFont="1" applyFill="1" applyBorder="1" applyAlignment="1">
      <alignment horizontal="center" vertical="center" wrapText="1"/>
    </xf>
    <xf numFmtId="4" fontId="46" fillId="11" borderId="20" xfId="15" applyNumberFormat="1" applyFont="1" applyFill="1" applyBorder="1" applyAlignment="1">
      <alignment horizontal="center" vertical="center" wrapText="1"/>
    </xf>
    <xf numFmtId="4" fontId="46" fillId="11" borderId="34" xfId="15" applyNumberFormat="1" applyFont="1" applyFill="1" applyBorder="1" applyAlignment="1">
      <alignment horizontal="center" vertical="center" wrapText="1"/>
    </xf>
    <xf numFmtId="4" fontId="46" fillId="11" borderId="19" xfId="15" applyNumberFormat="1" applyFont="1" applyFill="1" applyBorder="1" applyAlignment="1">
      <alignment horizontal="center" vertical="center" wrapText="1"/>
    </xf>
    <xf numFmtId="4" fontId="36" fillId="14" borderId="0" xfId="14" applyNumberFormat="1" applyFont="1" applyFill="1" applyAlignment="1">
      <alignment horizontal="center" vertical="center"/>
    </xf>
    <xf numFmtId="166" fontId="19" fillId="5" borderId="0" xfId="8" applyNumberFormat="1" applyFont="1" applyFill="1" applyAlignment="1">
      <alignment horizontal="center"/>
    </xf>
    <xf numFmtId="4" fontId="36" fillId="14" borderId="4" xfId="14" applyNumberFormat="1" applyFont="1" applyFill="1" applyBorder="1" applyAlignment="1">
      <alignment horizontal="center" vertical="center" wrapText="1"/>
    </xf>
    <xf numFmtId="4" fontId="36" fillId="14" borderId="6" xfId="14" applyNumberFormat="1" applyFont="1" applyFill="1" applyBorder="1" applyAlignment="1">
      <alignment horizontal="center" vertical="center" wrapText="1"/>
    </xf>
    <xf numFmtId="4" fontId="8" fillId="14" borderId="15" xfId="14" applyNumberFormat="1" applyFont="1" applyFill="1" applyBorder="1" applyAlignment="1">
      <alignment horizontal="center" vertical="center" textRotation="90"/>
    </xf>
    <xf numFmtId="4" fontId="8" fillId="14" borderId="7" xfId="14" applyNumberFormat="1" applyFont="1" applyFill="1" applyBorder="1" applyAlignment="1">
      <alignment horizontal="center" vertical="center" textRotation="90"/>
    </xf>
    <xf numFmtId="4" fontId="8" fillId="14" borderId="8" xfId="14" applyNumberFormat="1" applyFont="1" applyFill="1" applyBorder="1" applyAlignment="1">
      <alignment horizontal="center" vertical="center" textRotation="90"/>
    </xf>
    <xf numFmtId="4" fontId="67" fillId="14" borderId="23" xfId="14" applyNumberFormat="1" applyFont="1" applyFill="1" applyBorder="1" applyAlignment="1">
      <alignment horizontal="center" vertical="center"/>
    </xf>
    <xf numFmtId="4" fontId="46" fillId="8" borderId="4" xfId="15" applyNumberFormat="1" applyFont="1" applyFill="1" applyBorder="1" applyAlignment="1">
      <alignment horizontal="center" vertical="center" wrapText="1"/>
    </xf>
    <xf numFmtId="4" fontId="46" fillId="8" borderId="6" xfId="15" applyNumberFormat="1" applyFont="1" applyFill="1" applyBorder="1" applyAlignment="1">
      <alignment horizontal="center" vertical="center" wrapText="1"/>
    </xf>
    <xf numFmtId="4" fontId="44" fillId="5" borderId="0" xfId="15" applyNumberFormat="1" applyFont="1" applyFill="1" applyAlignment="1">
      <alignment horizontal="center" vertical="center" wrapText="1"/>
    </xf>
    <xf numFmtId="4" fontId="8" fillId="14" borderId="4" xfId="14" applyNumberFormat="1" applyFont="1" applyFill="1" applyBorder="1" applyAlignment="1">
      <alignment horizontal="center" vertical="center" textRotation="90"/>
    </xf>
    <xf numFmtId="4" fontId="8" fillId="14" borderId="5" xfId="14" applyNumberFormat="1" applyFont="1" applyFill="1" applyBorder="1" applyAlignment="1">
      <alignment horizontal="center" vertical="center" textRotation="90"/>
    </xf>
    <xf numFmtId="4" fontId="8" fillId="14" borderId="6" xfId="14" applyNumberFormat="1" applyFont="1" applyFill="1" applyBorder="1" applyAlignment="1">
      <alignment horizontal="center" vertical="center" textRotation="90"/>
    </xf>
    <xf numFmtId="4" fontId="46" fillId="8" borderId="28" xfId="15" applyNumberFormat="1" applyFont="1" applyFill="1" applyBorder="1" applyAlignment="1">
      <alignment horizontal="center" vertical="center" wrapText="1"/>
    </xf>
    <xf numFmtId="4" fontId="46" fillId="8" borderId="29" xfId="15" applyNumberFormat="1" applyFont="1" applyFill="1" applyBorder="1" applyAlignment="1">
      <alignment horizontal="center" vertical="center" wrapText="1"/>
    </xf>
    <xf numFmtId="4" fontId="67" fillId="14" borderId="27" xfId="14" applyNumberFormat="1" applyFont="1" applyFill="1" applyBorder="1" applyAlignment="1">
      <alignment horizontal="center" vertical="center"/>
    </xf>
    <xf numFmtId="4" fontId="36" fillId="14" borderId="24" xfId="14" applyNumberFormat="1" applyFont="1" applyFill="1" applyBorder="1" applyAlignment="1">
      <alignment horizontal="center" vertical="center"/>
    </xf>
    <xf numFmtId="4" fontId="36" fillId="14" borderId="25" xfId="14" applyNumberFormat="1" applyFont="1" applyFill="1" applyBorder="1" applyAlignment="1">
      <alignment horizontal="center" vertical="center"/>
    </xf>
    <xf numFmtId="4" fontId="36" fillId="14" borderId="26" xfId="14" applyNumberFormat="1" applyFont="1" applyFill="1" applyBorder="1" applyAlignment="1">
      <alignment horizontal="center" vertical="center"/>
    </xf>
    <xf numFmtId="4" fontId="1" fillId="5" borderId="0" xfId="8" applyNumberFormat="1" applyFill="1" applyAlignment="1">
      <alignment horizontal="left" vertical="center"/>
    </xf>
    <xf numFmtId="4" fontId="9" fillId="11" borderId="17" xfId="15" applyNumberFormat="1" applyFont="1" applyFill="1" applyBorder="1" applyAlignment="1">
      <alignment horizontal="center" vertical="center" wrapText="1"/>
    </xf>
    <xf numFmtId="4" fontId="9" fillId="11" borderId="20" xfId="15" applyNumberFormat="1" applyFont="1" applyFill="1" applyBorder="1" applyAlignment="1">
      <alignment horizontal="center" vertical="center" wrapText="1"/>
    </xf>
    <xf numFmtId="4" fontId="9" fillId="11" borderId="34" xfId="15" applyNumberFormat="1" applyFont="1" applyFill="1" applyBorder="1" applyAlignment="1">
      <alignment horizontal="center" vertical="center" wrapText="1"/>
    </xf>
    <xf numFmtId="4" fontId="9" fillId="11" borderId="19" xfId="15" applyNumberFormat="1" applyFont="1" applyFill="1" applyBorder="1" applyAlignment="1">
      <alignment horizontal="center" vertical="center" wrapText="1"/>
    </xf>
    <xf numFmtId="4" fontId="3" fillId="5" borderId="0" xfId="15" applyNumberFormat="1" applyFill="1" applyAlignment="1">
      <alignment horizontal="left" vertical="center" wrapText="1"/>
    </xf>
    <xf numFmtId="4" fontId="9" fillId="11" borderId="32" xfId="15" applyNumberFormat="1" applyFont="1" applyFill="1" applyBorder="1" applyAlignment="1">
      <alignment horizontal="center" vertical="center" wrapText="1"/>
    </xf>
    <xf numFmtId="4" fontId="9" fillId="11" borderId="33" xfId="15" applyNumberFormat="1" applyFont="1" applyFill="1" applyBorder="1" applyAlignment="1">
      <alignment horizontal="center" vertical="center" wrapText="1"/>
    </xf>
    <xf numFmtId="4" fontId="1" fillId="5" borderId="0" xfId="8" applyNumberFormat="1" applyFill="1" applyAlignment="1">
      <alignment horizontal="left" vertical="center" wrapText="1"/>
    </xf>
    <xf numFmtId="4" fontId="36" fillId="14" borderId="12" xfId="14" applyNumberFormat="1" applyFont="1" applyFill="1" applyBorder="1" applyAlignment="1">
      <alignment horizontal="center" vertical="center"/>
    </xf>
    <xf numFmtId="4" fontId="36" fillId="14" borderId="13" xfId="14" applyNumberFormat="1" applyFont="1" applyFill="1" applyBorder="1" applyAlignment="1">
      <alignment horizontal="center" vertical="center"/>
    </xf>
    <xf numFmtId="4" fontId="36" fillId="14" borderId="10" xfId="14" applyNumberFormat="1" applyFont="1" applyFill="1" applyBorder="1" applyAlignment="1">
      <alignment horizontal="center" vertical="center"/>
    </xf>
    <xf numFmtId="4" fontId="1" fillId="5" borderId="0" xfId="8" applyNumberFormat="1" applyFill="1" applyAlignment="1">
      <alignment horizontal="left"/>
    </xf>
    <xf numFmtId="4" fontId="1" fillId="5" borderId="0" xfId="8" applyNumberFormat="1" applyFill="1" applyAlignment="1">
      <alignment horizontal="left" wrapText="1"/>
    </xf>
    <xf numFmtId="165" fontId="7" fillId="8" borderId="0" xfId="41" applyFont="1" applyFill="1" applyBorder="1" applyAlignment="1">
      <alignment horizontal="center" vertical="center" wrapText="1"/>
    </xf>
    <xf numFmtId="165" fontId="7" fillId="8" borderId="0" xfId="41" applyFont="1" applyFill="1" applyBorder="1" applyAlignment="1">
      <alignment horizontal="center" vertical="center"/>
    </xf>
    <xf numFmtId="0" fontId="20" fillId="11" borderId="0" xfId="8" applyFont="1" applyFill="1" applyAlignment="1">
      <alignment horizontal="left" vertical="center" wrapText="1"/>
    </xf>
    <xf numFmtId="0" fontId="56" fillId="8" borderId="0" xfId="25" applyFont="1" applyFill="1" applyAlignment="1">
      <alignment horizontal="center" vertical="center" wrapText="1"/>
    </xf>
    <xf numFmtId="0" fontId="7" fillId="8" borderId="0" xfId="25" applyFont="1" applyFill="1" applyAlignment="1">
      <alignment horizontal="center" vertical="center"/>
    </xf>
    <xf numFmtId="0" fontId="58" fillId="14" borderId="0" xfId="8" applyFont="1" applyFill="1" applyAlignment="1">
      <alignment horizontal="center" vertical="center" wrapText="1"/>
    </xf>
    <xf numFmtId="0" fontId="64" fillId="8" borderId="35" xfId="8" applyFont="1" applyFill="1" applyBorder="1" applyAlignment="1">
      <alignment horizontal="center" vertical="center" wrapText="1"/>
    </xf>
    <xf numFmtId="0" fontId="46" fillId="11" borderId="35" xfId="8" applyFont="1" applyFill="1" applyBorder="1" applyAlignment="1">
      <alignment horizontal="left" vertical="center" wrapText="1"/>
    </xf>
    <xf numFmtId="0" fontId="64" fillId="8" borderId="36" xfId="8" applyFont="1" applyFill="1" applyBorder="1" applyAlignment="1">
      <alignment horizontal="center" vertical="center"/>
    </xf>
    <xf numFmtId="0" fontId="64" fillId="8" borderId="36" xfId="8" applyFont="1" applyFill="1" applyBorder="1" applyAlignment="1">
      <alignment horizontal="center" vertical="center" wrapText="1"/>
    </xf>
    <xf numFmtId="0" fontId="46" fillId="11" borderId="39" xfId="8" applyFont="1" applyFill="1" applyBorder="1" applyAlignment="1">
      <alignment horizontal="left" vertical="center" wrapText="1"/>
    </xf>
    <xf numFmtId="0" fontId="46" fillId="11" borderId="38" xfId="8" applyFont="1" applyFill="1" applyBorder="1" applyAlignment="1">
      <alignment horizontal="left" vertical="center" wrapText="1"/>
    </xf>
  </cellXfs>
  <cellStyles count="44">
    <cellStyle name="Estilo 1" xfId="1" xr:uid="{00000000-0005-0000-0000-000000000000}"/>
    <cellStyle name="Hipervínculo" xfId="2" builtinId="8"/>
    <cellStyle name="Hipervínculo 2" xfId="3" xr:uid="{00000000-0005-0000-0000-000002000000}"/>
    <cellStyle name="Millares" xfId="41" builtinId="3"/>
    <cellStyle name="Millares [0] 2" xfId="4" xr:uid="{00000000-0005-0000-0000-000004000000}"/>
    <cellStyle name="Millares [0]_CUADRO11" xfId="33" xr:uid="{00000000-0005-0000-0000-000005000000}"/>
    <cellStyle name="Millares [0]_CUADRO3" xfId="5" xr:uid="{00000000-0005-0000-0000-000006000000}"/>
    <cellStyle name="Millares 117" xfId="42" xr:uid="{00000000-0005-0000-0000-000007000000}"/>
    <cellStyle name="Millares 2" xfId="6" xr:uid="{00000000-0005-0000-0000-000008000000}"/>
    <cellStyle name="Millares 3" xfId="7" xr:uid="{00000000-0005-0000-0000-000009000000}"/>
    <cellStyle name="Normal" xfId="0" builtinId="0"/>
    <cellStyle name="Normal 2" xfId="8" xr:uid="{00000000-0005-0000-0000-00000B000000}"/>
    <cellStyle name="Normal 2 2" xfId="9" xr:uid="{00000000-0005-0000-0000-00000C000000}"/>
    <cellStyle name="Normal 2 2 2" xfId="10" xr:uid="{00000000-0005-0000-0000-00000D000000}"/>
    <cellStyle name="Normal 2 3" xfId="11" xr:uid="{00000000-0005-0000-0000-00000E000000}"/>
    <cellStyle name="Normal 3" xfId="12" xr:uid="{00000000-0005-0000-0000-00000F000000}"/>
    <cellStyle name="Normal 3 2" xfId="13" xr:uid="{00000000-0005-0000-0000-000010000000}"/>
    <cellStyle name="Normal 4" xfId="14" xr:uid="{00000000-0005-0000-0000-000011000000}"/>
    <cellStyle name="Normal 5" xfId="32" xr:uid="{00000000-0005-0000-0000-000012000000}"/>
    <cellStyle name="Normal 5 2" xfId="43" xr:uid="{00000000-0005-0000-0000-000013000000}"/>
    <cellStyle name="Normal_ANEXOA1-1" xfId="15" xr:uid="{00000000-0005-0000-0000-000014000000}"/>
    <cellStyle name="Normal_Cuadro1" xfId="16" xr:uid="{00000000-0005-0000-0000-000015000000}"/>
    <cellStyle name="Normal_CUADRO10" xfId="17" xr:uid="{00000000-0005-0000-0000-000016000000}"/>
    <cellStyle name="Normal_CUADRO11" xfId="18" xr:uid="{00000000-0005-0000-0000-000017000000}"/>
    <cellStyle name="Normal_CUADRO12" xfId="34" xr:uid="{00000000-0005-0000-0000-000018000000}"/>
    <cellStyle name="Normal_CUADRO13" xfId="35" xr:uid="{00000000-0005-0000-0000-000019000000}"/>
    <cellStyle name="Normal_CUADRO14" xfId="36" xr:uid="{00000000-0005-0000-0000-00001A000000}"/>
    <cellStyle name="Normal_Cuadro15" xfId="37" xr:uid="{00000000-0005-0000-0000-00001B000000}"/>
    <cellStyle name="Normal_CUADRO16" xfId="38" xr:uid="{00000000-0005-0000-0000-00001C000000}"/>
    <cellStyle name="Normal_CUADRO17" xfId="39" xr:uid="{00000000-0005-0000-0000-00001D000000}"/>
    <cellStyle name="Normal_CUADRO18" xfId="40" xr:uid="{00000000-0005-0000-0000-00001E000000}"/>
    <cellStyle name="Normal_CUADRO2" xfId="19" xr:uid="{00000000-0005-0000-0000-00001F000000}"/>
    <cellStyle name="Normal_Cuadro4" xfId="20" xr:uid="{00000000-0005-0000-0000-000020000000}"/>
    <cellStyle name="Normal_Cuadro5" xfId="21" xr:uid="{00000000-0005-0000-0000-000021000000}"/>
    <cellStyle name="Normal_CUADRO6" xfId="22" xr:uid="{00000000-0005-0000-0000-000022000000}"/>
    <cellStyle name="Normal_CUADRO7" xfId="23" xr:uid="{00000000-0005-0000-0000-000023000000}"/>
    <cellStyle name="Normal_CUADRO8" xfId="24" xr:uid="{00000000-0005-0000-0000-000024000000}"/>
    <cellStyle name="Normal_Cuadroa2" xfId="25" xr:uid="{00000000-0005-0000-0000-000025000000}"/>
    <cellStyle name="Normal_CUADROA3" xfId="26" xr:uid="{00000000-0005-0000-0000-000026000000}"/>
    <cellStyle name="Normal_Form 1 - Adquisiciones" xfId="31" xr:uid="{00000000-0005-0000-0000-000027000000}"/>
    <cellStyle name="Normal_GASAVI7" xfId="30" xr:uid="{00000000-0005-0000-0000-000028000000}"/>
    <cellStyle name="Porcentaje 2" xfId="27" xr:uid="{00000000-0005-0000-0000-000029000000}"/>
    <cellStyle name="Porcentaje 3" xfId="28" xr:uid="{00000000-0005-0000-0000-00002A000000}"/>
    <cellStyle name="Porcentaje 4" xfId="29" xr:uid="{00000000-0005-0000-0000-00002B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0</xdr:row>
      <xdr:rowOff>190500</xdr:rowOff>
    </xdr:from>
    <xdr:to>
      <xdr:col>2</xdr:col>
      <xdr:colOff>858676</xdr:colOff>
      <xdr:row>5</xdr:row>
      <xdr:rowOff>1425</xdr:rowOff>
    </xdr:to>
    <xdr:pic>
      <xdr:nvPicPr>
        <xdr:cNvPr id="6147" name="2 Imagen">
          <a:extLst>
            <a:ext uri="{FF2B5EF4-FFF2-40B4-BE49-F238E27FC236}">
              <a16:creationId xmlns:a16="http://schemas.microsoft.com/office/drawing/2014/main" id="{00000000-0008-0000-0000-0000031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1" y="295275"/>
          <a:ext cx="792000"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295273</xdr:colOff>
      <xdr:row>6</xdr:row>
      <xdr:rowOff>95249</xdr:rowOff>
    </xdr:from>
    <xdr:to>
      <xdr:col>16</xdr:col>
      <xdr:colOff>93754</xdr:colOff>
      <xdr:row>37</xdr:row>
      <xdr:rowOff>114300</xdr:rowOff>
    </xdr:to>
    <xdr:pic>
      <xdr:nvPicPr>
        <xdr:cNvPr id="2" name="1 Imagen">
          <a:extLst>
            <a:ext uri="{FF2B5EF4-FFF2-40B4-BE49-F238E27FC236}">
              <a16:creationId xmlns:a16="http://schemas.microsoft.com/office/drawing/2014/main" id="{00000000-0008-0000-1D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1437" r="2652"/>
        <a:stretch/>
      </xdr:blipFill>
      <xdr:spPr>
        <a:xfrm>
          <a:off x="295273" y="1457324"/>
          <a:ext cx="11533281" cy="5038726"/>
        </a:xfrm>
        <a:prstGeom prst="rect">
          <a:avLst/>
        </a:prstGeom>
      </xdr:spPr>
    </xdr:pic>
    <xdr:clientData/>
  </xdr:twoCellAnchor>
  <xdr:oneCellAnchor>
    <xdr:from>
      <xdr:col>0</xdr:col>
      <xdr:colOff>495300</xdr:colOff>
      <xdr:row>6</xdr:row>
      <xdr:rowOff>133350</xdr:rowOff>
    </xdr:from>
    <xdr:ext cx="2995500" cy="264560"/>
    <xdr:sp macro="" textlink="">
      <xdr:nvSpPr>
        <xdr:cNvPr id="3" name="2 CuadroTexto">
          <a:extLst>
            <a:ext uri="{FF2B5EF4-FFF2-40B4-BE49-F238E27FC236}">
              <a16:creationId xmlns:a16="http://schemas.microsoft.com/office/drawing/2014/main" id="{00000000-0008-0000-1D00-000003000000}"/>
            </a:ext>
          </a:extLst>
        </xdr:cNvPr>
        <xdr:cNvSpPr txBox="1"/>
      </xdr:nvSpPr>
      <xdr:spPr>
        <a:xfrm>
          <a:off x="495300" y="1304925"/>
          <a:ext cx="2995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t>Todas las unidades se encuentran en </a:t>
          </a:r>
          <a:r>
            <a:rPr lang="es-CL" sz="1100" b="1"/>
            <a:t>teracalorías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ne@minenergia.c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B1:D20"/>
  <sheetViews>
    <sheetView zoomScaleNormal="100" workbookViewId="0"/>
  </sheetViews>
  <sheetFormatPr defaultColWidth="11.42578125" defaultRowHeight="12.75"/>
  <cols>
    <col min="1" max="1" width="1.7109375" style="137" customWidth="1"/>
    <col min="2" max="2" width="2.140625" style="137" customWidth="1"/>
    <col min="3" max="3" width="62.7109375" style="137" customWidth="1"/>
    <col min="4" max="4" width="1.85546875" style="137" customWidth="1"/>
    <col min="5" max="16384" width="11.42578125" style="137"/>
  </cols>
  <sheetData>
    <row r="1" spans="2:4" ht="15.75">
      <c r="B1" s="139"/>
      <c r="C1" s="139"/>
    </row>
    <row r="2" spans="2:4" ht="15.75">
      <c r="B2" s="139"/>
      <c r="C2" s="139"/>
    </row>
    <row r="3" spans="2:4" ht="15.75">
      <c r="B3" s="139"/>
      <c r="C3" s="139"/>
      <c r="D3" s="139"/>
    </row>
    <row r="4" spans="2:4" ht="15.75">
      <c r="B4" s="140"/>
      <c r="D4" s="139"/>
    </row>
    <row r="5" spans="2:4" ht="14.25">
      <c r="B5" s="140"/>
      <c r="D5" s="140"/>
    </row>
    <row r="6" spans="2:4" ht="33.75">
      <c r="B6" s="140"/>
      <c r="C6" s="529"/>
    </row>
    <row r="7" spans="2:4" ht="14.25">
      <c r="B7" s="140"/>
      <c r="C7" s="530"/>
    </row>
    <row r="8" spans="2:4" ht="27" customHeight="1">
      <c r="B8" s="140"/>
      <c r="C8" s="531" t="s">
        <v>0</v>
      </c>
    </row>
    <row r="9" spans="2:4" ht="23.25">
      <c r="B9" s="140"/>
      <c r="C9" s="532" t="s">
        <v>1</v>
      </c>
    </row>
    <row r="10" spans="2:4" ht="18.75" customHeight="1">
      <c r="B10" s="140"/>
      <c r="C10" s="533"/>
    </row>
    <row r="11" spans="2:4" ht="18.75" customHeight="1">
      <c r="B11" s="140"/>
      <c r="C11" s="533"/>
    </row>
    <row r="12" spans="2:4" ht="18.75" customHeight="1">
      <c r="B12" s="140"/>
      <c r="C12" s="487"/>
    </row>
    <row r="13" spans="2:4" ht="18.75" customHeight="1">
      <c r="B13" s="140"/>
      <c r="C13" s="492" t="s">
        <v>2</v>
      </c>
    </row>
    <row r="14" spans="2:4" ht="18.75" customHeight="1">
      <c r="B14" s="140"/>
      <c r="C14" s="492" t="s">
        <v>3</v>
      </c>
    </row>
    <row r="15" spans="2:4" ht="18.75" customHeight="1">
      <c r="B15" s="140"/>
      <c r="C15" s="490" t="s">
        <v>4</v>
      </c>
    </row>
    <row r="16" spans="2:4" ht="18.75" customHeight="1">
      <c r="B16" s="140"/>
      <c r="C16" s="491">
        <v>2018</v>
      </c>
    </row>
    <row r="17" spans="2:4" ht="18.75" customHeight="1">
      <c r="B17" s="489"/>
      <c r="C17" s="488"/>
    </row>
    <row r="18" spans="2:4" ht="14.25">
      <c r="B18" s="485"/>
      <c r="C18" s="486" t="s">
        <v>5</v>
      </c>
    </row>
    <row r="19" spans="2:4">
      <c r="C19" s="65" t="s">
        <v>6</v>
      </c>
    </row>
    <row r="20" spans="2:4">
      <c r="D20" s="138"/>
    </row>
  </sheetData>
  <hyperlinks>
    <hyperlink ref="C19" r:id="rId1" xr:uid="{00000000-0004-0000-0000-000000000000}"/>
  </hyperlinks>
  <pageMargins left="0.75" right="0.75" top="1" bottom="1" header="0" footer="0"/>
  <pageSetup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AK89"/>
  <sheetViews>
    <sheetView workbookViewId="0"/>
  </sheetViews>
  <sheetFormatPr defaultColWidth="11.42578125" defaultRowHeight="12.75" outlineLevelRow="1"/>
  <cols>
    <col min="1" max="1" width="1.85546875" style="144" customWidth="1"/>
    <col min="2" max="2" width="30.28515625" style="144" customWidth="1"/>
    <col min="3" max="7" width="11.5703125" style="144" bestFit="1" customWidth="1"/>
    <col min="8" max="8" width="13.28515625" style="144" customWidth="1"/>
    <col min="9" max="11" width="11.5703125" style="144" bestFit="1" customWidth="1"/>
    <col min="12" max="12" width="11.85546875" style="144" bestFit="1" customWidth="1"/>
    <col min="13" max="13" width="11.5703125" style="144" bestFit="1" customWidth="1"/>
    <col min="14" max="14" width="11.85546875" style="144" bestFit="1" customWidth="1"/>
    <col min="15" max="25" width="11.42578125" style="137"/>
    <col min="26" max="16384" width="11.42578125" style="144"/>
  </cols>
  <sheetData>
    <row r="1" spans="2:37" ht="8.25" customHeight="1"/>
    <row r="2" spans="2:37" ht="15.95" customHeight="1">
      <c r="B2" s="80" t="s">
        <v>130</v>
      </c>
      <c r="C2" s="80"/>
      <c r="D2" s="80"/>
      <c r="E2" s="80"/>
      <c r="F2" s="80"/>
      <c r="G2" s="80"/>
      <c r="H2" s="80"/>
      <c r="I2" s="80"/>
      <c r="J2" s="80"/>
      <c r="K2" s="80"/>
      <c r="L2" s="80"/>
      <c r="M2" s="80"/>
      <c r="N2" s="80"/>
      <c r="P2" s="172"/>
      <c r="Q2" s="208"/>
    </row>
    <row r="3" spans="2:37" s="146" customFormat="1" ht="15.95" customHeight="1">
      <c r="B3" s="80" t="s">
        <v>148</v>
      </c>
      <c r="C3" s="80"/>
      <c r="D3" s="80"/>
      <c r="E3" s="80"/>
      <c r="F3" s="80"/>
      <c r="G3" s="80"/>
      <c r="H3" s="80"/>
      <c r="I3" s="80"/>
      <c r="J3" s="80"/>
      <c r="K3" s="80"/>
      <c r="L3" s="80"/>
      <c r="M3" s="80"/>
      <c r="N3" s="80"/>
      <c r="P3" s="171"/>
      <c r="Q3" s="214"/>
      <c r="R3" s="141"/>
      <c r="S3" s="141"/>
      <c r="T3" s="141"/>
      <c r="U3" s="141"/>
      <c r="V3" s="141"/>
      <c r="W3" s="141"/>
      <c r="X3" s="141"/>
      <c r="Y3" s="141"/>
    </row>
    <row r="4" spans="2:37" s="146" customFormat="1" ht="15.95" customHeight="1">
      <c r="B4" s="80" t="s">
        <v>76</v>
      </c>
      <c r="C4" s="80"/>
      <c r="D4" s="80"/>
      <c r="E4" s="80"/>
      <c r="F4" s="80"/>
      <c r="G4" s="80"/>
      <c r="H4" s="80"/>
      <c r="I4" s="80"/>
      <c r="J4" s="80"/>
      <c r="K4" s="80"/>
      <c r="L4" s="80"/>
      <c r="M4" s="80"/>
      <c r="N4" s="80"/>
      <c r="O4" s="217"/>
      <c r="P4" s="214"/>
      <c r="Q4" s="214"/>
      <c r="R4" s="141"/>
      <c r="S4" s="141"/>
      <c r="T4" s="141"/>
      <c r="U4" s="141"/>
      <c r="V4" s="141"/>
      <c r="W4" s="141"/>
      <c r="X4" s="141"/>
      <c r="Y4" s="141"/>
    </row>
    <row r="5" spans="2:37" s="146" customFormat="1" ht="15.95" customHeight="1">
      <c r="B5" s="80" t="s">
        <v>77</v>
      </c>
      <c r="C5" s="80"/>
      <c r="D5" s="80"/>
      <c r="E5" s="80"/>
      <c r="F5" s="80"/>
      <c r="G5" s="80"/>
      <c r="H5" s="80"/>
      <c r="I5" s="80"/>
      <c r="J5" s="80"/>
      <c r="K5" s="80"/>
      <c r="L5" s="80"/>
      <c r="M5" s="80"/>
      <c r="N5" s="80"/>
      <c r="O5" s="216"/>
      <c r="P5" s="214"/>
      <c r="Q5" s="214"/>
      <c r="R5" s="141"/>
      <c r="S5" s="141"/>
      <c r="T5" s="141"/>
      <c r="U5" s="141"/>
      <c r="V5" s="141"/>
      <c r="W5" s="141"/>
      <c r="X5" s="141"/>
      <c r="Y5" s="141"/>
    </row>
    <row r="6" spans="2:37" s="146" customFormat="1" ht="15.95" customHeight="1">
      <c r="B6" s="67" t="s">
        <v>78</v>
      </c>
      <c r="C6" s="80"/>
      <c r="D6" s="80"/>
      <c r="E6" s="80"/>
      <c r="F6" s="80"/>
      <c r="G6" s="80"/>
      <c r="H6" s="80"/>
      <c r="I6" s="80"/>
      <c r="J6" s="80"/>
      <c r="K6" s="80"/>
      <c r="L6" s="80"/>
      <c r="M6" s="80"/>
      <c r="N6" s="80"/>
      <c r="O6" s="216"/>
      <c r="P6" s="214"/>
      <c r="Q6" s="214"/>
      <c r="R6" s="141"/>
      <c r="S6" s="141"/>
      <c r="T6" s="141"/>
      <c r="U6" s="141"/>
      <c r="V6" s="141"/>
      <c r="W6" s="141"/>
      <c r="X6" s="141"/>
      <c r="Y6" s="141"/>
    </row>
    <row r="7" spans="2:37" s="146" customFormat="1" ht="15.95" customHeight="1">
      <c r="B7" s="80"/>
      <c r="C7" s="80"/>
      <c r="D7" s="80"/>
      <c r="E7" s="80"/>
      <c r="F7" s="80"/>
      <c r="G7" s="80"/>
      <c r="H7" s="80"/>
      <c r="I7" s="80"/>
      <c r="J7" s="80"/>
      <c r="K7" s="80"/>
      <c r="L7" s="80"/>
      <c r="M7" s="80"/>
      <c r="N7" s="80"/>
      <c r="O7" s="216"/>
      <c r="P7" s="214"/>
      <c r="Q7" s="214"/>
      <c r="R7" s="141"/>
      <c r="S7" s="141"/>
      <c r="T7" s="141"/>
      <c r="U7" s="141"/>
      <c r="V7" s="141"/>
      <c r="W7" s="141"/>
      <c r="X7" s="141"/>
      <c r="Y7" s="141"/>
    </row>
    <row r="8" spans="2:37" s="146" customFormat="1" ht="15.95" customHeight="1">
      <c r="B8" s="573" t="s">
        <v>79</v>
      </c>
      <c r="C8" s="573" t="s">
        <v>149</v>
      </c>
      <c r="D8" s="573" t="s">
        <v>150</v>
      </c>
      <c r="E8" s="573" t="s">
        <v>151</v>
      </c>
      <c r="F8" s="574" t="s">
        <v>152</v>
      </c>
      <c r="G8" s="573" t="s">
        <v>153</v>
      </c>
      <c r="H8" s="573" t="s">
        <v>154</v>
      </c>
      <c r="I8" s="573" t="s">
        <v>155</v>
      </c>
      <c r="J8" s="573" t="s">
        <v>156</v>
      </c>
      <c r="K8" s="573" t="s">
        <v>157</v>
      </c>
      <c r="L8" s="574" t="s">
        <v>158</v>
      </c>
      <c r="M8" s="574" t="s">
        <v>159</v>
      </c>
      <c r="N8" s="573" t="s">
        <v>90</v>
      </c>
      <c r="O8" s="216"/>
      <c r="P8" s="214"/>
      <c r="Q8" s="214"/>
      <c r="R8" s="141"/>
      <c r="S8" s="141"/>
      <c r="T8" s="141"/>
      <c r="U8" s="141"/>
      <c r="V8" s="141"/>
      <c r="W8" s="141"/>
      <c r="X8" s="141"/>
      <c r="Y8" s="141"/>
    </row>
    <row r="9" spans="2:37" s="146" customFormat="1" ht="15.95" customHeight="1">
      <c r="B9" s="573"/>
      <c r="C9" s="573"/>
      <c r="D9" s="573"/>
      <c r="E9" s="573"/>
      <c r="F9" s="574"/>
      <c r="G9" s="573"/>
      <c r="H9" s="573"/>
      <c r="I9" s="573"/>
      <c r="J9" s="573"/>
      <c r="K9" s="573"/>
      <c r="L9" s="574"/>
      <c r="M9" s="574"/>
      <c r="N9" s="573"/>
      <c r="O9" s="216"/>
      <c r="P9" s="214"/>
      <c r="Q9" s="214"/>
      <c r="R9" s="141"/>
      <c r="S9" s="141"/>
      <c r="T9" s="141"/>
      <c r="U9" s="141"/>
      <c r="V9" s="141"/>
      <c r="W9" s="141"/>
      <c r="X9" s="141"/>
      <c r="Y9" s="141"/>
    </row>
    <row r="10" spans="2:37" s="146" customFormat="1" ht="15.95" customHeight="1">
      <c r="B10" s="453" t="s">
        <v>98</v>
      </c>
      <c r="C10" s="379">
        <f t="shared" ref="C10:N10" si="0">SUM(C11:C21)</f>
        <v>16855.086073476439</v>
      </c>
      <c r="D10" s="379">
        <f t="shared" si="0"/>
        <v>923.34310273025119</v>
      </c>
      <c r="E10" s="379">
        <f t="shared" si="0"/>
        <v>503.87661601200006</v>
      </c>
      <c r="F10" s="379">
        <f t="shared" si="0"/>
        <v>2058.6076647473301</v>
      </c>
      <c r="G10" s="379">
        <f t="shared" si="0"/>
        <v>86.046755888526931</v>
      </c>
      <c r="H10" s="427">
        <f t="shared" si="0"/>
        <v>0</v>
      </c>
      <c r="I10" s="379">
        <f t="shared" si="0"/>
        <v>2214.2063947220004</v>
      </c>
      <c r="J10" s="379">
        <f t="shared" si="0"/>
        <v>10.2662318394</v>
      </c>
      <c r="K10" s="379">
        <f t="shared" si="0"/>
        <v>2455.9186923285729</v>
      </c>
      <c r="L10" s="379">
        <f t="shared" si="0"/>
        <v>12134.712471552772</v>
      </c>
      <c r="M10" s="379">
        <f t="shared" si="0"/>
        <v>4467.8668100873228</v>
      </c>
      <c r="N10" s="380">
        <f t="shared" si="0"/>
        <v>41709.930813384621</v>
      </c>
      <c r="O10" s="216"/>
      <c r="P10" s="170"/>
      <c r="Q10" s="170"/>
      <c r="R10" s="170"/>
      <c r="S10" s="170"/>
      <c r="T10" s="170"/>
      <c r="U10" s="170"/>
      <c r="V10" s="170"/>
      <c r="W10" s="170"/>
      <c r="X10" s="170"/>
      <c r="Y10" s="170"/>
      <c r="Z10" s="170"/>
      <c r="AA10" s="170"/>
      <c r="AB10" s="170"/>
      <c r="AC10" s="170"/>
      <c r="AD10" s="170"/>
      <c r="AE10" s="170"/>
      <c r="AF10" s="170"/>
      <c r="AG10" s="170"/>
      <c r="AH10" s="170"/>
      <c r="AI10" s="170"/>
      <c r="AJ10" s="170"/>
      <c r="AK10" s="170"/>
    </row>
    <row r="11" spans="2:37" s="146" customFormat="1" ht="15.95" customHeight="1" outlineLevel="1">
      <c r="B11" s="373" t="s">
        <v>118</v>
      </c>
      <c r="C11" s="382">
        <f>'Balance de energía'!$K30</f>
        <v>15933.139046828441</v>
      </c>
      <c r="D11" s="382">
        <f>'Balance de energía'!$K31</f>
        <v>584.29892223025115</v>
      </c>
      <c r="E11" s="382">
        <f>'Balance de energía'!$K32</f>
        <v>457.11171601200004</v>
      </c>
      <c r="F11" s="382">
        <f>'Balance de energía'!$K33</f>
        <v>169.33802271032977</v>
      </c>
      <c r="G11" s="382">
        <f>'Balance de energía'!$K34</f>
        <v>70.857711588526939</v>
      </c>
      <c r="H11" s="382">
        <f>'Balance de energía'!$K35</f>
        <v>0</v>
      </c>
      <c r="I11" s="382">
        <f>'Balance de energía'!$K36</f>
        <v>82.672426451999996</v>
      </c>
      <c r="J11" s="382">
        <f>'Balance de energía'!$K37</f>
        <v>2.7586103243999998</v>
      </c>
      <c r="K11" s="382">
        <f>'Balance de energía'!$K38</f>
        <v>1708.392900997073</v>
      </c>
      <c r="L11" s="382">
        <f>'Balance de energía'!$K39</f>
        <v>8420.246632110975</v>
      </c>
      <c r="M11" s="382">
        <f>'Balance de energía'!$K40</f>
        <v>3941.9609634048238</v>
      </c>
      <c r="N11" s="376">
        <f t="shared" ref="N11:N32" si="1">SUM(C11:M11)</f>
        <v>31370.776952658824</v>
      </c>
      <c r="O11" s="216"/>
      <c r="P11" s="170"/>
      <c r="Q11" s="170"/>
      <c r="R11" s="170"/>
      <c r="S11" s="170"/>
      <c r="T11" s="170"/>
      <c r="U11" s="170"/>
      <c r="V11" s="170"/>
      <c r="W11" s="170"/>
      <c r="X11" s="170"/>
      <c r="Y11" s="170"/>
      <c r="Z11" s="170"/>
      <c r="AA11" s="170"/>
      <c r="AB11" s="170"/>
      <c r="AC11" s="170"/>
      <c r="AD11" s="170"/>
      <c r="AE11" s="170"/>
      <c r="AF11" s="170"/>
      <c r="AG11" s="170"/>
      <c r="AH11" s="170"/>
      <c r="AI11" s="170"/>
      <c r="AJ11" s="170"/>
      <c r="AK11" s="170"/>
    </row>
    <row r="12" spans="2:37" s="146" customFormat="1" ht="15.95" customHeight="1" outlineLevel="1">
      <c r="B12" s="373" t="s">
        <v>119</v>
      </c>
      <c r="C12" s="382">
        <f>'Balance de energía'!$L30</f>
        <v>817.89107956500004</v>
      </c>
      <c r="D12" s="382">
        <f>'Balance de energía'!$L31</f>
        <v>269.72085000000004</v>
      </c>
      <c r="E12" s="382">
        <f>'Balance de energía'!$L32</f>
        <v>46.764899999999997</v>
      </c>
      <c r="F12" s="382">
        <f>'Balance de energía'!$L33</f>
        <v>1795.5923742750001</v>
      </c>
      <c r="G12" s="382">
        <f>'Balance de energía'!$L34</f>
        <v>0</v>
      </c>
      <c r="H12" s="382">
        <f>'Balance de energía'!$L35</f>
        <v>0</v>
      </c>
      <c r="I12" s="382">
        <f>'Balance de energía'!$L36</f>
        <v>5.1706830000000004</v>
      </c>
      <c r="J12" s="382">
        <f>'Balance de energía'!$L37</f>
        <v>4.6751670000000001</v>
      </c>
      <c r="K12" s="382">
        <f>'Balance de energía'!$L38</f>
        <v>696.75208368149993</v>
      </c>
      <c r="L12" s="382">
        <f>'Balance de energía'!$L39</f>
        <v>838.33313430079522</v>
      </c>
      <c r="M12" s="382">
        <f>'Balance de energía'!$L40</f>
        <v>383.70106512149994</v>
      </c>
      <c r="N12" s="376">
        <f t="shared" si="1"/>
        <v>4858.6013369437942</v>
      </c>
      <c r="O12" s="216"/>
      <c r="P12" s="170"/>
      <c r="Q12" s="170"/>
      <c r="R12" s="170"/>
      <c r="S12" s="170"/>
      <c r="T12" s="170"/>
      <c r="U12" s="170"/>
      <c r="V12" s="170"/>
      <c r="W12" s="170"/>
      <c r="X12" s="170"/>
      <c r="Y12" s="170"/>
      <c r="Z12" s="170"/>
      <c r="AA12" s="170"/>
      <c r="AB12" s="170"/>
      <c r="AC12" s="170"/>
      <c r="AD12" s="170"/>
      <c r="AE12" s="170"/>
      <c r="AF12" s="170"/>
      <c r="AG12" s="170"/>
      <c r="AH12" s="170"/>
      <c r="AI12" s="170"/>
      <c r="AJ12" s="170"/>
      <c r="AK12" s="170"/>
    </row>
    <row r="13" spans="2:37" s="146" customFormat="1" ht="15.95" customHeight="1" outlineLevel="1">
      <c r="B13" s="373" t="s">
        <v>120</v>
      </c>
      <c r="C13" s="382">
        <f>'Balance de energía'!$M30</f>
        <v>0</v>
      </c>
      <c r="D13" s="382">
        <f>'Balance de energía'!$M31</f>
        <v>0</v>
      </c>
      <c r="E13" s="382">
        <f>'Balance de energía'!$M32</f>
        <v>0</v>
      </c>
      <c r="F13" s="382">
        <f>'Balance de energía'!$M33</f>
        <v>0</v>
      </c>
      <c r="G13" s="382">
        <f>'Balance de energía'!$M34</f>
        <v>0</v>
      </c>
      <c r="H13" s="382">
        <f>'Balance de energía'!$M35</f>
        <v>0</v>
      </c>
      <c r="I13" s="382">
        <f>'Balance de energía'!$M36</f>
        <v>0</v>
      </c>
      <c r="J13" s="382">
        <f>'Balance de energía'!$M37</f>
        <v>0</v>
      </c>
      <c r="K13" s="382">
        <f>'Balance de energía'!$M38</f>
        <v>0</v>
      </c>
      <c r="L13" s="382">
        <f>'Balance de energía'!$M39</f>
        <v>0</v>
      </c>
      <c r="M13" s="382">
        <f>'Balance de energía'!$M40</f>
        <v>0</v>
      </c>
      <c r="N13" s="376">
        <f t="shared" si="1"/>
        <v>0</v>
      </c>
      <c r="O13" s="216"/>
      <c r="P13" s="170"/>
      <c r="Q13" s="170"/>
      <c r="R13" s="170"/>
      <c r="S13" s="170"/>
      <c r="T13" s="170"/>
      <c r="U13" s="170"/>
      <c r="V13" s="170"/>
      <c r="W13" s="170"/>
      <c r="X13" s="170"/>
      <c r="Y13" s="170"/>
      <c r="Z13" s="170"/>
      <c r="AA13" s="170"/>
      <c r="AB13" s="170"/>
      <c r="AC13" s="170"/>
      <c r="AD13" s="170"/>
      <c r="AE13" s="170"/>
      <c r="AF13" s="170"/>
      <c r="AG13" s="170"/>
      <c r="AH13" s="170"/>
      <c r="AI13" s="170"/>
      <c r="AJ13" s="170"/>
      <c r="AK13" s="170"/>
    </row>
    <row r="14" spans="2:37" s="146" customFormat="1" ht="15.95" customHeight="1" outlineLevel="1">
      <c r="B14" s="373" t="s">
        <v>121</v>
      </c>
      <c r="C14" s="382">
        <f>'Balance de energía'!$N30</f>
        <v>62.105269563000014</v>
      </c>
      <c r="D14" s="382">
        <f>'Balance de energía'!$N31</f>
        <v>0</v>
      </c>
      <c r="E14" s="382">
        <f>'Balance de energía'!$N32</f>
        <v>0</v>
      </c>
      <c r="F14" s="382">
        <f>'Balance de energía'!$N33</f>
        <v>4.1268690000000004E-2</v>
      </c>
      <c r="G14" s="382">
        <f>'Balance de energía'!$N34</f>
        <v>2.6973000000000001E-3</v>
      </c>
      <c r="H14" s="382">
        <f>'Balance de energía'!$N35</f>
        <v>0</v>
      </c>
      <c r="I14" s="382">
        <f>'Balance de energía'!$N36</f>
        <v>0</v>
      </c>
      <c r="J14" s="382">
        <f>'Balance de energía'!$N37</f>
        <v>0</v>
      </c>
      <c r="K14" s="382">
        <f>'Balance de energía'!$N38</f>
        <v>0.8914576500000001</v>
      </c>
      <c r="L14" s="382">
        <f>'Balance de energía'!$N39</f>
        <v>39.160363437000008</v>
      </c>
      <c r="M14" s="382">
        <f>'Balance de energía'!$N40</f>
        <v>10.068733188</v>
      </c>
      <c r="N14" s="376">
        <f t="shared" si="1"/>
        <v>112.26978982800001</v>
      </c>
      <c r="O14" s="216"/>
      <c r="P14" s="170"/>
      <c r="Q14" s="170"/>
      <c r="R14" s="170"/>
      <c r="S14" s="170"/>
      <c r="T14" s="170"/>
      <c r="U14" s="170"/>
      <c r="V14" s="170"/>
      <c r="W14" s="170"/>
      <c r="X14" s="170"/>
      <c r="Y14" s="170"/>
      <c r="Z14" s="170"/>
      <c r="AA14" s="170"/>
      <c r="AB14" s="170"/>
      <c r="AC14" s="170"/>
      <c r="AD14" s="170"/>
      <c r="AE14" s="170"/>
      <c r="AF14" s="170"/>
      <c r="AG14" s="170"/>
      <c r="AH14" s="170"/>
      <c r="AI14" s="170"/>
      <c r="AJ14" s="170"/>
      <c r="AK14" s="170"/>
    </row>
    <row r="15" spans="2:37" s="146" customFormat="1" ht="15.95" customHeight="1" outlineLevel="1">
      <c r="B15" s="373" t="s">
        <v>122</v>
      </c>
      <c r="C15" s="382">
        <f>'Balance de energía'!$O30</f>
        <v>38.947857520000007</v>
      </c>
      <c r="D15" s="382">
        <f>'Balance de energía'!$O31</f>
        <v>24.040159000000003</v>
      </c>
      <c r="E15" s="382">
        <f>'Balance de energía'!$O32</f>
        <v>0</v>
      </c>
      <c r="F15" s="382">
        <f>'Balance de energía'!$O33</f>
        <v>93.635999072000018</v>
      </c>
      <c r="G15" s="382">
        <f>'Balance de energía'!$O34</f>
        <v>15.186347000000001</v>
      </c>
      <c r="H15" s="382">
        <f>'Balance de energía'!$O35</f>
        <v>0</v>
      </c>
      <c r="I15" s="382">
        <f>'Balance de energía'!$O36</f>
        <v>22.812719270000002</v>
      </c>
      <c r="J15" s="382">
        <f>'Balance de energía'!$O37</f>
        <v>2.8324545150000002</v>
      </c>
      <c r="K15" s="382">
        <f>'Balance de energía'!$O38</f>
        <v>49.882250000000006</v>
      </c>
      <c r="L15" s="382">
        <f>'Balance de energía'!$O39</f>
        <v>2415.8825037049987</v>
      </c>
      <c r="M15" s="382">
        <f>'Balance de energía'!$O40</f>
        <v>31.279505872999998</v>
      </c>
      <c r="N15" s="376">
        <f t="shared" si="1"/>
        <v>2694.4997959549987</v>
      </c>
      <c r="O15" s="216"/>
      <c r="P15" s="170"/>
      <c r="Q15" s="170"/>
      <c r="R15" s="170"/>
      <c r="S15" s="170"/>
      <c r="T15" s="170"/>
      <c r="U15" s="170"/>
      <c r="V15" s="170"/>
      <c r="W15" s="170"/>
      <c r="X15" s="170"/>
      <c r="Y15" s="170"/>
      <c r="Z15" s="170"/>
      <c r="AA15" s="170"/>
      <c r="AB15" s="170"/>
      <c r="AC15" s="170"/>
      <c r="AD15" s="170"/>
      <c r="AE15" s="170"/>
      <c r="AF15" s="170"/>
      <c r="AG15" s="170"/>
      <c r="AH15" s="170"/>
      <c r="AI15" s="170"/>
      <c r="AJ15" s="170"/>
      <c r="AK15" s="170"/>
    </row>
    <row r="16" spans="2:37" s="146" customFormat="1" ht="15.95" customHeight="1" outlineLevel="1">
      <c r="B16" s="373" t="s">
        <v>123</v>
      </c>
      <c r="C16" s="382">
        <f>'Balance de energía'!$P30</f>
        <v>0</v>
      </c>
      <c r="D16" s="382">
        <f>'Balance de energía'!$P31</f>
        <v>0</v>
      </c>
      <c r="E16" s="382">
        <f>'Balance de energía'!$P32</f>
        <v>0</v>
      </c>
      <c r="F16" s="382">
        <f>'Balance de energía'!$P33</f>
        <v>0</v>
      </c>
      <c r="G16" s="382">
        <f>'Balance de energía'!$P34</f>
        <v>0</v>
      </c>
      <c r="H16" s="382">
        <f>'Balance de energía'!$P35</f>
        <v>0</v>
      </c>
      <c r="I16" s="382">
        <f>'Balance de energía'!$P36</f>
        <v>0</v>
      </c>
      <c r="J16" s="382">
        <f>'Balance de energía'!$P37</f>
        <v>0</v>
      </c>
      <c r="K16" s="382">
        <f>'Balance de energía'!$P38</f>
        <v>0</v>
      </c>
      <c r="L16" s="382">
        <f>'Balance de energía'!$P39</f>
        <v>6.8562962999999995</v>
      </c>
      <c r="M16" s="382">
        <f>'Balance de energía'!$P40</f>
        <v>0</v>
      </c>
      <c r="N16" s="376">
        <f t="shared" si="1"/>
        <v>6.8562962999999995</v>
      </c>
      <c r="O16" s="216"/>
      <c r="P16" s="170"/>
      <c r="Q16" s="170"/>
      <c r="R16" s="170"/>
      <c r="S16" s="170"/>
      <c r="T16" s="170"/>
      <c r="U16" s="170"/>
      <c r="V16" s="170"/>
      <c r="W16" s="170"/>
      <c r="X16" s="170"/>
      <c r="Y16" s="170"/>
      <c r="Z16" s="170"/>
      <c r="AA16" s="170"/>
      <c r="AB16" s="170"/>
      <c r="AC16" s="170"/>
      <c r="AD16" s="170"/>
      <c r="AE16" s="170"/>
      <c r="AF16" s="170"/>
      <c r="AG16" s="170"/>
      <c r="AH16" s="170"/>
      <c r="AI16" s="170"/>
      <c r="AJ16" s="170"/>
      <c r="AK16" s="170"/>
    </row>
    <row r="17" spans="2:37" s="146" customFormat="1" ht="15.95" customHeight="1" outlineLevel="1">
      <c r="B17" s="373" t="s">
        <v>124</v>
      </c>
      <c r="C17" s="382">
        <f>'Balance de energía'!$Q30</f>
        <v>8.9910000000000018E-2</v>
      </c>
      <c r="D17" s="382">
        <f>'Balance de energía'!$Q31</f>
        <v>45.283171500000002</v>
      </c>
      <c r="E17" s="382">
        <f>'Balance de energía'!$Q32</f>
        <v>0</v>
      </c>
      <c r="F17" s="382">
        <f>'Balance de energía'!$Q33</f>
        <v>0</v>
      </c>
      <c r="G17" s="382">
        <f>'Balance de energía'!$Q34</f>
        <v>0</v>
      </c>
      <c r="H17" s="382">
        <f>'Balance de energía'!$Q35</f>
        <v>0</v>
      </c>
      <c r="I17" s="382">
        <f>'Balance de energía'!$Q36</f>
        <v>2.3916060000000003</v>
      </c>
      <c r="J17" s="382">
        <f>'Balance de energía'!$Q37</f>
        <v>0</v>
      </c>
      <c r="K17" s="382">
        <f>'Balance de energía'!$Q38</f>
        <v>0</v>
      </c>
      <c r="L17" s="382">
        <f>'Balance de energía'!$Q39</f>
        <v>286.51250169899998</v>
      </c>
      <c r="M17" s="382">
        <f>'Balance de energía'!$Q40</f>
        <v>100.8565425</v>
      </c>
      <c r="N17" s="376">
        <f t="shared" si="1"/>
        <v>435.13373169899995</v>
      </c>
      <c r="O17" s="216"/>
      <c r="P17" s="170"/>
      <c r="Q17" s="170"/>
      <c r="R17" s="170"/>
      <c r="S17" s="170"/>
      <c r="T17" s="170"/>
      <c r="U17" s="170"/>
      <c r="V17" s="170"/>
      <c r="W17" s="170"/>
      <c r="X17" s="170"/>
      <c r="Y17" s="170"/>
      <c r="Z17" s="170"/>
      <c r="AA17" s="170"/>
      <c r="AB17" s="170"/>
      <c r="AC17" s="170"/>
      <c r="AD17" s="170"/>
      <c r="AE17" s="170"/>
      <c r="AF17" s="170"/>
      <c r="AG17" s="170"/>
      <c r="AH17" s="170"/>
      <c r="AI17" s="170"/>
      <c r="AJ17" s="170"/>
      <c r="AK17" s="170"/>
    </row>
    <row r="18" spans="2:37" s="146" customFormat="1" ht="15.95" customHeight="1" outlineLevel="1">
      <c r="B18" s="373" t="s">
        <v>125</v>
      </c>
      <c r="C18" s="382">
        <f>'Balance de energía'!$R30</f>
        <v>0</v>
      </c>
      <c r="D18" s="382">
        <f>'Balance de energía'!$R31</f>
        <v>0</v>
      </c>
      <c r="E18" s="382">
        <f>'Balance de energía'!$R32</f>
        <v>0</v>
      </c>
      <c r="F18" s="382">
        <f>'Balance de energía'!$R33</f>
        <v>0</v>
      </c>
      <c r="G18" s="382">
        <f>'Balance de energía'!$R34</f>
        <v>0</v>
      </c>
      <c r="H18" s="382">
        <f>'Balance de energía'!$R35</f>
        <v>0</v>
      </c>
      <c r="I18" s="382">
        <f>'Balance de energía'!$R36</f>
        <v>0</v>
      </c>
      <c r="J18" s="382">
        <f>'Balance de energía'!$R37</f>
        <v>0</v>
      </c>
      <c r="K18" s="382">
        <f>'Balance de energía'!$R38</f>
        <v>0</v>
      </c>
      <c r="L18" s="382">
        <f>'Balance de energía'!$R39</f>
        <v>0</v>
      </c>
      <c r="M18" s="382">
        <f>'Balance de energía'!$R40</f>
        <v>0</v>
      </c>
      <c r="N18" s="376">
        <f t="shared" si="1"/>
        <v>0</v>
      </c>
      <c r="O18" s="216"/>
      <c r="P18" s="170"/>
      <c r="Q18" s="170"/>
      <c r="R18" s="170"/>
      <c r="S18" s="170"/>
      <c r="T18" s="170"/>
      <c r="U18" s="170"/>
      <c r="V18" s="170"/>
      <c r="W18" s="170"/>
      <c r="X18" s="170"/>
      <c r="Y18" s="170"/>
      <c r="Z18" s="170"/>
      <c r="AA18" s="170"/>
      <c r="AB18" s="170"/>
      <c r="AC18" s="170"/>
      <c r="AD18" s="170"/>
      <c r="AE18" s="170"/>
      <c r="AF18" s="170"/>
      <c r="AG18" s="170"/>
      <c r="AH18" s="170"/>
      <c r="AI18" s="170"/>
      <c r="AJ18" s="170"/>
      <c r="AK18" s="170"/>
    </row>
    <row r="19" spans="2:37" s="146" customFormat="1" ht="15.95" customHeight="1" outlineLevel="1">
      <c r="B19" s="373" t="s">
        <v>126</v>
      </c>
      <c r="C19" s="382">
        <f>'Balance de energía'!$S30</f>
        <v>0</v>
      </c>
      <c r="D19" s="382">
        <f>'Balance de energía'!$S31</f>
        <v>0</v>
      </c>
      <c r="E19" s="382">
        <f>'Balance de energía'!$S32</f>
        <v>0</v>
      </c>
      <c r="F19" s="382">
        <f>'Balance de energía'!$S33</f>
        <v>0</v>
      </c>
      <c r="G19" s="382">
        <f>'Balance de energía'!$S34</f>
        <v>0</v>
      </c>
      <c r="H19" s="382">
        <f>'Balance de energía'!$S35</f>
        <v>0</v>
      </c>
      <c r="I19" s="382">
        <f>'Balance de energía'!$S36</f>
        <v>0</v>
      </c>
      <c r="J19" s="382">
        <f>'Balance de energía'!$S37</f>
        <v>0</v>
      </c>
      <c r="K19" s="382">
        <f>'Balance de energía'!$S38</f>
        <v>0</v>
      </c>
      <c r="L19" s="382">
        <f>'Balance de energía'!$S39</f>
        <v>0</v>
      </c>
      <c r="M19" s="382">
        <f>'Balance de energía'!$S40</f>
        <v>0</v>
      </c>
      <c r="N19" s="376">
        <f t="shared" si="1"/>
        <v>0</v>
      </c>
      <c r="O19" s="216"/>
      <c r="P19" s="170"/>
      <c r="Q19" s="170"/>
      <c r="R19" s="170"/>
      <c r="S19" s="170"/>
      <c r="T19" s="170"/>
      <c r="U19" s="170"/>
      <c r="V19" s="170"/>
      <c r="W19" s="170"/>
      <c r="X19" s="170"/>
      <c r="Y19" s="170"/>
      <c r="Z19" s="170"/>
      <c r="AA19" s="170"/>
      <c r="AB19" s="170"/>
      <c r="AC19" s="170"/>
      <c r="AD19" s="170"/>
      <c r="AE19" s="170"/>
      <c r="AF19" s="170"/>
      <c r="AG19" s="170"/>
      <c r="AH19" s="170"/>
      <c r="AI19" s="170"/>
      <c r="AJ19" s="170"/>
      <c r="AK19" s="170"/>
    </row>
    <row r="20" spans="2:37" s="146" customFormat="1" ht="15.95" customHeight="1" outlineLevel="1">
      <c r="B20" s="374" t="s">
        <v>127</v>
      </c>
      <c r="C20" s="382">
        <f>'Balance de energía'!$T30</f>
        <v>2.9129100000000001</v>
      </c>
      <c r="D20" s="382">
        <f>'Balance de energía'!$T31</f>
        <v>0</v>
      </c>
      <c r="E20" s="382">
        <f>'Balance de energía'!$T32</f>
        <v>0</v>
      </c>
      <c r="F20" s="382">
        <f>'Balance de energía'!$T33</f>
        <v>0</v>
      </c>
      <c r="G20" s="382">
        <f>'Balance de energía'!$T34</f>
        <v>0</v>
      </c>
      <c r="H20" s="382">
        <f>'Balance de energía'!$T35</f>
        <v>0</v>
      </c>
      <c r="I20" s="382">
        <f>'Balance de energía'!$T36</f>
        <v>2101.1589600000002</v>
      </c>
      <c r="J20" s="382">
        <f>'Balance de energía'!$T37</f>
        <v>0</v>
      </c>
      <c r="K20" s="382">
        <f>'Balance de energía'!$T38</f>
        <v>0</v>
      </c>
      <c r="L20" s="382">
        <f>'Balance de energía'!$T39</f>
        <v>127.72104000000002</v>
      </c>
      <c r="M20" s="382">
        <f>'Balance de energía'!$T40</f>
        <v>0</v>
      </c>
      <c r="N20" s="376">
        <f t="shared" si="1"/>
        <v>2231.7929100000001</v>
      </c>
      <c r="O20" s="216"/>
      <c r="P20" s="170"/>
      <c r="Q20" s="170"/>
      <c r="R20" s="170"/>
      <c r="S20" s="170"/>
      <c r="T20" s="170"/>
      <c r="U20" s="170"/>
      <c r="V20" s="170"/>
      <c r="W20" s="170"/>
      <c r="X20" s="170"/>
      <c r="Y20" s="170"/>
      <c r="Z20" s="170"/>
      <c r="AA20" s="170"/>
      <c r="AB20" s="170"/>
      <c r="AC20" s="170"/>
      <c r="AD20" s="170"/>
      <c r="AE20" s="170"/>
      <c r="AF20" s="170"/>
      <c r="AG20" s="170"/>
      <c r="AH20" s="170"/>
      <c r="AI20" s="170"/>
      <c r="AJ20" s="170"/>
      <c r="AK20" s="170"/>
    </row>
    <row r="21" spans="2:37" s="146" customFormat="1" ht="15.95" customHeight="1" outlineLevel="1">
      <c r="B21" s="374" t="s">
        <v>128</v>
      </c>
      <c r="C21" s="382">
        <f>'Balance de energía'!$U30</f>
        <v>0</v>
      </c>
      <c r="D21" s="382">
        <f>'Balance de energía'!$U31</f>
        <v>0</v>
      </c>
      <c r="E21" s="382">
        <f>'Balance de energía'!$U32</f>
        <v>0</v>
      </c>
      <c r="F21" s="382">
        <f>'Balance de energía'!$U33</f>
        <v>0</v>
      </c>
      <c r="G21" s="382">
        <f>'Balance de energía'!$U34</f>
        <v>0</v>
      </c>
      <c r="H21" s="382">
        <f>'Balance de energía'!$U35</f>
        <v>0</v>
      </c>
      <c r="I21" s="382">
        <f>'Balance de energía'!$U36</f>
        <v>0</v>
      </c>
      <c r="J21" s="382">
        <f>'Balance de energía'!$U37</f>
        <v>0</v>
      </c>
      <c r="K21" s="382">
        <f>'Balance de energía'!$U38</f>
        <v>0</v>
      </c>
      <c r="L21" s="382">
        <f>'Balance de energía'!$U39</f>
        <v>0</v>
      </c>
      <c r="M21" s="382">
        <f>'Balance de energía'!$U40</f>
        <v>0</v>
      </c>
      <c r="N21" s="376">
        <f t="shared" si="1"/>
        <v>0</v>
      </c>
      <c r="O21" s="216"/>
      <c r="P21" s="170"/>
      <c r="Q21" s="170"/>
      <c r="R21" s="170"/>
      <c r="S21" s="170"/>
      <c r="T21" s="170"/>
      <c r="U21" s="170"/>
      <c r="V21" s="170"/>
      <c r="W21" s="170"/>
      <c r="X21" s="170"/>
      <c r="Y21" s="170"/>
      <c r="Z21" s="170"/>
      <c r="AA21" s="170"/>
      <c r="AB21" s="170"/>
      <c r="AC21" s="170"/>
      <c r="AD21" s="170"/>
      <c r="AE21" s="170"/>
      <c r="AF21" s="170"/>
      <c r="AG21" s="170"/>
      <c r="AH21" s="170"/>
      <c r="AI21" s="170"/>
      <c r="AJ21" s="170"/>
      <c r="AK21" s="170"/>
    </row>
    <row r="22" spans="2:37" s="146" customFormat="1" ht="15.95" customHeight="1">
      <c r="B22" s="453" t="s">
        <v>99</v>
      </c>
      <c r="C22" s="385">
        <f>'Balance de energía'!$V30</f>
        <v>19629.791053377605</v>
      </c>
      <c r="D22" s="385">
        <f>'Balance de energía'!$V31</f>
        <v>207.17137700000001</v>
      </c>
      <c r="E22" s="385">
        <f>'Balance de energía'!$V32</f>
        <v>641.96512879999989</v>
      </c>
      <c r="F22" s="385">
        <f>'Balance de energía'!$V33</f>
        <v>4757.6116447785598</v>
      </c>
      <c r="G22" s="385">
        <f>'Balance de energía'!$V34</f>
        <v>507.30781573999997</v>
      </c>
      <c r="H22" s="385">
        <f>'Balance de energía'!$V35</f>
        <v>37.148560000000003</v>
      </c>
      <c r="I22" s="385">
        <f>'Balance de energía'!$V36</f>
        <v>402.05704081993991</v>
      </c>
      <c r="J22" s="385">
        <f>'Balance de energía'!$V37</f>
        <v>18.3649044</v>
      </c>
      <c r="K22" s="385">
        <f>'Balance de energía'!$V38</f>
        <v>73.321956540000016</v>
      </c>
      <c r="L22" s="385">
        <f>'Balance de energía'!$V39</f>
        <v>10410.487132508399</v>
      </c>
      <c r="M22" s="385">
        <f>'Balance de energía'!$V40</f>
        <v>585.08310126720005</v>
      </c>
      <c r="N22" s="377">
        <f t="shared" si="1"/>
        <v>37270.309715231706</v>
      </c>
      <c r="O22" s="216"/>
      <c r="P22" s="170"/>
      <c r="Q22" s="170"/>
      <c r="R22" s="170"/>
      <c r="S22" s="170"/>
      <c r="T22" s="170"/>
      <c r="U22" s="170"/>
      <c r="V22" s="170"/>
      <c r="W22" s="170"/>
      <c r="X22" s="170"/>
      <c r="Y22" s="170"/>
      <c r="Z22" s="170"/>
      <c r="AA22" s="170"/>
      <c r="AB22" s="170"/>
      <c r="AC22" s="170"/>
      <c r="AD22" s="170"/>
      <c r="AE22" s="170"/>
      <c r="AF22" s="170"/>
      <c r="AG22" s="170"/>
      <c r="AH22" s="170"/>
      <c r="AI22" s="170"/>
      <c r="AJ22" s="170"/>
      <c r="AK22" s="170"/>
    </row>
    <row r="23" spans="2:37" s="146" customFormat="1" ht="15.95" customHeight="1">
      <c r="B23" s="453" t="s">
        <v>100</v>
      </c>
      <c r="C23" s="385">
        <f>'Balance de energía'!$W30</f>
        <v>33.117560640670007</v>
      </c>
      <c r="D23" s="385">
        <f>'Balance de energía'!$W31</f>
        <v>0</v>
      </c>
      <c r="E23" s="385">
        <f>'Balance de energía'!$W32</f>
        <v>0</v>
      </c>
      <c r="F23" s="385">
        <f>'Balance de energía'!$W33</f>
        <v>0</v>
      </c>
      <c r="G23" s="385">
        <f>'Balance de energía'!$W34</f>
        <v>0</v>
      </c>
      <c r="H23" s="385">
        <f>'Balance de energía'!$W35</f>
        <v>0</v>
      </c>
      <c r="I23" s="385">
        <f>'Balance de energía'!$W36</f>
        <v>0</v>
      </c>
      <c r="J23" s="385">
        <f>'Balance de energía'!$W37</f>
        <v>42.531300000000002</v>
      </c>
      <c r="K23" s="385">
        <f>'Balance de energía'!$W38</f>
        <v>0</v>
      </c>
      <c r="L23" s="385">
        <f>'Balance de energía'!$W39</f>
        <v>12.850845000000001</v>
      </c>
      <c r="M23" s="385">
        <f>'Balance de energía'!$W40</f>
        <v>0</v>
      </c>
      <c r="N23" s="377">
        <f t="shared" si="1"/>
        <v>88.499705640670015</v>
      </c>
      <c r="O23" s="216"/>
      <c r="P23" s="170"/>
      <c r="Q23" s="170"/>
      <c r="R23" s="170"/>
      <c r="S23" s="170"/>
      <c r="T23" s="170"/>
      <c r="U23" s="170"/>
      <c r="V23" s="170"/>
      <c r="W23" s="170"/>
      <c r="X23" s="170"/>
      <c r="Y23" s="170"/>
      <c r="Z23" s="170"/>
      <c r="AA23" s="170"/>
      <c r="AB23" s="170"/>
      <c r="AC23" s="170"/>
      <c r="AD23" s="170"/>
      <c r="AE23" s="170"/>
      <c r="AF23" s="170"/>
      <c r="AG23" s="170"/>
      <c r="AH23" s="170"/>
      <c r="AI23" s="170"/>
      <c r="AJ23" s="170"/>
      <c r="AK23" s="170"/>
    </row>
    <row r="24" spans="2:37" s="146" customFormat="1" ht="15.95" customHeight="1">
      <c r="B24" s="453" t="s">
        <v>101</v>
      </c>
      <c r="C24" s="385">
        <f>'Balance de energía'!$X30</f>
        <v>0</v>
      </c>
      <c r="D24" s="385">
        <f>'Balance de energía'!$X31</f>
        <v>0</v>
      </c>
      <c r="E24" s="385">
        <f>'Balance de energía'!$X32</f>
        <v>0</v>
      </c>
      <c r="F24" s="385">
        <f>'Balance de energía'!$X33</f>
        <v>0</v>
      </c>
      <c r="G24" s="385">
        <f>'Balance de energía'!$X34</f>
        <v>635.62400000000002</v>
      </c>
      <c r="H24" s="385">
        <f>'Balance de energía'!$X35</f>
        <v>0</v>
      </c>
      <c r="I24" s="385">
        <f>'Balance de energía'!$X36</f>
        <v>0</v>
      </c>
      <c r="J24" s="385">
        <f>'Balance de energía'!$X37</f>
        <v>0</v>
      </c>
      <c r="K24" s="385">
        <f>'Balance de energía'!$X38</f>
        <v>0</v>
      </c>
      <c r="L24" s="385">
        <f>'Balance de energía'!$X39</f>
        <v>0</v>
      </c>
      <c r="M24" s="385">
        <f>'Balance de energía'!$X40</f>
        <v>0</v>
      </c>
      <c r="N24" s="377">
        <f t="shared" si="1"/>
        <v>635.62400000000002</v>
      </c>
      <c r="O24" s="216"/>
      <c r="P24" s="215"/>
      <c r="Q24" s="214"/>
      <c r="R24" s="141"/>
      <c r="S24" s="141"/>
      <c r="T24" s="141"/>
      <c r="U24" s="141"/>
      <c r="V24" s="141"/>
      <c r="W24" s="141"/>
      <c r="X24" s="141"/>
      <c r="Y24" s="141"/>
    </row>
    <row r="25" spans="2:37" s="146" customFormat="1" ht="15.95" customHeight="1">
      <c r="B25" s="453" t="s">
        <v>129</v>
      </c>
      <c r="C25" s="385">
        <f>'Balance de energía'!$Y30</f>
        <v>0</v>
      </c>
      <c r="D25" s="385">
        <f>'Balance de energía'!$Y31</f>
        <v>0</v>
      </c>
      <c r="E25" s="385">
        <f>'Balance de energía'!$Y32</f>
        <v>0</v>
      </c>
      <c r="F25" s="385">
        <f>'Balance de energía'!$Y33</f>
        <v>0</v>
      </c>
      <c r="G25" s="385">
        <f>'Balance de energía'!$Y34</f>
        <v>0</v>
      </c>
      <c r="H25" s="385">
        <f>'Balance de energía'!$Y35</f>
        <v>0</v>
      </c>
      <c r="I25" s="385">
        <f>'Balance de energía'!$Y36</f>
        <v>0</v>
      </c>
      <c r="J25" s="385">
        <f>'Balance de energía'!$Y37</f>
        <v>0</v>
      </c>
      <c r="K25" s="385">
        <f>'Balance de energía'!$Y38</f>
        <v>0</v>
      </c>
      <c r="L25" s="385">
        <f>'Balance de energía'!$Y39</f>
        <v>0</v>
      </c>
      <c r="M25" s="385">
        <f>'Balance de energía'!$Y40</f>
        <v>0</v>
      </c>
      <c r="N25" s="377">
        <f t="shared" si="1"/>
        <v>0</v>
      </c>
      <c r="O25" s="216"/>
      <c r="P25" s="215"/>
      <c r="Q25" s="214"/>
      <c r="R25" s="141"/>
      <c r="S25" s="141"/>
      <c r="T25" s="141"/>
      <c r="U25" s="141"/>
      <c r="V25" s="141"/>
      <c r="W25" s="141"/>
      <c r="X25" s="141"/>
      <c r="Y25" s="141"/>
    </row>
    <row r="26" spans="2:37" s="146" customFormat="1" ht="15.95" customHeight="1">
      <c r="B26" s="453" t="s">
        <v>103</v>
      </c>
      <c r="C26" s="385">
        <f>'Balance de energía'!$Z30</f>
        <v>0</v>
      </c>
      <c r="D26" s="385">
        <f>'Balance de energía'!$Z31</f>
        <v>0</v>
      </c>
      <c r="E26" s="385">
        <f>'Balance de energía'!$Z32</f>
        <v>0</v>
      </c>
      <c r="F26" s="385">
        <f>'Balance de energía'!$Z33</f>
        <v>0</v>
      </c>
      <c r="G26" s="385">
        <f>'Balance de energía'!$Z34</f>
        <v>129.36600000000001</v>
      </c>
      <c r="H26" s="385">
        <f>'Balance de energía'!$Z35</f>
        <v>0</v>
      </c>
      <c r="I26" s="385">
        <f>'Balance de energía'!$Z36</f>
        <v>0</v>
      </c>
      <c r="J26" s="385">
        <f>'Balance de energía'!$Z37</f>
        <v>0</v>
      </c>
      <c r="K26" s="385">
        <f>'Balance de energía'!$Z38</f>
        <v>0</v>
      </c>
      <c r="L26" s="385">
        <f>'Balance de energía'!$Z39</f>
        <v>0</v>
      </c>
      <c r="M26" s="385">
        <f>'Balance de energía'!$Z40</f>
        <v>0</v>
      </c>
      <c r="N26" s="377">
        <f t="shared" si="1"/>
        <v>129.36600000000001</v>
      </c>
      <c r="O26" s="216"/>
      <c r="P26" s="215"/>
      <c r="Q26" s="214"/>
      <c r="R26" s="141"/>
      <c r="S26" s="141"/>
      <c r="T26" s="141"/>
      <c r="U26" s="141"/>
      <c r="V26" s="141"/>
      <c r="W26" s="141"/>
      <c r="X26" s="141"/>
      <c r="Y26" s="141"/>
    </row>
    <row r="27" spans="2:37" s="146" customFormat="1" ht="15.95" customHeight="1">
      <c r="B27" s="453" t="s">
        <v>104</v>
      </c>
      <c r="C27" s="385">
        <f>'Balance de energía'!$AA30</f>
        <v>0.70941200000000004</v>
      </c>
      <c r="D27" s="385">
        <f>'Balance de energía'!$AA31</f>
        <v>0</v>
      </c>
      <c r="E27" s="385">
        <f>'Balance de energía'!$AA32</f>
        <v>0</v>
      </c>
      <c r="F27" s="385">
        <f>'Balance de energía'!$AA33</f>
        <v>1.5219520000000005E-3</v>
      </c>
      <c r="G27" s="385">
        <f>'Balance de energía'!$AA34</f>
        <v>0</v>
      </c>
      <c r="H27" s="385">
        <f>'Balance de energía'!$AA35</f>
        <v>1.1226000000000001E-4</v>
      </c>
      <c r="I27" s="385">
        <f>'Balance de energía'!$AA36</f>
        <v>1.2067200000000002E-5</v>
      </c>
      <c r="J27" s="385">
        <f>'Balance de energía'!$AA37</f>
        <v>3.0014000000000001E-4</v>
      </c>
      <c r="K27" s="385">
        <f>'Balance de energía'!$AA38</f>
        <v>1.124884E-3</v>
      </c>
      <c r="L27" s="385">
        <f>'Balance de energía'!$AA39</f>
        <v>3.0145163696399999</v>
      </c>
      <c r="M27" s="385">
        <f>'Balance de energía'!$AA40</f>
        <v>1.1000000000000001E-3</v>
      </c>
      <c r="N27" s="377">
        <f t="shared" si="1"/>
        <v>3.72809967284</v>
      </c>
      <c r="O27" s="216"/>
      <c r="P27" s="215"/>
      <c r="Q27" s="214"/>
      <c r="R27" s="141"/>
      <c r="S27" s="141"/>
      <c r="T27" s="141"/>
      <c r="U27" s="141"/>
      <c r="V27" s="141"/>
      <c r="W27" s="141"/>
      <c r="X27" s="141"/>
      <c r="Y27" s="141"/>
    </row>
    <row r="28" spans="2:37" s="146" customFormat="1" ht="15.95" customHeight="1">
      <c r="B28" s="453" t="s">
        <v>105</v>
      </c>
      <c r="C28" s="385">
        <f>'Balance de energía'!$AB30</f>
        <v>0</v>
      </c>
      <c r="D28" s="385">
        <f>'Balance de energía'!$AB31</f>
        <v>0</v>
      </c>
      <c r="E28" s="385">
        <f>'Balance de energía'!$AB32</f>
        <v>0</v>
      </c>
      <c r="F28" s="385">
        <f>'Balance de energía'!$AB33</f>
        <v>0</v>
      </c>
      <c r="G28" s="385">
        <f>'Balance de energía'!$AB34</f>
        <v>0</v>
      </c>
      <c r="H28" s="385">
        <f>'Balance de energía'!$AB35</f>
        <v>0</v>
      </c>
      <c r="I28" s="385">
        <f>'Balance de energía'!$AB36</f>
        <v>0</v>
      </c>
      <c r="J28" s="385">
        <f>'Balance de energía'!$AB37</f>
        <v>0</v>
      </c>
      <c r="K28" s="385">
        <f>'Balance de energía'!$AB38</f>
        <v>0</v>
      </c>
      <c r="L28" s="385">
        <f>'Balance de energía'!$AB39</f>
        <v>0</v>
      </c>
      <c r="M28" s="385">
        <f>'Balance de energía'!$AB40</f>
        <v>0</v>
      </c>
      <c r="N28" s="377">
        <f t="shared" si="1"/>
        <v>0</v>
      </c>
      <c r="O28" s="216"/>
      <c r="P28" s="215"/>
      <c r="Q28" s="214"/>
      <c r="R28" s="141"/>
      <c r="S28" s="141"/>
      <c r="T28" s="141"/>
      <c r="U28" s="141"/>
      <c r="V28" s="141"/>
      <c r="W28" s="141"/>
      <c r="X28" s="141"/>
      <c r="Y28" s="141"/>
    </row>
    <row r="29" spans="2:37" s="146" customFormat="1" ht="15.95" customHeight="1">
      <c r="B29" s="453" t="s">
        <v>83</v>
      </c>
      <c r="C29" s="385">
        <f>'Balance de energía'!$D30</f>
        <v>1320.6667514129401</v>
      </c>
      <c r="D29" s="385">
        <f>'Balance de energía'!$D31</f>
        <v>214.28254000000001</v>
      </c>
      <c r="E29" s="385">
        <f>'Balance de energía'!$D32</f>
        <v>0</v>
      </c>
      <c r="F29" s="385">
        <f>'Balance de energía'!$D33</f>
        <v>1743.4825712602262</v>
      </c>
      <c r="G29" s="385">
        <f>'Balance de energía'!$D34</f>
        <v>50.082686918000007</v>
      </c>
      <c r="H29" s="385">
        <f>'Balance de energía'!$D35</f>
        <v>14.913261458000001</v>
      </c>
      <c r="I29" s="385">
        <f>'Balance de energía'!$D36</f>
        <v>109.82064073251001</v>
      </c>
      <c r="J29" s="385">
        <f>'Balance de energía'!$D37</f>
        <v>10.284525069000001</v>
      </c>
      <c r="K29" s="385">
        <f>'Balance de energía'!$D38</f>
        <v>0.74038634200000009</v>
      </c>
      <c r="L29" s="385">
        <f>'Balance de energía'!$D39</f>
        <v>3903.35647142058</v>
      </c>
      <c r="M29" s="385">
        <f>'Balance de energía'!$D40</f>
        <v>366.53174688600001</v>
      </c>
      <c r="N29" s="377">
        <f t="shared" si="1"/>
        <v>7734.1615814992574</v>
      </c>
      <c r="O29" s="216"/>
      <c r="P29" s="215"/>
      <c r="Q29" s="214"/>
      <c r="R29" s="141"/>
      <c r="S29" s="141"/>
      <c r="T29" s="141"/>
      <c r="U29" s="141"/>
      <c r="V29" s="141"/>
      <c r="W29" s="141"/>
      <c r="X29" s="141"/>
      <c r="Y29" s="141"/>
    </row>
    <row r="30" spans="2:37" s="146" customFormat="1" ht="15.95" customHeight="1">
      <c r="B30" s="453" t="s">
        <v>84</v>
      </c>
      <c r="C30" s="385">
        <f>'Balance de energía'!$E30</f>
        <v>0</v>
      </c>
      <c r="D30" s="385">
        <f>'Balance de energía'!$E31</f>
        <v>0</v>
      </c>
      <c r="E30" s="385">
        <f>'Balance de energía'!$E32</f>
        <v>635.85200000000009</v>
      </c>
      <c r="F30" s="385">
        <f>'Balance de energía'!$E33</f>
        <v>91.434000000000012</v>
      </c>
      <c r="G30" s="385">
        <f>'Balance de energía'!$E34</f>
        <v>0</v>
      </c>
      <c r="H30" s="385">
        <f>'Balance de energía'!$E35</f>
        <v>0</v>
      </c>
      <c r="I30" s="385">
        <f>'Balance de energía'!$E36</f>
        <v>77.408870000000007</v>
      </c>
      <c r="J30" s="385">
        <f>'Balance de energía'!$E37</f>
        <v>804.54500000000007</v>
      </c>
      <c r="K30" s="385">
        <f>'Balance de energía'!$E38</f>
        <v>16.477544999999999</v>
      </c>
      <c r="L30" s="385">
        <f>'Balance de energía'!$E39</f>
        <v>602.85505000000001</v>
      </c>
      <c r="M30" s="385">
        <f>'Balance de energía'!$E40</f>
        <v>147.436485</v>
      </c>
      <c r="N30" s="377">
        <f t="shared" si="1"/>
        <v>2376.0089500000004</v>
      </c>
      <c r="O30" s="216"/>
      <c r="P30" s="215"/>
      <c r="Q30" s="214"/>
      <c r="R30" s="141"/>
      <c r="S30" s="141"/>
      <c r="T30" s="141"/>
      <c r="U30" s="141"/>
      <c r="V30" s="141"/>
      <c r="W30" s="141"/>
      <c r="X30" s="141"/>
      <c r="Y30" s="141"/>
    </row>
    <row r="31" spans="2:37" s="146" customFormat="1" ht="15.95" customHeight="1">
      <c r="B31" s="515" t="s">
        <v>85</v>
      </c>
      <c r="C31" s="385">
        <f>'Balance de energía'!$F30</f>
        <v>0</v>
      </c>
      <c r="D31" s="385">
        <f>'Balance de energía'!$F31</f>
        <v>0</v>
      </c>
      <c r="E31" s="385">
        <f>'Balance de energía'!$F32</f>
        <v>0</v>
      </c>
      <c r="F31" s="385">
        <f>'Balance de energía'!$F33</f>
        <v>14151.485644567478</v>
      </c>
      <c r="G31" s="385">
        <f>'Balance de energía'!$F34</f>
        <v>0</v>
      </c>
      <c r="H31" s="385">
        <f>'Balance de energía'!$F35</f>
        <v>0</v>
      </c>
      <c r="I31" s="385">
        <f>'Balance de energía'!$F36</f>
        <v>100.26786000000001</v>
      </c>
      <c r="J31" s="385">
        <f>'Balance de energía'!$F37</f>
        <v>1.8546640000000001</v>
      </c>
      <c r="K31" s="385">
        <f>'Balance de energía'!$F38</f>
        <v>0</v>
      </c>
      <c r="L31" s="385">
        <f>'Balance de energía'!$F39</f>
        <v>5150.598133659998</v>
      </c>
      <c r="M31" s="385">
        <f>'Balance de energía'!$F40</f>
        <v>0</v>
      </c>
      <c r="N31" s="377">
        <f t="shared" si="1"/>
        <v>19404.206302227474</v>
      </c>
      <c r="O31" s="216"/>
      <c r="P31" s="215"/>
      <c r="Q31" s="214"/>
      <c r="R31" s="141"/>
      <c r="S31" s="141"/>
      <c r="T31" s="141"/>
      <c r="U31" s="141"/>
      <c r="V31" s="141"/>
      <c r="W31" s="141"/>
      <c r="X31" s="141"/>
      <c r="Y31" s="141"/>
    </row>
    <row r="32" spans="2:37" s="146" customFormat="1" ht="15.95" customHeight="1">
      <c r="B32" s="515" t="s">
        <v>89</v>
      </c>
      <c r="C32" s="427">
        <f>'Balance de energía'!$J30</f>
        <v>0</v>
      </c>
      <c r="D32" s="427">
        <f>'Balance de energía'!$J31</f>
        <v>0</v>
      </c>
      <c r="E32" s="427">
        <f>'Balance de energía'!$J32</f>
        <v>0</v>
      </c>
      <c r="F32" s="427">
        <f>'Balance de energía'!$J33</f>
        <v>0</v>
      </c>
      <c r="G32" s="427">
        <f>'Balance de energía'!$J34</f>
        <v>0</v>
      </c>
      <c r="H32" s="427">
        <f>'Balance de energía'!$J35</f>
        <v>0</v>
      </c>
      <c r="I32" s="427">
        <f>'Balance de energía'!$J36</f>
        <v>0</v>
      </c>
      <c r="J32" s="427">
        <f>'Balance de energía'!$J37</f>
        <v>0</v>
      </c>
      <c r="K32" s="427">
        <f>'Balance de energía'!$J38</f>
        <v>0</v>
      </c>
      <c r="L32" s="427">
        <f>'Balance de energía'!$J39</f>
        <v>0</v>
      </c>
      <c r="M32" s="428">
        <f>'Balance de energía'!$J40</f>
        <v>0</v>
      </c>
      <c r="N32" s="429">
        <f t="shared" si="1"/>
        <v>0</v>
      </c>
      <c r="O32" s="216"/>
      <c r="P32" s="215"/>
      <c r="Q32" s="214"/>
      <c r="R32" s="141"/>
      <c r="S32" s="141"/>
      <c r="T32" s="141"/>
      <c r="U32" s="141"/>
      <c r="V32" s="141"/>
      <c r="W32" s="141"/>
      <c r="X32" s="141"/>
      <c r="Y32" s="141"/>
    </row>
    <row r="33" spans="1:25" s="146" customFormat="1" ht="15.95" customHeight="1">
      <c r="B33" s="52" t="s">
        <v>90</v>
      </c>
      <c r="C33" s="48">
        <f t="shared" ref="C33:N33" si="2">SUM(C22:C31)+C10</f>
        <v>37839.370850907653</v>
      </c>
      <c r="D33" s="48">
        <f t="shared" si="2"/>
        <v>1344.7970197302511</v>
      </c>
      <c r="E33" s="48">
        <f t="shared" si="2"/>
        <v>1781.693744812</v>
      </c>
      <c r="F33" s="48">
        <f t="shared" si="2"/>
        <v>22802.623047305595</v>
      </c>
      <c r="G33" s="48">
        <f t="shared" si="2"/>
        <v>1408.4272585465269</v>
      </c>
      <c r="H33" s="48">
        <f t="shared" si="2"/>
        <v>52.061933718000006</v>
      </c>
      <c r="I33" s="48">
        <f t="shared" si="2"/>
        <v>2903.7608183416505</v>
      </c>
      <c r="J33" s="48">
        <f t="shared" si="2"/>
        <v>887.84692544840004</v>
      </c>
      <c r="K33" s="48">
        <f t="shared" si="2"/>
        <v>2546.4597050945731</v>
      </c>
      <c r="L33" s="48">
        <f t="shared" si="2"/>
        <v>32217.874620511389</v>
      </c>
      <c r="M33" s="48">
        <f t="shared" si="2"/>
        <v>5566.9192432405225</v>
      </c>
      <c r="N33" s="48">
        <f t="shared" si="2"/>
        <v>109351.83516765657</v>
      </c>
      <c r="O33" s="216"/>
      <c r="P33" s="215"/>
      <c r="Q33" s="214"/>
      <c r="R33" s="141"/>
      <c r="S33" s="141"/>
      <c r="T33" s="141"/>
      <c r="U33" s="141"/>
      <c r="V33" s="141"/>
      <c r="W33" s="141"/>
      <c r="X33" s="141"/>
      <c r="Y33" s="141"/>
    </row>
    <row r="34" spans="1:25">
      <c r="A34" s="146"/>
      <c r="B34" s="213"/>
      <c r="C34" s="212"/>
      <c r="D34" s="212"/>
      <c r="E34" s="212"/>
      <c r="F34" s="212"/>
      <c r="G34" s="212"/>
      <c r="H34" s="212"/>
      <c r="I34" s="212"/>
      <c r="J34" s="212"/>
      <c r="K34" s="212"/>
      <c r="L34" s="212"/>
      <c r="M34" s="212"/>
      <c r="N34" s="212"/>
      <c r="O34" s="211"/>
      <c r="P34" s="208"/>
      <c r="Q34" s="208"/>
    </row>
    <row r="35" spans="1:25">
      <c r="B35" s="66" t="s">
        <v>138</v>
      </c>
      <c r="C35" s="212"/>
      <c r="D35" s="212"/>
      <c r="E35" s="212"/>
      <c r="F35" s="212"/>
      <c r="G35" s="212"/>
      <c r="H35" s="212"/>
      <c r="I35" s="212"/>
      <c r="J35" s="212"/>
      <c r="K35" s="212"/>
      <c r="L35" s="212"/>
      <c r="M35" s="212"/>
      <c r="N35" s="212"/>
      <c r="O35" s="211"/>
      <c r="P35" s="208"/>
      <c r="Q35" s="208"/>
    </row>
    <row r="36" spans="1:25">
      <c r="B36" s="66" t="s">
        <v>160</v>
      </c>
      <c r="C36" s="196"/>
      <c r="D36" s="196"/>
      <c r="E36" s="196"/>
      <c r="F36" s="196"/>
      <c r="G36" s="196"/>
      <c r="H36" s="196"/>
      <c r="I36" s="196"/>
      <c r="J36" s="196"/>
      <c r="K36" s="196"/>
      <c r="L36" s="196"/>
      <c r="M36" s="196"/>
      <c r="N36" s="196"/>
      <c r="O36" s="204"/>
      <c r="P36" s="204"/>
      <c r="Q36" s="204"/>
    </row>
    <row r="37" spans="1:25">
      <c r="B37" s="66" t="s">
        <v>91</v>
      </c>
      <c r="C37" s="195"/>
      <c r="D37" s="194"/>
      <c r="E37" s="194"/>
      <c r="F37" s="194"/>
      <c r="G37" s="190"/>
      <c r="H37" s="187"/>
      <c r="I37" s="193"/>
      <c r="J37" s="193"/>
      <c r="K37" s="193"/>
      <c r="L37" s="193"/>
      <c r="M37" s="193"/>
      <c r="N37" s="193"/>
      <c r="O37" s="203"/>
      <c r="P37" s="203"/>
      <c r="Q37" s="203"/>
    </row>
    <row r="38" spans="1:25">
      <c r="B38" s="66" t="s">
        <v>92</v>
      </c>
      <c r="C38" s="187"/>
      <c r="D38" s="187"/>
      <c r="E38" s="187"/>
      <c r="F38" s="187"/>
      <c r="G38" s="187"/>
      <c r="H38" s="187"/>
      <c r="I38" s="193"/>
      <c r="J38" s="193"/>
      <c r="K38" s="193"/>
      <c r="L38" s="193"/>
      <c r="M38" s="193"/>
      <c r="N38" s="193"/>
      <c r="O38" s="203"/>
      <c r="P38" s="203"/>
      <c r="Q38" s="203"/>
    </row>
    <row r="39" spans="1:25">
      <c r="B39" s="66" t="s">
        <v>93</v>
      </c>
      <c r="C39" s="187"/>
      <c r="D39" s="187"/>
      <c r="E39" s="187"/>
      <c r="F39" s="187"/>
      <c r="G39" s="187"/>
      <c r="H39" s="187"/>
      <c r="I39" s="193"/>
      <c r="J39" s="193"/>
      <c r="K39" s="193"/>
      <c r="L39" s="193"/>
      <c r="M39" s="193"/>
      <c r="N39" s="193"/>
      <c r="O39" s="203"/>
      <c r="P39" s="203"/>
      <c r="Q39" s="203"/>
    </row>
    <row r="40" spans="1:25">
      <c r="B40" s="66" t="s">
        <v>142</v>
      </c>
      <c r="C40" s="187"/>
      <c r="D40" s="187"/>
      <c r="E40" s="187"/>
      <c r="F40" s="187"/>
      <c r="G40" s="187"/>
      <c r="H40" s="187"/>
      <c r="I40" s="193"/>
      <c r="J40" s="193"/>
      <c r="K40" s="193"/>
      <c r="L40" s="193"/>
      <c r="M40" s="193"/>
      <c r="N40" s="193"/>
      <c r="O40" s="203"/>
      <c r="P40" s="203"/>
      <c r="Q40" s="203"/>
    </row>
    <row r="41" spans="1:25">
      <c r="B41" s="210"/>
      <c r="C41" s="210"/>
      <c r="D41" s="210"/>
      <c r="E41" s="210"/>
      <c r="F41" s="210"/>
      <c r="G41" s="210"/>
      <c r="H41" s="210"/>
      <c r="I41" s="210"/>
      <c r="J41" s="210"/>
      <c r="K41" s="210"/>
      <c r="L41" s="210"/>
      <c r="M41" s="210"/>
      <c r="N41" s="210"/>
      <c r="O41" s="209"/>
      <c r="P41" s="208"/>
      <c r="Q41" s="208"/>
    </row>
    <row r="42" spans="1:25">
      <c r="B42" s="208"/>
      <c r="C42" s="208"/>
      <c r="D42" s="208"/>
      <c r="E42" s="208"/>
      <c r="F42" s="208"/>
      <c r="G42" s="208"/>
      <c r="H42" s="208"/>
      <c r="I42" s="208"/>
      <c r="J42" s="208"/>
      <c r="K42" s="208"/>
      <c r="L42" s="208"/>
      <c r="M42" s="208"/>
      <c r="N42" s="208"/>
      <c r="O42" s="209"/>
      <c r="P42" s="208"/>
      <c r="Q42" s="208"/>
    </row>
    <row r="43" spans="1:25">
      <c r="B43" s="208"/>
      <c r="C43" s="208"/>
      <c r="D43" s="208"/>
      <c r="E43" s="208"/>
      <c r="F43" s="208"/>
      <c r="G43" s="208"/>
      <c r="H43" s="208"/>
      <c r="I43" s="208"/>
      <c r="J43" s="208"/>
      <c r="K43" s="208"/>
      <c r="L43" s="208"/>
      <c r="M43" s="208"/>
      <c r="N43" s="208"/>
      <c r="O43" s="209"/>
      <c r="P43" s="208"/>
      <c r="Q43" s="208"/>
    </row>
    <row r="44" spans="1:25">
      <c r="B44" s="208"/>
      <c r="C44" s="208"/>
      <c r="D44" s="208"/>
      <c r="E44" s="208"/>
      <c r="F44" s="208"/>
      <c r="G44" s="208"/>
      <c r="H44" s="208"/>
      <c r="I44" s="208"/>
      <c r="J44" s="208"/>
      <c r="K44" s="208"/>
      <c r="L44" s="208"/>
      <c r="M44" s="208"/>
      <c r="N44" s="208"/>
      <c r="O44" s="209"/>
      <c r="P44" s="208"/>
      <c r="Q44" s="208"/>
    </row>
    <row r="45" spans="1:25">
      <c r="B45" s="208"/>
      <c r="C45" s="208"/>
      <c r="D45" s="208"/>
      <c r="E45" s="208"/>
      <c r="F45" s="208"/>
      <c r="G45" s="208"/>
      <c r="H45" s="208"/>
      <c r="I45" s="208"/>
      <c r="J45" s="208"/>
      <c r="K45" s="208"/>
      <c r="L45" s="208"/>
      <c r="M45" s="208"/>
      <c r="N45" s="208"/>
      <c r="O45" s="209"/>
      <c r="P45" s="208"/>
      <c r="Q45" s="208"/>
    </row>
    <row r="46" spans="1:25">
      <c r="B46" s="208"/>
      <c r="C46" s="208"/>
      <c r="D46" s="208"/>
      <c r="E46" s="208"/>
      <c r="F46" s="208"/>
      <c r="G46" s="208"/>
      <c r="H46" s="208"/>
      <c r="I46" s="208"/>
      <c r="J46" s="208"/>
      <c r="K46" s="208"/>
      <c r="L46" s="208"/>
      <c r="M46" s="208"/>
      <c r="N46" s="208"/>
      <c r="O46" s="209"/>
      <c r="P46" s="208"/>
      <c r="Q46" s="208"/>
    </row>
    <row r="47" spans="1:25">
      <c r="B47" s="208"/>
      <c r="C47" s="208"/>
      <c r="D47" s="208"/>
      <c r="E47" s="208"/>
      <c r="F47" s="208"/>
      <c r="G47" s="208"/>
      <c r="H47" s="208"/>
      <c r="I47" s="208"/>
      <c r="J47" s="208"/>
      <c r="K47" s="208"/>
      <c r="L47" s="208"/>
      <c r="M47" s="208"/>
      <c r="N47" s="208"/>
      <c r="O47" s="209"/>
      <c r="P47" s="208"/>
      <c r="Q47" s="208"/>
    </row>
    <row r="48" spans="1:25">
      <c r="B48" s="208"/>
      <c r="C48" s="208"/>
      <c r="D48" s="208"/>
      <c r="E48" s="208"/>
      <c r="F48" s="208"/>
      <c r="G48" s="208"/>
      <c r="H48" s="208"/>
      <c r="I48" s="208"/>
      <c r="J48" s="208"/>
      <c r="K48" s="208"/>
      <c r="L48" s="208"/>
      <c r="M48" s="208"/>
      <c r="N48" s="208"/>
      <c r="O48" s="209"/>
      <c r="P48" s="208"/>
      <c r="Q48" s="208"/>
    </row>
    <row r="49" spans="2:17">
      <c r="B49" s="208"/>
      <c r="C49" s="208"/>
      <c r="D49" s="208"/>
      <c r="E49" s="208"/>
      <c r="F49" s="208"/>
      <c r="G49" s="208"/>
      <c r="H49" s="208"/>
      <c r="I49" s="208"/>
      <c r="J49" s="208"/>
      <c r="K49" s="208"/>
      <c r="L49" s="208"/>
      <c r="M49" s="208"/>
      <c r="N49" s="208"/>
      <c r="O49" s="209"/>
      <c r="P49" s="208"/>
      <c r="Q49" s="208"/>
    </row>
    <row r="50" spans="2:17">
      <c r="B50" s="208"/>
      <c r="C50" s="208"/>
      <c r="D50" s="208"/>
      <c r="E50" s="208"/>
      <c r="F50" s="208"/>
      <c r="G50" s="208"/>
      <c r="H50" s="208"/>
      <c r="I50" s="208"/>
      <c r="J50" s="208"/>
      <c r="K50" s="208"/>
      <c r="L50" s="208"/>
      <c r="M50" s="208"/>
      <c r="N50" s="208"/>
      <c r="O50" s="209"/>
      <c r="P50" s="208"/>
      <c r="Q50" s="208"/>
    </row>
    <row r="51" spans="2:17">
      <c r="B51" s="208"/>
      <c r="C51" s="208"/>
      <c r="D51" s="208"/>
      <c r="E51" s="208"/>
      <c r="F51" s="208"/>
      <c r="G51" s="208"/>
      <c r="H51" s="208"/>
      <c r="I51" s="208"/>
      <c r="J51" s="208"/>
      <c r="K51" s="208"/>
      <c r="L51" s="208"/>
      <c r="M51" s="208"/>
      <c r="N51" s="208"/>
      <c r="O51" s="209"/>
      <c r="P51" s="208"/>
      <c r="Q51" s="208"/>
    </row>
    <row r="52" spans="2:17">
      <c r="B52" s="208"/>
      <c r="C52" s="208"/>
      <c r="D52" s="208"/>
      <c r="E52" s="208"/>
      <c r="F52" s="208"/>
      <c r="G52" s="208"/>
      <c r="H52" s="208"/>
      <c r="I52" s="208"/>
      <c r="J52" s="208"/>
      <c r="K52" s="208"/>
      <c r="L52" s="208"/>
      <c r="M52" s="208"/>
      <c r="N52" s="208"/>
      <c r="O52" s="209"/>
      <c r="P52" s="208"/>
      <c r="Q52" s="208"/>
    </row>
    <row r="53" spans="2:17">
      <c r="B53" s="208"/>
      <c r="C53" s="208"/>
      <c r="D53" s="208"/>
      <c r="E53" s="208"/>
      <c r="F53" s="208"/>
      <c r="G53" s="208"/>
      <c r="H53" s="208"/>
      <c r="I53" s="208"/>
      <c r="J53" s="208"/>
      <c r="K53" s="208"/>
      <c r="L53" s="208"/>
      <c r="M53" s="208"/>
      <c r="N53" s="208"/>
      <c r="O53" s="209"/>
      <c r="P53" s="208"/>
      <c r="Q53" s="208"/>
    </row>
    <row r="54" spans="2:17">
      <c r="B54" s="208"/>
      <c r="C54" s="208"/>
      <c r="D54" s="208"/>
      <c r="E54" s="208"/>
      <c r="F54" s="208"/>
      <c r="G54" s="208"/>
      <c r="H54" s="208"/>
      <c r="I54" s="208"/>
      <c r="J54" s="208"/>
      <c r="K54" s="208"/>
      <c r="L54" s="208"/>
      <c r="M54" s="208"/>
      <c r="N54" s="208"/>
      <c r="O54" s="209"/>
      <c r="P54" s="208"/>
      <c r="Q54" s="208"/>
    </row>
    <row r="55" spans="2:17">
      <c r="B55" s="208"/>
      <c r="C55" s="208"/>
      <c r="D55" s="208"/>
      <c r="E55" s="208"/>
      <c r="F55" s="208"/>
      <c r="G55" s="208"/>
      <c r="H55" s="208"/>
      <c r="I55" s="208"/>
      <c r="J55" s="208"/>
      <c r="K55" s="208"/>
      <c r="L55" s="208"/>
      <c r="M55" s="208"/>
      <c r="N55" s="208"/>
      <c r="O55" s="209"/>
      <c r="P55" s="208"/>
      <c r="Q55" s="208"/>
    </row>
    <row r="56" spans="2:17">
      <c r="B56" s="208"/>
      <c r="C56" s="208"/>
      <c r="D56" s="208"/>
      <c r="E56" s="208"/>
      <c r="F56" s="208"/>
      <c r="G56" s="208"/>
      <c r="H56" s="208"/>
      <c r="I56" s="208"/>
      <c r="J56" s="208"/>
      <c r="K56" s="208"/>
      <c r="L56" s="208"/>
      <c r="M56" s="208"/>
      <c r="N56" s="208"/>
      <c r="O56" s="209"/>
      <c r="P56" s="208"/>
      <c r="Q56" s="208"/>
    </row>
    <row r="57" spans="2:17">
      <c r="B57" s="137"/>
      <c r="C57" s="137"/>
      <c r="D57" s="137"/>
      <c r="E57" s="137"/>
      <c r="F57" s="137"/>
      <c r="G57" s="137"/>
      <c r="H57" s="137"/>
      <c r="I57" s="137"/>
      <c r="J57" s="137"/>
      <c r="K57" s="137"/>
      <c r="L57" s="137"/>
      <c r="M57" s="137"/>
      <c r="N57" s="137"/>
    </row>
    <row r="58" spans="2:17">
      <c r="B58" s="137"/>
      <c r="C58" s="137"/>
      <c r="D58" s="137"/>
      <c r="E58" s="137"/>
      <c r="F58" s="137"/>
      <c r="G58" s="137"/>
      <c r="H58" s="137"/>
      <c r="I58" s="137"/>
      <c r="J58" s="137"/>
      <c r="K58" s="137"/>
      <c r="L58" s="137"/>
      <c r="M58" s="137"/>
      <c r="N58" s="137"/>
    </row>
    <row r="59" spans="2:17">
      <c r="B59" s="137"/>
      <c r="C59" s="137"/>
      <c r="D59" s="137"/>
      <c r="E59" s="137"/>
      <c r="F59" s="137"/>
      <c r="G59" s="137"/>
      <c r="H59" s="137"/>
      <c r="I59" s="137"/>
      <c r="J59" s="137"/>
      <c r="K59" s="137"/>
      <c r="L59" s="137"/>
      <c r="M59" s="137"/>
      <c r="N59" s="137"/>
    </row>
    <row r="60" spans="2:17">
      <c r="B60" s="137"/>
      <c r="C60" s="137"/>
      <c r="D60" s="137"/>
      <c r="E60" s="137"/>
      <c r="F60" s="137"/>
      <c r="G60" s="137"/>
      <c r="H60" s="137"/>
      <c r="I60" s="137"/>
      <c r="J60" s="137"/>
      <c r="K60" s="137"/>
      <c r="L60" s="137"/>
      <c r="M60" s="137"/>
      <c r="N60" s="137"/>
    </row>
    <row r="61" spans="2:17">
      <c r="B61" s="137"/>
      <c r="C61" s="137"/>
      <c r="D61" s="137"/>
      <c r="E61" s="137"/>
      <c r="F61" s="137"/>
      <c r="G61" s="137"/>
      <c r="H61" s="137"/>
      <c r="I61" s="137"/>
      <c r="J61" s="137"/>
      <c r="K61" s="137"/>
      <c r="L61" s="137"/>
      <c r="M61" s="137"/>
      <c r="N61" s="137"/>
    </row>
    <row r="62" spans="2:17">
      <c r="B62" s="137"/>
      <c r="C62" s="137"/>
      <c r="D62" s="137"/>
      <c r="E62" s="137"/>
      <c r="F62" s="137"/>
      <c r="G62" s="137"/>
      <c r="H62" s="137"/>
      <c r="I62" s="137"/>
      <c r="J62" s="137"/>
      <c r="K62" s="137"/>
      <c r="L62" s="137"/>
      <c r="M62" s="137"/>
      <c r="N62" s="137"/>
    </row>
    <row r="63" spans="2:17">
      <c r="B63" s="137"/>
      <c r="C63" s="137"/>
      <c r="D63" s="137"/>
      <c r="E63" s="137"/>
      <c r="F63" s="137"/>
      <c r="G63" s="137"/>
      <c r="H63" s="137"/>
      <c r="I63" s="137"/>
      <c r="J63" s="137"/>
      <c r="K63" s="137"/>
      <c r="L63" s="137"/>
      <c r="M63" s="137"/>
      <c r="N63" s="137"/>
    </row>
    <row r="64" spans="2:17">
      <c r="B64" s="137"/>
      <c r="C64" s="137"/>
      <c r="D64" s="137"/>
      <c r="E64" s="137"/>
      <c r="F64" s="137"/>
      <c r="G64" s="137"/>
      <c r="H64" s="137"/>
      <c r="I64" s="137"/>
      <c r="J64" s="137"/>
      <c r="K64" s="137"/>
      <c r="L64" s="137"/>
      <c r="M64" s="137"/>
      <c r="N64" s="137"/>
    </row>
    <row r="65" spans="2:14">
      <c r="B65" s="137"/>
      <c r="C65" s="137"/>
      <c r="D65" s="137"/>
      <c r="E65" s="137"/>
      <c r="F65" s="137"/>
      <c r="G65" s="137"/>
      <c r="H65" s="137"/>
      <c r="I65" s="137"/>
      <c r="J65" s="137"/>
      <c r="K65" s="137"/>
      <c r="L65" s="137"/>
      <c r="M65" s="137"/>
      <c r="N65" s="137"/>
    </row>
    <row r="66" spans="2:14" s="137" customFormat="1"/>
    <row r="67" spans="2:14" s="137" customFormat="1"/>
    <row r="68" spans="2:14" s="137" customFormat="1"/>
    <row r="69" spans="2:14" s="137" customFormat="1"/>
    <row r="70" spans="2:14" s="137" customFormat="1"/>
    <row r="71" spans="2:14" s="137" customFormat="1"/>
    <row r="72" spans="2:14" s="137" customFormat="1"/>
    <row r="73" spans="2:14" s="137" customFormat="1"/>
    <row r="74" spans="2:14" s="137" customFormat="1"/>
    <row r="75" spans="2:14" s="137" customFormat="1"/>
    <row r="76" spans="2:14" s="137" customFormat="1"/>
    <row r="77" spans="2:14" s="137" customFormat="1"/>
    <row r="78" spans="2:14" s="137" customFormat="1"/>
    <row r="79" spans="2:14" s="137" customFormat="1"/>
    <row r="80" spans="2:14">
      <c r="C80" s="137"/>
      <c r="D80" s="137"/>
      <c r="E80" s="137"/>
      <c r="F80" s="137"/>
      <c r="G80" s="137"/>
      <c r="H80" s="137"/>
      <c r="I80" s="137"/>
      <c r="J80" s="137"/>
      <c r="K80" s="137"/>
      <c r="L80" s="137"/>
      <c r="M80" s="137"/>
      <c r="N80" s="137"/>
    </row>
    <row r="81" spans="3:14">
      <c r="C81" s="137"/>
      <c r="D81" s="137"/>
      <c r="E81" s="137"/>
      <c r="F81" s="137"/>
      <c r="G81" s="137"/>
      <c r="H81" s="137"/>
      <c r="I81" s="137"/>
      <c r="J81" s="137"/>
      <c r="K81" s="137"/>
      <c r="L81" s="137"/>
      <c r="M81" s="137"/>
      <c r="N81" s="137"/>
    </row>
    <row r="82" spans="3:14">
      <c r="C82" s="137"/>
      <c r="D82" s="137"/>
      <c r="E82" s="137"/>
      <c r="F82" s="137"/>
      <c r="G82" s="137"/>
      <c r="H82" s="137"/>
      <c r="I82" s="137"/>
      <c r="J82" s="137"/>
      <c r="K82" s="137"/>
      <c r="L82" s="137"/>
      <c r="M82" s="137"/>
      <c r="N82" s="137"/>
    </row>
    <row r="83" spans="3:14">
      <c r="C83" s="137"/>
      <c r="D83" s="137"/>
      <c r="E83" s="137"/>
      <c r="F83" s="137"/>
      <c r="G83" s="137"/>
      <c r="H83" s="137"/>
      <c r="I83" s="137"/>
      <c r="J83" s="137"/>
      <c r="K83" s="137"/>
      <c r="L83" s="137"/>
      <c r="M83" s="137"/>
      <c r="N83" s="137"/>
    </row>
    <row r="84" spans="3:14">
      <c r="C84" s="137"/>
      <c r="D84" s="137"/>
      <c r="E84" s="137"/>
      <c r="F84" s="137"/>
      <c r="G84" s="137"/>
      <c r="H84" s="137"/>
      <c r="I84" s="137"/>
      <c r="J84" s="137"/>
      <c r="K84" s="137"/>
      <c r="L84" s="137"/>
      <c r="M84" s="137"/>
      <c r="N84" s="137"/>
    </row>
    <row r="85" spans="3:14">
      <c r="C85" s="137"/>
      <c r="D85" s="137"/>
      <c r="E85" s="137"/>
      <c r="F85" s="137"/>
      <c r="G85" s="137"/>
      <c r="H85" s="137"/>
      <c r="I85" s="137"/>
      <c r="J85" s="137"/>
      <c r="K85" s="137"/>
      <c r="L85" s="137"/>
      <c r="M85" s="137"/>
      <c r="N85" s="137"/>
    </row>
    <row r="86" spans="3:14">
      <c r="C86" s="137"/>
      <c r="D86" s="137"/>
      <c r="E86" s="137"/>
      <c r="F86" s="137"/>
      <c r="G86" s="137"/>
      <c r="H86" s="137"/>
      <c r="I86" s="137"/>
      <c r="J86" s="137"/>
      <c r="K86" s="137"/>
      <c r="L86" s="137"/>
      <c r="M86" s="137"/>
      <c r="N86" s="137"/>
    </row>
    <row r="87" spans="3:14">
      <c r="C87" s="137"/>
      <c r="D87" s="137"/>
      <c r="E87" s="137"/>
      <c r="F87" s="137"/>
      <c r="G87" s="137"/>
      <c r="H87" s="137"/>
      <c r="I87" s="137"/>
      <c r="J87" s="137"/>
      <c r="K87" s="137"/>
      <c r="L87" s="137"/>
      <c r="M87" s="137"/>
      <c r="N87" s="137"/>
    </row>
    <row r="88" spans="3:14">
      <c r="C88" s="137"/>
      <c r="D88" s="137"/>
      <c r="E88" s="137"/>
      <c r="F88" s="137"/>
      <c r="G88" s="137"/>
      <c r="H88" s="137"/>
      <c r="I88" s="137"/>
      <c r="J88" s="137"/>
      <c r="K88" s="137"/>
      <c r="L88" s="137"/>
      <c r="M88" s="137"/>
      <c r="N88" s="137"/>
    </row>
    <row r="89" spans="3:14">
      <c r="C89" s="137"/>
      <c r="D89" s="137"/>
      <c r="E89" s="137"/>
      <c r="F89" s="137"/>
      <c r="G89" s="137"/>
      <c r="H89" s="137"/>
      <c r="I89" s="137"/>
      <c r="J89" s="137"/>
      <c r="K89" s="137"/>
      <c r="L89" s="137"/>
      <c r="M89" s="137"/>
      <c r="N89" s="137"/>
    </row>
  </sheetData>
  <mergeCells count="13">
    <mergeCell ref="N8:N9"/>
    <mergeCell ref="F8:F9"/>
    <mergeCell ref="L8:L9"/>
    <mergeCell ref="M8:M9"/>
    <mergeCell ref="B8:B9"/>
    <mergeCell ref="C8:C9"/>
    <mergeCell ref="D8:D9"/>
    <mergeCell ref="E8:E9"/>
    <mergeCell ref="G8:G9"/>
    <mergeCell ref="H8:H9"/>
    <mergeCell ref="I8:I9"/>
    <mergeCell ref="J8:J9"/>
    <mergeCell ref="K8:K9"/>
  </mergeCells>
  <hyperlinks>
    <hyperlink ref="B6" location="Índice!A1" display="VOLVER A INDICE" xr:uid="{00000000-0004-0000-0900-000000000000}"/>
  </hyperlinks>
  <pageMargins left="0.75" right="0.75" top="1" bottom="1" header="0" footer="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B1:AD86"/>
  <sheetViews>
    <sheetView workbookViewId="0"/>
  </sheetViews>
  <sheetFormatPr defaultColWidth="11.42578125" defaultRowHeight="12.75" outlineLevelRow="1"/>
  <cols>
    <col min="1" max="1" width="1.42578125" style="144" customWidth="1"/>
    <col min="2" max="2" width="30.42578125" style="144" customWidth="1"/>
    <col min="3" max="4" width="11.42578125" style="144"/>
    <col min="5" max="5" width="13.28515625" style="144" bestFit="1" customWidth="1"/>
    <col min="6" max="6" width="12.85546875" style="144" customWidth="1"/>
    <col min="7" max="7" width="11.42578125" style="144"/>
    <col min="8" max="14" width="11.42578125" style="137"/>
    <col min="15" max="16384" width="11.42578125" style="144"/>
  </cols>
  <sheetData>
    <row r="1" spans="2:30" ht="6.75" customHeight="1"/>
    <row r="2" spans="2:30" ht="15.95" customHeight="1">
      <c r="B2" s="80" t="s">
        <v>130</v>
      </c>
      <c r="C2" s="80"/>
      <c r="D2" s="80"/>
      <c r="E2" s="80"/>
      <c r="F2" s="80"/>
      <c r="H2" s="172" t="s">
        <v>78</v>
      </c>
      <c r="I2" s="218"/>
      <c r="J2" s="218"/>
    </row>
    <row r="3" spans="2:30" ht="15.95" customHeight="1">
      <c r="B3" s="80" t="s">
        <v>161</v>
      </c>
      <c r="C3" s="80"/>
      <c r="D3" s="80"/>
      <c r="E3" s="80"/>
      <c r="F3" s="80"/>
      <c r="H3" s="171"/>
      <c r="I3" s="218"/>
      <c r="J3" s="218"/>
    </row>
    <row r="4" spans="2:30" ht="15.95" customHeight="1">
      <c r="B4" s="80" t="s">
        <v>76</v>
      </c>
      <c r="C4" s="80"/>
      <c r="D4" s="80"/>
      <c r="E4" s="80"/>
      <c r="F4" s="80"/>
      <c r="G4" s="226"/>
      <c r="I4" s="218"/>
      <c r="J4" s="218"/>
    </row>
    <row r="5" spans="2:30" ht="15.95" customHeight="1">
      <c r="B5" s="80" t="s">
        <v>77</v>
      </c>
      <c r="C5" s="80"/>
      <c r="D5" s="80"/>
      <c r="E5" s="80"/>
      <c r="F5" s="80"/>
      <c r="G5" s="226"/>
      <c r="H5" s="219"/>
      <c r="I5" s="218"/>
      <c r="J5" s="218"/>
    </row>
    <row r="6" spans="2:30" ht="15.95" customHeight="1">
      <c r="B6" s="67" t="s">
        <v>78</v>
      </c>
      <c r="C6" s="80"/>
      <c r="D6" s="80"/>
      <c r="E6" s="80"/>
      <c r="F6" s="80"/>
      <c r="G6" s="226"/>
      <c r="H6" s="219"/>
      <c r="I6" s="218"/>
      <c r="J6" s="218"/>
    </row>
    <row r="7" spans="2:30" ht="15.95" customHeight="1">
      <c r="B7" s="80"/>
      <c r="C7" s="80"/>
      <c r="D7" s="80"/>
      <c r="E7" s="80"/>
      <c r="F7" s="80"/>
      <c r="G7" s="226"/>
      <c r="H7" s="219"/>
      <c r="I7" s="218"/>
      <c r="J7" s="218"/>
    </row>
    <row r="8" spans="2:30" s="146" customFormat="1" ht="15.95" customHeight="1">
      <c r="B8" s="367" t="s">
        <v>79</v>
      </c>
      <c r="C8" s="367" t="s">
        <v>162</v>
      </c>
      <c r="D8" s="367" t="s">
        <v>163</v>
      </c>
      <c r="E8" s="367" t="s">
        <v>164</v>
      </c>
      <c r="F8" s="367" t="s">
        <v>90</v>
      </c>
      <c r="G8" s="226"/>
      <c r="H8" s="225"/>
      <c r="I8" s="170"/>
      <c r="J8" s="170"/>
      <c r="K8" s="170"/>
      <c r="L8" s="170"/>
      <c r="M8" s="170"/>
      <c r="N8" s="170"/>
      <c r="O8" s="170"/>
      <c r="P8" s="170"/>
      <c r="Q8" s="170"/>
      <c r="R8" s="170"/>
      <c r="S8" s="170"/>
      <c r="T8" s="170"/>
      <c r="U8" s="170"/>
      <c r="V8" s="170"/>
      <c r="W8" s="170"/>
      <c r="X8" s="170"/>
      <c r="Y8" s="170"/>
      <c r="Z8" s="170"/>
      <c r="AA8" s="170"/>
      <c r="AB8" s="170"/>
      <c r="AC8" s="170"/>
      <c r="AD8" s="170"/>
    </row>
    <row r="9" spans="2:30" s="146" customFormat="1" ht="15.95" customHeight="1">
      <c r="B9" s="375" t="s">
        <v>98</v>
      </c>
      <c r="C9" s="63">
        <f>SUM(C10:C20)</f>
        <v>5838.946162273447</v>
      </c>
      <c r="D9" s="63">
        <f>SUM(D10:D20)</f>
        <v>691.86889718899988</v>
      </c>
      <c r="E9" s="63">
        <f>SUM(E10:E20)</f>
        <v>10684.756111300998</v>
      </c>
      <c r="F9" s="134">
        <f>SUM(F10:F20)</f>
        <v>17215.571170763447</v>
      </c>
      <c r="G9" s="226"/>
      <c r="H9" s="225"/>
      <c r="I9" s="170"/>
      <c r="J9" s="170"/>
      <c r="K9" s="170"/>
      <c r="L9" s="170"/>
      <c r="M9" s="170"/>
      <c r="N9" s="170"/>
      <c r="O9" s="170"/>
      <c r="P9" s="170"/>
      <c r="Q9" s="170"/>
      <c r="R9" s="170"/>
      <c r="S9" s="170"/>
      <c r="T9" s="170"/>
      <c r="U9" s="170"/>
      <c r="V9" s="170"/>
      <c r="W9" s="170"/>
      <c r="X9" s="170"/>
      <c r="Y9" s="170"/>
      <c r="Z9" s="170"/>
      <c r="AA9" s="170"/>
      <c r="AB9" s="170"/>
      <c r="AC9" s="170"/>
      <c r="AD9" s="170"/>
    </row>
    <row r="10" spans="2:30" s="146" customFormat="1" ht="15.95" customHeight="1" outlineLevel="1">
      <c r="B10" s="376" t="s">
        <v>118</v>
      </c>
      <c r="C10" s="382">
        <f>'Balance de energía'!$K47</f>
        <v>3965.1620723994479</v>
      </c>
      <c r="D10" s="382">
        <f>'Balance de energía'!$K48</f>
        <v>425.089997724</v>
      </c>
      <c r="E10" s="382">
        <f>'Balance de energía'!$K49</f>
        <v>9.4755100649999999</v>
      </c>
      <c r="F10" s="382">
        <f t="shared" ref="F10:F31" si="0">SUM(C10:E10)</f>
        <v>4399.727580188448</v>
      </c>
      <c r="G10" s="226"/>
      <c r="H10" s="225"/>
      <c r="I10" s="170"/>
      <c r="J10" s="170"/>
      <c r="K10" s="170"/>
      <c r="L10" s="170"/>
      <c r="M10" s="170"/>
      <c r="N10" s="170"/>
      <c r="O10" s="170"/>
      <c r="P10" s="170"/>
      <c r="Q10" s="170"/>
      <c r="R10" s="170"/>
      <c r="S10" s="170"/>
      <c r="T10" s="170"/>
      <c r="U10" s="170"/>
      <c r="V10" s="170"/>
      <c r="W10" s="170"/>
      <c r="X10" s="170"/>
      <c r="Y10" s="170"/>
      <c r="Z10" s="170"/>
      <c r="AA10" s="170"/>
      <c r="AB10" s="170"/>
      <c r="AC10" s="170"/>
      <c r="AD10" s="170"/>
    </row>
    <row r="11" spans="2:30" s="146" customFormat="1" ht="15.95" customHeight="1" outlineLevel="1">
      <c r="B11" s="376" t="s">
        <v>119</v>
      </c>
      <c r="C11" s="382">
        <f>'Balance de energía'!$L47</f>
        <v>149.17452511499999</v>
      </c>
      <c r="D11" s="382">
        <f>'Balance de energía'!$L48</f>
        <v>6.8581905000000001</v>
      </c>
      <c r="E11" s="382">
        <f>'Balance de energía'!$L49</f>
        <v>0</v>
      </c>
      <c r="F11" s="382">
        <f t="shared" si="0"/>
        <v>156.032715615</v>
      </c>
      <c r="G11" s="226"/>
      <c r="H11" s="225"/>
      <c r="I11" s="170"/>
      <c r="J11" s="170"/>
      <c r="K11" s="170"/>
      <c r="L11" s="170"/>
      <c r="M11" s="170"/>
      <c r="N11" s="170"/>
      <c r="O11" s="170"/>
      <c r="P11" s="170"/>
      <c r="Q11" s="170"/>
      <c r="R11" s="170"/>
      <c r="S11" s="170"/>
      <c r="T11" s="170"/>
      <c r="U11" s="170"/>
      <c r="V11" s="170"/>
      <c r="W11" s="170"/>
      <c r="X11" s="170"/>
      <c r="Y11" s="170"/>
      <c r="Z11" s="170"/>
      <c r="AA11" s="170"/>
      <c r="AB11" s="170"/>
      <c r="AC11" s="170"/>
      <c r="AD11" s="170"/>
    </row>
    <row r="12" spans="2:30" s="146" customFormat="1" ht="15.95" customHeight="1" outlineLevel="1">
      <c r="B12" s="376" t="s">
        <v>165</v>
      </c>
      <c r="C12" s="382">
        <f>'Balance de energía'!$M47</f>
        <v>0</v>
      </c>
      <c r="D12" s="382">
        <f>'Balance de energía'!$M48</f>
        <v>0</v>
      </c>
      <c r="E12" s="382">
        <f>'Balance de energía'!$M49</f>
        <v>0</v>
      </c>
      <c r="F12" s="382">
        <f t="shared" si="0"/>
        <v>0</v>
      </c>
      <c r="G12" s="226"/>
      <c r="H12" s="225"/>
      <c r="I12" s="222"/>
      <c r="J12" s="222"/>
      <c r="K12" s="141"/>
      <c r="L12" s="141"/>
      <c r="M12" s="141"/>
      <c r="N12" s="141"/>
      <c r="O12" s="141"/>
      <c r="P12" s="141"/>
      <c r="Q12" s="141"/>
      <c r="R12" s="141"/>
      <c r="S12" s="141"/>
      <c r="T12" s="141"/>
      <c r="U12" s="141"/>
    </row>
    <row r="13" spans="2:30" s="146" customFormat="1" ht="15.95" customHeight="1" outlineLevel="1">
      <c r="B13" s="376" t="s">
        <v>121</v>
      </c>
      <c r="C13" s="382">
        <f>'Balance de energía'!$N47</f>
        <v>39.451465044000003</v>
      </c>
      <c r="D13" s="382">
        <f>'Balance de energía'!$N48</f>
        <v>1.0024965000000002E-2</v>
      </c>
      <c r="E13" s="382">
        <f>'Balance de energía'!$N49</f>
        <v>910.00871736299996</v>
      </c>
      <c r="F13" s="382">
        <f t="shared" si="0"/>
        <v>949.470207372</v>
      </c>
      <c r="G13" s="226"/>
      <c r="H13" s="224"/>
      <c r="I13" s="223"/>
      <c r="J13" s="222"/>
      <c r="K13" s="141"/>
      <c r="L13" s="141"/>
      <c r="M13" s="141"/>
      <c r="N13" s="141"/>
      <c r="O13" s="141"/>
      <c r="P13" s="141"/>
      <c r="Q13" s="141"/>
      <c r="R13" s="141"/>
      <c r="S13" s="141"/>
      <c r="T13" s="141"/>
      <c r="U13" s="141"/>
    </row>
    <row r="14" spans="2:30" s="146" customFormat="1" ht="15.95" customHeight="1" outlineLevel="1">
      <c r="B14" s="376" t="s">
        <v>122</v>
      </c>
      <c r="C14" s="382">
        <f>'Balance de energía'!$O47</f>
        <v>1660.5808297099998</v>
      </c>
      <c r="D14" s="382">
        <f>'Balance de energía'!$O48</f>
        <v>252.66247159999998</v>
      </c>
      <c r="E14" s="382">
        <f>'Balance de energía'!$O49</f>
        <v>9765.2718838729979</v>
      </c>
      <c r="F14" s="382">
        <f t="shared" si="0"/>
        <v>11678.515185182998</v>
      </c>
      <c r="G14" s="226"/>
      <c r="H14" s="224"/>
      <c r="I14" s="223"/>
      <c r="J14" s="222"/>
      <c r="K14" s="141"/>
      <c r="L14" s="141"/>
      <c r="M14" s="141"/>
      <c r="N14" s="141"/>
      <c r="O14" s="141"/>
      <c r="P14" s="141"/>
      <c r="Q14" s="141"/>
      <c r="R14" s="141"/>
      <c r="S14" s="141"/>
      <c r="T14" s="141"/>
      <c r="U14" s="141"/>
    </row>
    <row r="15" spans="2:30" s="146" customFormat="1" ht="15.95" customHeight="1" outlineLevel="1">
      <c r="B15" s="376" t="s">
        <v>123</v>
      </c>
      <c r="C15" s="382">
        <f>'Balance de energía'!$P47</f>
        <v>0.91354241999999997</v>
      </c>
      <c r="D15" s="382">
        <f>'Balance de energía'!$P48</f>
        <v>8.7779999999999997E-2</v>
      </c>
      <c r="E15" s="382">
        <f>'Balance de energía'!$P49</f>
        <v>0</v>
      </c>
      <c r="F15" s="382">
        <f t="shared" si="0"/>
        <v>1.0013224199999999</v>
      </c>
      <c r="G15" s="226"/>
      <c r="H15" s="224"/>
      <c r="I15" s="223"/>
      <c r="J15" s="222"/>
      <c r="K15" s="141"/>
      <c r="L15" s="141"/>
      <c r="M15" s="141"/>
      <c r="N15" s="141"/>
      <c r="O15" s="141"/>
      <c r="P15" s="141"/>
      <c r="Q15" s="141"/>
      <c r="R15" s="141"/>
      <c r="S15" s="141"/>
      <c r="T15" s="141"/>
      <c r="U15" s="141"/>
    </row>
    <row r="16" spans="2:30" s="146" customFormat="1" ht="15.95" customHeight="1" outlineLevel="1">
      <c r="B16" s="376" t="s">
        <v>124</v>
      </c>
      <c r="C16" s="382">
        <f>'Balance de energía'!$Q47</f>
        <v>23.663727585000007</v>
      </c>
      <c r="D16" s="382">
        <f>'Balance de energía'!$Q48</f>
        <v>7.1604324000000004</v>
      </c>
      <c r="E16" s="382">
        <f>'Balance de energía'!$Q49</f>
        <v>0</v>
      </c>
      <c r="F16" s="382">
        <f t="shared" si="0"/>
        <v>30.824159985000009</v>
      </c>
      <c r="G16" s="226"/>
      <c r="H16" s="224"/>
      <c r="I16" s="223"/>
      <c r="J16" s="222"/>
      <c r="K16" s="141"/>
      <c r="L16" s="141"/>
      <c r="M16" s="141"/>
      <c r="N16" s="141"/>
      <c r="O16" s="141"/>
      <c r="P16" s="141"/>
      <c r="Q16" s="141"/>
      <c r="R16" s="141"/>
      <c r="S16" s="141"/>
      <c r="T16" s="141"/>
      <c r="U16" s="141"/>
    </row>
    <row r="17" spans="2:21" s="146" customFormat="1" ht="15.95" customHeight="1" outlineLevel="1">
      <c r="B17" s="376" t="s">
        <v>125</v>
      </c>
      <c r="C17" s="382">
        <f>'Balance de energía'!$R47</f>
        <v>0</v>
      </c>
      <c r="D17" s="382">
        <f>'Balance de energía'!$R48</f>
        <v>0</v>
      </c>
      <c r="E17" s="382">
        <f>'Balance de energía'!$R49</f>
        <v>0</v>
      </c>
      <c r="F17" s="382">
        <f t="shared" si="0"/>
        <v>0</v>
      </c>
      <c r="G17" s="226"/>
      <c r="H17" s="224"/>
      <c r="I17" s="223"/>
      <c r="J17" s="222"/>
      <c r="K17" s="141"/>
      <c r="L17" s="141"/>
      <c r="M17" s="141"/>
      <c r="N17" s="141"/>
      <c r="O17" s="141"/>
      <c r="P17" s="141"/>
      <c r="Q17" s="141"/>
      <c r="R17" s="141"/>
      <c r="S17" s="141"/>
      <c r="T17" s="141"/>
      <c r="U17" s="141"/>
    </row>
    <row r="18" spans="2:21" s="146" customFormat="1" ht="15.95" customHeight="1" outlineLevel="1">
      <c r="B18" s="376" t="s">
        <v>126</v>
      </c>
      <c r="C18" s="382">
        <f>'Balance de energía'!$S47</f>
        <v>0</v>
      </c>
      <c r="D18" s="382">
        <f>'Balance de energía'!$S48</f>
        <v>0</v>
      </c>
      <c r="E18" s="382">
        <f>'Balance de energía'!$S49</f>
        <v>0</v>
      </c>
      <c r="F18" s="382">
        <f t="shared" si="0"/>
        <v>0</v>
      </c>
      <c r="G18" s="226"/>
      <c r="H18" s="224"/>
      <c r="I18" s="223"/>
      <c r="J18" s="222"/>
      <c r="K18" s="141"/>
      <c r="L18" s="141"/>
      <c r="M18" s="141"/>
      <c r="N18" s="141"/>
      <c r="O18" s="141"/>
      <c r="P18" s="141"/>
      <c r="Q18" s="141"/>
      <c r="R18" s="141"/>
      <c r="S18" s="141"/>
      <c r="T18" s="141"/>
      <c r="U18" s="141"/>
    </row>
    <row r="19" spans="2:21" s="146" customFormat="1" ht="15.95" customHeight="1" outlineLevel="1">
      <c r="B19" s="376" t="s">
        <v>127</v>
      </c>
      <c r="C19" s="382">
        <f>'Balance de energía'!$T47</f>
        <v>0</v>
      </c>
      <c r="D19" s="382">
        <f>'Balance de energía'!$T48</f>
        <v>0</v>
      </c>
      <c r="E19" s="382">
        <f>'Balance de energía'!$T49</f>
        <v>0</v>
      </c>
      <c r="F19" s="382">
        <f t="shared" si="0"/>
        <v>0</v>
      </c>
      <c r="G19" s="226"/>
      <c r="H19" s="224"/>
      <c r="I19" s="223"/>
      <c r="J19" s="222"/>
      <c r="K19" s="141"/>
      <c r="L19" s="141"/>
      <c r="M19" s="141"/>
      <c r="N19" s="141"/>
      <c r="O19" s="141"/>
      <c r="P19" s="141"/>
      <c r="Q19" s="141"/>
      <c r="R19" s="141"/>
      <c r="S19" s="141"/>
      <c r="T19" s="141"/>
      <c r="U19" s="141"/>
    </row>
    <row r="20" spans="2:21" s="146" customFormat="1" ht="15.95" customHeight="1" outlineLevel="1">
      <c r="B20" s="376" t="s">
        <v>128</v>
      </c>
      <c r="C20" s="382">
        <f>'Balance de energía'!$U47</f>
        <v>0</v>
      </c>
      <c r="D20" s="382">
        <f>'Balance de energía'!$U48</f>
        <v>0</v>
      </c>
      <c r="E20" s="382">
        <f>'Balance de energía'!$U49</f>
        <v>0</v>
      </c>
      <c r="F20" s="382">
        <f t="shared" si="0"/>
        <v>0</v>
      </c>
      <c r="G20" s="226"/>
      <c r="H20" s="224"/>
      <c r="I20" s="223"/>
      <c r="J20" s="222"/>
      <c r="K20" s="141"/>
      <c r="L20" s="141"/>
      <c r="M20" s="141"/>
      <c r="N20" s="141"/>
      <c r="O20" s="141"/>
      <c r="P20" s="141"/>
      <c r="Q20" s="141"/>
      <c r="R20" s="141"/>
      <c r="S20" s="141"/>
      <c r="T20" s="141"/>
      <c r="U20" s="141"/>
    </row>
    <row r="21" spans="2:21" s="146" customFormat="1" ht="15.95" customHeight="1">
      <c r="B21" s="377" t="s">
        <v>99</v>
      </c>
      <c r="C21" s="64">
        <f>'Balance de energía'!$V47</f>
        <v>8370.4097775000046</v>
      </c>
      <c r="D21" s="64">
        <f>'Balance de energía'!$V48</f>
        <v>1854.3809357200012</v>
      </c>
      <c r="E21" s="64">
        <f>'Balance de energía'!$V49</f>
        <v>10388.095639360003</v>
      </c>
      <c r="F21" s="135">
        <f t="shared" si="0"/>
        <v>20612.886352580008</v>
      </c>
      <c r="G21" s="226"/>
      <c r="H21" s="224"/>
      <c r="I21" s="223"/>
      <c r="J21" s="222"/>
      <c r="K21" s="141"/>
      <c r="L21" s="141"/>
      <c r="M21" s="141"/>
      <c r="N21" s="141"/>
      <c r="O21" s="141"/>
      <c r="P21" s="141"/>
      <c r="Q21" s="141"/>
      <c r="R21" s="141"/>
      <c r="S21" s="141"/>
      <c r="T21" s="141"/>
      <c r="U21" s="141"/>
    </row>
    <row r="22" spans="2:21" s="146" customFormat="1" ht="15.95" customHeight="1">
      <c r="B22" s="377" t="s">
        <v>100</v>
      </c>
      <c r="C22" s="64">
        <f>'Balance de energía'!$W47</f>
        <v>0</v>
      </c>
      <c r="D22" s="64">
        <f>'Balance de energía'!$W48</f>
        <v>0</v>
      </c>
      <c r="E22" s="64">
        <f>'Balance de energía'!$W49</f>
        <v>0</v>
      </c>
      <c r="F22" s="135">
        <f t="shared" si="0"/>
        <v>0</v>
      </c>
      <c r="G22" s="226"/>
      <c r="H22" s="224"/>
      <c r="I22" s="223"/>
      <c r="J22" s="222"/>
      <c r="K22" s="141"/>
      <c r="L22" s="141"/>
      <c r="M22" s="141"/>
      <c r="N22" s="141"/>
      <c r="O22" s="141"/>
      <c r="P22" s="141"/>
      <c r="Q22" s="141"/>
      <c r="R22" s="141"/>
      <c r="S22" s="141"/>
      <c r="T22" s="141"/>
      <c r="U22" s="141"/>
    </row>
    <row r="23" spans="2:21" s="146" customFormat="1" ht="15.95" customHeight="1">
      <c r="B23" s="377" t="s">
        <v>101</v>
      </c>
      <c r="C23" s="64">
        <f>'Balance de energía'!$X47</f>
        <v>0</v>
      </c>
      <c r="D23" s="64">
        <f>'Balance de energía'!$X48</f>
        <v>0</v>
      </c>
      <c r="E23" s="64">
        <f>'Balance de energía'!$X49</f>
        <v>0</v>
      </c>
      <c r="F23" s="135">
        <f t="shared" si="0"/>
        <v>0</v>
      </c>
      <c r="G23" s="226"/>
      <c r="H23" s="224"/>
      <c r="I23" s="223"/>
      <c r="J23" s="222"/>
      <c r="K23" s="141"/>
      <c r="L23" s="141"/>
      <c r="M23" s="141"/>
      <c r="N23" s="141"/>
      <c r="O23" s="141"/>
      <c r="P23" s="141"/>
      <c r="Q23" s="141"/>
      <c r="R23" s="141"/>
      <c r="S23" s="141"/>
      <c r="T23" s="141"/>
      <c r="U23" s="141"/>
    </row>
    <row r="24" spans="2:21" s="146" customFormat="1" ht="15.95" customHeight="1">
      <c r="B24" s="377" t="s">
        <v>102</v>
      </c>
      <c r="C24" s="64">
        <f>'Balance de energía'!$Y47</f>
        <v>0</v>
      </c>
      <c r="D24" s="64">
        <f>'Balance de energía'!$Y48</f>
        <v>0</v>
      </c>
      <c r="E24" s="64">
        <f>'Balance de energía'!$Y49</f>
        <v>0</v>
      </c>
      <c r="F24" s="135">
        <f t="shared" si="0"/>
        <v>0</v>
      </c>
      <c r="G24" s="226"/>
      <c r="H24" s="224"/>
      <c r="I24" s="223"/>
      <c r="J24" s="222"/>
      <c r="K24" s="141"/>
      <c r="L24" s="141"/>
      <c r="M24" s="141"/>
      <c r="N24" s="141"/>
      <c r="O24" s="141"/>
      <c r="P24" s="141"/>
      <c r="Q24" s="141"/>
      <c r="R24" s="141"/>
      <c r="S24" s="141"/>
      <c r="T24" s="141"/>
      <c r="U24" s="141"/>
    </row>
    <row r="25" spans="2:21" s="146" customFormat="1" ht="15.95" customHeight="1">
      <c r="B25" s="377" t="s">
        <v>103</v>
      </c>
      <c r="C25" s="64">
        <f>'Balance de energía'!$Z47</f>
        <v>0</v>
      </c>
      <c r="D25" s="64">
        <f>'Balance de energía'!$Z48</f>
        <v>0</v>
      </c>
      <c r="E25" s="64">
        <f>'Balance de energía'!$Z49</f>
        <v>0</v>
      </c>
      <c r="F25" s="135">
        <f t="shared" si="0"/>
        <v>0</v>
      </c>
      <c r="G25" s="226"/>
      <c r="H25" s="224"/>
      <c r="I25" s="223"/>
      <c r="J25" s="222"/>
      <c r="K25" s="141"/>
      <c r="L25" s="141"/>
      <c r="M25" s="141"/>
      <c r="N25" s="141"/>
      <c r="O25" s="141"/>
      <c r="P25" s="141"/>
      <c r="Q25" s="141"/>
      <c r="R25" s="141"/>
      <c r="S25" s="141"/>
      <c r="T25" s="141"/>
      <c r="U25" s="141"/>
    </row>
    <row r="26" spans="2:21" s="146" customFormat="1" ht="15.95" customHeight="1">
      <c r="B26" s="377" t="s">
        <v>104</v>
      </c>
      <c r="C26" s="64">
        <f>'Balance de energía'!$AA47</f>
        <v>23.758350508200003</v>
      </c>
      <c r="D26" s="64">
        <f>'Balance de energía'!$AA48</f>
        <v>3.5674531200000001</v>
      </c>
      <c r="E26" s="64">
        <f>'Balance de energía'!$AA49</f>
        <v>17.221515019800002</v>
      </c>
      <c r="F26" s="135">
        <f t="shared" si="0"/>
        <v>44.547318648000001</v>
      </c>
      <c r="G26" s="226"/>
      <c r="H26" s="224"/>
      <c r="I26" s="223"/>
      <c r="J26" s="222"/>
      <c r="K26" s="141"/>
      <c r="L26" s="141"/>
      <c r="M26" s="141"/>
      <c r="N26" s="141"/>
      <c r="O26" s="141"/>
      <c r="P26" s="141"/>
      <c r="Q26" s="141"/>
      <c r="R26" s="141"/>
      <c r="S26" s="141"/>
      <c r="T26" s="141"/>
      <c r="U26" s="141"/>
    </row>
    <row r="27" spans="2:21" s="146" customFormat="1" ht="15.95" customHeight="1">
      <c r="B27" s="377" t="s">
        <v>105</v>
      </c>
      <c r="C27" s="64">
        <f>'Balance de energía'!$AB47</f>
        <v>0</v>
      </c>
      <c r="D27" s="64">
        <f>'Balance de energía'!$AB48</f>
        <v>0</v>
      </c>
      <c r="E27" s="64">
        <f>'Balance de energía'!$AB49</f>
        <v>0</v>
      </c>
      <c r="F27" s="135">
        <f t="shared" si="0"/>
        <v>0</v>
      </c>
      <c r="G27" s="226"/>
      <c r="H27" s="224"/>
      <c r="I27" s="223"/>
      <c r="J27" s="222"/>
      <c r="K27" s="141"/>
      <c r="L27" s="141"/>
      <c r="M27" s="141"/>
      <c r="N27" s="141"/>
      <c r="O27" s="141"/>
      <c r="P27" s="141"/>
      <c r="Q27" s="141"/>
      <c r="R27" s="141"/>
      <c r="S27" s="141"/>
      <c r="T27" s="141"/>
      <c r="U27" s="141"/>
    </row>
    <row r="28" spans="2:21" s="146" customFormat="1" ht="15.95" customHeight="1">
      <c r="B28" s="377" t="s">
        <v>83</v>
      </c>
      <c r="C28" s="64">
        <f>'Balance de energía'!$D47</f>
        <v>1263.0984749941999</v>
      </c>
      <c r="D28" s="64">
        <f>'Balance de energía'!$D48</f>
        <v>333.07678239474183</v>
      </c>
      <c r="E28" s="64">
        <f>'Balance de energía'!$D49</f>
        <v>5128.7169856236314</v>
      </c>
      <c r="F28" s="135">
        <f t="shared" si="0"/>
        <v>6724.8922430125731</v>
      </c>
      <c r="G28" s="226"/>
      <c r="H28" s="224"/>
      <c r="I28" s="223"/>
      <c r="J28" s="222"/>
      <c r="K28" s="141"/>
      <c r="L28" s="141"/>
      <c r="M28" s="141"/>
      <c r="N28" s="141"/>
      <c r="O28" s="141"/>
      <c r="P28" s="141"/>
      <c r="Q28" s="141"/>
      <c r="R28" s="141"/>
      <c r="S28" s="141"/>
      <c r="T28" s="141"/>
      <c r="U28" s="141"/>
    </row>
    <row r="29" spans="2:21" s="146" customFormat="1" ht="15.95" customHeight="1">
      <c r="B29" s="377" t="s">
        <v>84</v>
      </c>
      <c r="C29" s="64">
        <f>'Balance de energía'!$E47</f>
        <v>0</v>
      </c>
      <c r="D29" s="64">
        <f>'Balance de energía'!$E48</f>
        <v>0</v>
      </c>
      <c r="E29" s="64">
        <f>'Balance de energía'!$E49</f>
        <v>0</v>
      </c>
      <c r="F29" s="135">
        <f t="shared" si="0"/>
        <v>0</v>
      </c>
      <c r="G29" s="226"/>
      <c r="H29" s="224"/>
      <c r="I29" s="223"/>
      <c r="J29" s="222"/>
      <c r="K29" s="141"/>
      <c r="L29" s="141"/>
      <c r="M29" s="141"/>
      <c r="N29" s="141"/>
      <c r="O29" s="141"/>
      <c r="P29" s="141"/>
      <c r="Q29" s="141"/>
      <c r="R29" s="141"/>
      <c r="S29" s="141"/>
      <c r="T29" s="141"/>
      <c r="U29" s="141"/>
    </row>
    <row r="30" spans="2:21" s="146" customFormat="1" ht="15.95" customHeight="1">
      <c r="B30" s="377" t="s">
        <v>85</v>
      </c>
      <c r="C30" s="64">
        <f>'Balance de energía'!$F47</f>
        <v>54.276015473366883</v>
      </c>
      <c r="D30" s="64">
        <f>'Balance de energía'!$F48</f>
        <v>142.02556497758786</v>
      </c>
      <c r="E30" s="64">
        <f>'Balance de energía'!$F49</f>
        <v>17486.52007447623</v>
      </c>
      <c r="F30" s="135">
        <f t="shared" si="0"/>
        <v>17682.821654927186</v>
      </c>
      <c r="G30" s="226"/>
      <c r="H30" s="224"/>
      <c r="I30" s="223"/>
      <c r="J30" s="222"/>
      <c r="K30" s="141"/>
      <c r="L30" s="141"/>
      <c r="M30" s="141"/>
      <c r="N30" s="141"/>
      <c r="O30" s="141"/>
      <c r="P30" s="141"/>
      <c r="Q30" s="141"/>
      <c r="R30" s="141"/>
      <c r="S30" s="141"/>
      <c r="T30" s="141"/>
      <c r="U30" s="141"/>
    </row>
    <row r="31" spans="2:21" s="146" customFormat="1" ht="15.95" customHeight="1">
      <c r="B31" s="377" t="s">
        <v>89</v>
      </c>
      <c r="C31" s="64">
        <f>'Balance de energía'!$J47</f>
        <v>48.993498400000007</v>
      </c>
      <c r="D31" s="64">
        <f>'Balance de energía'!$J48</f>
        <v>0</v>
      </c>
      <c r="E31" s="64">
        <f>'Balance de energía'!$J49</f>
        <v>0</v>
      </c>
      <c r="F31" s="135">
        <f t="shared" si="0"/>
        <v>48.993498400000007</v>
      </c>
      <c r="G31" s="226"/>
      <c r="H31" s="224"/>
      <c r="I31" s="223"/>
      <c r="J31" s="222"/>
      <c r="K31" s="141"/>
      <c r="L31" s="141"/>
      <c r="M31" s="141"/>
      <c r="N31" s="141"/>
      <c r="O31" s="141"/>
      <c r="P31" s="141"/>
      <c r="Q31" s="141"/>
      <c r="R31" s="141"/>
      <c r="S31" s="141"/>
      <c r="T31" s="141"/>
      <c r="U31" s="141"/>
    </row>
    <row r="32" spans="2:21" s="146" customFormat="1" ht="15.95" customHeight="1">
      <c r="B32" s="52" t="s">
        <v>90</v>
      </c>
      <c r="C32" s="48">
        <f>SUM(C21:C31)+C9</f>
        <v>15599.482279149217</v>
      </c>
      <c r="D32" s="48">
        <f>SUM(D21:D31)+D9</f>
        <v>3024.9196334013304</v>
      </c>
      <c r="E32" s="48">
        <f>SUM(E21:E31)+E9</f>
        <v>43705.310325780665</v>
      </c>
      <c r="F32" s="48">
        <f>SUM(F21:F31)+F9</f>
        <v>62329.712238331209</v>
      </c>
      <c r="G32" s="226"/>
      <c r="H32" s="224"/>
      <c r="I32" s="223"/>
      <c r="J32" s="222"/>
      <c r="K32" s="141"/>
      <c r="L32" s="141"/>
      <c r="M32" s="141"/>
      <c r="N32" s="141"/>
      <c r="O32" s="141"/>
      <c r="P32" s="141"/>
      <c r="Q32" s="141"/>
      <c r="R32" s="141"/>
      <c r="S32" s="141"/>
      <c r="T32" s="141"/>
      <c r="U32" s="141"/>
    </row>
    <row r="33" spans="2:21">
      <c r="B33" s="221"/>
      <c r="C33" s="221"/>
      <c r="D33" s="221"/>
      <c r="E33" s="221"/>
      <c r="F33" s="221"/>
      <c r="G33" s="226"/>
      <c r="H33" s="220"/>
      <c r="I33" s="218"/>
      <c r="J33" s="218"/>
      <c r="O33" s="137"/>
      <c r="P33" s="137"/>
      <c r="Q33" s="137"/>
      <c r="R33" s="137"/>
      <c r="S33" s="137"/>
      <c r="T33" s="137"/>
      <c r="U33" s="137"/>
    </row>
    <row r="34" spans="2:21">
      <c r="B34" s="66" t="s">
        <v>91</v>
      </c>
      <c r="C34" s="195"/>
      <c r="D34" s="194"/>
      <c r="E34" s="194"/>
      <c r="F34" s="194"/>
      <c r="G34" s="226"/>
      <c r="H34" s="187"/>
      <c r="I34" s="203"/>
      <c r="J34" s="203"/>
    </row>
    <row r="35" spans="2:21">
      <c r="B35" s="66" t="s">
        <v>92</v>
      </c>
      <c r="C35" s="187"/>
      <c r="D35" s="187"/>
      <c r="E35" s="187"/>
      <c r="F35" s="187"/>
      <c r="G35" s="226"/>
      <c r="H35" s="187"/>
      <c r="I35" s="203"/>
      <c r="J35" s="203"/>
    </row>
    <row r="36" spans="2:21">
      <c r="B36" s="66" t="s">
        <v>93</v>
      </c>
      <c r="C36" s="187"/>
      <c r="D36" s="187"/>
      <c r="E36" s="187"/>
      <c r="F36" s="187"/>
      <c r="G36" s="226"/>
      <c r="H36" s="187"/>
      <c r="I36" s="203"/>
      <c r="J36" s="203"/>
    </row>
    <row r="37" spans="2:21">
      <c r="B37" s="66" t="s">
        <v>142</v>
      </c>
      <c r="C37" s="187"/>
      <c r="D37" s="187"/>
      <c r="E37" s="187"/>
      <c r="F37" s="187"/>
      <c r="G37" s="226"/>
      <c r="H37" s="187"/>
      <c r="I37" s="203"/>
      <c r="J37" s="203"/>
    </row>
    <row r="38" spans="2:21">
      <c r="B38" s="219"/>
      <c r="C38" s="219"/>
      <c r="D38" s="219"/>
      <c r="E38" s="219"/>
      <c r="F38" s="219"/>
      <c r="G38" s="219"/>
      <c r="H38" s="219"/>
      <c r="I38" s="218"/>
      <c r="J38" s="218"/>
    </row>
    <row r="39" spans="2:21">
      <c r="B39" s="219"/>
      <c r="C39" s="219"/>
      <c r="D39" s="219"/>
      <c r="E39" s="219"/>
      <c r="F39" s="219"/>
      <c r="G39" s="219"/>
      <c r="H39" s="219"/>
      <c r="I39" s="218"/>
      <c r="J39" s="218"/>
    </row>
    <row r="40" spans="2:21">
      <c r="B40" s="219"/>
      <c r="C40" s="219"/>
      <c r="D40" s="219"/>
      <c r="E40" s="219"/>
      <c r="F40" s="219"/>
      <c r="G40" s="219"/>
      <c r="H40" s="219"/>
      <c r="I40" s="218"/>
      <c r="J40" s="218"/>
    </row>
    <row r="41" spans="2:21">
      <c r="B41" s="219"/>
      <c r="C41" s="219"/>
      <c r="D41" s="219"/>
      <c r="E41" s="219"/>
      <c r="F41" s="219"/>
      <c r="G41" s="219"/>
      <c r="H41" s="219"/>
      <c r="I41" s="218"/>
      <c r="J41" s="218"/>
    </row>
    <row r="42" spans="2:21">
      <c r="B42" s="218"/>
      <c r="C42" s="218"/>
      <c r="D42" s="218"/>
      <c r="E42" s="218"/>
      <c r="F42" s="218"/>
      <c r="G42" s="218"/>
      <c r="H42" s="218"/>
      <c r="I42" s="218"/>
      <c r="J42" s="218"/>
    </row>
    <row r="43" spans="2:21">
      <c r="B43" s="218"/>
      <c r="C43" s="218"/>
      <c r="D43" s="218"/>
      <c r="E43" s="218"/>
      <c r="F43" s="218"/>
      <c r="G43" s="218"/>
      <c r="H43" s="218"/>
      <c r="I43" s="218"/>
      <c r="J43" s="218"/>
    </row>
    <row r="44" spans="2:21">
      <c r="B44" s="137"/>
      <c r="C44" s="137"/>
      <c r="D44" s="137"/>
      <c r="E44" s="137"/>
      <c r="F44" s="137"/>
      <c r="G44" s="137"/>
    </row>
    <row r="45" spans="2:21">
      <c r="B45" s="137"/>
      <c r="C45" s="137"/>
      <c r="D45" s="137"/>
      <c r="E45" s="137"/>
      <c r="F45" s="137"/>
      <c r="G45" s="137"/>
    </row>
    <row r="46" spans="2:21">
      <c r="B46" s="137"/>
      <c r="C46" s="137"/>
      <c r="D46" s="137"/>
      <c r="E46" s="137"/>
      <c r="F46" s="137"/>
      <c r="G46" s="137"/>
    </row>
    <row r="47" spans="2:21" s="137" customFormat="1"/>
    <row r="48" spans="2:21" s="137" customFormat="1"/>
    <row r="49" s="137" customFormat="1"/>
    <row r="50" s="137" customFormat="1"/>
    <row r="51" s="137" customFormat="1"/>
    <row r="52" s="137" customFormat="1"/>
    <row r="53" s="137" customFormat="1"/>
    <row r="54" s="137" customFormat="1"/>
    <row r="55" s="137" customFormat="1"/>
    <row r="56" s="137" customFormat="1"/>
    <row r="57" s="137" customFormat="1"/>
    <row r="58" s="137" customFormat="1"/>
    <row r="59" s="137" customFormat="1"/>
    <row r="60" s="137" customFormat="1"/>
    <row r="61" s="137" customFormat="1"/>
    <row r="62" s="137" customFormat="1"/>
    <row r="63" s="137" customFormat="1"/>
    <row r="64" s="137" customFormat="1"/>
    <row r="65" s="137" customFormat="1"/>
    <row r="66" s="137" customFormat="1"/>
    <row r="67" s="137" customFormat="1"/>
    <row r="68" s="137" customFormat="1"/>
    <row r="69" s="137" customFormat="1"/>
    <row r="70" s="137" customFormat="1"/>
    <row r="71" s="137" customFormat="1"/>
    <row r="72" s="137" customFormat="1"/>
    <row r="73" s="137" customFormat="1"/>
    <row r="74" s="137" customFormat="1"/>
    <row r="75" s="137" customFormat="1"/>
    <row r="76" s="137" customFormat="1"/>
    <row r="77" s="137" customFormat="1"/>
    <row r="78" s="137" customFormat="1"/>
    <row r="79" s="137" customFormat="1"/>
    <row r="80" s="137" customFormat="1"/>
    <row r="81" s="137" customFormat="1"/>
    <row r="82" s="137" customFormat="1"/>
    <row r="83" s="137" customFormat="1"/>
    <row r="84" s="137" customFormat="1"/>
    <row r="85" s="137" customFormat="1"/>
    <row r="86" s="137" customFormat="1"/>
  </sheetData>
  <hyperlinks>
    <hyperlink ref="H2" location="Índice!A1" display="VOLVER A INDICE" xr:uid="{00000000-0004-0000-0A00-000000000000}"/>
    <hyperlink ref="B6" location="Índice!A1" display="VOLVER A INDICE" xr:uid="{00000000-0004-0000-0A00-000001000000}"/>
  </hyperlinks>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41"/>
  <sheetViews>
    <sheetView zoomScaleNormal="100" workbookViewId="0"/>
  </sheetViews>
  <sheetFormatPr defaultColWidth="11.42578125" defaultRowHeight="12.75" outlineLevelRow="1"/>
  <cols>
    <col min="1" max="1" width="2.28515625" style="143" customWidth="1"/>
    <col min="2" max="2" width="30.85546875" style="143" customWidth="1"/>
    <col min="3" max="4" width="12.85546875" style="143" customWidth="1"/>
    <col min="5" max="5" width="14.85546875" style="143" customWidth="1"/>
    <col min="6" max="7" width="12.85546875" style="143" customWidth="1"/>
    <col min="8" max="8" width="16.42578125" style="143" customWidth="1"/>
    <col min="9" max="10" width="12.85546875" style="143" customWidth="1"/>
    <col min="11" max="16384" width="11.42578125" style="143"/>
  </cols>
  <sheetData>
    <row r="1" spans="2:33" ht="9.75" customHeight="1"/>
    <row r="2" spans="2:33" s="150" customFormat="1" ht="15.95" customHeight="1">
      <c r="B2" s="80" t="s">
        <v>130</v>
      </c>
      <c r="C2" s="80"/>
      <c r="D2" s="80"/>
      <c r="E2" s="80"/>
      <c r="F2" s="80"/>
      <c r="G2" s="80"/>
      <c r="H2" s="80"/>
      <c r="I2" s="80"/>
      <c r="J2" s="80"/>
      <c r="L2" s="172"/>
    </row>
    <row r="3" spans="2:33" s="150" customFormat="1" ht="15.95" customHeight="1">
      <c r="B3" s="80" t="s">
        <v>166</v>
      </c>
      <c r="C3" s="80"/>
      <c r="D3" s="80"/>
      <c r="E3" s="80"/>
      <c r="F3" s="80"/>
      <c r="G3" s="80"/>
      <c r="H3" s="80"/>
      <c r="I3" s="80"/>
      <c r="J3" s="80"/>
      <c r="L3" s="171"/>
    </row>
    <row r="4" spans="2:33" s="150" customFormat="1" ht="15.95" customHeight="1">
      <c r="B4" s="80" t="s">
        <v>76</v>
      </c>
      <c r="C4" s="80"/>
      <c r="D4" s="80"/>
      <c r="E4" s="80"/>
      <c r="F4" s="80"/>
      <c r="G4" s="80"/>
      <c r="H4" s="80"/>
      <c r="I4" s="80"/>
      <c r="J4" s="80"/>
      <c r="L4" s="171"/>
    </row>
    <row r="5" spans="2:33" s="150" customFormat="1" ht="15.95" customHeight="1">
      <c r="B5" s="80" t="s">
        <v>77</v>
      </c>
      <c r="C5" s="80"/>
      <c r="D5" s="80"/>
      <c r="E5" s="80"/>
      <c r="F5" s="80"/>
      <c r="G5" s="80"/>
      <c r="H5" s="80"/>
      <c r="I5" s="80"/>
      <c r="J5" s="80"/>
      <c r="L5" s="171"/>
    </row>
    <row r="6" spans="2:33" s="150" customFormat="1" ht="15.95" customHeight="1">
      <c r="B6" s="67" t="s">
        <v>78</v>
      </c>
      <c r="C6" s="80"/>
      <c r="D6" s="80"/>
      <c r="E6" s="80"/>
      <c r="F6" s="80"/>
      <c r="G6" s="80"/>
      <c r="H6" s="80"/>
      <c r="I6" s="80"/>
      <c r="J6" s="80"/>
      <c r="K6" s="235"/>
    </row>
    <row r="7" spans="2:33" s="150" customFormat="1" ht="15.95" customHeight="1">
      <c r="C7" s="80"/>
      <c r="D7" s="80"/>
      <c r="E7" s="80"/>
      <c r="F7" s="80"/>
      <c r="G7" s="80"/>
      <c r="H7" s="80"/>
      <c r="I7" s="80"/>
      <c r="J7" s="80"/>
      <c r="K7" s="235"/>
    </row>
    <row r="8" spans="2:33" ht="12" customHeight="1">
      <c r="B8" s="573" t="s">
        <v>79</v>
      </c>
      <c r="C8" s="573" t="s">
        <v>167</v>
      </c>
      <c r="D8" s="573" t="s">
        <v>168</v>
      </c>
      <c r="E8" s="574" t="s">
        <v>169</v>
      </c>
      <c r="F8" s="574" t="s">
        <v>170</v>
      </c>
      <c r="G8" s="573" t="s">
        <v>171</v>
      </c>
      <c r="H8" s="574" t="s">
        <v>172</v>
      </c>
      <c r="I8" s="574" t="s">
        <v>173</v>
      </c>
      <c r="J8" s="573" t="s">
        <v>90</v>
      </c>
      <c r="K8" s="234"/>
    </row>
    <row r="9" spans="2:33" ht="12" customHeight="1">
      <c r="B9" s="573"/>
      <c r="C9" s="573"/>
      <c r="D9" s="573"/>
      <c r="E9" s="574"/>
      <c r="F9" s="574"/>
      <c r="G9" s="573"/>
      <c r="H9" s="574"/>
      <c r="I9" s="574"/>
      <c r="J9" s="573"/>
      <c r="K9" s="234"/>
    </row>
    <row r="10" spans="2:33" ht="15.95" customHeight="1">
      <c r="B10" s="453" t="s">
        <v>98</v>
      </c>
      <c r="C10" s="387">
        <f t="shared" ref="C10:J10" si="0">SUM(C11:C21)</f>
        <v>0</v>
      </c>
      <c r="D10" s="387">
        <f t="shared" si="0"/>
        <v>13.128696839999998</v>
      </c>
      <c r="E10" s="387">
        <f t="shared" si="0"/>
        <v>0</v>
      </c>
      <c r="F10" s="387">
        <f t="shared" si="0"/>
        <v>72.60351</v>
      </c>
      <c r="G10" s="387">
        <f t="shared" si="0"/>
        <v>0</v>
      </c>
      <c r="H10" s="387">
        <f t="shared" si="0"/>
        <v>879.8519395258802</v>
      </c>
      <c r="I10" s="387">
        <f t="shared" si="0"/>
        <v>0</v>
      </c>
      <c r="J10" s="134">
        <f t="shared" si="0"/>
        <v>965.5841463658802</v>
      </c>
      <c r="M10" s="170"/>
      <c r="N10" s="170"/>
      <c r="O10" s="170"/>
      <c r="P10" s="170"/>
      <c r="Q10" s="170"/>
      <c r="R10" s="170"/>
      <c r="S10" s="170"/>
      <c r="T10" s="170"/>
      <c r="U10" s="170"/>
      <c r="V10" s="170"/>
      <c r="W10" s="170"/>
      <c r="X10" s="170"/>
      <c r="Y10" s="170"/>
      <c r="Z10" s="170"/>
      <c r="AA10" s="170"/>
      <c r="AB10" s="170"/>
      <c r="AC10" s="170"/>
      <c r="AD10" s="170"/>
      <c r="AE10" s="170"/>
      <c r="AF10" s="170"/>
      <c r="AG10" s="170"/>
    </row>
    <row r="11" spans="2:33" ht="15.95" customHeight="1" outlineLevel="1">
      <c r="B11" s="373" t="s">
        <v>118</v>
      </c>
      <c r="C11" s="366">
        <f>'Balance de energía'!$K22</f>
        <v>0</v>
      </c>
      <c r="D11" s="366">
        <f>'Balance de energía'!$K23</f>
        <v>13.128696839999998</v>
      </c>
      <c r="E11" s="366">
        <f>'Balance de energía'!$K24</f>
        <v>0</v>
      </c>
      <c r="F11" s="366">
        <f>'Balance de energía'!$K25</f>
        <v>0</v>
      </c>
      <c r="G11" s="366">
        <f>'Balance de energía'!$K26</f>
        <v>0</v>
      </c>
      <c r="H11" s="366">
        <f>'Balance de energía'!$K27</f>
        <v>2.3948799839999997</v>
      </c>
      <c r="I11" s="366">
        <f>'Balance de energía'!$K28</f>
        <v>0</v>
      </c>
      <c r="J11" s="61">
        <f t="shared" ref="J11:J32" si="1">SUM(C11:I11)</f>
        <v>15.523576823999997</v>
      </c>
      <c r="K11" s="234"/>
      <c r="L11" s="170"/>
      <c r="M11" s="170"/>
      <c r="N11" s="170"/>
      <c r="O11" s="170"/>
      <c r="P11" s="170"/>
      <c r="Q11" s="170"/>
      <c r="R11" s="170"/>
      <c r="S11" s="170"/>
      <c r="T11" s="170"/>
      <c r="U11" s="170"/>
      <c r="V11" s="170"/>
      <c r="W11" s="170"/>
      <c r="X11" s="170"/>
      <c r="Y11" s="170"/>
      <c r="Z11" s="170"/>
      <c r="AA11" s="170"/>
      <c r="AB11" s="170"/>
      <c r="AC11" s="170"/>
      <c r="AD11" s="170"/>
      <c r="AE11" s="170"/>
      <c r="AF11" s="170"/>
      <c r="AG11" s="170"/>
    </row>
    <row r="12" spans="2:33" ht="15.95" customHeight="1" outlineLevel="1">
      <c r="B12" s="373" t="s">
        <v>119</v>
      </c>
      <c r="C12" s="366">
        <f>'Balance de energía'!$L22</f>
        <v>0</v>
      </c>
      <c r="D12" s="366">
        <f>'Balance de energía'!$L23</f>
        <v>0</v>
      </c>
      <c r="E12" s="366">
        <f>'Balance de energía'!$L24</f>
        <v>0</v>
      </c>
      <c r="F12" s="366">
        <f>'Balance de energía'!$L25</f>
        <v>72.60351</v>
      </c>
      <c r="G12" s="366">
        <f>'Balance de energía'!$L26</f>
        <v>0</v>
      </c>
      <c r="H12" s="366">
        <f>'Balance de energía'!$L27</f>
        <v>0</v>
      </c>
      <c r="I12" s="366">
        <f>'Balance de energía'!$L28</f>
        <v>0</v>
      </c>
      <c r="J12" s="61">
        <f t="shared" si="1"/>
        <v>72.60351</v>
      </c>
      <c r="K12" s="234"/>
      <c r="L12" s="170"/>
      <c r="M12" s="170"/>
      <c r="N12" s="170"/>
      <c r="O12" s="170"/>
      <c r="P12" s="170"/>
      <c r="Q12" s="170"/>
      <c r="R12" s="170"/>
      <c r="S12" s="170"/>
      <c r="T12" s="170"/>
      <c r="U12" s="170"/>
      <c r="V12" s="170"/>
      <c r="W12" s="170"/>
      <c r="X12" s="170"/>
      <c r="Y12" s="170"/>
      <c r="Z12" s="170"/>
      <c r="AA12" s="170"/>
      <c r="AB12" s="170"/>
      <c r="AC12" s="170"/>
      <c r="AD12" s="170"/>
      <c r="AE12" s="170"/>
      <c r="AF12" s="170"/>
      <c r="AG12" s="170"/>
    </row>
    <row r="13" spans="2:33" ht="15.95" customHeight="1" outlineLevel="1">
      <c r="B13" s="373" t="s">
        <v>120</v>
      </c>
      <c r="C13" s="366">
        <f>'Balance de energía'!$M22</f>
        <v>0</v>
      </c>
      <c r="D13" s="366">
        <f>'Balance de energía'!$M23</f>
        <v>0</v>
      </c>
      <c r="E13" s="366">
        <f>'Balance de energía'!$M24</f>
        <v>0</v>
      </c>
      <c r="F13" s="366">
        <f>'Balance de energía'!$M25</f>
        <v>0</v>
      </c>
      <c r="G13" s="366">
        <f>'Balance de energía'!$M26</f>
        <v>0</v>
      </c>
      <c r="H13" s="366">
        <f>'Balance de energía'!$M27</f>
        <v>0</v>
      </c>
      <c r="I13" s="366">
        <f>'Balance de energía'!$M28</f>
        <v>0</v>
      </c>
      <c r="J13" s="61">
        <f t="shared" si="1"/>
        <v>0</v>
      </c>
      <c r="K13" s="234"/>
      <c r="L13" s="170"/>
      <c r="M13" s="170"/>
      <c r="N13" s="170"/>
      <c r="O13" s="170"/>
      <c r="P13" s="170"/>
      <c r="Q13" s="170"/>
      <c r="R13" s="170"/>
      <c r="S13" s="170"/>
      <c r="T13" s="170"/>
      <c r="U13" s="170"/>
      <c r="V13" s="170"/>
      <c r="W13" s="170"/>
      <c r="X13" s="170"/>
      <c r="Y13" s="170"/>
      <c r="Z13" s="170"/>
      <c r="AA13" s="170"/>
      <c r="AB13" s="170"/>
      <c r="AC13" s="170"/>
      <c r="AD13" s="170"/>
      <c r="AE13" s="170"/>
      <c r="AF13" s="170"/>
      <c r="AG13" s="170"/>
    </row>
    <row r="14" spans="2:33" ht="15.95" customHeight="1" outlineLevel="1">
      <c r="B14" s="373" t="s">
        <v>121</v>
      </c>
      <c r="C14" s="366">
        <f>'Balance de energía'!$N22</f>
        <v>0</v>
      </c>
      <c r="D14" s="366">
        <f>'Balance de energía'!$N23</f>
        <v>0</v>
      </c>
      <c r="E14" s="366">
        <f>'Balance de energía'!$N24</f>
        <v>0</v>
      </c>
      <c r="F14" s="366">
        <f>'Balance de energía'!$N25</f>
        <v>0</v>
      </c>
      <c r="G14" s="366">
        <f>'Balance de energía'!$N26</f>
        <v>0</v>
      </c>
      <c r="H14" s="366">
        <f>'Balance de energía'!$N27</f>
        <v>0</v>
      </c>
      <c r="I14" s="366">
        <f>'Balance de energía'!$N28</f>
        <v>0</v>
      </c>
      <c r="J14" s="61">
        <f t="shared" si="1"/>
        <v>0</v>
      </c>
      <c r="K14" s="234"/>
      <c r="L14" s="170"/>
      <c r="M14" s="170"/>
      <c r="N14" s="170"/>
      <c r="O14" s="170"/>
      <c r="P14" s="170"/>
      <c r="Q14" s="170"/>
      <c r="R14" s="170"/>
      <c r="S14" s="170"/>
      <c r="T14" s="170"/>
      <c r="U14" s="170"/>
      <c r="V14" s="170"/>
      <c r="W14" s="170"/>
      <c r="X14" s="170"/>
      <c r="Y14" s="170"/>
      <c r="Z14" s="170"/>
      <c r="AA14" s="170"/>
      <c r="AB14" s="170"/>
      <c r="AC14" s="170"/>
      <c r="AD14" s="170"/>
      <c r="AE14" s="170"/>
      <c r="AF14" s="170"/>
      <c r="AG14" s="170"/>
    </row>
    <row r="15" spans="2:33" ht="15.95" customHeight="1" outlineLevel="1">
      <c r="B15" s="373" t="s">
        <v>122</v>
      </c>
      <c r="C15" s="366">
        <f>'Balance de energía'!$O22</f>
        <v>0</v>
      </c>
      <c r="D15" s="366">
        <f>'Balance de energía'!$O23</f>
        <v>0</v>
      </c>
      <c r="E15" s="366">
        <f>'Balance de energía'!$O24</f>
        <v>0</v>
      </c>
      <c r="F15" s="366">
        <f>'Balance de energía'!$O25</f>
        <v>0</v>
      </c>
      <c r="G15" s="366">
        <f>'Balance de energía'!$O26</f>
        <v>0</v>
      </c>
      <c r="H15" s="366">
        <f>'Balance de energía'!$O27</f>
        <v>129.8049544385</v>
      </c>
      <c r="I15" s="366">
        <f>'Balance de energía'!$O28</f>
        <v>0</v>
      </c>
      <c r="J15" s="61">
        <f t="shared" si="1"/>
        <v>129.8049544385</v>
      </c>
      <c r="K15" s="234"/>
      <c r="L15" s="170"/>
      <c r="M15" s="170"/>
      <c r="N15" s="170"/>
      <c r="O15" s="170"/>
      <c r="P15" s="170"/>
      <c r="Q15" s="170"/>
      <c r="R15" s="170"/>
      <c r="S15" s="170"/>
      <c r="T15" s="170"/>
      <c r="U15" s="170"/>
      <c r="V15" s="170"/>
      <c r="W15" s="170"/>
      <c r="X15" s="170"/>
      <c r="Y15" s="170"/>
      <c r="Z15" s="170"/>
      <c r="AA15" s="170"/>
      <c r="AB15" s="170"/>
      <c r="AC15" s="170"/>
      <c r="AD15" s="170"/>
      <c r="AE15" s="170"/>
      <c r="AF15" s="170"/>
      <c r="AG15" s="170"/>
    </row>
    <row r="16" spans="2:33" ht="15.95" customHeight="1" outlineLevel="1">
      <c r="B16" s="373" t="s">
        <v>123</v>
      </c>
      <c r="C16" s="366">
        <f>'Balance de energía'!$P22</f>
        <v>0</v>
      </c>
      <c r="D16" s="366">
        <f>'Balance de energía'!$P23</f>
        <v>0</v>
      </c>
      <c r="E16" s="366">
        <f>'Balance de energía'!$P24</f>
        <v>0</v>
      </c>
      <c r="F16" s="366">
        <f>'Balance de energía'!$P25</f>
        <v>0</v>
      </c>
      <c r="G16" s="366">
        <f>'Balance de energía'!$P26</f>
        <v>0</v>
      </c>
      <c r="H16" s="366">
        <f>'Balance de energía'!$P27</f>
        <v>0</v>
      </c>
      <c r="I16" s="366">
        <f>'Balance de energía'!$P28</f>
        <v>0</v>
      </c>
      <c r="J16" s="61">
        <f t="shared" si="1"/>
        <v>0</v>
      </c>
      <c r="K16" s="234"/>
      <c r="L16" s="170"/>
      <c r="M16" s="170"/>
      <c r="N16" s="170"/>
      <c r="O16" s="170"/>
      <c r="P16" s="170"/>
      <c r="Q16" s="170"/>
      <c r="R16" s="170"/>
      <c r="S16" s="170"/>
      <c r="T16" s="170"/>
      <c r="U16" s="170"/>
      <c r="V16" s="170"/>
      <c r="W16" s="170"/>
      <c r="X16" s="170"/>
      <c r="Y16" s="170"/>
      <c r="Z16" s="170"/>
      <c r="AA16" s="170"/>
      <c r="AB16" s="170"/>
      <c r="AC16" s="170"/>
      <c r="AD16" s="170"/>
      <c r="AE16" s="170"/>
      <c r="AF16" s="170"/>
      <c r="AG16" s="170"/>
    </row>
    <row r="17" spans="2:33" ht="15.95" customHeight="1" outlineLevel="1">
      <c r="B17" s="373" t="s">
        <v>124</v>
      </c>
      <c r="C17" s="366">
        <f>'Balance de energía'!$Q22</f>
        <v>0</v>
      </c>
      <c r="D17" s="366">
        <f>'Balance de energía'!$Q23</f>
        <v>0</v>
      </c>
      <c r="E17" s="366">
        <f>'Balance de energía'!$Q24</f>
        <v>0</v>
      </c>
      <c r="F17" s="366">
        <f>'Balance de energía'!$Q25</f>
        <v>0</v>
      </c>
      <c r="G17" s="366">
        <f>'Balance de energía'!$Q26</f>
        <v>0</v>
      </c>
      <c r="H17" s="366">
        <f>'Balance de energía'!$Q27</f>
        <v>0</v>
      </c>
      <c r="I17" s="366">
        <f>'Balance de energía'!$Q28</f>
        <v>0</v>
      </c>
      <c r="J17" s="61">
        <f t="shared" si="1"/>
        <v>0</v>
      </c>
      <c r="K17" s="234"/>
      <c r="L17" s="170"/>
      <c r="M17" s="170"/>
      <c r="N17" s="170"/>
      <c r="O17" s="170"/>
      <c r="P17" s="170"/>
      <c r="Q17" s="170"/>
      <c r="R17" s="170"/>
      <c r="S17" s="170"/>
      <c r="T17" s="170"/>
      <c r="U17" s="170"/>
      <c r="V17" s="170"/>
      <c r="W17" s="170"/>
      <c r="X17" s="170"/>
      <c r="Y17" s="170"/>
      <c r="Z17" s="170"/>
      <c r="AA17" s="170"/>
      <c r="AB17" s="170"/>
      <c r="AC17" s="170"/>
      <c r="AD17" s="170"/>
      <c r="AE17" s="170"/>
      <c r="AF17" s="170"/>
      <c r="AG17" s="170"/>
    </row>
    <row r="18" spans="2:33" ht="15.95" customHeight="1" outlineLevel="1">
      <c r="B18" s="373" t="s">
        <v>125</v>
      </c>
      <c r="C18" s="366">
        <f>'Balance de energía'!$R22</f>
        <v>0</v>
      </c>
      <c r="D18" s="366">
        <f>'Balance de energía'!$R23</f>
        <v>0</v>
      </c>
      <c r="E18" s="366">
        <f>'Balance de energía'!$R24</f>
        <v>0</v>
      </c>
      <c r="F18" s="366">
        <f>'Balance de energía'!$R25</f>
        <v>0</v>
      </c>
      <c r="G18" s="366">
        <f>'Balance de energía'!$R26</f>
        <v>0</v>
      </c>
      <c r="H18" s="366">
        <f>'Balance de energía'!$R27</f>
        <v>1.29444E-2</v>
      </c>
      <c r="I18" s="366">
        <f>'Balance de energía'!$R28</f>
        <v>0</v>
      </c>
      <c r="J18" s="61">
        <f t="shared" si="1"/>
        <v>1.29444E-2</v>
      </c>
      <c r="K18" s="234"/>
      <c r="L18" s="170"/>
      <c r="M18" s="170"/>
      <c r="N18" s="170"/>
      <c r="O18" s="170"/>
      <c r="P18" s="170"/>
      <c r="Q18" s="170"/>
      <c r="R18" s="170"/>
      <c r="S18" s="170"/>
      <c r="T18" s="170"/>
      <c r="U18" s="170"/>
      <c r="V18" s="170"/>
      <c r="W18" s="170"/>
      <c r="X18" s="170"/>
      <c r="Y18" s="170"/>
      <c r="Z18" s="170"/>
      <c r="AA18" s="170"/>
      <c r="AB18" s="170"/>
      <c r="AC18" s="170"/>
      <c r="AD18" s="170"/>
      <c r="AE18" s="170"/>
      <c r="AF18" s="170"/>
      <c r="AG18" s="170"/>
    </row>
    <row r="19" spans="2:33" ht="15.95" customHeight="1" outlineLevel="1">
      <c r="B19" s="373" t="s">
        <v>126</v>
      </c>
      <c r="C19" s="366">
        <f>'Balance de energía'!$S22</f>
        <v>0</v>
      </c>
      <c r="D19" s="366">
        <f>'Balance de energía'!$S23</f>
        <v>0</v>
      </c>
      <c r="E19" s="366">
        <f>'Balance de energía'!$S24</f>
        <v>0</v>
      </c>
      <c r="F19" s="366">
        <f>'Balance de energía'!$S25</f>
        <v>0</v>
      </c>
      <c r="G19" s="366">
        <f>'Balance de energía'!$S26</f>
        <v>0</v>
      </c>
      <c r="H19" s="366">
        <f>'Balance de energía'!$S27</f>
        <v>1.494439737</v>
      </c>
      <c r="I19" s="366">
        <f>'Balance de energía'!$S28</f>
        <v>0</v>
      </c>
      <c r="J19" s="61">
        <f t="shared" si="1"/>
        <v>1.494439737</v>
      </c>
      <c r="K19" s="234"/>
      <c r="N19" s="170"/>
    </row>
    <row r="20" spans="2:33" ht="15.95" customHeight="1" outlineLevel="1">
      <c r="B20" s="374" t="s">
        <v>127</v>
      </c>
      <c r="C20" s="366">
        <f>'Balance de energía'!$T22</f>
        <v>0</v>
      </c>
      <c r="D20" s="366">
        <f>'Balance de energía'!$T23</f>
        <v>0</v>
      </c>
      <c r="E20" s="366">
        <f>'Balance de energía'!$T24</f>
        <v>0</v>
      </c>
      <c r="F20" s="366">
        <f>'Balance de energía'!$T25</f>
        <v>0</v>
      </c>
      <c r="G20" s="366">
        <f>'Balance de energía'!$T26</f>
        <v>0</v>
      </c>
      <c r="H20" s="366">
        <f>'Balance de energía'!$T27</f>
        <v>0</v>
      </c>
      <c r="I20" s="366">
        <f>'Balance de energía'!$T28</f>
        <v>0</v>
      </c>
      <c r="J20" s="61">
        <f t="shared" si="1"/>
        <v>0</v>
      </c>
      <c r="K20" s="234"/>
      <c r="N20" s="170"/>
    </row>
    <row r="21" spans="2:33" ht="15.95" customHeight="1" outlineLevel="1">
      <c r="B21" s="374" t="s">
        <v>128</v>
      </c>
      <c r="C21" s="366">
        <f>'Balance de energía'!$U22</f>
        <v>0</v>
      </c>
      <c r="D21" s="366">
        <f>'Balance de energía'!$U23</f>
        <v>0</v>
      </c>
      <c r="E21" s="366">
        <f>'Balance de energía'!$U24</f>
        <v>0</v>
      </c>
      <c r="F21" s="366">
        <f>'Balance de energía'!$U25</f>
        <v>0</v>
      </c>
      <c r="G21" s="366">
        <f>'Balance de energía'!$U26</f>
        <v>0</v>
      </c>
      <c r="H21" s="366">
        <f>'Balance de energía'!$U27</f>
        <v>746.14472096638019</v>
      </c>
      <c r="I21" s="366">
        <f>'Balance de energía'!$U28</f>
        <v>0</v>
      </c>
      <c r="J21" s="61">
        <f t="shared" si="1"/>
        <v>746.14472096638019</v>
      </c>
      <c r="K21" s="234"/>
      <c r="N21" s="170"/>
    </row>
    <row r="22" spans="2:33" ht="15.95" customHeight="1">
      <c r="B22" s="453" t="s">
        <v>99</v>
      </c>
      <c r="C22" s="64">
        <f>'Balance de energía'!$V22</f>
        <v>0</v>
      </c>
      <c r="D22" s="64">
        <f>'Balance de energía'!$V23</f>
        <v>2403.8535156416001</v>
      </c>
      <c r="E22" s="64">
        <f>'Balance de energía'!$V24</f>
        <v>0</v>
      </c>
      <c r="F22" s="64">
        <f>'Balance de energía'!$V25</f>
        <v>0</v>
      </c>
      <c r="G22" s="64">
        <f>'Balance de energía'!$V26</f>
        <v>12.77951916</v>
      </c>
      <c r="H22" s="64">
        <f>'Balance de energía'!$V27</f>
        <v>535.07305764</v>
      </c>
      <c r="I22" s="64">
        <f>'Balance de energía'!$V28</f>
        <v>18.8623026</v>
      </c>
      <c r="J22" s="135">
        <f t="shared" si="1"/>
        <v>2970.5683950416001</v>
      </c>
      <c r="K22" s="234"/>
      <c r="N22" s="170"/>
    </row>
    <row r="23" spans="2:33" ht="15.95" customHeight="1">
      <c r="B23" s="453" t="s">
        <v>100</v>
      </c>
      <c r="C23" s="64">
        <f>'Balance de energía'!$W22</f>
        <v>0</v>
      </c>
      <c r="D23" s="64">
        <f>'Balance de energía'!$W23</f>
        <v>0</v>
      </c>
      <c r="E23" s="64">
        <f>'Balance de energía'!$W24</f>
        <v>0</v>
      </c>
      <c r="F23" s="64">
        <f>'Balance de energía'!$W25</f>
        <v>0</v>
      </c>
      <c r="G23" s="64">
        <f>'Balance de energía'!$W26</f>
        <v>0</v>
      </c>
      <c r="H23" s="64">
        <f>'Balance de energía'!$W27</f>
        <v>0</v>
      </c>
      <c r="I23" s="64">
        <f>'Balance de energía'!$W28</f>
        <v>0</v>
      </c>
      <c r="J23" s="135">
        <f t="shared" si="1"/>
        <v>0</v>
      </c>
      <c r="K23" s="234"/>
      <c r="N23" s="170"/>
    </row>
    <row r="24" spans="2:33" ht="15.95" customHeight="1">
      <c r="B24" s="453" t="s">
        <v>101</v>
      </c>
      <c r="C24" s="64">
        <f>'Balance de energía'!$X22</f>
        <v>0</v>
      </c>
      <c r="D24" s="64">
        <f>'Balance de energía'!$X23</f>
        <v>0</v>
      </c>
      <c r="E24" s="64">
        <f>'Balance de energía'!$X24</f>
        <v>111.09099999999999</v>
      </c>
      <c r="F24" s="64">
        <f>'Balance de energía'!$X25</f>
        <v>109.41800000000001</v>
      </c>
      <c r="G24" s="64">
        <f>'Balance de energía'!$X26</f>
        <v>0</v>
      </c>
      <c r="H24" s="64">
        <f>'Balance de energía'!$X27</f>
        <v>0</v>
      </c>
      <c r="I24" s="64">
        <f>'Balance de energía'!$X28</f>
        <v>0</v>
      </c>
      <c r="J24" s="135">
        <f t="shared" si="1"/>
        <v>220.50900000000001</v>
      </c>
      <c r="K24" s="234"/>
      <c r="N24" s="170"/>
    </row>
    <row r="25" spans="2:33" ht="15.95" customHeight="1">
      <c r="B25" s="453" t="s">
        <v>147</v>
      </c>
      <c r="C25" s="64">
        <f>'Balance de energía'!$Y22</f>
        <v>0</v>
      </c>
      <c r="D25" s="64">
        <f>'Balance de energía'!$Y23</f>
        <v>0</v>
      </c>
      <c r="E25" s="64">
        <f>'Balance de energía'!$Y24</f>
        <v>0</v>
      </c>
      <c r="F25" s="64">
        <f>'Balance de energía'!$Y25</f>
        <v>171.75</v>
      </c>
      <c r="G25" s="64">
        <f>'Balance de energía'!$Y26</f>
        <v>0</v>
      </c>
      <c r="H25" s="64">
        <f>'Balance de energía'!$Y27</f>
        <v>0</v>
      </c>
      <c r="I25" s="64">
        <f>'Balance de energía'!$Y28</f>
        <v>0</v>
      </c>
      <c r="J25" s="135">
        <f t="shared" si="1"/>
        <v>171.75</v>
      </c>
      <c r="K25" s="234"/>
      <c r="N25" s="170"/>
    </row>
    <row r="26" spans="2:33" ht="15.95" customHeight="1">
      <c r="B26" s="453" t="s">
        <v>103</v>
      </c>
      <c r="C26" s="64">
        <f>'Balance de energía'!$Z22</f>
        <v>0</v>
      </c>
      <c r="D26" s="64">
        <f>'Balance de energía'!$Z23</f>
        <v>0</v>
      </c>
      <c r="E26" s="64">
        <f>'Balance de energía'!$Z24</f>
        <v>273.209</v>
      </c>
      <c r="F26" s="64">
        <f>'Balance de energía'!$Z25</f>
        <v>231.03</v>
      </c>
      <c r="G26" s="64">
        <f>'Balance de energía'!$Z26</f>
        <v>0</v>
      </c>
      <c r="H26" s="64">
        <f>'Balance de energía'!$Z27</f>
        <v>0</v>
      </c>
      <c r="I26" s="64">
        <f>'Balance de energía'!$Z28</f>
        <v>0</v>
      </c>
      <c r="J26" s="135">
        <f t="shared" si="1"/>
        <v>504.23900000000003</v>
      </c>
      <c r="K26" s="234"/>
      <c r="N26" s="170"/>
    </row>
    <row r="27" spans="2:33" ht="15.95" customHeight="1">
      <c r="B27" s="453" t="s">
        <v>104</v>
      </c>
      <c r="C27" s="64">
        <f>'Balance de energía'!$AA22</f>
        <v>0</v>
      </c>
      <c r="D27" s="64">
        <f>'Balance de energía'!$AA23</f>
        <v>0</v>
      </c>
      <c r="E27" s="64">
        <f>'Balance de energía'!$AA24</f>
        <v>0</v>
      </c>
      <c r="F27" s="64">
        <f>'Balance de energía'!$AA25</f>
        <v>0</v>
      </c>
      <c r="G27" s="64">
        <f>'Balance de energía'!$AA26</f>
        <v>0</v>
      </c>
      <c r="H27" s="64">
        <f>'Balance de energía'!$AA27</f>
        <v>0</v>
      </c>
      <c r="I27" s="64">
        <f>'Balance de energía'!$AA28</f>
        <v>0</v>
      </c>
      <c r="J27" s="135">
        <f t="shared" si="1"/>
        <v>0</v>
      </c>
      <c r="K27" s="234"/>
      <c r="N27" s="170"/>
    </row>
    <row r="28" spans="2:33" ht="15.95" customHeight="1">
      <c r="B28" s="453" t="s">
        <v>105</v>
      </c>
      <c r="C28" s="64">
        <f>'Balance de energía'!$AB22</f>
        <v>0</v>
      </c>
      <c r="D28" s="64">
        <f>'Balance de energía'!$AB23</f>
        <v>0</v>
      </c>
      <c r="E28" s="64">
        <f>'Balance de energía'!$AB24</f>
        <v>0</v>
      </c>
      <c r="F28" s="64">
        <f>'Balance de energía'!$AB25</f>
        <v>0</v>
      </c>
      <c r="G28" s="64">
        <f>'Balance de energía'!$AB26</f>
        <v>0</v>
      </c>
      <c r="H28" s="64">
        <f>'Balance de energía'!$AB27</f>
        <v>0</v>
      </c>
      <c r="I28" s="64">
        <f>'Balance de energía'!$AB28</f>
        <v>0</v>
      </c>
      <c r="J28" s="135">
        <f t="shared" si="1"/>
        <v>0</v>
      </c>
      <c r="K28" s="234"/>
      <c r="N28" s="170"/>
    </row>
    <row r="29" spans="2:33" ht="15.95" customHeight="1">
      <c r="B29" s="453" t="s">
        <v>83</v>
      </c>
      <c r="C29" s="64">
        <f>'Balance de energía'!$D22</f>
        <v>0</v>
      </c>
      <c r="D29" s="64">
        <f>'Balance de energía'!$D23</f>
        <v>0</v>
      </c>
      <c r="E29" s="64">
        <f>'Balance de energía'!$D24</f>
        <v>0</v>
      </c>
      <c r="F29" s="64">
        <f>'Balance de energía'!$D25</f>
        <v>0</v>
      </c>
      <c r="G29" s="64">
        <f>'Balance de energía'!$D26</f>
        <v>0</v>
      </c>
      <c r="H29" s="64">
        <f>'Balance de energía'!$D27</f>
        <v>1428.4614680070001</v>
      </c>
      <c r="I29" s="64">
        <f>'Balance de energía'!$D28</f>
        <v>1358.3149224000001</v>
      </c>
      <c r="J29" s="135">
        <f t="shared" si="1"/>
        <v>2786.7763904070002</v>
      </c>
      <c r="K29" s="234"/>
    </row>
    <row r="30" spans="2:33" ht="15.95" customHeight="1">
      <c r="B30" s="453" t="s">
        <v>84</v>
      </c>
      <c r="C30" s="64">
        <f>'Balance de energía'!$E22</f>
        <v>0</v>
      </c>
      <c r="D30" s="64">
        <f>'Balance de energía'!$E23</f>
        <v>0</v>
      </c>
      <c r="E30" s="64">
        <f>'Balance de energía'!$E24</f>
        <v>0</v>
      </c>
      <c r="F30" s="64">
        <f>'Balance de energía'!$E25</f>
        <v>0</v>
      </c>
      <c r="G30" s="64">
        <f>'Balance de energía'!$E26</f>
        <v>0</v>
      </c>
      <c r="H30" s="64">
        <f>'Balance de energía'!$E27</f>
        <v>0</v>
      </c>
      <c r="I30" s="64">
        <f>'Balance de energía'!$E28</f>
        <v>0</v>
      </c>
      <c r="J30" s="135">
        <f t="shared" si="1"/>
        <v>0</v>
      </c>
      <c r="K30" s="234"/>
    </row>
    <row r="31" spans="2:33" ht="15.95" customHeight="1">
      <c r="B31" s="515" t="s">
        <v>85</v>
      </c>
      <c r="C31" s="64">
        <f>'Balance de energía'!$F22</f>
        <v>0</v>
      </c>
      <c r="D31" s="64">
        <f>'Balance de energía'!$F23</f>
        <v>4.3904664999999996</v>
      </c>
      <c r="E31" s="64">
        <f>'Balance de energía'!$F24</f>
        <v>0</v>
      </c>
      <c r="F31" s="64">
        <f>'Balance de energía'!$F25</f>
        <v>0</v>
      </c>
      <c r="G31" s="64">
        <f>'Balance de energía'!$F26</f>
        <v>0</v>
      </c>
      <c r="H31" s="64">
        <f>'Balance de energía'!$F27</f>
        <v>0</v>
      </c>
      <c r="I31" s="64">
        <f>'Balance de energía'!$F28</f>
        <v>0</v>
      </c>
      <c r="J31" s="135">
        <f t="shared" si="1"/>
        <v>4.3904664999999996</v>
      </c>
      <c r="K31" s="234"/>
    </row>
    <row r="32" spans="2:33" ht="15.95" customHeight="1">
      <c r="B32" s="515" t="s">
        <v>89</v>
      </c>
      <c r="C32" s="64">
        <f>'Balance de energía'!$J22</f>
        <v>0</v>
      </c>
      <c r="D32" s="64">
        <f>'Balance de energía'!$J23</f>
        <v>0</v>
      </c>
      <c r="E32" s="64">
        <f>'Balance de energía'!$J24</f>
        <v>0</v>
      </c>
      <c r="F32" s="64">
        <f>'Balance de energía'!$J25</f>
        <v>0</v>
      </c>
      <c r="G32" s="64">
        <f>'Balance de energía'!$J26</f>
        <v>0</v>
      </c>
      <c r="H32" s="64">
        <f>'Balance de energía'!$J27</f>
        <v>0</v>
      </c>
      <c r="I32" s="64">
        <f>'Balance de energía'!$J28</f>
        <v>0</v>
      </c>
      <c r="J32" s="135">
        <f t="shared" si="1"/>
        <v>0</v>
      </c>
      <c r="K32" s="234"/>
    </row>
    <row r="33" spans="1:11" ht="15.95" customHeight="1">
      <c r="B33" s="52" t="s">
        <v>90</v>
      </c>
      <c r="C33" s="388">
        <f t="shared" ref="C33:J33" si="2">SUM(C22:C32)+C10</f>
        <v>0</v>
      </c>
      <c r="D33" s="48">
        <f t="shared" si="2"/>
        <v>2421.3726789816001</v>
      </c>
      <c r="E33" s="48">
        <f t="shared" si="2"/>
        <v>384.3</v>
      </c>
      <c r="F33" s="48">
        <f t="shared" si="2"/>
        <v>584.80151000000001</v>
      </c>
      <c r="G33" s="48">
        <f t="shared" si="2"/>
        <v>12.77951916</v>
      </c>
      <c r="H33" s="48">
        <f t="shared" si="2"/>
        <v>2843.38646517288</v>
      </c>
      <c r="I33" s="48">
        <f t="shared" si="2"/>
        <v>1377.1772250000001</v>
      </c>
      <c r="J33" s="48">
        <f t="shared" si="2"/>
        <v>7623.8173983144798</v>
      </c>
      <c r="K33" s="234"/>
    </row>
    <row r="34" spans="1:11">
      <c r="B34" s="233"/>
      <c r="C34" s="183"/>
      <c r="D34" s="183"/>
      <c r="E34" s="183"/>
      <c r="F34" s="183"/>
      <c r="G34" s="183"/>
      <c r="H34" s="183"/>
    </row>
    <row r="35" spans="1:11">
      <c r="A35" s="228"/>
      <c r="B35" s="66" t="s">
        <v>138</v>
      </c>
      <c r="C35" s="232"/>
      <c r="D35" s="232"/>
      <c r="E35" s="183"/>
      <c r="F35" s="183"/>
      <c r="G35" s="183"/>
      <c r="H35" s="183"/>
    </row>
    <row r="36" spans="1:11">
      <c r="A36" s="228"/>
      <c r="B36" s="66" t="s">
        <v>174</v>
      </c>
      <c r="C36" s="228"/>
      <c r="D36" s="228"/>
    </row>
    <row r="37" spans="1:11">
      <c r="A37" s="228"/>
      <c r="B37" s="66" t="s">
        <v>91</v>
      </c>
      <c r="C37" s="231"/>
      <c r="D37" s="230"/>
      <c r="E37" s="230"/>
      <c r="F37" s="230"/>
      <c r="G37" s="229"/>
    </row>
    <row r="38" spans="1:11">
      <c r="A38" s="228"/>
      <c r="B38" s="66" t="s">
        <v>92</v>
      </c>
      <c r="C38" s="227"/>
      <c r="D38" s="227"/>
      <c r="E38" s="227"/>
      <c r="F38" s="227"/>
      <c r="G38" s="227"/>
    </row>
    <row r="39" spans="1:11">
      <c r="A39" s="228"/>
      <c r="B39" s="66" t="s">
        <v>93</v>
      </c>
      <c r="C39" s="227"/>
      <c r="D39" s="227"/>
      <c r="E39" s="227"/>
      <c r="F39" s="227"/>
      <c r="G39" s="227"/>
    </row>
    <row r="40" spans="1:11">
      <c r="A40" s="228"/>
      <c r="B40" s="66" t="s">
        <v>142</v>
      </c>
      <c r="C40" s="227"/>
      <c r="D40" s="227"/>
      <c r="E40" s="227"/>
      <c r="F40" s="227"/>
      <c r="G40" s="227"/>
    </row>
    <row r="41" spans="1:11">
      <c r="B41" s="66"/>
    </row>
  </sheetData>
  <mergeCells count="9">
    <mergeCell ref="B8:B9"/>
    <mergeCell ref="J8:J9"/>
    <mergeCell ref="I8:I9"/>
    <mergeCell ref="C8:C9"/>
    <mergeCell ref="D8:D9"/>
    <mergeCell ref="E8:E9"/>
    <mergeCell ref="F8:F9"/>
    <mergeCell ref="G8:G9"/>
    <mergeCell ref="H8:H9"/>
  </mergeCells>
  <hyperlinks>
    <hyperlink ref="B6" location="Índice!A1" display="VOLVER A INDICE" xr:uid="{00000000-0004-0000-0B00-000000000000}"/>
  </hyperlinks>
  <pageMargins left="0.75" right="0.75" top="1" bottom="1" header="0" footer="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39997558519241921"/>
  </sheetPr>
  <dimension ref="A1:AH65"/>
  <sheetViews>
    <sheetView zoomScaleNormal="100" workbookViewId="0">
      <selection activeCell="A2" sqref="A2"/>
    </sheetView>
  </sheetViews>
  <sheetFormatPr defaultColWidth="11.42578125" defaultRowHeight="12.75" outlineLevelRow="1"/>
  <cols>
    <col min="1" max="1" width="1.28515625" style="144" customWidth="1"/>
    <col min="2" max="2" width="27.85546875" style="144" customWidth="1"/>
    <col min="3" max="3" width="11.5703125" style="144" customWidth="1"/>
    <col min="4" max="4" width="17.28515625" style="144" customWidth="1"/>
    <col min="5" max="5" width="16.140625" style="144" customWidth="1"/>
    <col min="6" max="6" width="18.28515625" style="144" customWidth="1"/>
    <col min="7" max="7" width="14.85546875" style="144" bestFit="1" customWidth="1"/>
    <col min="8" max="8" width="13.5703125" style="144" customWidth="1"/>
    <col min="9" max="9" width="17.85546875" style="137" customWidth="1"/>
    <col min="10" max="10" width="11.42578125" style="137"/>
    <col min="11" max="11" width="11.85546875" style="137" bestFit="1" customWidth="1"/>
    <col min="12" max="15" width="11.42578125" style="137"/>
    <col min="16" max="16384" width="11.42578125" style="144"/>
  </cols>
  <sheetData>
    <row r="1" spans="1:34" ht="6" customHeight="1"/>
    <row r="2" spans="1:34" s="146" customFormat="1" ht="15.95" customHeight="1">
      <c r="A2" s="236"/>
      <c r="B2" s="80" t="s">
        <v>130</v>
      </c>
      <c r="C2" s="80"/>
      <c r="D2" s="80"/>
      <c r="E2" s="80"/>
      <c r="F2" s="80"/>
      <c r="G2" s="80"/>
      <c r="H2" s="80"/>
      <c r="I2" s="80"/>
      <c r="J2" s="80"/>
      <c r="K2" s="80"/>
      <c r="M2" s="172"/>
      <c r="N2" s="141"/>
      <c r="O2" s="141"/>
    </row>
    <row r="3" spans="1:34" s="146" customFormat="1" ht="15.95" customHeight="1">
      <c r="A3" s="236"/>
      <c r="B3" s="80" t="s">
        <v>175</v>
      </c>
      <c r="C3" s="80"/>
      <c r="D3" s="80"/>
      <c r="E3" s="80"/>
      <c r="F3" s="80"/>
      <c r="G3" s="80"/>
      <c r="H3" s="80"/>
      <c r="I3" s="80"/>
      <c r="J3" s="80"/>
      <c r="K3" s="80"/>
      <c r="M3" s="171"/>
      <c r="N3" s="141"/>
      <c r="O3" s="141"/>
    </row>
    <row r="4" spans="1:34" s="146" customFormat="1" ht="15.95" customHeight="1">
      <c r="A4" s="236"/>
      <c r="B4" s="80" t="s">
        <v>76</v>
      </c>
      <c r="C4" s="80"/>
      <c r="D4" s="80"/>
      <c r="E4" s="80"/>
      <c r="F4" s="80"/>
      <c r="G4" s="80"/>
      <c r="H4" s="80"/>
      <c r="I4" s="80"/>
      <c r="J4" s="80"/>
      <c r="K4" s="80"/>
      <c r="M4" s="171"/>
      <c r="N4" s="141"/>
      <c r="O4" s="141"/>
    </row>
    <row r="5" spans="1:34" s="146" customFormat="1" ht="15.95" customHeight="1">
      <c r="A5" s="236"/>
      <c r="B5" s="80" t="s">
        <v>77</v>
      </c>
      <c r="C5" s="80"/>
      <c r="D5" s="80"/>
      <c r="E5" s="80"/>
      <c r="F5" s="80"/>
      <c r="G5" s="80"/>
      <c r="H5" s="80"/>
      <c r="I5" s="80"/>
      <c r="J5" s="80"/>
      <c r="K5" s="80"/>
      <c r="M5" s="171"/>
      <c r="N5" s="141"/>
      <c r="O5" s="141"/>
    </row>
    <row r="6" spans="1:34" s="146" customFormat="1" ht="15.95" customHeight="1">
      <c r="A6" s="236"/>
      <c r="B6" s="67" t="s">
        <v>78</v>
      </c>
      <c r="C6" s="80"/>
      <c r="D6" s="80"/>
      <c r="E6" s="80"/>
      <c r="F6" s="80"/>
      <c r="G6" s="80"/>
      <c r="H6" s="80"/>
      <c r="I6" s="80"/>
      <c r="J6" s="80"/>
      <c r="K6" s="80"/>
      <c r="L6" s="217"/>
      <c r="M6" s="141"/>
      <c r="N6" s="141"/>
      <c r="O6" s="141"/>
    </row>
    <row r="7" spans="1:34" s="146" customFormat="1" ht="15.95" customHeight="1">
      <c r="A7" s="236"/>
      <c r="C7" s="80"/>
      <c r="D7" s="80"/>
      <c r="E7" s="80"/>
      <c r="F7" s="80"/>
      <c r="G7" s="80"/>
      <c r="H7" s="80"/>
      <c r="I7" s="80"/>
      <c r="J7" s="80"/>
      <c r="K7" s="80"/>
      <c r="L7" s="217"/>
      <c r="M7" s="141"/>
      <c r="O7" s="141"/>
    </row>
    <row r="8" spans="1:34" s="146" customFormat="1" ht="15.95" customHeight="1">
      <c r="B8" s="575" t="s">
        <v>79</v>
      </c>
      <c r="C8" s="576" t="s">
        <v>167</v>
      </c>
      <c r="D8" s="576" t="s">
        <v>176</v>
      </c>
      <c r="E8" s="576" t="s">
        <v>177</v>
      </c>
      <c r="F8" s="576" t="s">
        <v>169</v>
      </c>
      <c r="G8" s="576" t="s">
        <v>170</v>
      </c>
      <c r="H8" s="576" t="s">
        <v>171</v>
      </c>
      <c r="I8" s="576" t="s">
        <v>172</v>
      </c>
      <c r="J8" s="576" t="s">
        <v>173</v>
      </c>
      <c r="K8" s="575" t="s">
        <v>90</v>
      </c>
      <c r="L8" s="378"/>
      <c r="M8" s="141"/>
      <c r="O8" s="141"/>
    </row>
    <row r="9" spans="1:34" s="146" customFormat="1" ht="15.95" customHeight="1">
      <c r="B9" s="575"/>
      <c r="C9" s="576"/>
      <c r="D9" s="576"/>
      <c r="E9" s="576"/>
      <c r="F9" s="576"/>
      <c r="G9" s="576"/>
      <c r="H9" s="576"/>
      <c r="I9" s="576"/>
      <c r="J9" s="576"/>
      <c r="K9" s="575"/>
      <c r="L9" s="378"/>
      <c r="O9" s="141"/>
    </row>
    <row r="10" spans="1:34" s="146" customFormat="1" ht="15.95" customHeight="1">
      <c r="B10" s="453" t="s">
        <v>98</v>
      </c>
      <c r="C10" s="435">
        <f t="shared" ref="C10:K10" si="0">SUM(C11:C21)</f>
        <v>0</v>
      </c>
      <c r="D10" s="436">
        <f t="shared" si="0"/>
        <v>6184.3938526785087</v>
      </c>
      <c r="E10" s="436">
        <f t="shared" si="0"/>
        <v>1299.5193643222819</v>
      </c>
      <c r="F10" s="436">
        <f t="shared" si="0"/>
        <v>0</v>
      </c>
      <c r="G10" s="436">
        <f t="shared" si="0"/>
        <v>0</v>
      </c>
      <c r="H10" s="436">
        <f t="shared" si="0"/>
        <v>21.533955941999999</v>
      </c>
      <c r="I10" s="436">
        <f t="shared" si="0"/>
        <v>5431.6867176033993</v>
      </c>
      <c r="J10" s="436">
        <f t="shared" si="0"/>
        <v>0</v>
      </c>
      <c r="K10" s="437">
        <f t="shared" si="0"/>
        <v>12937.133890546191</v>
      </c>
      <c r="L10" s="235"/>
      <c r="O10" s="141"/>
    </row>
    <row r="11" spans="1:34" s="146" customFormat="1" ht="15.95" customHeight="1" outlineLevel="1">
      <c r="B11" s="373" t="s">
        <v>118</v>
      </c>
      <c r="C11" s="431">
        <f>'Matriz de consumos'!$K12</f>
        <v>0</v>
      </c>
      <c r="D11" s="366">
        <f>'Matriz de consumos'!$K13</f>
        <v>4333.4575476785085</v>
      </c>
      <c r="E11" s="366">
        <f>'Matriz de consumos'!$K14</f>
        <v>718.84880761828197</v>
      </c>
      <c r="F11" s="366">
        <f>'Matriz de consumos'!$K15</f>
        <v>0</v>
      </c>
      <c r="G11" s="366">
        <f>'Matriz de consumos'!$K16</f>
        <v>0</v>
      </c>
      <c r="H11" s="366">
        <f>'Matriz de consumos'!$K17</f>
        <v>0</v>
      </c>
      <c r="I11" s="366">
        <f>'Matriz de consumos'!$K18</f>
        <v>1221.7805587679998</v>
      </c>
      <c r="J11" s="366">
        <f>'Matriz de consumos'!$K19</f>
        <v>0</v>
      </c>
      <c r="K11" s="366">
        <f t="shared" ref="K11:K35" si="1">SUM(C11:J11)</f>
        <v>6274.0869140647901</v>
      </c>
      <c r="L11" s="235"/>
      <c r="N11" s="170"/>
      <c r="O11" s="170"/>
      <c r="P11" s="170"/>
      <c r="Q11" s="170"/>
      <c r="R11" s="170"/>
      <c r="S11" s="170"/>
      <c r="T11" s="170"/>
      <c r="U11" s="170"/>
      <c r="V11" s="170"/>
      <c r="W11" s="170"/>
      <c r="X11" s="170"/>
      <c r="Y11" s="170"/>
      <c r="Z11" s="170"/>
      <c r="AA11" s="170"/>
      <c r="AB11" s="170"/>
      <c r="AC11" s="170"/>
      <c r="AD11" s="170"/>
      <c r="AE11" s="170"/>
      <c r="AF11" s="170"/>
      <c r="AG11" s="170"/>
      <c r="AH11" s="170"/>
    </row>
    <row r="12" spans="1:34" s="146" customFormat="1" ht="15.95" customHeight="1" outlineLevel="1">
      <c r="B12" s="373" t="s">
        <v>119</v>
      </c>
      <c r="C12" s="431">
        <f>'Matriz de consumos'!$L12</f>
        <v>0</v>
      </c>
      <c r="D12" s="366">
        <f>'Matriz de consumos'!$L13</f>
        <v>169.96350000000001</v>
      </c>
      <c r="E12" s="366">
        <f>'Matriz de consumos'!$L14</f>
        <v>577.60438049999993</v>
      </c>
      <c r="F12" s="366">
        <f>'Matriz de consumos'!$L15</f>
        <v>0</v>
      </c>
      <c r="G12" s="366">
        <f>'Matriz de consumos'!$L16</f>
        <v>0</v>
      </c>
      <c r="H12" s="366">
        <f>'Matriz de consumos'!$L17</f>
        <v>0</v>
      </c>
      <c r="I12" s="366">
        <f>'Matriz de consumos'!$L18</f>
        <v>767.36752312500005</v>
      </c>
      <c r="J12" s="366">
        <f>'Matriz de consumos'!$L19</f>
        <v>0</v>
      </c>
      <c r="K12" s="366">
        <f t="shared" si="1"/>
        <v>1514.9354036250002</v>
      </c>
      <c r="L12" s="235"/>
      <c r="M12" s="170"/>
      <c r="N12" s="170"/>
      <c r="O12" s="170"/>
      <c r="P12" s="170"/>
      <c r="Q12" s="170"/>
      <c r="R12" s="170"/>
      <c r="S12" s="170"/>
      <c r="T12" s="170"/>
      <c r="U12" s="170"/>
      <c r="V12" s="170"/>
      <c r="W12" s="170"/>
      <c r="X12" s="170"/>
      <c r="Y12" s="170"/>
      <c r="Z12" s="170"/>
      <c r="AA12" s="170"/>
      <c r="AB12" s="170"/>
      <c r="AC12" s="170"/>
      <c r="AD12" s="170"/>
      <c r="AE12" s="170"/>
      <c r="AF12" s="170"/>
      <c r="AG12" s="170"/>
      <c r="AH12" s="170"/>
    </row>
    <row r="13" spans="1:34" s="146" customFormat="1" ht="15.95" customHeight="1" outlineLevel="1">
      <c r="B13" s="373" t="s">
        <v>120</v>
      </c>
      <c r="C13" s="431">
        <f>'Matriz de consumos'!$M12</f>
        <v>0</v>
      </c>
      <c r="D13" s="366">
        <f>'Matriz de consumos'!$M13</f>
        <v>0</v>
      </c>
      <c r="E13" s="366">
        <f>'Matriz de consumos'!$M14</f>
        <v>2.2312304000000002E-2</v>
      </c>
      <c r="F13" s="366">
        <f>'Matriz de consumos'!$M15</f>
        <v>0</v>
      </c>
      <c r="G13" s="366">
        <f>'Matriz de consumos'!$M16</f>
        <v>0</v>
      </c>
      <c r="H13" s="366">
        <f>'Matriz de consumos'!$M17</f>
        <v>0</v>
      </c>
      <c r="I13" s="366">
        <f>'Matriz de consumos'!$M18</f>
        <v>710.40520719840015</v>
      </c>
      <c r="J13" s="366">
        <f>'Matriz de consumos'!$M19</f>
        <v>0</v>
      </c>
      <c r="K13" s="366">
        <f t="shared" si="1"/>
        <v>710.42751950240017</v>
      </c>
      <c r="L13" s="235"/>
      <c r="M13" s="170"/>
      <c r="N13" s="170"/>
      <c r="O13" s="170"/>
      <c r="P13" s="170"/>
      <c r="Q13" s="170"/>
      <c r="R13" s="170"/>
      <c r="S13" s="170"/>
      <c r="T13" s="170"/>
      <c r="U13" s="170"/>
      <c r="V13" s="170"/>
      <c r="W13" s="170"/>
      <c r="X13" s="170"/>
      <c r="Y13" s="170"/>
      <c r="Z13" s="170"/>
      <c r="AA13" s="170"/>
      <c r="AB13" s="170"/>
      <c r="AC13" s="170"/>
      <c r="AD13" s="170"/>
      <c r="AE13" s="170"/>
      <c r="AF13" s="170"/>
      <c r="AG13" s="170"/>
      <c r="AH13" s="170"/>
    </row>
    <row r="14" spans="1:34" s="146" customFormat="1" ht="15.95" customHeight="1" outlineLevel="1">
      <c r="B14" s="373" t="s">
        <v>121</v>
      </c>
      <c r="C14" s="431">
        <f>'Matriz de consumos'!$N12</f>
        <v>0</v>
      </c>
      <c r="D14" s="366">
        <f>'Matriz de consumos'!$N13</f>
        <v>0</v>
      </c>
      <c r="E14" s="366">
        <f>'Matriz de consumos'!$N14</f>
        <v>0</v>
      </c>
      <c r="F14" s="366">
        <f>'Matriz de consumos'!$N15</f>
        <v>0</v>
      </c>
      <c r="G14" s="366">
        <f>'Matriz de consumos'!$N16</f>
        <v>0</v>
      </c>
      <c r="H14" s="366">
        <f>'Matriz de consumos'!$N17</f>
        <v>0</v>
      </c>
      <c r="I14" s="366">
        <f>'Matriz de consumos'!$N18</f>
        <v>629.2832638230002</v>
      </c>
      <c r="J14" s="366">
        <f>'Matriz de consumos'!$N19</f>
        <v>0</v>
      </c>
      <c r="K14" s="366">
        <f t="shared" si="1"/>
        <v>629.2832638230002</v>
      </c>
      <c r="L14" s="235"/>
      <c r="M14" s="170"/>
      <c r="N14" s="170"/>
      <c r="O14" s="170"/>
      <c r="P14" s="170"/>
      <c r="Q14" s="170"/>
      <c r="R14" s="170"/>
      <c r="S14" s="170"/>
      <c r="T14" s="170"/>
      <c r="U14" s="170"/>
      <c r="V14" s="170"/>
      <c r="W14" s="170"/>
      <c r="X14" s="170"/>
      <c r="Y14" s="170"/>
      <c r="Z14" s="170"/>
      <c r="AA14" s="170"/>
      <c r="AB14" s="170"/>
      <c r="AC14" s="170"/>
      <c r="AD14" s="170"/>
      <c r="AE14" s="170"/>
      <c r="AF14" s="170"/>
      <c r="AG14" s="170"/>
      <c r="AH14" s="170"/>
    </row>
    <row r="15" spans="1:34" s="146" customFormat="1" ht="15.95" customHeight="1" outlineLevel="1">
      <c r="B15" s="373" t="s">
        <v>122</v>
      </c>
      <c r="C15" s="431">
        <f>'Matriz de consumos'!$O12</f>
        <v>0</v>
      </c>
      <c r="D15" s="366">
        <f>'Matriz de consumos'!$O13</f>
        <v>4.0541050000000007</v>
      </c>
      <c r="E15" s="366">
        <f>'Matriz de consumos'!$O14</f>
        <v>3.0438639000000007</v>
      </c>
      <c r="F15" s="366">
        <f>'Matriz de consumos'!$O15</f>
        <v>0</v>
      </c>
      <c r="G15" s="366">
        <f>'Matriz de consumos'!$O16</f>
        <v>0</v>
      </c>
      <c r="H15" s="366">
        <f>'Matriz de consumos'!$O17</f>
        <v>21.533955941999999</v>
      </c>
      <c r="I15" s="366">
        <f>'Matriz de consumos'!$O18</f>
        <v>154.84738069899933</v>
      </c>
      <c r="J15" s="366">
        <f>'Matriz de consumos'!$O19</f>
        <v>0</v>
      </c>
      <c r="K15" s="366">
        <f t="shared" si="1"/>
        <v>183.47930554099932</v>
      </c>
      <c r="L15" s="235"/>
      <c r="M15" s="170"/>
      <c r="N15" s="170"/>
      <c r="O15" s="170"/>
      <c r="P15" s="170"/>
      <c r="Q15" s="170"/>
      <c r="R15" s="170"/>
      <c r="S15" s="170"/>
      <c r="T15" s="170"/>
      <c r="U15" s="170"/>
      <c r="V15" s="170"/>
      <c r="W15" s="170"/>
      <c r="X15" s="170"/>
      <c r="Y15" s="170"/>
      <c r="Z15" s="170"/>
      <c r="AA15" s="170"/>
      <c r="AB15" s="170"/>
      <c r="AC15" s="170"/>
      <c r="AD15" s="170"/>
      <c r="AE15" s="170"/>
      <c r="AF15" s="170"/>
      <c r="AG15" s="170"/>
      <c r="AH15" s="170"/>
    </row>
    <row r="16" spans="1:34" s="146" customFormat="1" ht="15.95" customHeight="1" outlineLevel="1">
      <c r="B16" s="373" t="s">
        <v>123</v>
      </c>
      <c r="C16" s="431">
        <f>'Matriz de consumos'!$P12</f>
        <v>0</v>
      </c>
      <c r="D16" s="366">
        <f>'Matriz de consumos'!$P13</f>
        <v>0</v>
      </c>
      <c r="E16" s="366">
        <f>'Matriz de consumos'!$P14</f>
        <v>0</v>
      </c>
      <c r="F16" s="366">
        <f>'Matriz de consumos'!$P15</f>
        <v>0</v>
      </c>
      <c r="G16" s="366">
        <f>'Matriz de consumos'!$P16</f>
        <v>0</v>
      </c>
      <c r="H16" s="366">
        <f>'Matriz de consumos'!$P17</f>
        <v>0</v>
      </c>
      <c r="I16" s="366">
        <f>'Matriz de consumos'!$P18</f>
        <v>2.1536184600000001</v>
      </c>
      <c r="J16" s="366">
        <f>'Matriz de consumos'!$P19</f>
        <v>0</v>
      </c>
      <c r="K16" s="366">
        <f t="shared" si="1"/>
        <v>2.1536184600000001</v>
      </c>
      <c r="L16" s="235"/>
      <c r="M16" s="170"/>
      <c r="N16" s="170"/>
      <c r="O16" s="170"/>
      <c r="P16" s="170"/>
      <c r="Q16" s="170"/>
      <c r="R16" s="170"/>
      <c r="S16" s="170"/>
      <c r="T16" s="170"/>
      <c r="U16" s="170"/>
      <c r="V16" s="170"/>
      <c r="W16" s="170"/>
      <c r="X16" s="170"/>
      <c r="Y16" s="170"/>
      <c r="Z16" s="170"/>
      <c r="AA16" s="170"/>
      <c r="AB16" s="170"/>
      <c r="AC16" s="170"/>
      <c r="AD16" s="170"/>
      <c r="AE16" s="170"/>
      <c r="AF16" s="170"/>
      <c r="AG16" s="170"/>
      <c r="AH16" s="170"/>
    </row>
    <row r="17" spans="2:34" s="146" customFormat="1" ht="15.95" customHeight="1" outlineLevel="1">
      <c r="B17" s="373" t="s">
        <v>124</v>
      </c>
      <c r="C17" s="431">
        <f>'Matriz de consumos'!$Q12</f>
        <v>0</v>
      </c>
      <c r="D17" s="366">
        <f>'Matriz de consumos'!$Q13</f>
        <v>0</v>
      </c>
      <c r="E17" s="366">
        <f>'Matriz de consumos'!$Q14</f>
        <v>0</v>
      </c>
      <c r="F17" s="366">
        <f>'Matriz de consumos'!$Q15</f>
        <v>0</v>
      </c>
      <c r="G17" s="366">
        <f>'Matriz de consumos'!$Q16</f>
        <v>0</v>
      </c>
      <c r="H17" s="366">
        <f>'Matriz de consumos'!$Q17</f>
        <v>0</v>
      </c>
      <c r="I17" s="366">
        <f>'Matriz de consumos'!$Q18</f>
        <v>0.17973009000000001</v>
      </c>
      <c r="J17" s="366">
        <f>'Matriz de consumos'!$Q19</f>
        <v>0</v>
      </c>
      <c r="K17" s="366">
        <f t="shared" si="1"/>
        <v>0.17973009000000001</v>
      </c>
      <c r="L17" s="235"/>
      <c r="M17" s="170"/>
      <c r="N17" s="170"/>
      <c r="O17" s="170"/>
      <c r="P17" s="170"/>
      <c r="Q17" s="170"/>
      <c r="R17" s="170"/>
      <c r="S17" s="170"/>
      <c r="T17" s="170"/>
      <c r="U17" s="170"/>
      <c r="V17" s="170"/>
      <c r="W17" s="170"/>
      <c r="X17" s="170"/>
      <c r="Y17" s="170"/>
      <c r="Z17" s="170"/>
      <c r="AA17" s="170"/>
      <c r="AB17" s="170"/>
      <c r="AC17" s="170"/>
      <c r="AD17" s="170"/>
      <c r="AE17" s="170"/>
      <c r="AF17" s="170"/>
      <c r="AG17" s="170"/>
      <c r="AH17" s="170"/>
    </row>
    <row r="18" spans="2:34" s="146" customFormat="1" ht="15.95" customHeight="1" outlineLevel="1">
      <c r="B18" s="373" t="s">
        <v>125</v>
      </c>
      <c r="C18" s="431">
        <f>'Matriz de consumos'!$R12</f>
        <v>0</v>
      </c>
      <c r="D18" s="366">
        <f>'Matriz de consumos'!$R13</f>
        <v>0</v>
      </c>
      <c r="E18" s="366">
        <f>'Matriz de consumos'!$R14</f>
        <v>0</v>
      </c>
      <c r="F18" s="366">
        <f>'Matriz de consumos'!$R15</f>
        <v>0</v>
      </c>
      <c r="G18" s="366">
        <f>'Matriz de consumos'!$R16</f>
        <v>0</v>
      </c>
      <c r="H18" s="366">
        <f>'Matriz de consumos'!$R17</f>
        <v>0</v>
      </c>
      <c r="I18" s="366">
        <f>'Matriz de consumos'!$R18</f>
        <v>1945.6694354399999</v>
      </c>
      <c r="J18" s="366">
        <f>'Matriz de consumos'!$R19</f>
        <v>0</v>
      </c>
      <c r="K18" s="366">
        <f t="shared" si="1"/>
        <v>1945.6694354399999</v>
      </c>
      <c r="L18" s="235"/>
      <c r="M18" s="170"/>
      <c r="N18" s="170"/>
      <c r="O18" s="170"/>
      <c r="P18" s="170"/>
      <c r="Q18" s="170"/>
      <c r="R18" s="170"/>
      <c r="S18" s="170"/>
      <c r="T18" s="170"/>
      <c r="U18" s="170"/>
      <c r="V18" s="170"/>
      <c r="W18" s="170"/>
      <c r="X18" s="170"/>
      <c r="Y18" s="170"/>
      <c r="Z18" s="170"/>
      <c r="AA18" s="170"/>
      <c r="AB18" s="170"/>
      <c r="AC18" s="170"/>
      <c r="AD18" s="170"/>
      <c r="AE18" s="170"/>
      <c r="AF18" s="170"/>
      <c r="AG18" s="170"/>
      <c r="AH18" s="170"/>
    </row>
    <row r="19" spans="2:34" s="146" customFormat="1" ht="15.95" customHeight="1" outlineLevel="1">
      <c r="B19" s="373" t="s">
        <v>126</v>
      </c>
      <c r="C19" s="431">
        <f>'Matriz de consumos'!$S12</f>
        <v>0</v>
      </c>
      <c r="D19" s="366">
        <f>'Matriz de consumos'!$S13</f>
        <v>0</v>
      </c>
      <c r="E19" s="366">
        <f>'Matriz de consumos'!$S14</f>
        <v>0</v>
      </c>
      <c r="F19" s="366">
        <f>'Matriz de consumos'!$S15</f>
        <v>0</v>
      </c>
      <c r="G19" s="366">
        <f>'Matriz de consumos'!$S16</f>
        <v>0</v>
      </c>
      <c r="H19" s="366">
        <f>'Matriz de consumos'!$S17</f>
        <v>0</v>
      </c>
      <c r="I19" s="366">
        <f>'Matriz de consumos'!$S18</f>
        <v>0</v>
      </c>
      <c r="J19" s="366">
        <f>'Matriz de consumos'!$S19</f>
        <v>0</v>
      </c>
      <c r="K19" s="366">
        <f t="shared" si="1"/>
        <v>0</v>
      </c>
      <c r="L19" s="235"/>
      <c r="M19" s="170"/>
      <c r="N19" s="170"/>
      <c r="O19" s="170"/>
      <c r="P19" s="170"/>
      <c r="Q19" s="170"/>
      <c r="R19" s="170"/>
      <c r="S19" s="170"/>
      <c r="T19" s="170"/>
      <c r="U19" s="170"/>
      <c r="V19" s="170"/>
      <c r="W19" s="170"/>
      <c r="X19" s="170"/>
      <c r="Y19" s="170"/>
      <c r="Z19" s="170"/>
      <c r="AA19" s="170"/>
      <c r="AB19" s="170"/>
      <c r="AC19" s="170"/>
      <c r="AD19" s="170"/>
      <c r="AE19" s="170"/>
      <c r="AF19" s="170"/>
      <c r="AG19" s="170"/>
      <c r="AH19" s="170"/>
    </row>
    <row r="20" spans="2:34" s="146" customFormat="1" ht="15.95" customHeight="1" outlineLevel="1">
      <c r="B20" s="374" t="s">
        <v>127</v>
      </c>
      <c r="C20" s="431">
        <f>'Matriz de consumos'!$T12</f>
        <v>0</v>
      </c>
      <c r="D20" s="366">
        <f>'Matriz de consumos'!$T13</f>
        <v>1676.9186999999999</v>
      </c>
      <c r="E20" s="366">
        <f>'Matriz de consumos'!$T14</f>
        <v>0</v>
      </c>
      <c r="F20" s="366">
        <f>'Matriz de consumos'!$T15</f>
        <v>0</v>
      </c>
      <c r="G20" s="366">
        <f>'Matriz de consumos'!$T16</f>
        <v>0</v>
      </c>
      <c r="H20" s="366">
        <f>'Matriz de consumos'!$T17</f>
        <v>0</v>
      </c>
      <c r="I20" s="366">
        <f>'Matriz de consumos'!$T18</f>
        <v>0</v>
      </c>
      <c r="J20" s="366">
        <f>'Matriz de consumos'!$T19</f>
        <v>0</v>
      </c>
      <c r="K20" s="366">
        <f t="shared" si="1"/>
        <v>1676.9186999999999</v>
      </c>
      <c r="L20" s="235"/>
      <c r="M20" s="170"/>
      <c r="N20" s="170"/>
      <c r="O20" s="170"/>
      <c r="P20" s="170"/>
      <c r="Q20" s="170"/>
      <c r="R20" s="170"/>
      <c r="S20" s="170"/>
      <c r="T20" s="170"/>
      <c r="U20" s="170"/>
      <c r="V20" s="170"/>
      <c r="W20" s="170"/>
      <c r="X20" s="170"/>
      <c r="Y20" s="170"/>
      <c r="Z20" s="170"/>
      <c r="AA20" s="170"/>
      <c r="AB20" s="170"/>
      <c r="AC20" s="170"/>
      <c r="AD20" s="170"/>
      <c r="AE20" s="170"/>
      <c r="AF20" s="170"/>
      <c r="AG20" s="170"/>
      <c r="AH20" s="170"/>
    </row>
    <row r="21" spans="2:34" s="146" customFormat="1" ht="15.95" customHeight="1" outlineLevel="1">
      <c r="B21" s="374" t="s">
        <v>128</v>
      </c>
      <c r="C21" s="431">
        <f>'Matriz de consumos'!$U12</f>
        <v>0</v>
      </c>
      <c r="D21" s="366">
        <f>'Matriz de consumos'!$U13</f>
        <v>0</v>
      </c>
      <c r="E21" s="366">
        <f>'Matriz de consumos'!$U14</f>
        <v>0</v>
      </c>
      <c r="F21" s="366">
        <f>'Matriz de consumos'!$U15</f>
        <v>0</v>
      </c>
      <c r="G21" s="366">
        <f>'Matriz de consumos'!$U16</f>
        <v>0</v>
      </c>
      <c r="H21" s="366">
        <f>'Matriz de consumos'!$U17</f>
        <v>0</v>
      </c>
      <c r="I21" s="366">
        <f>'Matriz de consumos'!$U18</f>
        <v>0</v>
      </c>
      <c r="J21" s="366">
        <f>'Matriz de consumos'!$U19</f>
        <v>0</v>
      </c>
      <c r="K21" s="366">
        <f t="shared" si="1"/>
        <v>0</v>
      </c>
      <c r="L21" s="235"/>
      <c r="M21" s="170"/>
      <c r="N21" s="170"/>
      <c r="O21" s="170"/>
      <c r="P21" s="170"/>
      <c r="Q21" s="170"/>
      <c r="R21" s="170"/>
      <c r="S21" s="170"/>
      <c r="T21" s="170"/>
      <c r="U21" s="170"/>
      <c r="V21" s="170"/>
      <c r="W21" s="170"/>
      <c r="X21" s="170"/>
      <c r="Y21" s="170"/>
      <c r="Z21" s="170"/>
      <c r="AA21" s="170"/>
      <c r="AB21" s="170"/>
      <c r="AC21" s="170"/>
      <c r="AD21" s="170"/>
      <c r="AE21" s="170"/>
      <c r="AF21" s="170"/>
      <c r="AG21" s="170"/>
      <c r="AH21" s="170"/>
    </row>
    <row r="22" spans="2:34" s="146" customFormat="1" ht="15.95" customHeight="1">
      <c r="B22" s="453" t="s">
        <v>99</v>
      </c>
      <c r="C22" s="64">
        <f>'Matriz de consumos'!$V12</f>
        <v>0</v>
      </c>
      <c r="D22" s="385">
        <f>'Matriz de consumos'!$V13</f>
        <v>0</v>
      </c>
      <c r="E22" s="385">
        <f>'Matriz de consumos'!$V14</f>
        <v>0</v>
      </c>
      <c r="F22" s="385">
        <f>'Matriz de consumos'!$V15</f>
        <v>0</v>
      </c>
      <c r="G22" s="385">
        <f>'Matriz de consumos'!$V16</f>
        <v>0</v>
      </c>
      <c r="H22" s="385">
        <f>'Matriz de consumos'!$V17</f>
        <v>0</v>
      </c>
      <c r="I22" s="385">
        <f>'Matriz de consumos'!$V18</f>
        <v>0</v>
      </c>
      <c r="J22" s="385">
        <f>'Matriz de consumos'!$V19</f>
        <v>0</v>
      </c>
      <c r="K22" s="377">
        <f t="shared" si="1"/>
        <v>0</v>
      </c>
      <c r="L22" s="235"/>
      <c r="M22" s="141"/>
      <c r="N22" s="141"/>
      <c r="O22" s="141"/>
    </row>
    <row r="23" spans="2:34" s="146" customFormat="1" ht="15.95" customHeight="1">
      <c r="B23" s="453" t="s">
        <v>100</v>
      </c>
      <c r="C23" s="64">
        <f>'Matriz de consumos'!$W12</f>
        <v>0</v>
      </c>
      <c r="D23" s="385">
        <f>'Matriz de consumos'!$W13</f>
        <v>0</v>
      </c>
      <c r="E23" s="385">
        <f>'Matriz de consumos'!$W14</f>
        <v>0</v>
      </c>
      <c r="F23" s="385">
        <f>'Matriz de consumos'!$W15</f>
        <v>0</v>
      </c>
      <c r="G23" s="385">
        <f>'Matriz de consumos'!$W16</f>
        <v>2352.90744</v>
      </c>
      <c r="H23" s="385">
        <f>'Matriz de consumos'!$W17</f>
        <v>0</v>
      </c>
      <c r="I23" s="385">
        <f>'Matriz de consumos'!$W18</f>
        <v>0</v>
      </c>
      <c r="J23" s="385">
        <f>'Matriz de consumos'!$W19</f>
        <v>0</v>
      </c>
      <c r="K23" s="377">
        <f t="shared" si="1"/>
        <v>2352.90744</v>
      </c>
      <c r="L23" s="235"/>
      <c r="M23" s="141"/>
      <c r="N23" s="141"/>
      <c r="O23" s="141"/>
    </row>
    <row r="24" spans="2:34" s="146" customFormat="1" ht="15.95" customHeight="1">
      <c r="B24" s="453" t="s">
        <v>101</v>
      </c>
      <c r="C24" s="64">
        <f>'Matriz de consumos'!$X12</f>
        <v>0</v>
      </c>
      <c r="D24" s="385">
        <f>'Matriz de consumos'!$X13</f>
        <v>0</v>
      </c>
      <c r="E24" s="385">
        <f>'Matriz de consumos'!$X14</f>
        <v>0</v>
      </c>
      <c r="F24" s="385">
        <f>'Matriz de consumos'!$X15</f>
        <v>0</v>
      </c>
      <c r="G24" s="385">
        <f>'Matriz de consumos'!$X16</f>
        <v>0</v>
      </c>
      <c r="H24" s="385">
        <f>'Matriz de consumos'!$X17</f>
        <v>0</v>
      </c>
      <c r="I24" s="385">
        <f>'Matriz de consumos'!$X18</f>
        <v>0</v>
      </c>
      <c r="J24" s="385">
        <f>'Matriz de consumos'!$X19</f>
        <v>0</v>
      </c>
      <c r="K24" s="377">
        <f t="shared" si="1"/>
        <v>0</v>
      </c>
      <c r="L24" s="235"/>
      <c r="M24" s="141"/>
      <c r="N24" s="141"/>
      <c r="O24" s="141"/>
    </row>
    <row r="25" spans="2:34" s="146" customFormat="1" ht="15.95" customHeight="1">
      <c r="B25" s="453" t="s">
        <v>147</v>
      </c>
      <c r="C25" s="64">
        <f>'Matriz de consumos'!$Y12</f>
        <v>0</v>
      </c>
      <c r="D25" s="385">
        <f>'Matriz de consumos'!$Y13</f>
        <v>0</v>
      </c>
      <c r="E25" s="385">
        <f>'Matriz de consumos'!$Y14</f>
        <v>0</v>
      </c>
      <c r="F25" s="385">
        <f>'Matriz de consumos'!$Y15</f>
        <v>0</v>
      </c>
      <c r="G25" s="385">
        <f>'Matriz de consumos'!$Y16</f>
        <v>0</v>
      </c>
      <c r="H25" s="385">
        <f>'Matriz de consumos'!$Y17</f>
        <v>0</v>
      </c>
      <c r="I25" s="385">
        <f>'Matriz de consumos'!$Y18</f>
        <v>0</v>
      </c>
      <c r="J25" s="385">
        <f>'Matriz de consumos'!$Y19</f>
        <v>0</v>
      </c>
      <c r="K25" s="377">
        <f t="shared" si="1"/>
        <v>0</v>
      </c>
      <c r="L25" s="235"/>
      <c r="M25" s="141"/>
      <c r="N25" s="141"/>
      <c r="O25" s="141"/>
    </row>
    <row r="26" spans="2:34" s="146" customFormat="1" ht="15.95" customHeight="1">
      <c r="B26" s="453" t="s">
        <v>103</v>
      </c>
      <c r="C26" s="64">
        <f>'Matriz de consumos'!$Z12</f>
        <v>0</v>
      </c>
      <c r="D26" s="385">
        <f>'Matriz de consumos'!$Z13</f>
        <v>0</v>
      </c>
      <c r="E26" s="385">
        <f>'Matriz de consumos'!$Z14</f>
        <v>0</v>
      </c>
      <c r="F26" s="385">
        <f>'Matriz de consumos'!$Z15</f>
        <v>0</v>
      </c>
      <c r="G26" s="385">
        <f>'Matriz de consumos'!$Z16</f>
        <v>0</v>
      </c>
      <c r="H26" s="385">
        <f>'Matriz de consumos'!$Z17</f>
        <v>0</v>
      </c>
      <c r="I26" s="385">
        <f>'Matriz de consumos'!$Z18</f>
        <v>0</v>
      </c>
      <c r="J26" s="385">
        <f>'Matriz de consumos'!$Z19</f>
        <v>0</v>
      </c>
      <c r="K26" s="377">
        <f t="shared" si="1"/>
        <v>0</v>
      </c>
      <c r="L26" s="235"/>
      <c r="M26" s="141"/>
      <c r="N26" s="141"/>
      <c r="O26" s="141"/>
    </row>
    <row r="27" spans="2:34" s="146" customFormat="1" ht="15.95" customHeight="1">
      <c r="B27" s="453" t="s">
        <v>104</v>
      </c>
      <c r="C27" s="64">
        <f>'Matriz de consumos'!$AA12</f>
        <v>0</v>
      </c>
      <c r="D27" s="385">
        <f>'Matriz de consumos'!$AA13</f>
        <v>0</v>
      </c>
      <c r="E27" s="385">
        <f>'Matriz de consumos'!$AA14</f>
        <v>0</v>
      </c>
      <c r="F27" s="385">
        <f>'Matriz de consumos'!$AA15</f>
        <v>0</v>
      </c>
      <c r="G27" s="385">
        <f>'Matriz de consumos'!$AA16</f>
        <v>0</v>
      </c>
      <c r="H27" s="385">
        <f>'Matriz de consumos'!$AA17</f>
        <v>0</v>
      </c>
      <c r="I27" s="385">
        <f>'Matriz de consumos'!$AA18</f>
        <v>0</v>
      </c>
      <c r="J27" s="385">
        <f>'Matriz de consumos'!$AA19</f>
        <v>0</v>
      </c>
      <c r="K27" s="377">
        <f t="shared" si="1"/>
        <v>0</v>
      </c>
      <c r="L27" s="235"/>
      <c r="M27" s="141"/>
      <c r="N27" s="141"/>
      <c r="O27" s="141"/>
    </row>
    <row r="28" spans="2:34" s="146" customFormat="1" ht="15.95" customHeight="1">
      <c r="B28" s="453" t="s">
        <v>105</v>
      </c>
      <c r="C28" s="64">
        <f>'Matriz de consumos'!$AB12</f>
        <v>0</v>
      </c>
      <c r="D28" s="385">
        <f>'Matriz de consumos'!$AB13</f>
        <v>0</v>
      </c>
      <c r="E28" s="385">
        <f>'Matriz de consumos'!$AB14</f>
        <v>0</v>
      </c>
      <c r="F28" s="385">
        <f>'Matriz de consumos'!$AB15</f>
        <v>0</v>
      </c>
      <c r="G28" s="385">
        <f>'Matriz de consumos'!$AB16</f>
        <v>0</v>
      </c>
      <c r="H28" s="385">
        <f>'Matriz de consumos'!$AB17</f>
        <v>0</v>
      </c>
      <c r="I28" s="385">
        <f>'Matriz de consumos'!$AB18</f>
        <v>0</v>
      </c>
      <c r="J28" s="385">
        <f>'Matriz de consumos'!$AB19</f>
        <v>0</v>
      </c>
      <c r="K28" s="377">
        <f t="shared" si="1"/>
        <v>0</v>
      </c>
      <c r="L28" s="235"/>
      <c r="M28" s="141"/>
      <c r="N28" s="141"/>
      <c r="O28" s="141"/>
    </row>
    <row r="29" spans="2:34" s="146" customFormat="1" ht="15.95" customHeight="1">
      <c r="B29" s="453" t="s">
        <v>83</v>
      </c>
      <c r="C29" s="64">
        <f>'Matriz de consumos'!$D12</f>
        <v>0</v>
      </c>
      <c r="D29" s="385">
        <f>'Matriz de consumos'!$D13</f>
        <v>22687.760297765908</v>
      </c>
      <c r="E29" s="385">
        <f>'Matriz de consumos'!$D14</f>
        <v>1025.6215109217001</v>
      </c>
      <c r="F29" s="385">
        <f>'Matriz de consumos'!$D15</f>
        <v>0</v>
      </c>
      <c r="G29" s="385">
        <f>'Matriz de consumos'!$D16</f>
        <v>0</v>
      </c>
      <c r="H29" s="385">
        <f>'Matriz de consumos'!$D17</f>
        <v>30.133859999999999</v>
      </c>
      <c r="I29" s="385">
        <f>'Matriz de consumos'!$D18</f>
        <v>0</v>
      </c>
      <c r="J29" s="385">
        <f>'Matriz de consumos'!$D19</f>
        <v>2873.6718209999999</v>
      </c>
      <c r="K29" s="377">
        <f t="shared" si="1"/>
        <v>26617.187489687611</v>
      </c>
      <c r="L29" s="235"/>
      <c r="M29" s="141"/>
      <c r="N29" s="141"/>
      <c r="O29" s="141"/>
    </row>
    <row r="30" spans="2:34" s="146" customFormat="1" ht="15.95" customHeight="1">
      <c r="B30" s="453" t="s">
        <v>84</v>
      </c>
      <c r="C30" s="64">
        <f>'Matriz de consumos'!$E12</f>
        <v>0</v>
      </c>
      <c r="D30" s="385">
        <f>'Matriz de consumos'!$E13</f>
        <v>72667.851010970349</v>
      </c>
      <c r="E30" s="385">
        <f>'Matriz de consumos'!$E14</f>
        <v>0</v>
      </c>
      <c r="F30" s="385">
        <f>'Matriz de consumos'!$E15</f>
        <v>3705.1538760000003</v>
      </c>
      <c r="G30" s="385">
        <f>'Matriz de consumos'!$E16</f>
        <v>0</v>
      </c>
      <c r="H30" s="385">
        <f>'Matriz de consumos'!$E17</f>
        <v>0</v>
      </c>
      <c r="I30" s="385">
        <f>'Matriz de consumos'!$E18</f>
        <v>0</v>
      </c>
      <c r="J30" s="385">
        <f>'Matriz de consumos'!$E19</f>
        <v>0</v>
      </c>
      <c r="K30" s="377">
        <f t="shared" si="1"/>
        <v>76373.004886970346</v>
      </c>
      <c r="L30" s="235"/>
      <c r="M30" s="141"/>
      <c r="N30" s="141"/>
      <c r="O30" s="141"/>
    </row>
    <row r="31" spans="2:34" s="146" customFormat="1" ht="15.95" customHeight="1">
      <c r="B31" s="515" t="s">
        <v>85</v>
      </c>
      <c r="C31" s="64">
        <f>'Matriz de consumos'!$F12</f>
        <v>0</v>
      </c>
      <c r="D31" s="385">
        <f>'Matriz de consumos'!$F13</f>
        <v>9930.8726448400012</v>
      </c>
      <c r="E31" s="385">
        <f>'Matriz de consumos'!$F14</f>
        <v>31306.457506766743</v>
      </c>
      <c r="F31" s="385">
        <f>'Matriz de consumos'!$F15</f>
        <v>0</v>
      </c>
      <c r="G31" s="385">
        <f>'Matriz de consumos'!$F16</f>
        <v>0</v>
      </c>
      <c r="H31" s="385">
        <f>'Matriz de consumos'!$F17</f>
        <v>0</v>
      </c>
      <c r="I31" s="385">
        <f>'Matriz de consumos'!$F18</f>
        <v>0</v>
      </c>
      <c r="J31" s="385">
        <f>'Matriz de consumos'!$F19</f>
        <v>0</v>
      </c>
      <c r="K31" s="377">
        <f t="shared" si="1"/>
        <v>41237.330151606744</v>
      </c>
      <c r="L31" s="235"/>
      <c r="M31" s="141"/>
      <c r="N31" s="141"/>
      <c r="O31" s="141"/>
    </row>
    <row r="32" spans="2:34" s="146" customFormat="1" ht="15.95" customHeight="1">
      <c r="B32" s="515" t="s">
        <v>86</v>
      </c>
      <c r="C32" s="64">
        <f>+'Matriz de consumos'!G12</f>
        <v>0</v>
      </c>
      <c r="D32" s="385">
        <f>+'Matriz de consumos'!G13</f>
        <v>16286.877603919997</v>
      </c>
      <c r="E32" s="385">
        <f>+'Matriz de consumos'!G14</f>
        <v>152.92517161999999</v>
      </c>
      <c r="F32" s="385">
        <f>+'Matriz de consumos'!G15</f>
        <v>0</v>
      </c>
      <c r="G32" s="385">
        <f>+'Matriz de consumos'!G16</f>
        <v>0</v>
      </c>
      <c r="H32" s="385">
        <f>+'Matriz de consumos'!G17</f>
        <v>0</v>
      </c>
      <c r="I32" s="385">
        <f>+'Matriz de consumos'!G18</f>
        <v>0</v>
      </c>
      <c r="J32" s="385">
        <f>+'Matriz de consumos'!G19</f>
        <v>0</v>
      </c>
      <c r="K32" s="377">
        <f t="shared" si="1"/>
        <v>16439.802775539996</v>
      </c>
      <c r="L32" s="235"/>
      <c r="M32" s="141"/>
      <c r="N32" s="141"/>
      <c r="O32" s="141"/>
    </row>
    <row r="33" spans="1:15" s="146" customFormat="1" ht="15.95" customHeight="1">
      <c r="B33" s="515" t="s">
        <v>87</v>
      </c>
      <c r="C33" s="64">
        <f>+'Matriz de consumos'!H12</f>
        <v>0</v>
      </c>
      <c r="D33" s="385">
        <f>+'Matriz de consumos'!H13</f>
        <v>2106.3794747400007</v>
      </c>
      <c r="E33" s="385">
        <f>+'Matriz de consumos'!H14</f>
        <v>2.2024599999999999</v>
      </c>
      <c r="F33" s="385">
        <f>+'Matriz de consumos'!H15</f>
        <v>0</v>
      </c>
      <c r="G33" s="385">
        <f>+'Matriz de consumos'!H16</f>
        <v>0</v>
      </c>
      <c r="H33" s="385">
        <f>+'Matriz de consumos'!H17</f>
        <v>0</v>
      </c>
      <c r="I33" s="385">
        <f>+'Matriz de consumos'!H18</f>
        <v>0</v>
      </c>
      <c r="J33" s="385">
        <f>+'Matriz de consumos'!H19</f>
        <v>0</v>
      </c>
      <c r="K33" s="377">
        <f t="shared" si="1"/>
        <v>2108.5819347400006</v>
      </c>
      <c r="L33" s="235"/>
      <c r="M33" s="141"/>
      <c r="N33" s="141"/>
      <c r="O33" s="141"/>
    </row>
    <row r="34" spans="1:15" s="146" customFormat="1" ht="15.95" customHeight="1">
      <c r="B34" s="515" t="s">
        <v>88</v>
      </c>
      <c r="C34" s="64">
        <f>+'Matriz de consumos'!I12</f>
        <v>0</v>
      </c>
      <c r="D34" s="385">
        <f>+'Matriz de consumos'!I13</f>
        <v>2269.2103490999998</v>
      </c>
      <c r="E34" s="385">
        <f>+'Matriz de consumos'!I14</f>
        <v>0.1913722568</v>
      </c>
      <c r="F34" s="385">
        <f>+'Matriz de consumos'!I15</f>
        <v>0</v>
      </c>
      <c r="G34" s="385">
        <f>+'Matriz de consumos'!I16</f>
        <v>0</v>
      </c>
      <c r="H34" s="385">
        <f>+'Matriz de consumos'!I17</f>
        <v>0</v>
      </c>
      <c r="I34" s="385">
        <f>+'Matriz de consumos'!I18</f>
        <v>0</v>
      </c>
      <c r="J34" s="385">
        <f>+'Matriz de consumos'!I19</f>
        <v>0</v>
      </c>
      <c r="K34" s="377">
        <f t="shared" si="1"/>
        <v>2269.4017213568</v>
      </c>
      <c r="L34" s="235"/>
      <c r="M34" s="141"/>
      <c r="N34" s="141"/>
      <c r="O34" s="141"/>
    </row>
    <row r="35" spans="1:15" s="146" customFormat="1" ht="15.95" customHeight="1">
      <c r="B35" s="453" t="s">
        <v>89</v>
      </c>
      <c r="C35" s="64">
        <f>'Matriz de consumos'!$J12</f>
        <v>0</v>
      </c>
      <c r="D35" s="385">
        <f>'Matriz de consumos'!$J13</f>
        <v>674.20936211919411</v>
      </c>
      <c r="E35" s="385">
        <f>'Matriz de consumos'!$J14</f>
        <v>7.7389032000000002</v>
      </c>
      <c r="F35" s="385">
        <f>'Matriz de consumos'!$J15</f>
        <v>0</v>
      </c>
      <c r="G35" s="385">
        <f>'Matriz de consumos'!$J16</f>
        <v>0</v>
      </c>
      <c r="H35" s="385">
        <f>'Matriz de consumos'!$J17</f>
        <v>0</v>
      </c>
      <c r="I35" s="385">
        <f>'Matriz de consumos'!$J18</f>
        <v>0</v>
      </c>
      <c r="J35" s="385">
        <f>'Matriz de consumos'!$J19</f>
        <v>0</v>
      </c>
      <c r="K35" s="377">
        <f t="shared" si="1"/>
        <v>681.94826531919409</v>
      </c>
      <c r="L35" s="235"/>
      <c r="M35" s="141"/>
      <c r="N35" s="141"/>
      <c r="O35" s="141"/>
    </row>
    <row r="36" spans="1:15" s="146" customFormat="1" ht="15.95" customHeight="1">
      <c r="B36" s="52" t="s">
        <v>90</v>
      </c>
      <c r="C36" s="388">
        <f t="shared" ref="C36:K36" si="2">SUM(C22:C35)+C10</f>
        <v>0</v>
      </c>
      <c r="D36" s="48">
        <f t="shared" si="2"/>
        <v>132807.55459613397</v>
      </c>
      <c r="E36" s="48">
        <f t="shared" si="2"/>
        <v>33794.656289087528</v>
      </c>
      <c r="F36" s="48">
        <f t="shared" si="2"/>
        <v>3705.1538760000003</v>
      </c>
      <c r="G36" s="48">
        <f t="shared" si="2"/>
        <v>2352.90744</v>
      </c>
      <c r="H36" s="48">
        <f t="shared" si="2"/>
        <v>51.667815941999997</v>
      </c>
      <c r="I36" s="48">
        <f t="shared" si="2"/>
        <v>5431.6867176033993</v>
      </c>
      <c r="J36" s="48">
        <f t="shared" si="2"/>
        <v>2873.6718209999999</v>
      </c>
      <c r="K36" s="52">
        <f t="shared" si="2"/>
        <v>181017.29855576687</v>
      </c>
      <c r="L36" s="235"/>
      <c r="M36" s="141"/>
      <c r="N36" s="141"/>
      <c r="O36" s="141"/>
    </row>
    <row r="37" spans="1:15">
      <c r="B37" s="233"/>
      <c r="C37" s="233"/>
      <c r="D37" s="233"/>
      <c r="E37" s="233"/>
      <c r="F37" s="233"/>
      <c r="G37" s="233"/>
      <c r="H37" s="233"/>
      <c r="I37" s="233"/>
      <c r="J37" s="233"/>
      <c r="K37" s="233"/>
      <c r="L37" s="233"/>
    </row>
    <row r="38" spans="1:15">
      <c r="A38" s="186"/>
      <c r="B38" s="66" t="s">
        <v>178</v>
      </c>
      <c r="C38" s="232"/>
      <c r="D38" s="183"/>
      <c r="E38" s="183"/>
      <c r="F38" s="183"/>
      <c r="G38" s="183"/>
      <c r="H38" s="183"/>
      <c r="I38" s="183"/>
      <c r="J38" s="143"/>
      <c r="K38" s="143"/>
      <c r="L38" s="143"/>
    </row>
    <row r="39" spans="1:15">
      <c r="A39" s="186"/>
      <c r="B39" s="66" t="s">
        <v>179</v>
      </c>
      <c r="C39" s="232"/>
      <c r="D39" s="183"/>
      <c r="E39" s="183"/>
      <c r="F39" s="183"/>
      <c r="G39" s="183"/>
      <c r="H39" s="183"/>
      <c r="I39" s="164"/>
    </row>
    <row r="40" spans="1:15">
      <c r="A40" s="186"/>
      <c r="B40" s="66" t="s">
        <v>180</v>
      </c>
      <c r="C40" s="232"/>
      <c r="D40" s="183"/>
      <c r="E40" s="183"/>
      <c r="F40" s="183"/>
      <c r="G40" s="183"/>
      <c r="H40" s="183"/>
      <c r="I40" s="164"/>
    </row>
    <row r="41" spans="1:15">
      <c r="A41" s="186"/>
      <c r="B41" s="66" t="s">
        <v>91</v>
      </c>
      <c r="C41" s="232"/>
      <c r="D41" s="183"/>
      <c r="E41" s="183"/>
      <c r="F41" s="183"/>
      <c r="G41" s="183"/>
      <c r="H41" s="183"/>
      <c r="I41" s="164"/>
    </row>
    <row r="42" spans="1:15">
      <c r="A42" s="186"/>
      <c r="B42" s="66" t="s">
        <v>92</v>
      </c>
      <c r="C42" s="232"/>
      <c r="D42" s="183"/>
      <c r="E42" s="183"/>
      <c r="F42" s="183"/>
      <c r="G42" s="183"/>
      <c r="H42" s="183"/>
      <c r="I42" s="164"/>
    </row>
    <row r="43" spans="1:15">
      <c r="A43" s="186"/>
      <c r="B43" s="66" t="s">
        <v>93</v>
      </c>
      <c r="C43" s="187"/>
      <c r="D43" s="187"/>
      <c r="E43" s="187"/>
      <c r="F43" s="187"/>
      <c r="G43" s="187"/>
      <c r="H43" s="187"/>
      <c r="I43" s="193"/>
      <c r="J43" s="203"/>
    </row>
    <row r="44" spans="1:15">
      <c r="A44" s="186"/>
      <c r="B44" s="66" t="s">
        <v>142</v>
      </c>
      <c r="C44" s="187"/>
      <c r="D44" s="187"/>
      <c r="E44" s="187"/>
      <c r="F44" s="187"/>
      <c r="G44" s="187"/>
      <c r="H44" s="187"/>
      <c r="I44" s="193"/>
      <c r="J44" s="203"/>
    </row>
    <row r="45" spans="1:15">
      <c r="A45" s="186"/>
      <c r="B45" s="66"/>
      <c r="C45" s="185"/>
      <c r="D45" s="137"/>
      <c r="E45" s="137"/>
      <c r="F45" s="137"/>
      <c r="G45" s="137"/>
      <c r="H45" s="137"/>
    </row>
    <row r="46" spans="1:15">
      <c r="A46" s="186"/>
      <c r="B46" s="185"/>
      <c r="C46" s="185"/>
      <c r="D46" s="137"/>
      <c r="E46" s="137"/>
      <c r="F46" s="137"/>
      <c r="G46" s="137"/>
      <c r="H46" s="137"/>
    </row>
    <row r="47" spans="1:15">
      <c r="B47" s="137"/>
      <c r="C47" s="137"/>
      <c r="D47" s="137"/>
      <c r="E47" s="137"/>
      <c r="F47" s="137"/>
      <c r="G47" s="137"/>
      <c r="H47" s="137"/>
    </row>
    <row r="48" spans="1:15">
      <c r="A48" s="137"/>
      <c r="B48" s="137"/>
      <c r="C48" s="137"/>
      <c r="D48" s="137"/>
      <c r="E48" s="137"/>
      <c r="F48" s="137"/>
      <c r="G48" s="137"/>
      <c r="H48" s="137"/>
    </row>
    <row r="49" spans="1:8">
      <c r="A49" s="137"/>
      <c r="B49" s="137"/>
      <c r="C49" s="137"/>
      <c r="D49" s="137"/>
      <c r="E49" s="137"/>
      <c r="F49" s="137"/>
      <c r="G49" s="137"/>
      <c r="H49" s="137"/>
    </row>
    <row r="50" spans="1:8">
      <c r="A50" s="137"/>
      <c r="B50" s="137"/>
      <c r="C50" s="137"/>
      <c r="D50" s="137"/>
      <c r="E50" s="137"/>
      <c r="F50" s="137"/>
      <c r="G50" s="137"/>
      <c r="H50" s="137"/>
    </row>
    <row r="51" spans="1:8">
      <c r="A51" s="137"/>
      <c r="B51" s="137"/>
      <c r="C51" s="137"/>
      <c r="D51" s="137"/>
      <c r="E51" s="137"/>
      <c r="F51" s="137"/>
      <c r="G51" s="137"/>
      <c r="H51" s="137"/>
    </row>
    <row r="52" spans="1:8">
      <c r="A52" s="137"/>
      <c r="B52" s="137"/>
      <c r="C52" s="137"/>
      <c r="D52" s="137"/>
      <c r="E52" s="137"/>
      <c r="F52" s="137"/>
      <c r="G52" s="137"/>
      <c r="H52" s="137"/>
    </row>
    <row r="53" spans="1:8">
      <c r="A53" s="137"/>
      <c r="B53" s="137"/>
      <c r="C53" s="137"/>
      <c r="D53" s="137"/>
      <c r="E53" s="137"/>
      <c r="F53" s="137"/>
      <c r="G53" s="137"/>
      <c r="H53" s="137"/>
    </row>
    <row r="54" spans="1:8">
      <c r="A54" s="137"/>
      <c r="B54" s="137"/>
      <c r="C54" s="137"/>
      <c r="D54" s="137"/>
      <c r="E54" s="137"/>
      <c r="F54" s="137"/>
      <c r="G54" s="137"/>
      <c r="H54" s="137"/>
    </row>
    <row r="55" spans="1:8">
      <c r="A55" s="137"/>
      <c r="B55" s="137"/>
      <c r="C55" s="137"/>
      <c r="D55" s="137"/>
      <c r="E55" s="137"/>
      <c r="F55" s="137"/>
      <c r="G55" s="137"/>
      <c r="H55" s="137"/>
    </row>
    <row r="56" spans="1:8">
      <c r="A56" s="137"/>
      <c r="B56" s="137"/>
      <c r="C56" s="137"/>
      <c r="D56" s="137"/>
      <c r="E56" s="137"/>
      <c r="F56" s="137"/>
      <c r="G56" s="137"/>
      <c r="H56" s="137"/>
    </row>
    <row r="57" spans="1:8">
      <c r="A57" s="137"/>
      <c r="B57" s="137"/>
      <c r="C57" s="137"/>
      <c r="D57" s="137"/>
      <c r="E57" s="137"/>
      <c r="F57" s="137"/>
      <c r="G57" s="137"/>
      <c r="H57" s="137"/>
    </row>
    <row r="58" spans="1:8">
      <c r="A58" s="137"/>
      <c r="B58" s="137"/>
      <c r="C58" s="137"/>
      <c r="D58" s="137"/>
      <c r="E58" s="137"/>
      <c r="F58" s="137"/>
      <c r="G58" s="137"/>
      <c r="H58" s="137"/>
    </row>
    <row r="59" spans="1:8">
      <c r="A59" s="137"/>
      <c r="B59" s="137"/>
      <c r="C59" s="137"/>
      <c r="D59" s="137"/>
      <c r="E59" s="137"/>
      <c r="F59" s="137"/>
      <c r="G59" s="137"/>
      <c r="H59" s="137"/>
    </row>
    <row r="60" spans="1:8">
      <c r="A60" s="137"/>
      <c r="B60" s="137"/>
      <c r="C60" s="137"/>
      <c r="D60" s="137"/>
      <c r="E60" s="137"/>
      <c r="F60" s="137"/>
      <c r="G60" s="137"/>
      <c r="H60" s="137"/>
    </row>
    <row r="61" spans="1:8">
      <c r="A61" s="137"/>
      <c r="B61" s="137"/>
      <c r="C61" s="137"/>
      <c r="D61" s="137"/>
      <c r="E61" s="137"/>
      <c r="F61" s="137"/>
      <c r="G61" s="137"/>
      <c r="H61" s="137"/>
    </row>
    <row r="62" spans="1:8">
      <c r="C62" s="137"/>
      <c r="D62" s="137"/>
      <c r="E62" s="137"/>
      <c r="F62" s="137"/>
      <c r="G62" s="137"/>
      <c r="H62" s="137"/>
    </row>
    <row r="63" spans="1:8">
      <c r="C63" s="137"/>
      <c r="D63" s="137"/>
      <c r="E63" s="137"/>
      <c r="F63" s="137"/>
      <c r="G63" s="137"/>
      <c r="H63" s="137"/>
    </row>
    <row r="64" spans="1:8">
      <c r="C64" s="137"/>
      <c r="D64" s="137"/>
      <c r="E64" s="137"/>
      <c r="F64" s="137"/>
      <c r="G64" s="137"/>
      <c r="H64" s="137"/>
    </row>
    <row r="65" spans="3:8">
      <c r="C65" s="137"/>
      <c r="D65" s="137"/>
      <c r="E65" s="137"/>
      <c r="F65" s="137"/>
      <c r="G65" s="137"/>
      <c r="H65" s="137"/>
    </row>
  </sheetData>
  <mergeCells count="10">
    <mergeCell ref="B8:B9"/>
    <mergeCell ref="K8:K9"/>
    <mergeCell ref="I8:I9"/>
    <mergeCell ref="J8:J9"/>
    <mergeCell ref="C8:C9"/>
    <mergeCell ref="D8:D9"/>
    <mergeCell ref="E8:E9"/>
    <mergeCell ref="F8:F9"/>
    <mergeCell ref="G8:G9"/>
    <mergeCell ref="H8:H9"/>
  </mergeCells>
  <hyperlinks>
    <hyperlink ref="B6" location="Índice!A1" display="VOLVER A INDICE" xr:uid="{00000000-0004-0000-0C00-000000000000}"/>
  </hyperlinks>
  <pageMargins left="0.75" right="0.75" top="1" bottom="1" header="0" footer="0"/>
  <pageSetup orientation="portrait"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39997558519241921"/>
  </sheetPr>
  <dimension ref="A1:P63"/>
  <sheetViews>
    <sheetView workbookViewId="0">
      <selection activeCell="B2" sqref="B2"/>
    </sheetView>
  </sheetViews>
  <sheetFormatPr defaultColWidth="11.42578125" defaultRowHeight="12.75" outlineLevelRow="1"/>
  <cols>
    <col min="1" max="1" width="1.42578125" style="144" customWidth="1"/>
    <col min="2" max="2" width="33.7109375" style="144" customWidth="1"/>
    <col min="3" max="3" width="26.28515625" style="144" customWidth="1"/>
    <col min="4" max="14" width="11.42578125" style="137"/>
    <col min="15" max="16384" width="11.42578125" style="144"/>
  </cols>
  <sheetData>
    <row r="1" spans="2:16" ht="6" customHeight="1"/>
    <row r="2" spans="2:16" s="146" customFormat="1" ht="15.95" customHeight="1">
      <c r="B2" s="80" t="s">
        <v>181</v>
      </c>
      <c r="C2" s="80"/>
      <c r="E2" s="172"/>
      <c r="F2" s="240"/>
      <c r="G2" s="141"/>
      <c r="H2" s="141"/>
      <c r="I2" s="141"/>
      <c r="J2" s="141"/>
      <c r="K2" s="141"/>
      <c r="L2" s="141"/>
      <c r="M2" s="141"/>
      <c r="N2" s="141"/>
    </row>
    <row r="3" spans="2:16" s="146" customFormat="1" ht="15.95" customHeight="1">
      <c r="B3" s="80" t="s">
        <v>76</v>
      </c>
      <c r="C3" s="80"/>
      <c r="E3" s="171"/>
      <c r="F3" s="240"/>
      <c r="G3" s="141"/>
      <c r="H3" s="141"/>
      <c r="I3" s="141"/>
      <c r="J3" s="141"/>
      <c r="K3" s="141"/>
      <c r="L3" s="141"/>
      <c r="M3" s="141"/>
      <c r="N3" s="141"/>
    </row>
    <row r="4" spans="2:16" s="146" customFormat="1" ht="15.95" customHeight="1">
      <c r="B4" s="80" t="s">
        <v>77</v>
      </c>
      <c r="C4" s="80"/>
      <c r="E4" s="171"/>
      <c r="F4" s="240"/>
      <c r="G4" s="141"/>
      <c r="H4" s="141"/>
      <c r="I4" s="141"/>
      <c r="J4" s="141"/>
      <c r="K4" s="141"/>
      <c r="L4" s="141"/>
      <c r="M4" s="141"/>
      <c r="N4" s="141"/>
    </row>
    <row r="5" spans="2:16" s="146" customFormat="1" ht="15.95" customHeight="1">
      <c r="B5" s="67" t="s">
        <v>78</v>
      </c>
      <c r="C5" s="80"/>
      <c r="E5" s="171"/>
      <c r="F5" s="240"/>
      <c r="G5" s="141"/>
      <c r="H5" s="141"/>
      <c r="I5" s="141"/>
      <c r="J5" s="141"/>
      <c r="K5" s="141"/>
      <c r="L5" s="141"/>
      <c r="M5" s="141"/>
      <c r="N5" s="141"/>
    </row>
    <row r="6" spans="2:16" s="146" customFormat="1" ht="15.95" customHeight="1">
      <c r="B6" s="67"/>
      <c r="C6" s="80"/>
      <c r="E6" s="171"/>
      <c r="F6" s="240"/>
      <c r="G6" s="141"/>
      <c r="H6" s="141"/>
      <c r="I6" s="141"/>
      <c r="J6" s="141"/>
      <c r="K6" s="141"/>
      <c r="L6" s="141"/>
      <c r="M6" s="141"/>
      <c r="N6" s="141"/>
    </row>
    <row r="7" spans="2:16" s="146" customFormat="1" ht="15.95" customHeight="1">
      <c r="B7" s="50"/>
      <c r="C7" s="48" t="s">
        <v>181</v>
      </c>
      <c r="F7" s="240"/>
      <c r="G7" s="141"/>
      <c r="H7" s="141"/>
      <c r="I7" s="141"/>
      <c r="J7" s="141"/>
      <c r="K7" s="141"/>
      <c r="L7" s="141"/>
      <c r="M7" s="141"/>
      <c r="N7" s="141"/>
    </row>
    <row r="8" spans="2:16" s="146" customFormat="1" ht="15.95" customHeight="1">
      <c r="B8" s="433" t="s">
        <v>182</v>
      </c>
      <c r="C8" s="366">
        <f>'Producción bruta'!E30</f>
        <v>2938.8418269849594</v>
      </c>
      <c r="F8" s="240"/>
      <c r="G8" s="141"/>
      <c r="H8" s="141"/>
      <c r="I8" s="141"/>
      <c r="J8" s="141"/>
      <c r="K8" s="141"/>
      <c r="L8" s="141"/>
      <c r="M8" s="141"/>
      <c r="N8" s="141"/>
    </row>
    <row r="9" spans="2:16" s="146" customFormat="1" ht="15.95" customHeight="1">
      <c r="B9" s="433" t="s">
        <v>183</v>
      </c>
      <c r="C9" s="366">
        <f>'Balance de energía'!U4</f>
        <v>15.78949009664</v>
      </c>
      <c r="F9" s="240"/>
      <c r="G9" s="141"/>
      <c r="H9" s="141"/>
      <c r="I9" s="141"/>
      <c r="J9" s="141"/>
      <c r="K9" s="141"/>
      <c r="L9" s="141"/>
      <c r="M9" s="141"/>
      <c r="N9" s="141"/>
      <c r="O9" s="141"/>
      <c r="P9" s="141"/>
    </row>
    <row r="10" spans="2:16" s="146" customFormat="1" ht="15.95" customHeight="1">
      <c r="B10" s="433" t="s">
        <v>184</v>
      </c>
      <c r="C10" s="366">
        <f>'Balance de energía'!U5</f>
        <v>119.5083696928</v>
      </c>
      <c r="D10" s="171"/>
      <c r="E10" s="171"/>
      <c r="F10" s="240"/>
      <c r="G10" s="141"/>
      <c r="H10" s="141"/>
      <c r="I10" s="141"/>
      <c r="J10" s="141"/>
      <c r="K10" s="141"/>
      <c r="L10" s="141"/>
      <c r="M10" s="141"/>
      <c r="N10" s="141"/>
      <c r="O10" s="141"/>
      <c r="P10" s="141"/>
    </row>
    <row r="11" spans="2:16" s="146" customFormat="1" ht="15.95" customHeight="1">
      <c r="B11" s="433" t="s">
        <v>185</v>
      </c>
      <c r="C11" s="366">
        <f>'Balance de energía'!U8+'Balance de energía'!U9+'Balance de energía'!U19</f>
        <v>24.595657912178794</v>
      </c>
      <c r="D11" s="171"/>
      <c r="E11" s="171"/>
      <c r="F11" s="240"/>
      <c r="G11" s="141"/>
      <c r="H11" s="141"/>
      <c r="I11" s="141"/>
      <c r="J11" s="141"/>
      <c r="K11" s="141"/>
      <c r="L11" s="141"/>
      <c r="M11" s="141"/>
      <c r="N11" s="141"/>
      <c r="O11" s="141"/>
      <c r="P11" s="141"/>
    </row>
    <row r="12" spans="2:16" s="146" customFormat="1" ht="15.95" customHeight="1">
      <c r="B12" s="432" t="s">
        <v>117</v>
      </c>
      <c r="C12" s="518">
        <f>'Matriz de consumos'!U9</f>
        <v>2794.7377993799805</v>
      </c>
      <c r="D12" s="171"/>
      <c r="E12" s="171"/>
      <c r="F12" s="240"/>
      <c r="G12" s="141"/>
      <c r="H12" s="141"/>
      <c r="I12" s="141"/>
      <c r="J12" s="141"/>
      <c r="K12" s="141"/>
      <c r="L12" s="141"/>
      <c r="M12" s="141"/>
      <c r="N12" s="141"/>
      <c r="O12" s="141"/>
      <c r="P12" s="141"/>
    </row>
    <row r="13" spans="2:16" s="146" customFormat="1" ht="15.95" customHeight="1">
      <c r="B13" s="519" t="s">
        <v>186</v>
      </c>
      <c r="C13" s="430">
        <f>'Balance de energía'!U21</f>
        <v>746.14472096638019</v>
      </c>
      <c r="D13" s="171"/>
      <c r="E13" s="171"/>
      <c r="F13" s="240"/>
      <c r="G13" s="141"/>
      <c r="H13" s="141"/>
      <c r="I13" s="141"/>
      <c r="J13" s="141"/>
      <c r="K13" s="141"/>
      <c r="L13" s="141"/>
      <c r="M13" s="141"/>
      <c r="N13" s="141"/>
      <c r="O13" s="141"/>
      <c r="P13" s="141"/>
    </row>
    <row r="14" spans="2:16" s="146" customFormat="1" ht="15.95" customHeight="1">
      <c r="B14" s="519" t="s">
        <v>187</v>
      </c>
      <c r="C14" s="430">
        <f>+SUM(C15:C19)</f>
        <v>2048.5930784135994</v>
      </c>
      <c r="D14" s="171"/>
      <c r="E14" s="171"/>
      <c r="F14" s="240"/>
      <c r="G14" s="141"/>
      <c r="H14" s="141"/>
      <c r="I14" s="141"/>
      <c r="J14" s="141"/>
      <c r="K14" s="141"/>
      <c r="L14" s="141"/>
      <c r="M14" s="141"/>
      <c r="N14" s="141"/>
      <c r="O14" s="141"/>
      <c r="P14" s="141"/>
    </row>
    <row r="15" spans="2:16" s="146" customFormat="1" ht="15.95" customHeight="1" outlineLevel="1">
      <c r="B15" s="520" t="s">
        <v>188</v>
      </c>
      <c r="C15" s="517">
        <v>987.09222012960004</v>
      </c>
      <c r="D15" s="171"/>
      <c r="E15" s="171"/>
      <c r="F15" s="240"/>
      <c r="G15" s="141"/>
      <c r="H15" s="141"/>
      <c r="I15" s="141"/>
      <c r="J15" s="141"/>
      <c r="K15" s="141"/>
      <c r="L15" s="141"/>
      <c r="M15" s="141"/>
      <c r="N15" s="141"/>
      <c r="O15" s="141"/>
      <c r="P15" s="141"/>
    </row>
    <row r="16" spans="2:16" s="146" customFormat="1" ht="15.95" customHeight="1" outlineLevel="1">
      <c r="B16" s="521" t="s">
        <v>189</v>
      </c>
      <c r="C16" s="517">
        <v>129.90722846400001</v>
      </c>
      <c r="D16" s="171"/>
      <c r="E16" s="171"/>
      <c r="F16" s="240"/>
      <c r="G16" s="141"/>
      <c r="H16" s="141"/>
      <c r="I16" s="141"/>
      <c r="J16" s="141"/>
      <c r="K16" s="141"/>
      <c r="L16" s="141"/>
      <c r="M16" s="141"/>
      <c r="N16" s="141"/>
      <c r="O16" s="141"/>
      <c r="P16" s="141"/>
    </row>
    <row r="17" spans="1:16" ht="16.5" customHeight="1" outlineLevel="1">
      <c r="B17" s="521" t="s">
        <v>190</v>
      </c>
      <c r="C17" s="517">
        <v>843.92836877999991</v>
      </c>
      <c r="D17" s="238"/>
      <c r="E17" s="238"/>
      <c r="F17" s="237"/>
      <c r="O17" s="137"/>
      <c r="P17" s="137"/>
    </row>
    <row r="18" spans="1:16" s="137" customFormat="1" outlineLevel="1">
      <c r="A18" s="185"/>
      <c r="B18" s="521" t="s">
        <v>191</v>
      </c>
      <c r="C18" s="517">
        <v>42.65806104</v>
      </c>
      <c r="D18" s="187"/>
      <c r="E18" s="187"/>
      <c r="F18" s="239"/>
    </row>
    <row r="19" spans="1:16" s="137" customFormat="1" outlineLevel="1">
      <c r="A19" s="185"/>
      <c r="B19" s="522" t="s">
        <v>192</v>
      </c>
      <c r="C19" s="517">
        <v>45.007199999999997</v>
      </c>
      <c r="D19" s="187"/>
      <c r="E19" s="187"/>
      <c r="F19" s="239"/>
    </row>
    <row r="20" spans="1:16" s="137" customFormat="1">
      <c r="B20" s="160"/>
      <c r="C20" s="516"/>
      <c r="D20" s="238"/>
      <c r="E20" s="238"/>
      <c r="F20" s="237"/>
    </row>
    <row r="21" spans="1:16" s="137" customFormat="1"/>
    <row r="22" spans="1:16" s="137" customFormat="1">
      <c r="B22" s="66" t="s">
        <v>93</v>
      </c>
    </row>
    <row r="23" spans="1:16" s="137" customFormat="1">
      <c r="B23" s="66" t="s">
        <v>142</v>
      </c>
    </row>
    <row r="24" spans="1:16" s="137" customFormat="1">
      <c r="B24" s="66"/>
    </row>
    <row r="25" spans="1:16" s="137" customFormat="1"/>
    <row r="26" spans="1:16" s="137" customFormat="1"/>
    <row r="27" spans="1:16" s="137" customFormat="1"/>
    <row r="28" spans="1:16" s="137" customFormat="1"/>
    <row r="29" spans="1:16" s="137" customFormat="1"/>
    <row r="30" spans="1:16" s="137" customFormat="1"/>
    <row r="31" spans="1:16" s="137" customFormat="1"/>
    <row r="32" spans="1:16" s="137" customFormat="1"/>
    <row r="33" s="137" customFormat="1"/>
    <row r="34" s="137" customFormat="1"/>
    <row r="35" s="137" customFormat="1"/>
    <row r="36" s="137" customFormat="1"/>
    <row r="37" s="137" customFormat="1"/>
    <row r="38" s="137" customFormat="1"/>
    <row r="39" s="137" customFormat="1"/>
    <row r="40" s="137" customFormat="1"/>
    <row r="41" s="137" customFormat="1"/>
    <row r="42" s="137" customFormat="1"/>
    <row r="43" s="137" customFormat="1"/>
    <row r="44" s="137" customFormat="1"/>
    <row r="45" s="137" customFormat="1"/>
    <row r="46" s="137" customFormat="1"/>
    <row r="47" s="137" customFormat="1"/>
    <row r="48" s="137" customFormat="1"/>
    <row r="49" spans="3:16" s="137" customFormat="1"/>
    <row r="50" spans="3:16">
      <c r="C50" s="137"/>
      <c r="O50" s="137"/>
      <c r="P50" s="137"/>
    </row>
    <row r="51" spans="3:16">
      <c r="C51" s="137"/>
      <c r="O51" s="137"/>
      <c r="P51" s="137"/>
    </row>
    <row r="52" spans="3:16">
      <c r="C52" s="137"/>
      <c r="O52" s="137"/>
      <c r="P52" s="137"/>
    </row>
    <row r="53" spans="3:16">
      <c r="C53" s="137"/>
      <c r="O53" s="137"/>
      <c r="P53" s="137"/>
    </row>
    <row r="54" spans="3:16">
      <c r="C54" s="137"/>
      <c r="O54" s="137"/>
      <c r="P54" s="137"/>
    </row>
    <row r="55" spans="3:16">
      <c r="C55" s="137"/>
      <c r="O55" s="137"/>
      <c r="P55" s="137"/>
    </row>
    <row r="56" spans="3:16">
      <c r="C56" s="137"/>
      <c r="O56" s="137"/>
      <c r="P56" s="137"/>
    </row>
    <row r="57" spans="3:16">
      <c r="C57" s="137"/>
      <c r="O57" s="137"/>
      <c r="P57" s="137"/>
    </row>
    <row r="58" spans="3:16">
      <c r="C58" s="137"/>
      <c r="O58" s="137"/>
      <c r="P58" s="137"/>
    </row>
    <row r="59" spans="3:16">
      <c r="C59" s="137"/>
      <c r="O59" s="137"/>
      <c r="P59" s="137"/>
    </row>
    <row r="60" spans="3:16">
      <c r="C60" s="137"/>
      <c r="O60" s="137"/>
      <c r="P60" s="137"/>
    </row>
    <row r="61" spans="3:16">
      <c r="C61" s="137"/>
      <c r="O61" s="137"/>
      <c r="P61" s="137"/>
    </row>
    <row r="62" spans="3:16">
      <c r="C62" s="137"/>
      <c r="O62" s="137"/>
      <c r="P62" s="137"/>
    </row>
    <row r="63" spans="3:16">
      <c r="C63" s="137"/>
      <c r="O63" s="137"/>
      <c r="P63" s="137"/>
    </row>
  </sheetData>
  <hyperlinks>
    <hyperlink ref="B5" location="Índice!A1" display="VOLVER A INDICE" xr:uid="{00000000-0004-0000-0D00-000000000000}"/>
  </hyperlinks>
  <pageMargins left="0.75" right="0.75" top="1" bottom="1" header="0" footer="0"/>
  <pageSetup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E41"/>
  <sheetViews>
    <sheetView workbookViewId="0"/>
  </sheetViews>
  <sheetFormatPr defaultColWidth="9.140625" defaultRowHeight="15"/>
  <cols>
    <col min="1" max="1" width="2.5703125" style="44" customWidth="1"/>
    <col min="2" max="2" width="6" style="44" customWidth="1"/>
    <col min="3" max="3" width="9.140625" style="44"/>
    <col min="4" max="4" width="22.42578125" style="44" customWidth="1"/>
    <col min="5" max="5" width="15.42578125" style="44" customWidth="1"/>
    <col min="6" max="16384" width="9.140625" style="44"/>
  </cols>
  <sheetData>
    <row r="2" spans="2:5">
      <c r="B2" s="80" t="s">
        <v>193</v>
      </c>
    </row>
    <row r="3" spans="2:5">
      <c r="B3" s="80" t="s">
        <v>76</v>
      </c>
    </row>
    <row r="4" spans="2:5">
      <c r="B4" s="80" t="s">
        <v>77</v>
      </c>
    </row>
    <row r="5" spans="2:5">
      <c r="B5" s="67" t="s">
        <v>78</v>
      </c>
    </row>
    <row r="7" spans="2:5">
      <c r="B7" s="50" t="s">
        <v>79</v>
      </c>
      <c r="C7" s="48"/>
      <c r="D7" s="48"/>
      <c r="E7" s="48" t="s">
        <v>107</v>
      </c>
    </row>
    <row r="8" spans="2:5">
      <c r="B8" s="52"/>
      <c r="C8" s="52" t="s">
        <v>194</v>
      </c>
      <c r="D8" s="48"/>
      <c r="E8" s="48"/>
    </row>
    <row r="9" spans="2:5">
      <c r="B9" s="49"/>
      <c r="C9" s="51" t="s">
        <v>82</v>
      </c>
      <c r="D9" s="49"/>
      <c r="E9" s="47">
        <f>'Balance de energía'!C3</f>
        <v>2209.1692703779195</v>
      </c>
    </row>
    <row r="10" spans="2:5">
      <c r="B10" s="49"/>
      <c r="C10" s="51" t="s">
        <v>83</v>
      </c>
      <c r="D10" s="49"/>
      <c r="E10" s="47">
        <f>'Balance de energía'!D3</f>
        <v>11252.567906214725</v>
      </c>
    </row>
    <row r="11" spans="2:5">
      <c r="B11" s="49"/>
      <c r="C11" s="51" t="s">
        <v>84</v>
      </c>
      <c r="D11" s="49"/>
      <c r="E11" s="47">
        <f>'Balance de energía'!E3</f>
        <v>10671.372646</v>
      </c>
    </row>
    <row r="12" spans="2:5">
      <c r="B12" s="49"/>
      <c r="C12" s="51" t="s">
        <v>85</v>
      </c>
      <c r="D12" s="49"/>
      <c r="E12" s="47">
        <f>'Balance de energía'!F3</f>
        <v>77369.560353418841</v>
      </c>
    </row>
    <row r="13" spans="2:5">
      <c r="B13" s="49"/>
      <c r="C13" s="51" t="s">
        <v>86</v>
      </c>
      <c r="D13" s="49"/>
      <c r="E13" s="47">
        <v>16439.802775539996</v>
      </c>
    </row>
    <row r="14" spans="2:5">
      <c r="B14" s="49"/>
      <c r="C14" s="51" t="s">
        <v>87</v>
      </c>
      <c r="D14" s="49"/>
      <c r="E14" s="47">
        <v>2108.5819347400006</v>
      </c>
    </row>
    <row r="15" spans="2:5">
      <c r="B15" s="49"/>
      <c r="C15" s="51" t="s">
        <v>88</v>
      </c>
      <c r="D15" s="49"/>
      <c r="E15" s="47">
        <v>2269.4017213568</v>
      </c>
    </row>
    <row r="16" spans="2:5">
      <c r="B16" s="49"/>
      <c r="C16" s="51" t="s">
        <v>89</v>
      </c>
      <c r="D16" s="49"/>
      <c r="E16" s="47">
        <f>'Balance de energía'!J3</f>
        <v>895.07415940497469</v>
      </c>
    </row>
    <row r="17" spans="2:5">
      <c r="B17" s="52"/>
      <c r="C17" s="52" t="s">
        <v>195</v>
      </c>
      <c r="D17" s="46"/>
      <c r="E17" s="46"/>
    </row>
    <row r="18" spans="2:5">
      <c r="B18" s="49"/>
      <c r="C18" s="57" t="s">
        <v>99</v>
      </c>
      <c r="D18" s="57"/>
      <c r="E18" s="47">
        <v>64888.525217112387</v>
      </c>
    </row>
    <row r="19" spans="2:5">
      <c r="B19" s="54"/>
      <c r="C19" s="56" t="s">
        <v>196</v>
      </c>
      <c r="D19" s="56"/>
      <c r="E19" s="54"/>
    </row>
    <row r="20" spans="2:5">
      <c r="B20" s="49"/>
      <c r="C20" s="49"/>
      <c r="D20" s="57" t="s">
        <v>118</v>
      </c>
      <c r="E20" s="47">
        <v>31691.730966419993</v>
      </c>
    </row>
    <row r="21" spans="2:5">
      <c r="B21" s="49"/>
      <c r="C21" s="49"/>
      <c r="D21" s="51" t="s">
        <v>119</v>
      </c>
      <c r="E21" s="47">
        <v>12805.690976399997</v>
      </c>
    </row>
    <row r="22" spans="2:5">
      <c r="B22" s="49"/>
      <c r="C22" s="49"/>
      <c r="D22" s="51" t="s">
        <v>165</v>
      </c>
      <c r="E22" s="47">
        <v>33306.998763102398</v>
      </c>
    </row>
    <row r="23" spans="2:5">
      <c r="B23" s="49"/>
      <c r="C23" s="49"/>
      <c r="D23" s="51" t="s">
        <v>121</v>
      </c>
      <c r="E23" s="47">
        <v>1784.4626600910001</v>
      </c>
    </row>
    <row r="24" spans="2:5">
      <c r="B24" s="49"/>
      <c r="C24" s="49"/>
      <c r="D24" s="51" t="s">
        <v>122</v>
      </c>
      <c r="E24" s="47">
        <v>3031.5950714225</v>
      </c>
    </row>
    <row r="25" spans="2:5">
      <c r="B25" s="49"/>
      <c r="C25" s="49"/>
      <c r="D25" s="51" t="s">
        <v>123</v>
      </c>
      <c r="E25" s="47">
        <v>45.007622939999997</v>
      </c>
    </row>
    <row r="26" spans="2:5">
      <c r="B26" s="49"/>
      <c r="C26" s="49"/>
      <c r="D26" s="51" t="s">
        <v>124</v>
      </c>
      <c r="E26" s="47">
        <v>6124.5885237570001</v>
      </c>
    </row>
    <row r="27" spans="2:5">
      <c r="B27" s="49"/>
      <c r="C27" s="49"/>
      <c r="D27" s="51" t="s">
        <v>125</v>
      </c>
      <c r="E27" s="47">
        <v>554.59049000000005</v>
      </c>
    </row>
    <row r="28" spans="2:5">
      <c r="B28" s="49"/>
      <c r="C28" s="49"/>
      <c r="D28" s="51" t="s">
        <v>126</v>
      </c>
      <c r="E28" s="47">
        <v>1.4944397348700003</v>
      </c>
    </row>
    <row r="29" spans="2:5">
      <c r="B29" s="49"/>
      <c r="C29" s="49"/>
      <c r="D29" s="51" t="s">
        <v>127</v>
      </c>
      <c r="E29" s="47">
        <v>2552.9775540240007</v>
      </c>
    </row>
    <row r="30" spans="2:5">
      <c r="B30" s="49"/>
      <c r="C30" s="49"/>
      <c r="D30" s="51" t="s">
        <v>197</v>
      </c>
      <c r="E30" s="47">
        <v>2938.8418269849594</v>
      </c>
    </row>
    <row r="31" spans="2:5">
      <c r="B31" s="58"/>
      <c r="C31" s="58" t="s">
        <v>198</v>
      </c>
      <c r="D31" s="55"/>
      <c r="E31" s="54"/>
    </row>
    <row r="32" spans="2:5">
      <c r="B32" s="49"/>
      <c r="C32" s="49"/>
      <c r="D32" s="51" t="s">
        <v>100</v>
      </c>
      <c r="E32" s="47">
        <v>2613</v>
      </c>
    </row>
    <row r="33" spans="2:5">
      <c r="B33" s="49"/>
      <c r="C33" s="49"/>
      <c r="D33" s="51" t="s">
        <v>101</v>
      </c>
      <c r="E33" s="47">
        <v>912.39</v>
      </c>
    </row>
    <row r="34" spans="2:5">
      <c r="B34" s="49"/>
      <c r="C34" s="49"/>
      <c r="D34" s="51" t="s">
        <v>102</v>
      </c>
      <c r="E34" s="53">
        <v>171.75</v>
      </c>
    </row>
    <row r="35" spans="2:5">
      <c r="B35" s="49"/>
      <c r="C35" s="49"/>
      <c r="D35" s="51" t="s">
        <v>199</v>
      </c>
      <c r="E35" s="53">
        <v>703.86199999999997</v>
      </c>
    </row>
    <row r="36" spans="2:5">
      <c r="B36" s="58"/>
      <c r="C36" s="58" t="s">
        <v>200</v>
      </c>
      <c r="D36" s="55"/>
      <c r="E36" s="59"/>
    </row>
    <row r="37" spans="2:5">
      <c r="B37" s="49"/>
      <c r="C37" s="49"/>
      <c r="D37" s="51" t="s">
        <v>104</v>
      </c>
      <c r="E37" s="53">
        <v>50.930842930799997</v>
      </c>
    </row>
    <row r="38" spans="2:5">
      <c r="B38" s="49"/>
      <c r="C38" s="49"/>
      <c r="D38" s="51" t="s">
        <v>105</v>
      </c>
      <c r="E38" s="53">
        <v>2136.0401690000003</v>
      </c>
    </row>
    <row r="40" spans="2:5">
      <c r="B40" s="66" t="s">
        <v>91</v>
      </c>
    </row>
    <row r="41" spans="2:5">
      <c r="B41" s="66" t="s">
        <v>92</v>
      </c>
    </row>
  </sheetData>
  <hyperlinks>
    <hyperlink ref="B5" location="Índice!A1" display="VOLVER A INDICE"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AC54"/>
  <sheetViews>
    <sheetView zoomScaleNormal="100" workbookViewId="0"/>
  </sheetViews>
  <sheetFormatPr defaultColWidth="11.42578125" defaultRowHeight="15"/>
  <cols>
    <col min="1" max="1" width="3.7109375" style="44" customWidth="1"/>
    <col min="2" max="2" width="31.140625" style="44" customWidth="1"/>
    <col min="3" max="16384" width="11.42578125" style="44"/>
  </cols>
  <sheetData>
    <row r="2" spans="2:29">
      <c r="B2" s="80" t="s">
        <v>201</v>
      </c>
    </row>
    <row r="3" spans="2:29">
      <c r="B3" s="80" t="s">
        <v>76</v>
      </c>
    </row>
    <row r="4" spans="2:29">
      <c r="B4" s="80" t="s">
        <v>77</v>
      </c>
    </row>
    <row r="5" spans="2:29">
      <c r="B5" s="81" t="s">
        <v>78</v>
      </c>
      <c r="L5" s="65"/>
    </row>
    <row r="7" spans="2:29">
      <c r="B7" s="87"/>
      <c r="C7" s="579" t="s">
        <v>202</v>
      </c>
      <c r="D7" s="580"/>
      <c r="E7" s="580"/>
      <c r="F7" s="580"/>
      <c r="G7" s="580"/>
      <c r="H7" s="580"/>
      <c r="I7" s="580"/>
      <c r="J7" s="581"/>
      <c r="K7" s="579" t="s">
        <v>203</v>
      </c>
      <c r="L7" s="580"/>
      <c r="M7" s="580"/>
      <c r="N7" s="580"/>
      <c r="O7" s="580"/>
      <c r="P7" s="580"/>
      <c r="Q7" s="580"/>
      <c r="R7" s="580"/>
      <c r="S7" s="580"/>
      <c r="T7" s="580"/>
      <c r="U7" s="581"/>
      <c r="V7" s="582" t="s">
        <v>99</v>
      </c>
      <c r="W7" s="584" t="s">
        <v>204</v>
      </c>
      <c r="X7" s="585"/>
      <c r="Y7" s="585"/>
      <c r="Z7" s="586"/>
      <c r="AA7" s="587" t="s">
        <v>104</v>
      </c>
      <c r="AB7" s="589" t="s">
        <v>105</v>
      </c>
      <c r="AC7" s="577" t="s">
        <v>205</v>
      </c>
    </row>
    <row r="8" spans="2:29" ht="22.5">
      <c r="B8" s="88"/>
      <c r="C8" s="444" t="s">
        <v>82</v>
      </c>
      <c r="D8" s="445" t="s">
        <v>83</v>
      </c>
      <c r="E8" s="445" t="s">
        <v>84</v>
      </c>
      <c r="F8" s="445" t="s">
        <v>206</v>
      </c>
      <c r="G8" s="445" t="s">
        <v>86</v>
      </c>
      <c r="H8" s="445" t="s">
        <v>87</v>
      </c>
      <c r="I8" s="445" t="s">
        <v>88</v>
      </c>
      <c r="J8" s="446" t="s">
        <v>89</v>
      </c>
      <c r="K8" s="445" t="s">
        <v>118</v>
      </c>
      <c r="L8" s="447" t="s">
        <v>119</v>
      </c>
      <c r="M8" s="447" t="s">
        <v>165</v>
      </c>
      <c r="N8" s="445" t="s">
        <v>121</v>
      </c>
      <c r="O8" s="445" t="s">
        <v>122</v>
      </c>
      <c r="P8" s="445" t="s">
        <v>123</v>
      </c>
      <c r="Q8" s="445" t="s">
        <v>124</v>
      </c>
      <c r="R8" s="445" t="s">
        <v>125</v>
      </c>
      <c r="S8" s="445" t="s">
        <v>126</v>
      </c>
      <c r="T8" s="445" t="s">
        <v>127</v>
      </c>
      <c r="U8" s="445" t="s">
        <v>197</v>
      </c>
      <c r="V8" s="583"/>
      <c r="W8" s="448" t="s">
        <v>100</v>
      </c>
      <c r="X8" s="449" t="s">
        <v>101</v>
      </c>
      <c r="Y8" s="449" t="s">
        <v>102</v>
      </c>
      <c r="Z8" s="450" t="s">
        <v>199</v>
      </c>
      <c r="AA8" s="588"/>
      <c r="AB8" s="590"/>
      <c r="AC8" s="578"/>
    </row>
    <row r="9" spans="2:29">
      <c r="B9" s="89" t="s">
        <v>117</v>
      </c>
      <c r="C9" s="91">
        <f>C11+C21</f>
        <v>91617.987710245856</v>
      </c>
      <c r="D9" s="86">
        <f t="shared" ref="D9:AC9" si="0">D11+D21</f>
        <v>44135.032783183124</v>
      </c>
      <c r="E9" s="86">
        <f t="shared" si="0"/>
        <v>78749.013836970349</v>
      </c>
      <c r="F9" s="86">
        <f t="shared" si="0"/>
        <v>78328.748575261401</v>
      </c>
      <c r="G9" s="86">
        <f t="shared" si="0"/>
        <v>16439.802775539996</v>
      </c>
      <c r="H9" s="86">
        <f t="shared" si="0"/>
        <v>2108.5819347400006</v>
      </c>
      <c r="I9" s="86">
        <f t="shared" si="0"/>
        <v>2269.4017213568</v>
      </c>
      <c r="J9" s="86">
        <f t="shared" si="0"/>
        <v>730.94176371919411</v>
      </c>
      <c r="K9" s="86">
        <f t="shared" si="0"/>
        <v>89952.023935693782</v>
      </c>
      <c r="L9" s="86">
        <f t="shared" si="0"/>
        <v>10279.782587253794</v>
      </c>
      <c r="M9" s="86">
        <f t="shared" si="0"/>
        <v>37548.556927570862</v>
      </c>
      <c r="N9" s="86">
        <f t="shared" si="0"/>
        <v>1761.6061714590003</v>
      </c>
      <c r="O9" s="86">
        <f t="shared" si="0"/>
        <v>15029.058915539496</v>
      </c>
      <c r="P9" s="86">
        <f t="shared" si="0"/>
        <v>67.995537119999995</v>
      </c>
      <c r="Q9" s="86">
        <f t="shared" si="0"/>
        <v>11413.970375228999</v>
      </c>
      <c r="R9" s="86">
        <f t="shared" si="0"/>
        <v>1945.6823798399998</v>
      </c>
      <c r="S9" s="86">
        <f t="shared" si="0"/>
        <v>1.494439737</v>
      </c>
      <c r="T9" s="86">
        <f t="shared" si="0"/>
        <v>3908.7116100000003</v>
      </c>
      <c r="U9" s="86">
        <f t="shared" si="0"/>
        <v>2794.7377993799805</v>
      </c>
      <c r="V9" s="97">
        <f t="shared" si="0"/>
        <v>61701.539627336111</v>
      </c>
      <c r="W9" s="86">
        <f t="shared" si="0"/>
        <v>2441.40714564067</v>
      </c>
      <c r="X9" s="86">
        <f t="shared" si="0"/>
        <v>856.13300000000004</v>
      </c>
      <c r="Y9" s="86">
        <f t="shared" si="0"/>
        <v>171.75</v>
      </c>
      <c r="Z9" s="86">
        <f t="shared" si="0"/>
        <v>633.60500000000002</v>
      </c>
      <c r="AA9" s="97">
        <f t="shared" si="0"/>
        <v>48.275418320840004</v>
      </c>
      <c r="AB9" s="86">
        <f t="shared" si="0"/>
        <v>0</v>
      </c>
      <c r="AC9" s="92">
        <f t="shared" si="0"/>
        <v>554935.84197113721</v>
      </c>
    </row>
    <row r="11" spans="2:29">
      <c r="B11" s="85" t="s">
        <v>207</v>
      </c>
      <c r="C11" s="91">
        <f>SUM(C12:C19)</f>
        <v>91617.987710245856</v>
      </c>
      <c r="D11" s="86">
        <f t="shared" ref="D11:AC11" si="1">SUM(D12:D19)</f>
        <v>26617.187489687611</v>
      </c>
      <c r="E11" s="86">
        <f t="shared" si="1"/>
        <v>76373.004886970346</v>
      </c>
      <c r="F11" s="86">
        <f t="shared" si="1"/>
        <v>41237.330151606744</v>
      </c>
      <c r="G11" s="86">
        <f t="shared" si="1"/>
        <v>16439.802775539996</v>
      </c>
      <c r="H11" s="86">
        <f t="shared" si="1"/>
        <v>2108.5819347400006</v>
      </c>
      <c r="I11" s="86">
        <f t="shared" si="1"/>
        <v>2269.4017213568</v>
      </c>
      <c r="J11" s="100">
        <f t="shared" si="1"/>
        <v>681.94826531919409</v>
      </c>
      <c r="K11" s="86">
        <f t="shared" si="1"/>
        <v>6274.0869140647901</v>
      </c>
      <c r="L11" s="86">
        <f t="shared" si="1"/>
        <v>1514.9354036250002</v>
      </c>
      <c r="M11" s="86">
        <f t="shared" si="1"/>
        <v>710.42751950240017</v>
      </c>
      <c r="N11" s="86">
        <f t="shared" si="1"/>
        <v>629.2832638230002</v>
      </c>
      <c r="O11" s="86">
        <f t="shared" si="1"/>
        <v>183.47930554099932</v>
      </c>
      <c r="P11" s="86">
        <f t="shared" si="1"/>
        <v>2.1536184600000001</v>
      </c>
      <c r="Q11" s="86">
        <f t="shared" si="1"/>
        <v>0.17973009000000001</v>
      </c>
      <c r="R11" s="86">
        <f t="shared" si="1"/>
        <v>1945.6694354399999</v>
      </c>
      <c r="S11" s="86">
        <f t="shared" si="1"/>
        <v>0</v>
      </c>
      <c r="T11" s="86">
        <f t="shared" si="1"/>
        <v>1676.9186999999999</v>
      </c>
      <c r="U11" s="86">
        <f t="shared" si="1"/>
        <v>0</v>
      </c>
      <c r="V11" s="97">
        <f t="shared" si="1"/>
        <v>0</v>
      </c>
      <c r="W11" s="86">
        <f t="shared" si="1"/>
        <v>2352.90744</v>
      </c>
      <c r="X11" s="86">
        <f t="shared" si="1"/>
        <v>0</v>
      </c>
      <c r="Y11" s="86">
        <f t="shared" si="1"/>
        <v>0</v>
      </c>
      <c r="Z11" s="86">
        <f t="shared" si="1"/>
        <v>0</v>
      </c>
      <c r="AA11" s="97">
        <f t="shared" si="1"/>
        <v>0</v>
      </c>
      <c r="AB11" s="86">
        <f t="shared" si="1"/>
        <v>0</v>
      </c>
      <c r="AC11" s="122">
        <f t="shared" si="1"/>
        <v>272635.28626601276</v>
      </c>
    </row>
    <row r="12" spans="2:29">
      <c r="B12" s="101" t="s">
        <v>167</v>
      </c>
      <c r="C12" s="104">
        <f>-'Balance de energía'!C11</f>
        <v>0</v>
      </c>
      <c r="D12" s="84">
        <f>-'Balance de energía'!D11</f>
        <v>0</v>
      </c>
      <c r="E12" s="84">
        <f>-'Balance de energía'!E11</f>
        <v>0</v>
      </c>
      <c r="F12" s="84">
        <f>-'Balance de energía'!F11</f>
        <v>0</v>
      </c>
      <c r="G12" s="83">
        <f>-'Balance de energía'!G11</f>
        <v>0</v>
      </c>
      <c r="H12" s="83">
        <f>-'Balance de energía'!H11</f>
        <v>0</v>
      </c>
      <c r="I12" s="83">
        <f>-'Balance de energía'!I11</f>
        <v>0</v>
      </c>
      <c r="J12" s="105">
        <f>-'Balance de energía'!J11</f>
        <v>0</v>
      </c>
      <c r="K12" s="18">
        <v>0</v>
      </c>
      <c r="L12" s="84">
        <v>0</v>
      </c>
      <c r="M12" s="84">
        <v>0</v>
      </c>
      <c r="N12" s="84">
        <v>0</v>
      </c>
      <c r="O12" s="84">
        <v>0</v>
      </c>
      <c r="P12" s="84">
        <v>0</v>
      </c>
      <c r="Q12" s="84">
        <v>0</v>
      </c>
      <c r="R12" s="84">
        <v>0</v>
      </c>
      <c r="S12" s="84">
        <v>0</v>
      </c>
      <c r="T12" s="84">
        <v>0</v>
      </c>
      <c r="U12" s="84">
        <v>0</v>
      </c>
      <c r="V12" s="98">
        <v>0</v>
      </c>
      <c r="W12" s="84">
        <v>0</v>
      </c>
      <c r="X12" s="84">
        <v>0</v>
      </c>
      <c r="Y12" s="84">
        <v>0</v>
      </c>
      <c r="Z12" s="84">
        <v>0</v>
      </c>
      <c r="AA12" s="98">
        <v>0</v>
      </c>
      <c r="AB12" s="84">
        <v>0</v>
      </c>
      <c r="AC12" s="95">
        <f>SUM(C12:AB12)</f>
        <v>0</v>
      </c>
    </row>
    <row r="13" spans="2:29">
      <c r="B13" s="102" t="s">
        <v>176</v>
      </c>
      <c r="C13" s="104">
        <f>-'Balance de energía'!C12</f>
        <v>0</v>
      </c>
      <c r="D13" s="84">
        <f>-'Balance de energía'!D12</f>
        <v>22687.760297765908</v>
      </c>
      <c r="E13" s="84">
        <f>-'Balance de energía'!E12</f>
        <v>72667.851010970349</v>
      </c>
      <c r="F13" s="84">
        <f>-'Balance de energía'!F12</f>
        <v>9930.8726448400012</v>
      </c>
      <c r="G13" s="84">
        <f>-'Balance de energía'!G12</f>
        <v>16286.877603919997</v>
      </c>
      <c r="H13" s="84">
        <f>-'Balance de energía'!H12</f>
        <v>2106.3794747400007</v>
      </c>
      <c r="I13" s="84">
        <f>-'Balance de energía'!I12</f>
        <v>2269.2103490999998</v>
      </c>
      <c r="J13" s="105">
        <f>-'Balance de energía'!J12</f>
        <v>674.20936211919411</v>
      </c>
      <c r="K13" s="84">
        <v>4333.4575476785085</v>
      </c>
      <c r="L13" s="84">
        <v>169.96350000000001</v>
      </c>
      <c r="M13" s="84">
        <v>0</v>
      </c>
      <c r="N13" s="84">
        <v>0</v>
      </c>
      <c r="O13" s="84">
        <v>4.0541050000000007</v>
      </c>
      <c r="P13" s="84">
        <v>0</v>
      </c>
      <c r="Q13" s="84">
        <v>0</v>
      </c>
      <c r="R13" s="84">
        <v>0</v>
      </c>
      <c r="S13" s="84">
        <v>0</v>
      </c>
      <c r="T13" s="84">
        <v>1676.9186999999999</v>
      </c>
      <c r="U13" s="84">
        <v>0</v>
      </c>
      <c r="V13" s="98">
        <v>0</v>
      </c>
      <c r="W13" s="84">
        <v>0</v>
      </c>
      <c r="X13" s="84">
        <v>0</v>
      </c>
      <c r="Y13" s="84">
        <v>0</v>
      </c>
      <c r="Z13" s="84">
        <v>0</v>
      </c>
      <c r="AA13" s="98">
        <v>0</v>
      </c>
      <c r="AB13" s="84">
        <v>0</v>
      </c>
      <c r="AC13" s="95">
        <f t="shared" ref="AC13:AC19" si="2">SUM(C13:AB13)</f>
        <v>132807.55459613397</v>
      </c>
    </row>
    <row r="14" spans="2:29">
      <c r="B14" s="102" t="s">
        <v>177</v>
      </c>
      <c r="C14" s="104">
        <f>-'Balance de energía'!C13</f>
        <v>0</v>
      </c>
      <c r="D14" s="84">
        <f>-'Balance de energía'!D13</f>
        <v>1025.6215109217001</v>
      </c>
      <c r="E14" s="84">
        <f>-'Balance de energía'!E13</f>
        <v>0</v>
      </c>
      <c r="F14" s="84">
        <f>-'Balance de energía'!F13</f>
        <v>31306.457506766743</v>
      </c>
      <c r="G14" s="84">
        <f>-'Balance de energía'!G13</f>
        <v>152.92517161999999</v>
      </c>
      <c r="H14" s="84">
        <f>-'Balance de energía'!H13</f>
        <v>2.2024599999999999</v>
      </c>
      <c r="I14" s="84">
        <f>-'Balance de energía'!I13</f>
        <v>0.1913722568</v>
      </c>
      <c r="J14" s="105">
        <f>-'Balance de energía'!J13</f>
        <v>7.7389032000000002</v>
      </c>
      <c r="K14" s="84">
        <v>718.84880761828197</v>
      </c>
      <c r="L14" s="84">
        <v>577.60438049999993</v>
      </c>
      <c r="M14" s="84">
        <v>2.2312304000000002E-2</v>
      </c>
      <c r="N14" s="84">
        <v>0</v>
      </c>
      <c r="O14" s="84">
        <v>3.0438639000000007</v>
      </c>
      <c r="P14" s="84">
        <v>0</v>
      </c>
      <c r="Q14" s="84">
        <v>0</v>
      </c>
      <c r="R14" s="84">
        <v>0</v>
      </c>
      <c r="S14" s="84">
        <v>0</v>
      </c>
      <c r="T14" s="84">
        <v>0</v>
      </c>
      <c r="U14" s="84">
        <v>0</v>
      </c>
      <c r="V14" s="98">
        <v>0</v>
      </c>
      <c r="W14" s="84">
        <v>0</v>
      </c>
      <c r="X14" s="84">
        <v>0</v>
      </c>
      <c r="Y14" s="84">
        <v>0</v>
      </c>
      <c r="Z14" s="84">
        <v>0</v>
      </c>
      <c r="AA14" s="98">
        <v>0</v>
      </c>
      <c r="AB14" s="84">
        <v>0</v>
      </c>
      <c r="AC14" s="95">
        <f t="shared" si="2"/>
        <v>33794.656289087521</v>
      </c>
    </row>
    <row r="15" spans="2:29">
      <c r="B15" s="102" t="s">
        <v>169</v>
      </c>
      <c r="C15" s="104">
        <f>-'Balance de energía'!C14</f>
        <v>0</v>
      </c>
      <c r="D15" s="84">
        <f>-'Balance de energía'!D14</f>
        <v>0</v>
      </c>
      <c r="E15" s="84">
        <f>-'Balance de energía'!E14</f>
        <v>3705.1538760000003</v>
      </c>
      <c r="F15" s="84">
        <f>-'Balance de energía'!F14</f>
        <v>0</v>
      </c>
      <c r="G15" s="83">
        <f>-'Balance de energía'!G14</f>
        <v>0</v>
      </c>
      <c r="H15" s="83">
        <f>-'Balance de energía'!H14</f>
        <v>0</v>
      </c>
      <c r="I15" s="83">
        <f>-'Balance de energía'!I14</f>
        <v>0</v>
      </c>
      <c r="J15" s="105">
        <f>-'Balance de energía'!J14</f>
        <v>0</v>
      </c>
      <c r="K15" s="84">
        <v>0</v>
      </c>
      <c r="L15" s="84">
        <v>0</v>
      </c>
      <c r="M15" s="84">
        <v>0</v>
      </c>
      <c r="N15" s="84">
        <v>0</v>
      </c>
      <c r="O15" s="84">
        <v>0</v>
      </c>
      <c r="P15" s="84">
        <v>0</v>
      </c>
      <c r="Q15" s="84">
        <v>0</v>
      </c>
      <c r="R15" s="84">
        <v>0</v>
      </c>
      <c r="S15" s="84">
        <v>0</v>
      </c>
      <c r="T15" s="84">
        <v>0</v>
      </c>
      <c r="U15" s="84">
        <v>0</v>
      </c>
      <c r="V15" s="98">
        <v>0</v>
      </c>
      <c r="W15" s="84">
        <v>0</v>
      </c>
      <c r="X15" s="84">
        <v>0</v>
      </c>
      <c r="Y15" s="84">
        <v>0</v>
      </c>
      <c r="Z15" s="84">
        <v>0</v>
      </c>
      <c r="AA15" s="98">
        <v>0</v>
      </c>
      <c r="AB15" s="84">
        <v>0</v>
      </c>
      <c r="AC15" s="95">
        <f t="shared" si="2"/>
        <v>3705.1538760000003</v>
      </c>
    </row>
    <row r="16" spans="2:29">
      <c r="B16" s="102" t="s">
        <v>170</v>
      </c>
      <c r="C16" s="104">
        <f>-'Balance de energía'!C15</f>
        <v>0</v>
      </c>
      <c r="D16" s="84">
        <f>-'Balance de energía'!D15</f>
        <v>0</v>
      </c>
      <c r="E16" s="84">
        <f>-'Balance de energía'!E15</f>
        <v>0</v>
      </c>
      <c r="F16" s="84">
        <f>-'Balance de energía'!F15</f>
        <v>0</v>
      </c>
      <c r="G16" s="83">
        <f>-'Balance de energía'!G15</f>
        <v>0</v>
      </c>
      <c r="H16" s="83">
        <f>-'Balance de energía'!H15</f>
        <v>0</v>
      </c>
      <c r="I16" s="83">
        <f>-'Balance de energía'!I15</f>
        <v>0</v>
      </c>
      <c r="J16" s="105">
        <f>-'Balance de energía'!J15</f>
        <v>0</v>
      </c>
      <c r="K16" s="84">
        <v>0</v>
      </c>
      <c r="L16" s="84">
        <v>0</v>
      </c>
      <c r="M16" s="84">
        <v>0</v>
      </c>
      <c r="N16" s="84">
        <v>0</v>
      </c>
      <c r="O16" s="84">
        <v>0</v>
      </c>
      <c r="P16" s="84">
        <v>0</v>
      </c>
      <c r="Q16" s="84">
        <v>0</v>
      </c>
      <c r="R16" s="84">
        <v>0</v>
      </c>
      <c r="S16" s="84">
        <v>0</v>
      </c>
      <c r="T16" s="84">
        <v>0</v>
      </c>
      <c r="U16" s="84">
        <v>0</v>
      </c>
      <c r="V16" s="98">
        <v>0</v>
      </c>
      <c r="W16" s="84">
        <v>2352.90744</v>
      </c>
      <c r="X16" s="84">
        <v>0</v>
      </c>
      <c r="Y16" s="84">
        <v>0</v>
      </c>
      <c r="Z16" s="84">
        <v>0</v>
      </c>
      <c r="AA16" s="98">
        <v>0</v>
      </c>
      <c r="AB16" s="84">
        <v>0</v>
      </c>
      <c r="AC16" s="95">
        <f t="shared" si="2"/>
        <v>2352.90744</v>
      </c>
    </row>
    <row r="17" spans="2:29">
      <c r="B17" s="102" t="s">
        <v>171</v>
      </c>
      <c r="C17" s="104">
        <f>-'Balance de energía'!C16</f>
        <v>0</v>
      </c>
      <c r="D17" s="84">
        <f>-'Balance de energía'!D16</f>
        <v>30.133859999999999</v>
      </c>
      <c r="E17" s="84">
        <f>-'Balance de energía'!E16</f>
        <v>0</v>
      </c>
      <c r="F17" s="84">
        <f>-'Balance de energía'!F16</f>
        <v>0</v>
      </c>
      <c r="G17" s="83">
        <f>-'Balance de energía'!G16</f>
        <v>0</v>
      </c>
      <c r="H17" s="83">
        <f>-'Balance de energía'!H16</f>
        <v>0</v>
      </c>
      <c r="I17" s="83">
        <f>-'Balance de energía'!I16</f>
        <v>0</v>
      </c>
      <c r="J17" s="105">
        <f>-'Balance de energía'!J16</f>
        <v>0</v>
      </c>
      <c r="K17" s="84">
        <v>0</v>
      </c>
      <c r="L17" s="84">
        <v>0</v>
      </c>
      <c r="M17" s="84">
        <v>0</v>
      </c>
      <c r="N17" s="84">
        <v>0</v>
      </c>
      <c r="O17" s="84">
        <v>21.533955941999999</v>
      </c>
      <c r="P17" s="84">
        <v>0</v>
      </c>
      <c r="Q17" s="84">
        <v>0</v>
      </c>
      <c r="R17" s="84">
        <v>0</v>
      </c>
      <c r="S17" s="84">
        <v>0</v>
      </c>
      <c r="T17" s="84">
        <v>0</v>
      </c>
      <c r="U17" s="84">
        <v>0</v>
      </c>
      <c r="V17" s="98">
        <v>0</v>
      </c>
      <c r="W17" s="84">
        <v>0</v>
      </c>
      <c r="X17" s="84">
        <v>0</v>
      </c>
      <c r="Y17" s="84">
        <v>0</v>
      </c>
      <c r="Z17" s="84">
        <v>0</v>
      </c>
      <c r="AA17" s="98">
        <v>0</v>
      </c>
      <c r="AB17" s="84">
        <v>0</v>
      </c>
      <c r="AC17" s="95">
        <f t="shared" si="2"/>
        <v>51.667815941999997</v>
      </c>
    </row>
    <row r="18" spans="2:29">
      <c r="B18" s="102" t="s">
        <v>172</v>
      </c>
      <c r="C18" s="104">
        <f>-'Balance de energía'!C17</f>
        <v>91617.987710245856</v>
      </c>
      <c r="D18" s="84">
        <f>-'Balance de energía'!D17</f>
        <v>0</v>
      </c>
      <c r="E18" s="84">
        <f>-'Balance de energía'!E17</f>
        <v>0</v>
      </c>
      <c r="F18" s="84">
        <f>-'Balance de energía'!F17</f>
        <v>0</v>
      </c>
      <c r="G18" s="83">
        <f>-'Balance de energía'!G17</f>
        <v>0</v>
      </c>
      <c r="H18" s="83">
        <f>-'Balance de energía'!H17</f>
        <v>0</v>
      </c>
      <c r="I18" s="83">
        <f>-'Balance de energía'!I17</f>
        <v>0</v>
      </c>
      <c r="J18" s="105">
        <f>-'Balance de energía'!J17</f>
        <v>0</v>
      </c>
      <c r="K18" s="84">
        <v>1221.7805587679998</v>
      </c>
      <c r="L18" s="84">
        <v>767.36752312500005</v>
      </c>
      <c r="M18" s="84">
        <v>710.40520719840015</v>
      </c>
      <c r="N18" s="84">
        <v>629.2832638230002</v>
      </c>
      <c r="O18" s="84">
        <v>154.84738069899933</v>
      </c>
      <c r="P18" s="84">
        <v>2.1536184600000001</v>
      </c>
      <c r="Q18" s="84">
        <v>0.17973009000000001</v>
      </c>
      <c r="R18" s="84">
        <v>1945.6694354399999</v>
      </c>
      <c r="S18" s="84">
        <v>0</v>
      </c>
      <c r="T18" s="84">
        <v>0</v>
      </c>
      <c r="U18" s="84">
        <v>0</v>
      </c>
      <c r="V18" s="98">
        <v>0</v>
      </c>
      <c r="W18" s="84">
        <v>0</v>
      </c>
      <c r="X18" s="84">
        <v>0</v>
      </c>
      <c r="Y18" s="84">
        <v>0</v>
      </c>
      <c r="Z18" s="84">
        <v>0</v>
      </c>
      <c r="AA18" s="98">
        <v>0</v>
      </c>
      <c r="AB18" s="84">
        <v>0</v>
      </c>
      <c r="AC18" s="95">
        <f t="shared" si="2"/>
        <v>97049.674427849255</v>
      </c>
    </row>
    <row r="19" spans="2:29">
      <c r="B19" s="103" t="s">
        <v>173</v>
      </c>
      <c r="C19" s="106">
        <f>-'Balance de energía'!C18</f>
        <v>0</v>
      </c>
      <c r="D19" s="93">
        <f>-'Balance de energía'!D18</f>
        <v>2873.6718209999999</v>
      </c>
      <c r="E19" s="93">
        <f>-'Balance de energía'!E18</f>
        <v>0</v>
      </c>
      <c r="F19" s="93">
        <f>-'Balance de energía'!F18</f>
        <v>0</v>
      </c>
      <c r="G19" s="94">
        <f>-'Balance de energía'!G18</f>
        <v>0</v>
      </c>
      <c r="H19" s="94">
        <f>-'Balance de energía'!H18</f>
        <v>0</v>
      </c>
      <c r="I19" s="94">
        <f>-'Balance de energía'!I18</f>
        <v>0</v>
      </c>
      <c r="J19" s="126">
        <f>-'Balance de energía'!J18</f>
        <v>0</v>
      </c>
      <c r="K19" s="106">
        <v>0</v>
      </c>
      <c r="L19" s="93">
        <v>0</v>
      </c>
      <c r="M19" s="93">
        <v>0</v>
      </c>
      <c r="N19" s="93">
        <v>0</v>
      </c>
      <c r="O19" s="93">
        <v>0</v>
      </c>
      <c r="P19" s="93">
        <v>0</v>
      </c>
      <c r="Q19" s="93">
        <v>0</v>
      </c>
      <c r="R19" s="93">
        <v>0</v>
      </c>
      <c r="S19" s="93">
        <v>0</v>
      </c>
      <c r="T19" s="93">
        <v>0</v>
      </c>
      <c r="U19" s="93">
        <v>0</v>
      </c>
      <c r="V19" s="99">
        <v>0</v>
      </c>
      <c r="W19" s="93">
        <v>0</v>
      </c>
      <c r="X19" s="93">
        <v>0</v>
      </c>
      <c r="Y19" s="93">
        <v>0</v>
      </c>
      <c r="Z19" s="93">
        <v>0</v>
      </c>
      <c r="AA19" s="99">
        <v>0</v>
      </c>
      <c r="AB19" s="93">
        <v>0</v>
      </c>
      <c r="AC19" s="96">
        <f t="shared" si="2"/>
        <v>2873.6718209999999</v>
      </c>
    </row>
    <row r="20" spans="2:29">
      <c r="B20" s="77"/>
      <c r="C20" s="78"/>
      <c r="D20" s="78"/>
      <c r="E20" s="78"/>
      <c r="F20" s="78"/>
      <c r="G20" s="66"/>
      <c r="H20" s="66"/>
      <c r="I20" s="66"/>
      <c r="J20" s="66"/>
      <c r="K20" s="78"/>
      <c r="L20" s="66"/>
      <c r="M20" s="66"/>
      <c r="N20" s="78"/>
      <c r="O20" s="78"/>
      <c r="P20" s="78"/>
      <c r="Q20" s="78"/>
      <c r="R20" s="78"/>
      <c r="S20" s="78"/>
      <c r="T20" s="78"/>
      <c r="U20" s="78"/>
      <c r="V20" s="78"/>
      <c r="W20" s="78"/>
      <c r="X20" s="78"/>
      <c r="Y20" s="78"/>
      <c r="Z20" s="78"/>
      <c r="AA20" s="78"/>
      <c r="AB20" s="78"/>
      <c r="AC20" s="79"/>
    </row>
    <row r="21" spans="2:29">
      <c r="B21" s="85" t="s">
        <v>115</v>
      </c>
      <c r="C21" s="91">
        <f>C22+C30+C42+C47+C51</f>
        <v>0</v>
      </c>
      <c r="D21" s="86">
        <f t="shared" ref="D21:AB21" si="3">D22+D30+D42+D47+D51</f>
        <v>17517.845293495513</v>
      </c>
      <c r="E21" s="86">
        <f t="shared" si="3"/>
        <v>2376.0089500000004</v>
      </c>
      <c r="F21" s="86">
        <f t="shared" si="3"/>
        <v>37091.418423654657</v>
      </c>
      <c r="G21" s="86">
        <f t="shared" si="3"/>
        <v>0</v>
      </c>
      <c r="H21" s="86">
        <f t="shared" si="3"/>
        <v>0</v>
      </c>
      <c r="I21" s="86">
        <f t="shared" si="3"/>
        <v>0</v>
      </c>
      <c r="J21" s="100">
        <f t="shared" si="3"/>
        <v>48.993498400000007</v>
      </c>
      <c r="K21" s="91">
        <f t="shared" si="3"/>
        <v>83677.937021628997</v>
      </c>
      <c r="L21" s="86">
        <f t="shared" si="3"/>
        <v>8764.8471836287936</v>
      </c>
      <c r="M21" s="86">
        <f t="shared" si="3"/>
        <v>36838.12940806846</v>
      </c>
      <c r="N21" s="86">
        <f t="shared" si="3"/>
        <v>1132.3229076360001</v>
      </c>
      <c r="O21" s="86">
        <f t="shared" si="3"/>
        <v>14845.579609998496</v>
      </c>
      <c r="P21" s="86">
        <f t="shared" si="3"/>
        <v>65.84191865999999</v>
      </c>
      <c r="Q21" s="86">
        <f t="shared" si="3"/>
        <v>11413.790645138999</v>
      </c>
      <c r="R21" s="86">
        <f t="shared" si="3"/>
        <v>1.29444E-2</v>
      </c>
      <c r="S21" s="86">
        <f t="shared" si="3"/>
        <v>1.494439737</v>
      </c>
      <c r="T21" s="86">
        <f t="shared" si="3"/>
        <v>2231.7929100000001</v>
      </c>
      <c r="U21" s="100">
        <f t="shared" si="3"/>
        <v>2794.7377993799805</v>
      </c>
      <c r="V21" s="86">
        <f t="shared" si="3"/>
        <v>61701.539627336111</v>
      </c>
      <c r="W21" s="91">
        <f t="shared" si="3"/>
        <v>88.499705640670015</v>
      </c>
      <c r="X21" s="86">
        <f t="shared" si="3"/>
        <v>856.13300000000004</v>
      </c>
      <c r="Y21" s="86">
        <f t="shared" si="3"/>
        <v>171.75</v>
      </c>
      <c r="Z21" s="100">
        <f t="shared" si="3"/>
        <v>633.60500000000002</v>
      </c>
      <c r="AA21" s="86">
        <f t="shared" si="3"/>
        <v>48.275418320840004</v>
      </c>
      <c r="AB21" s="97">
        <f t="shared" si="3"/>
        <v>0</v>
      </c>
      <c r="AC21" s="122">
        <f>SUM(C21:AB21)</f>
        <v>282300.55570512445</v>
      </c>
    </row>
    <row r="22" spans="2:29">
      <c r="B22" s="108" t="s">
        <v>166</v>
      </c>
      <c r="C22" s="82">
        <f>'Balance de energía'!C21</f>
        <v>0</v>
      </c>
      <c r="D22" s="82">
        <f>'Balance de energía'!D21</f>
        <v>2786.7763904070002</v>
      </c>
      <c r="E22" s="82">
        <f>'Balance de energía'!E21</f>
        <v>0</v>
      </c>
      <c r="F22" s="82">
        <f>'Balance de energía'!F21</f>
        <v>4.3904664999999996</v>
      </c>
      <c r="G22" s="82">
        <f>'Balance de energía'!G21</f>
        <v>0</v>
      </c>
      <c r="H22" s="82">
        <f>'Balance de energía'!H21</f>
        <v>0</v>
      </c>
      <c r="I22" s="82">
        <f>'Balance de energía'!I21</f>
        <v>0</v>
      </c>
      <c r="J22" s="111">
        <f>'Balance de energía'!J21</f>
        <v>0</v>
      </c>
      <c r="K22" s="110">
        <f>'Balance de energía'!K21</f>
        <v>15.523576823999997</v>
      </c>
      <c r="L22" s="82">
        <f>'Balance de energía'!L21</f>
        <v>72.60351</v>
      </c>
      <c r="M22" s="82">
        <f>'Balance de energía'!M21</f>
        <v>0</v>
      </c>
      <c r="N22" s="82">
        <f>'Balance de energía'!N21</f>
        <v>0</v>
      </c>
      <c r="O22" s="82">
        <f>'Balance de energía'!O21</f>
        <v>129.8049544385</v>
      </c>
      <c r="P22" s="82">
        <f>'Balance de energía'!P21</f>
        <v>0</v>
      </c>
      <c r="Q22" s="82">
        <f>'Balance de energía'!Q21</f>
        <v>0</v>
      </c>
      <c r="R22" s="82">
        <f>'Balance de energía'!R21</f>
        <v>1.29444E-2</v>
      </c>
      <c r="S22" s="82">
        <f>'Balance de energía'!S21</f>
        <v>1.494439737</v>
      </c>
      <c r="T22" s="82">
        <f>'Balance de energía'!T21</f>
        <v>0</v>
      </c>
      <c r="U22" s="111">
        <f>'Balance de energía'!U21</f>
        <v>746.14472096638019</v>
      </c>
      <c r="V22" s="82">
        <f>'Balance de energía'!V21</f>
        <v>2970.5683950416001</v>
      </c>
      <c r="W22" s="110">
        <f>'Balance de energía'!W21</f>
        <v>0</v>
      </c>
      <c r="X22" s="82">
        <f>'Balance de energía'!X21</f>
        <v>220.50900000000001</v>
      </c>
      <c r="Y22" s="82">
        <f>'Balance de energía'!Y21</f>
        <v>171.75</v>
      </c>
      <c r="Z22" s="111">
        <f>'Balance de energía'!Z21</f>
        <v>504.23900000000003</v>
      </c>
      <c r="AA22" s="82">
        <f>'Balance de energía'!AA21</f>
        <v>0</v>
      </c>
      <c r="AB22" s="119">
        <f>'Balance de energía'!AB21</f>
        <v>0</v>
      </c>
      <c r="AC22" s="123">
        <f t="shared" ref="AC22:AC51" si="4">SUM(C22:AB22)</f>
        <v>7623.8173983144807</v>
      </c>
    </row>
    <row r="23" spans="2:29">
      <c r="B23" s="102" t="s">
        <v>167</v>
      </c>
      <c r="C23" s="112">
        <f>'Balance de energía'!C22</f>
        <v>0</v>
      </c>
      <c r="D23" s="83">
        <f>'Balance de energía'!D22</f>
        <v>0</v>
      </c>
      <c r="E23" s="83">
        <f>'Balance de energía'!E22</f>
        <v>0</v>
      </c>
      <c r="F23" s="83">
        <f>'Balance de energía'!F22</f>
        <v>0</v>
      </c>
      <c r="G23" s="83">
        <f>'Balance de energía'!G22</f>
        <v>0</v>
      </c>
      <c r="H23" s="83">
        <f>'Balance de energía'!H22</f>
        <v>0</v>
      </c>
      <c r="I23" s="83">
        <f>'Balance de energía'!I22</f>
        <v>0</v>
      </c>
      <c r="J23" s="113">
        <f>'Balance de energía'!J22</f>
        <v>0</v>
      </c>
      <c r="K23" s="116">
        <f>'Balance de energía'!K22</f>
        <v>0</v>
      </c>
      <c r="L23" s="83">
        <f>'Balance de energía'!L22</f>
        <v>0</v>
      </c>
      <c r="M23" s="83">
        <f>'Balance de energía'!M22</f>
        <v>0</v>
      </c>
      <c r="N23" s="83">
        <f>'Balance de energía'!N22</f>
        <v>0</v>
      </c>
      <c r="O23" s="83">
        <f>'Balance de energía'!O22</f>
        <v>0</v>
      </c>
      <c r="P23" s="83">
        <f>'Balance de energía'!P22</f>
        <v>0</v>
      </c>
      <c r="Q23" s="83">
        <f>'Balance de energía'!Q22</f>
        <v>0</v>
      </c>
      <c r="R23" s="83">
        <f>'Balance de energía'!R22</f>
        <v>0</v>
      </c>
      <c r="S23" s="83">
        <f>'Balance de energía'!S22</f>
        <v>0</v>
      </c>
      <c r="T23" s="83">
        <f>'Balance de energía'!T22</f>
        <v>0</v>
      </c>
      <c r="U23" s="113">
        <f>'Balance de energía'!U22</f>
        <v>0</v>
      </c>
      <c r="V23" s="83">
        <f>'Balance de energía'!V22</f>
        <v>0</v>
      </c>
      <c r="W23" s="112">
        <f>'Balance de energía'!W22</f>
        <v>0</v>
      </c>
      <c r="X23" s="83">
        <f>'Balance de energía'!X22</f>
        <v>0</v>
      </c>
      <c r="Y23" s="83">
        <f>'Balance de energía'!Y22</f>
        <v>0</v>
      </c>
      <c r="Z23" s="113">
        <f>'Balance de energía'!Z22</f>
        <v>0</v>
      </c>
      <c r="AA23" s="83">
        <f>'Balance de energía'!AA22</f>
        <v>0</v>
      </c>
      <c r="AB23" s="120">
        <f>'Balance de energía'!AB22</f>
        <v>0</v>
      </c>
      <c r="AC23" s="117">
        <f t="shared" si="4"/>
        <v>0</v>
      </c>
    </row>
    <row r="24" spans="2:29">
      <c r="B24" s="102" t="s">
        <v>99</v>
      </c>
      <c r="C24" s="112">
        <f>'Balance de energía'!C23</f>
        <v>0</v>
      </c>
      <c r="D24" s="83">
        <f>'Balance de energía'!D23</f>
        <v>0</v>
      </c>
      <c r="E24" s="83">
        <f>'Balance de energía'!E23</f>
        <v>0</v>
      </c>
      <c r="F24" s="83">
        <f>'Balance de energía'!F23</f>
        <v>4.3904664999999996</v>
      </c>
      <c r="G24" s="83">
        <f>'Balance de energía'!G23</f>
        <v>0</v>
      </c>
      <c r="H24" s="83">
        <f>'Balance de energía'!H23</f>
        <v>0</v>
      </c>
      <c r="I24" s="83">
        <f>'Balance de energía'!I23</f>
        <v>0</v>
      </c>
      <c r="J24" s="113">
        <f>'Balance de energía'!J23</f>
        <v>0</v>
      </c>
      <c r="K24" s="112">
        <f>'Balance de energía'!K23</f>
        <v>13.128696839999998</v>
      </c>
      <c r="L24" s="83">
        <f>'Balance de energía'!L23</f>
        <v>0</v>
      </c>
      <c r="M24" s="83">
        <f>'Balance de energía'!M23</f>
        <v>0</v>
      </c>
      <c r="N24" s="83">
        <f>'Balance de energía'!N23</f>
        <v>0</v>
      </c>
      <c r="O24" s="83">
        <f>'Balance de energía'!O23</f>
        <v>0</v>
      </c>
      <c r="P24" s="83">
        <f>'Balance de energía'!P23</f>
        <v>0</v>
      </c>
      <c r="Q24" s="83">
        <f>'Balance de energía'!Q23</f>
        <v>0</v>
      </c>
      <c r="R24" s="83">
        <f>'Balance de energía'!R23</f>
        <v>0</v>
      </c>
      <c r="S24" s="83">
        <f>'Balance de energía'!S23</f>
        <v>0</v>
      </c>
      <c r="T24" s="83">
        <f>'Balance de energía'!T23</f>
        <v>0</v>
      </c>
      <c r="U24" s="113">
        <f>'Balance de energía'!U23</f>
        <v>0</v>
      </c>
      <c r="V24" s="83">
        <f>'Balance de energía'!V23</f>
        <v>2403.8535156416001</v>
      </c>
      <c r="W24" s="112">
        <f>'Balance de energía'!W23</f>
        <v>0</v>
      </c>
      <c r="X24" s="83">
        <f>'Balance de energía'!X23</f>
        <v>0</v>
      </c>
      <c r="Y24" s="83">
        <f>'Balance de energía'!Y23</f>
        <v>0</v>
      </c>
      <c r="Z24" s="113">
        <f>'Balance de energía'!Z23</f>
        <v>0</v>
      </c>
      <c r="AA24" s="83">
        <f>'Balance de energía'!AA23</f>
        <v>0</v>
      </c>
      <c r="AB24" s="120">
        <f>'Balance de energía'!AB23</f>
        <v>0</v>
      </c>
      <c r="AC24" s="117">
        <f t="shared" si="4"/>
        <v>2421.3726789816001</v>
      </c>
    </row>
    <row r="25" spans="2:29">
      <c r="B25" s="102" t="s">
        <v>169</v>
      </c>
      <c r="C25" s="112">
        <f>'Balance de energía'!C24</f>
        <v>0</v>
      </c>
      <c r="D25" s="83">
        <f>'Balance de energía'!D24</f>
        <v>0</v>
      </c>
      <c r="E25" s="83">
        <f>'Balance de energía'!E24</f>
        <v>0</v>
      </c>
      <c r="F25" s="83">
        <f>'Balance de energía'!F24</f>
        <v>0</v>
      </c>
      <c r="G25" s="83">
        <f>'Balance de energía'!G24</f>
        <v>0</v>
      </c>
      <c r="H25" s="83">
        <f>'Balance de energía'!H24</f>
        <v>0</v>
      </c>
      <c r="I25" s="83">
        <f>'Balance de energía'!I24</f>
        <v>0</v>
      </c>
      <c r="J25" s="113">
        <f>'Balance de energía'!J24</f>
        <v>0</v>
      </c>
      <c r="K25" s="112">
        <f>'Balance de energía'!K24</f>
        <v>0</v>
      </c>
      <c r="L25" s="83">
        <f>'Balance de energía'!L24</f>
        <v>0</v>
      </c>
      <c r="M25" s="83">
        <f>'Balance de energía'!M24</f>
        <v>0</v>
      </c>
      <c r="N25" s="83">
        <f>'Balance de energía'!N24</f>
        <v>0</v>
      </c>
      <c r="O25" s="83">
        <f>'Balance de energía'!O24</f>
        <v>0</v>
      </c>
      <c r="P25" s="83">
        <f>'Balance de energía'!P24</f>
        <v>0</v>
      </c>
      <c r="Q25" s="83">
        <f>'Balance de energía'!Q24</f>
        <v>0</v>
      </c>
      <c r="R25" s="83">
        <f>'Balance de energía'!R24</f>
        <v>0</v>
      </c>
      <c r="S25" s="83">
        <f>'Balance de energía'!S24</f>
        <v>0</v>
      </c>
      <c r="T25" s="83">
        <f>'Balance de energía'!T24</f>
        <v>0</v>
      </c>
      <c r="U25" s="113">
        <f>'Balance de energía'!U24</f>
        <v>0</v>
      </c>
      <c r="V25" s="83">
        <f>'Balance de energía'!V24</f>
        <v>0</v>
      </c>
      <c r="W25" s="112">
        <f>'Balance de energía'!W24</f>
        <v>0</v>
      </c>
      <c r="X25" s="83">
        <f>'Balance de energía'!X24</f>
        <v>111.09099999999999</v>
      </c>
      <c r="Y25" s="83">
        <f>'Balance de energía'!Y24</f>
        <v>0</v>
      </c>
      <c r="Z25" s="113">
        <f>'Balance de energía'!Z24</f>
        <v>273.209</v>
      </c>
      <c r="AA25" s="83">
        <f>'Balance de energía'!AA24</f>
        <v>0</v>
      </c>
      <c r="AB25" s="120">
        <f>'Balance de energía'!AB24</f>
        <v>0</v>
      </c>
      <c r="AC25" s="117">
        <f t="shared" si="4"/>
        <v>384.3</v>
      </c>
    </row>
    <row r="26" spans="2:29">
      <c r="B26" s="102" t="s">
        <v>170</v>
      </c>
      <c r="C26" s="112">
        <f>'Balance de energía'!C25</f>
        <v>0</v>
      </c>
      <c r="D26" s="83">
        <f>'Balance de energía'!D25</f>
        <v>0</v>
      </c>
      <c r="E26" s="83">
        <f>'Balance de energía'!E25</f>
        <v>0</v>
      </c>
      <c r="F26" s="83">
        <f>'Balance de energía'!F25</f>
        <v>0</v>
      </c>
      <c r="G26" s="83">
        <f>'Balance de energía'!G25</f>
        <v>0</v>
      </c>
      <c r="H26" s="83">
        <f>'Balance de energía'!H25</f>
        <v>0</v>
      </c>
      <c r="I26" s="83">
        <f>'Balance de energía'!I25</f>
        <v>0</v>
      </c>
      <c r="J26" s="113">
        <f>'Balance de energía'!J25</f>
        <v>0</v>
      </c>
      <c r="K26" s="112">
        <f>'Balance de energía'!K25</f>
        <v>0</v>
      </c>
      <c r="L26" s="83">
        <f>'Balance de energía'!L25</f>
        <v>72.60351</v>
      </c>
      <c r="M26" s="83">
        <f>'Balance de energía'!M25</f>
        <v>0</v>
      </c>
      <c r="N26" s="83">
        <f>'Balance de energía'!N25</f>
        <v>0</v>
      </c>
      <c r="O26" s="83">
        <f>'Balance de energía'!O25</f>
        <v>0</v>
      </c>
      <c r="P26" s="83">
        <f>'Balance de energía'!P25</f>
        <v>0</v>
      </c>
      <c r="Q26" s="83">
        <f>'Balance de energía'!Q25</f>
        <v>0</v>
      </c>
      <c r="R26" s="83">
        <f>'Balance de energía'!R25</f>
        <v>0</v>
      </c>
      <c r="S26" s="83">
        <f>'Balance de energía'!S25</f>
        <v>0</v>
      </c>
      <c r="T26" s="83">
        <f>'Balance de energía'!T25</f>
        <v>0</v>
      </c>
      <c r="U26" s="113">
        <f>'Balance de energía'!U25</f>
        <v>0</v>
      </c>
      <c r="V26" s="83">
        <f>'Balance de energía'!V25</f>
        <v>0</v>
      </c>
      <c r="W26" s="112">
        <f>'Balance de energía'!W25</f>
        <v>0</v>
      </c>
      <c r="X26" s="83">
        <f>'Balance de energía'!X25</f>
        <v>109.41800000000001</v>
      </c>
      <c r="Y26" s="83">
        <f>'Balance de energía'!Y25</f>
        <v>171.75</v>
      </c>
      <c r="Z26" s="113">
        <f>'Balance de energía'!Z25</f>
        <v>231.03</v>
      </c>
      <c r="AA26" s="83">
        <f>'Balance de energía'!AA25</f>
        <v>0</v>
      </c>
      <c r="AB26" s="120">
        <f>'Balance de energía'!AB25</f>
        <v>0</v>
      </c>
      <c r="AC26" s="117">
        <f t="shared" si="4"/>
        <v>584.80151000000001</v>
      </c>
    </row>
    <row r="27" spans="2:29">
      <c r="B27" s="102" t="s">
        <v>171</v>
      </c>
      <c r="C27" s="112">
        <f>'Balance de energía'!C26</f>
        <v>0</v>
      </c>
      <c r="D27" s="83">
        <f>'Balance de energía'!D26</f>
        <v>0</v>
      </c>
      <c r="E27" s="83">
        <f>'Balance de energía'!E26</f>
        <v>0</v>
      </c>
      <c r="F27" s="83">
        <f>'Balance de energía'!F26</f>
        <v>0</v>
      </c>
      <c r="G27" s="83">
        <f>'Balance de energía'!G26</f>
        <v>0</v>
      </c>
      <c r="H27" s="83">
        <f>'Balance de energía'!H26</f>
        <v>0</v>
      </c>
      <c r="I27" s="83">
        <f>'Balance de energía'!I26</f>
        <v>0</v>
      </c>
      <c r="J27" s="113">
        <f>'Balance de energía'!J26</f>
        <v>0</v>
      </c>
      <c r="K27" s="112">
        <f>'Balance de energía'!K26</f>
        <v>0</v>
      </c>
      <c r="L27" s="83">
        <f>'Balance de energía'!L26</f>
        <v>0</v>
      </c>
      <c r="M27" s="83">
        <f>'Balance de energía'!M26</f>
        <v>0</v>
      </c>
      <c r="N27" s="83">
        <f>'Balance de energía'!N26</f>
        <v>0</v>
      </c>
      <c r="O27" s="83">
        <f>'Balance de energía'!O26</f>
        <v>0</v>
      </c>
      <c r="P27" s="83">
        <f>'Balance de energía'!P26</f>
        <v>0</v>
      </c>
      <c r="Q27" s="83">
        <f>'Balance de energía'!Q26</f>
        <v>0</v>
      </c>
      <c r="R27" s="83">
        <f>'Balance de energía'!R26</f>
        <v>0</v>
      </c>
      <c r="S27" s="83">
        <f>'Balance de energía'!S26</f>
        <v>0</v>
      </c>
      <c r="T27" s="83">
        <f>'Balance de energía'!T26</f>
        <v>0</v>
      </c>
      <c r="U27" s="113">
        <f>'Balance de energía'!U26</f>
        <v>0</v>
      </c>
      <c r="V27" s="83">
        <f>'Balance de energía'!V26</f>
        <v>12.77951916</v>
      </c>
      <c r="W27" s="112">
        <f>'Balance de energía'!W26</f>
        <v>0</v>
      </c>
      <c r="X27" s="83">
        <f>'Balance de energía'!X26</f>
        <v>0</v>
      </c>
      <c r="Y27" s="83">
        <f>'Balance de energía'!Y26</f>
        <v>0</v>
      </c>
      <c r="Z27" s="113">
        <f>'Balance de energía'!Z26</f>
        <v>0</v>
      </c>
      <c r="AA27" s="83">
        <f>'Balance de energía'!AA26</f>
        <v>0</v>
      </c>
      <c r="AB27" s="120">
        <f>'Balance de energía'!AB26</f>
        <v>0</v>
      </c>
      <c r="AC27" s="117">
        <f t="shared" si="4"/>
        <v>12.77951916</v>
      </c>
    </row>
    <row r="28" spans="2:29">
      <c r="B28" s="102" t="s">
        <v>172</v>
      </c>
      <c r="C28" s="112">
        <f>'Balance de energía'!C27</f>
        <v>0</v>
      </c>
      <c r="D28" s="83">
        <f>'Balance de energía'!D27</f>
        <v>1428.4614680070001</v>
      </c>
      <c r="E28" s="83">
        <f>'Balance de energía'!E27</f>
        <v>0</v>
      </c>
      <c r="F28" s="83">
        <f>'Balance de energía'!F27</f>
        <v>0</v>
      </c>
      <c r="G28" s="83">
        <f>'Balance de energía'!G27</f>
        <v>0</v>
      </c>
      <c r="H28" s="83">
        <f>'Balance de energía'!H27</f>
        <v>0</v>
      </c>
      <c r="I28" s="83">
        <f>'Balance de energía'!I27</f>
        <v>0</v>
      </c>
      <c r="J28" s="113">
        <f>'Balance de energía'!J27</f>
        <v>0</v>
      </c>
      <c r="K28" s="112">
        <f>'Balance de energía'!K27</f>
        <v>2.3948799839999997</v>
      </c>
      <c r="L28" s="83">
        <f>'Balance de energía'!L27</f>
        <v>0</v>
      </c>
      <c r="M28" s="83">
        <f>'Balance de energía'!M27</f>
        <v>0</v>
      </c>
      <c r="N28" s="83">
        <f>'Balance de energía'!N27</f>
        <v>0</v>
      </c>
      <c r="O28" s="83">
        <f>'Balance de energía'!O27</f>
        <v>129.8049544385</v>
      </c>
      <c r="P28" s="83">
        <f>'Balance de energía'!P27</f>
        <v>0</v>
      </c>
      <c r="Q28" s="83">
        <f>'Balance de energía'!Q27</f>
        <v>0</v>
      </c>
      <c r="R28" s="83">
        <f>'Balance de energía'!R27</f>
        <v>1.29444E-2</v>
      </c>
      <c r="S28" s="83">
        <f>'Balance de energía'!S27</f>
        <v>1.494439737</v>
      </c>
      <c r="T28" s="83">
        <f>'Balance de energía'!T27</f>
        <v>0</v>
      </c>
      <c r="U28" s="113">
        <f>'Balance de energía'!U27</f>
        <v>746.14472096638019</v>
      </c>
      <c r="V28" s="83">
        <f>'Balance de energía'!V27</f>
        <v>535.07305764</v>
      </c>
      <c r="W28" s="112">
        <f>'Balance de energía'!W27</f>
        <v>0</v>
      </c>
      <c r="X28" s="83">
        <f>'Balance de energía'!X27</f>
        <v>0</v>
      </c>
      <c r="Y28" s="83">
        <f>'Balance de energía'!Y27</f>
        <v>0</v>
      </c>
      <c r="Z28" s="113">
        <f>'Balance de energía'!Z27</f>
        <v>0</v>
      </c>
      <c r="AA28" s="83">
        <f>'Balance de energía'!AA27</f>
        <v>0</v>
      </c>
      <c r="AB28" s="120">
        <f>'Balance de energía'!AB27</f>
        <v>0</v>
      </c>
      <c r="AC28" s="117">
        <f t="shared" si="4"/>
        <v>2843.3864651728804</v>
      </c>
    </row>
    <row r="29" spans="2:29">
      <c r="B29" s="103" t="s">
        <v>173</v>
      </c>
      <c r="C29" s="125">
        <f>'Balance de energía'!C28</f>
        <v>0</v>
      </c>
      <c r="D29" s="94">
        <f>'Balance de energía'!D28</f>
        <v>1358.3149224000001</v>
      </c>
      <c r="E29" s="94">
        <f>'Balance de energía'!E28</f>
        <v>0</v>
      </c>
      <c r="F29" s="94">
        <f>'Balance de energía'!F28</f>
        <v>0</v>
      </c>
      <c r="G29" s="94">
        <f>'Balance de energía'!G28</f>
        <v>0</v>
      </c>
      <c r="H29" s="94">
        <f>'Balance de energía'!H28</f>
        <v>0</v>
      </c>
      <c r="I29" s="94">
        <f>'Balance de energía'!I28</f>
        <v>0</v>
      </c>
      <c r="J29" s="126">
        <f>'Balance de energía'!J28</f>
        <v>0</v>
      </c>
      <c r="K29" s="125">
        <f>'Balance de energía'!K28</f>
        <v>0</v>
      </c>
      <c r="L29" s="94">
        <f>'Balance de energía'!L28</f>
        <v>0</v>
      </c>
      <c r="M29" s="94">
        <f>'Balance de energía'!M28</f>
        <v>0</v>
      </c>
      <c r="N29" s="94">
        <f>'Balance de energía'!N28</f>
        <v>0</v>
      </c>
      <c r="O29" s="94">
        <f>'Balance de energía'!O28</f>
        <v>0</v>
      </c>
      <c r="P29" s="94">
        <f>'Balance de energía'!P28</f>
        <v>0</v>
      </c>
      <c r="Q29" s="94">
        <f>'Balance de energía'!Q28</f>
        <v>0</v>
      </c>
      <c r="R29" s="94">
        <f>'Balance de energía'!R28</f>
        <v>0</v>
      </c>
      <c r="S29" s="94">
        <f>'Balance de energía'!S28</f>
        <v>0</v>
      </c>
      <c r="T29" s="94">
        <f>'Balance de energía'!T28</f>
        <v>0</v>
      </c>
      <c r="U29" s="126">
        <f>'Balance de energía'!U28</f>
        <v>0</v>
      </c>
      <c r="V29" s="94">
        <f>'Balance de energía'!V28</f>
        <v>18.8623026</v>
      </c>
      <c r="W29" s="125">
        <f>'Balance de energía'!W28</f>
        <v>0</v>
      </c>
      <c r="X29" s="94">
        <f>'Balance de energía'!X28</f>
        <v>0</v>
      </c>
      <c r="Y29" s="94">
        <f>'Balance de energía'!Y28</f>
        <v>0</v>
      </c>
      <c r="Z29" s="126">
        <f>'Balance de energía'!Z28</f>
        <v>0</v>
      </c>
      <c r="AA29" s="94">
        <f>'Balance de energía'!AA28</f>
        <v>0</v>
      </c>
      <c r="AB29" s="127">
        <f>'Balance de energía'!AB28</f>
        <v>0</v>
      </c>
      <c r="AC29" s="118">
        <f t="shared" si="4"/>
        <v>1377.1772250000001</v>
      </c>
    </row>
    <row r="30" spans="2:29">
      <c r="B30" s="108" t="s">
        <v>148</v>
      </c>
      <c r="C30" s="110">
        <f>'Balance de energía'!C29</f>
        <v>0</v>
      </c>
      <c r="D30" s="82">
        <f>'Balance de energía'!D29</f>
        <v>7734.1615814992574</v>
      </c>
      <c r="E30" s="82">
        <f>'Balance de energía'!E29</f>
        <v>2376.0089500000004</v>
      </c>
      <c r="F30" s="82">
        <f>'Balance de energía'!F29</f>
        <v>19404.206302227474</v>
      </c>
      <c r="G30" s="82">
        <f>'Balance de energía'!G29</f>
        <v>0</v>
      </c>
      <c r="H30" s="82">
        <f>'Balance de energía'!H29</f>
        <v>0</v>
      </c>
      <c r="I30" s="82">
        <f>'Balance de energía'!I29</f>
        <v>0</v>
      </c>
      <c r="J30" s="111">
        <f>'Balance de energía'!J29</f>
        <v>0</v>
      </c>
      <c r="K30" s="110">
        <f>'Balance de energía'!K29</f>
        <v>31370.776952658824</v>
      </c>
      <c r="L30" s="82">
        <f>'Balance de energía'!L29</f>
        <v>4858.6013369437942</v>
      </c>
      <c r="M30" s="82">
        <f>'Balance de energía'!M29</f>
        <v>0</v>
      </c>
      <c r="N30" s="82">
        <f>'Balance de energía'!N29</f>
        <v>112.26978982800001</v>
      </c>
      <c r="O30" s="82">
        <f>'Balance de energía'!O29</f>
        <v>2694.4997959549987</v>
      </c>
      <c r="P30" s="82">
        <f>'Balance de energía'!P29</f>
        <v>6.8562962999999995</v>
      </c>
      <c r="Q30" s="82">
        <f>'Balance de energía'!Q29</f>
        <v>435.13373169899995</v>
      </c>
      <c r="R30" s="82">
        <f>'Balance de energía'!R29</f>
        <v>0</v>
      </c>
      <c r="S30" s="82">
        <f>'Balance de energía'!S29</f>
        <v>0</v>
      </c>
      <c r="T30" s="82">
        <f>'Balance de energía'!T29</f>
        <v>2231.7929100000001</v>
      </c>
      <c r="U30" s="111">
        <f>'Balance de energía'!U29</f>
        <v>0</v>
      </c>
      <c r="V30" s="82">
        <f>'Balance de energía'!V29</f>
        <v>37270.309715231706</v>
      </c>
      <c r="W30" s="110">
        <f>'Balance de energía'!W29</f>
        <v>88.499705640670015</v>
      </c>
      <c r="X30" s="82">
        <f>'Balance de energía'!X29</f>
        <v>635.62400000000002</v>
      </c>
      <c r="Y30" s="82">
        <f>'Balance de energía'!Y29</f>
        <v>0</v>
      </c>
      <c r="Z30" s="111">
        <f>'Balance de energía'!Z29</f>
        <v>129.36600000000001</v>
      </c>
      <c r="AA30" s="82">
        <f>'Balance de energía'!AA29</f>
        <v>3.72809967284</v>
      </c>
      <c r="AB30" s="119">
        <f>'Balance de energía'!AB29</f>
        <v>0</v>
      </c>
      <c r="AC30" s="123">
        <f t="shared" si="4"/>
        <v>109351.83516765655</v>
      </c>
    </row>
    <row r="31" spans="2:29">
      <c r="B31" s="109" t="s">
        <v>149</v>
      </c>
      <c r="C31" s="112">
        <f>'Balance de energía'!C30</f>
        <v>0</v>
      </c>
      <c r="D31" s="83">
        <f>'Balance de energía'!D30</f>
        <v>1320.6667514129401</v>
      </c>
      <c r="E31" s="83">
        <f>'Balance de energía'!E30</f>
        <v>0</v>
      </c>
      <c r="F31" s="83">
        <f>'Balance de energía'!F30</f>
        <v>0</v>
      </c>
      <c r="G31" s="83">
        <f>'Balance de energía'!G30</f>
        <v>0</v>
      </c>
      <c r="H31" s="83">
        <f>'Balance de energía'!H30</f>
        <v>0</v>
      </c>
      <c r="I31" s="83">
        <f>'Balance de energía'!I30</f>
        <v>0</v>
      </c>
      <c r="J31" s="113">
        <f>'Balance de energía'!J30</f>
        <v>0</v>
      </c>
      <c r="K31" s="112">
        <f>'Balance de energía'!K30</f>
        <v>15933.139046828441</v>
      </c>
      <c r="L31" s="83">
        <f>'Balance de energía'!L30</f>
        <v>817.89107956500004</v>
      </c>
      <c r="M31" s="83">
        <f>'Balance de energía'!M30</f>
        <v>0</v>
      </c>
      <c r="N31" s="83">
        <f>'Balance de energía'!N30</f>
        <v>62.105269563000014</v>
      </c>
      <c r="O31" s="83">
        <f>'Balance de energía'!O30</f>
        <v>38.947857520000007</v>
      </c>
      <c r="P31" s="83">
        <f>'Balance de energía'!P30</f>
        <v>0</v>
      </c>
      <c r="Q31" s="83">
        <f>'Balance de energía'!Q30</f>
        <v>8.9910000000000018E-2</v>
      </c>
      <c r="R31" s="83">
        <f>'Balance de energía'!R30</f>
        <v>0</v>
      </c>
      <c r="S31" s="83">
        <f>'Balance de energía'!S30</f>
        <v>0</v>
      </c>
      <c r="T31" s="83">
        <f>'Balance de energía'!T30</f>
        <v>2.9129100000000001</v>
      </c>
      <c r="U31" s="113">
        <f>'Balance de energía'!U30</f>
        <v>0</v>
      </c>
      <c r="V31" s="83">
        <f>'Balance de energía'!V30</f>
        <v>19629.791053377605</v>
      </c>
      <c r="W31" s="112">
        <f>'Balance de energía'!W30</f>
        <v>33.117560640670007</v>
      </c>
      <c r="X31" s="83">
        <f>'Balance de energía'!X30</f>
        <v>0</v>
      </c>
      <c r="Y31" s="83">
        <f>'Balance de energía'!Y30</f>
        <v>0</v>
      </c>
      <c r="Z31" s="113">
        <f>'Balance de energía'!Z30</f>
        <v>0</v>
      </c>
      <c r="AA31" s="83">
        <f>'Balance de energía'!AA30</f>
        <v>0.70941200000000004</v>
      </c>
      <c r="AB31" s="120">
        <f>'Balance de energía'!AB30</f>
        <v>0</v>
      </c>
      <c r="AC31" s="117">
        <f t="shared" si="4"/>
        <v>37839.370850907646</v>
      </c>
    </row>
    <row r="32" spans="2:29">
      <c r="B32" s="109" t="s">
        <v>150</v>
      </c>
      <c r="C32" s="112">
        <f>'Balance de energía'!C31</f>
        <v>0</v>
      </c>
      <c r="D32" s="83">
        <f>'Balance de energía'!D31</f>
        <v>214.28254000000001</v>
      </c>
      <c r="E32" s="83">
        <f>'Balance de energía'!E31</f>
        <v>0</v>
      </c>
      <c r="F32" s="83">
        <f>'Balance de energía'!F31</f>
        <v>0</v>
      </c>
      <c r="G32" s="83">
        <f>'Balance de energía'!G31</f>
        <v>0</v>
      </c>
      <c r="H32" s="83">
        <f>'Balance de energía'!H31</f>
        <v>0</v>
      </c>
      <c r="I32" s="83">
        <f>'Balance de energía'!I31</f>
        <v>0</v>
      </c>
      <c r="J32" s="113">
        <f>'Balance de energía'!J31</f>
        <v>0</v>
      </c>
      <c r="K32" s="112">
        <f>'Balance de energía'!K31</f>
        <v>584.29892223025115</v>
      </c>
      <c r="L32" s="83">
        <f>'Balance de energía'!L31</f>
        <v>269.72085000000004</v>
      </c>
      <c r="M32" s="83">
        <f>'Balance de energía'!M31</f>
        <v>0</v>
      </c>
      <c r="N32" s="83">
        <f>'Balance de energía'!N31</f>
        <v>0</v>
      </c>
      <c r="O32" s="83">
        <f>'Balance de energía'!O31</f>
        <v>24.040159000000003</v>
      </c>
      <c r="P32" s="83">
        <f>'Balance de energía'!P31</f>
        <v>0</v>
      </c>
      <c r="Q32" s="83">
        <f>'Balance de energía'!Q31</f>
        <v>45.283171500000002</v>
      </c>
      <c r="R32" s="83">
        <f>'Balance de energía'!R31</f>
        <v>0</v>
      </c>
      <c r="S32" s="83">
        <f>'Balance de energía'!S31</f>
        <v>0</v>
      </c>
      <c r="T32" s="83">
        <f>'Balance de energía'!T31</f>
        <v>0</v>
      </c>
      <c r="U32" s="113">
        <f>'Balance de energía'!U31</f>
        <v>0</v>
      </c>
      <c r="V32" s="83">
        <f>'Balance de energía'!V31</f>
        <v>207.17137700000001</v>
      </c>
      <c r="W32" s="112">
        <f>'Balance de energía'!W31</f>
        <v>0</v>
      </c>
      <c r="X32" s="83">
        <f>'Balance de energía'!X31</f>
        <v>0</v>
      </c>
      <c r="Y32" s="83">
        <f>'Balance de energía'!Y31</f>
        <v>0</v>
      </c>
      <c r="Z32" s="113">
        <f>'Balance de energía'!Z31</f>
        <v>0</v>
      </c>
      <c r="AA32" s="83">
        <f>'Balance de energía'!AA31</f>
        <v>0</v>
      </c>
      <c r="AB32" s="120">
        <f>'Balance de energía'!AB31</f>
        <v>0</v>
      </c>
      <c r="AC32" s="117">
        <f t="shared" si="4"/>
        <v>1344.7970197302511</v>
      </c>
    </row>
    <row r="33" spans="2:29">
      <c r="B33" s="109" t="s">
        <v>151</v>
      </c>
      <c r="C33" s="112">
        <f>'Balance de energía'!C32</f>
        <v>0</v>
      </c>
      <c r="D33" s="83">
        <f>'Balance de energía'!D32</f>
        <v>0</v>
      </c>
      <c r="E33" s="83">
        <f>'Balance de energía'!E32</f>
        <v>635.85200000000009</v>
      </c>
      <c r="F33" s="83">
        <f>'Balance de energía'!F32</f>
        <v>0</v>
      </c>
      <c r="G33" s="83">
        <f>'Balance de energía'!G32</f>
        <v>0</v>
      </c>
      <c r="H33" s="83">
        <f>'Balance de energía'!H32</f>
        <v>0</v>
      </c>
      <c r="I33" s="83">
        <f>'Balance de energía'!I32</f>
        <v>0</v>
      </c>
      <c r="J33" s="113">
        <f>'Balance de energía'!J32</f>
        <v>0</v>
      </c>
      <c r="K33" s="112">
        <f>'Balance de energía'!K32</f>
        <v>457.11171601200004</v>
      </c>
      <c r="L33" s="83">
        <f>'Balance de energía'!L32</f>
        <v>46.764899999999997</v>
      </c>
      <c r="M33" s="83">
        <f>'Balance de energía'!M32</f>
        <v>0</v>
      </c>
      <c r="N33" s="83">
        <f>'Balance de energía'!N32</f>
        <v>0</v>
      </c>
      <c r="O33" s="83">
        <f>'Balance de energía'!O32</f>
        <v>0</v>
      </c>
      <c r="P33" s="83">
        <f>'Balance de energía'!P32</f>
        <v>0</v>
      </c>
      <c r="Q33" s="83">
        <f>'Balance de energía'!Q32</f>
        <v>0</v>
      </c>
      <c r="R33" s="83">
        <f>'Balance de energía'!R32</f>
        <v>0</v>
      </c>
      <c r="S33" s="83">
        <f>'Balance de energía'!S32</f>
        <v>0</v>
      </c>
      <c r="T33" s="83">
        <f>'Balance de energía'!T32</f>
        <v>0</v>
      </c>
      <c r="U33" s="113">
        <f>'Balance de energía'!U32</f>
        <v>0</v>
      </c>
      <c r="V33" s="83">
        <f>'Balance de energía'!V32</f>
        <v>641.96512879999989</v>
      </c>
      <c r="W33" s="112">
        <f>'Balance de energía'!W32</f>
        <v>0</v>
      </c>
      <c r="X33" s="83">
        <f>'Balance de energía'!X32</f>
        <v>0</v>
      </c>
      <c r="Y33" s="83">
        <f>'Balance de energía'!Y32</f>
        <v>0</v>
      </c>
      <c r="Z33" s="113">
        <f>'Balance de energía'!Z32</f>
        <v>0</v>
      </c>
      <c r="AA33" s="83">
        <f>'Balance de energía'!AA32</f>
        <v>0</v>
      </c>
      <c r="AB33" s="120">
        <f>'Balance de energía'!AB32</f>
        <v>0</v>
      </c>
      <c r="AC33" s="117">
        <f t="shared" si="4"/>
        <v>1781.6937448119997</v>
      </c>
    </row>
    <row r="34" spans="2:29">
      <c r="B34" s="109" t="s">
        <v>152</v>
      </c>
      <c r="C34" s="112">
        <f>'Balance de energía'!C33</f>
        <v>0</v>
      </c>
      <c r="D34" s="83">
        <f>'Balance de energía'!D33</f>
        <v>1743.4825712602262</v>
      </c>
      <c r="E34" s="83">
        <f>'Balance de energía'!E33</f>
        <v>91.434000000000012</v>
      </c>
      <c r="F34" s="83">
        <f>'Balance de energía'!F33</f>
        <v>14151.485644567478</v>
      </c>
      <c r="G34" s="83">
        <f>'Balance de energía'!G33</f>
        <v>0</v>
      </c>
      <c r="H34" s="83">
        <f>'Balance de energía'!H33</f>
        <v>0</v>
      </c>
      <c r="I34" s="83">
        <f>'Balance de energía'!I33</f>
        <v>0</v>
      </c>
      <c r="J34" s="113">
        <f>'Balance de energía'!J33</f>
        <v>0</v>
      </c>
      <c r="K34" s="112">
        <f>'Balance de energía'!K33</f>
        <v>169.33802271032977</v>
      </c>
      <c r="L34" s="83">
        <f>'Balance de energía'!L33</f>
        <v>1795.5923742750001</v>
      </c>
      <c r="M34" s="83">
        <f>'Balance de energía'!M33</f>
        <v>0</v>
      </c>
      <c r="N34" s="83">
        <f>'Balance de energía'!N33</f>
        <v>4.1268690000000004E-2</v>
      </c>
      <c r="O34" s="83">
        <f>'Balance de energía'!O33</f>
        <v>93.635999072000018</v>
      </c>
      <c r="P34" s="83">
        <f>'Balance de energía'!P33</f>
        <v>0</v>
      </c>
      <c r="Q34" s="83">
        <f>'Balance de energía'!Q33</f>
        <v>0</v>
      </c>
      <c r="R34" s="83">
        <f>'Balance de energía'!R33</f>
        <v>0</v>
      </c>
      <c r="S34" s="83">
        <f>'Balance de energía'!S33</f>
        <v>0</v>
      </c>
      <c r="T34" s="83">
        <f>'Balance de energía'!T33</f>
        <v>0</v>
      </c>
      <c r="U34" s="113">
        <f>'Balance de energía'!U33</f>
        <v>0</v>
      </c>
      <c r="V34" s="83">
        <f>'Balance de energía'!V33</f>
        <v>4757.6116447785598</v>
      </c>
      <c r="W34" s="112">
        <f>'Balance de energía'!W33</f>
        <v>0</v>
      </c>
      <c r="X34" s="83">
        <f>'Balance de energía'!X33</f>
        <v>0</v>
      </c>
      <c r="Y34" s="83">
        <f>'Balance de energía'!Y33</f>
        <v>0</v>
      </c>
      <c r="Z34" s="113">
        <f>'Balance de energía'!Z33</f>
        <v>0</v>
      </c>
      <c r="AA34" s="83">
        <f>'Balance de energía'!AA33</f>
        <v>1.5219520000000005E-3</v>
      </c>
      <c r="AB34" s="120">
        <f>'Balance de energía'!AB33</f>
        <v>0</v>
      </c>
      <c r="AC34" s="117">
        <f t="shared" si="4"/>
        <v>22802.623047305598</v>
      </c>
    </row>
    <row r="35" spans="2:29">
      <c r="B35" s="109" t="s">
        <v>153</v>
      </c>
      <c r="C35" s="112">
        <f>'Balance de energía'!C34</f>
        <v>0</v>
      </c>
      <c r="D35" s="83">
        <f>'Balance de energía'!D34</f>
        <v>50.082686918000007</v>
      </c>
      <c r="E35" s="83">
        <f>'Balance de energía'!E34</f>
        <v>0</v>
      </c>
      <c r="F35" s="83">
        <f>'Balance de energía'!F34</f>
        <v>0</v>
      </c>
      <c r="G35" s="83">
        <f>'Balance de energía'!G34</f>
        <v>0</v>
      </c>
      <c r="H35" s="83">
        <f>'Balance de energía'!H34</f>
        <v>0</v>
      </c>
      <c r="I35" s="83">
        <f>'Balance de energía'!I34</f>
        <v>0</v>
      </c>
      <c r="J35" s="113">
        <f>'Balance de energía'!J34</f>
        <v>0</v>
      </c>
      <c r="K35" s="112">
        <f>'Balance de energía'!K34</f>
        <v>70.857711588526939</v>
      </c>
      <c r="L35" s="83">
        <f>'Balance de energía'!L34</f>
        <v>0</v>
      </c>
      <c r="M35" s="83">
        <f>'Balance de energía'!M34</f>
        <v>0</v>
      </c>
      <c r="N35" s="83">
        <f>'Balance de energía'!N34</f>
        <v>2.6973000000000001E-3</v>
      </c>
      <c r="O35" s="83">
        <f>'Balance de energía'!O34</f>
        <v>15.186347000000001</v>
      </c>
      <c r="P35" s="83">
        <f>'Balance de energía'!P34</f>
        <v>0</v>
      </c>
      <c r="Q35" s="83">
        <f>'Balance de energía'!Q34</f>
        <v>0</v>
      </c>
      <c r="R35" s="83">
        <f>'Balance de energía'!R34</f>
        <v>0</v>
      </c>
      <c r="S35" s="83">
        <f>'Balance de energía'!S34</f>
        <v>0</v>
      </c>
      <c r="T35" s="83">
        <f>'Balance de energía'!T34</f>
        <v>0</v>
      </c>
      <c r="U35" s="113">
        <f>'Balance de energía'!U34</f>
        <v>0</v>
      </c>
      <c r="V35" s="83">
        <f>'Balance de energía'!V34</f>
        <v>507.30781573999997</v>
      </c>
      <c r="W35" s="112">
        <f>'Balance de energía'!W34</f>
        <v>0</v>
      </c>
      <c r="X35" s="83">
        <f>'Balance de energía'!X34</f>
        <v>635.62400000000002</v>
      </c>
      <c r="Y35" s="83">
        <f>'Balance de energía'!Y34</f>
        <v>0</v>
      </c>
      <c r="Z35" s="113">
        <f>'Balance de energía'!Z34</f>
        <v>129.36600000000001</v>
      </c>
      <c r="AA35" s="83">
        <f>'Balance de energía'!AA34</f>
        <v>0</v>
      </c>
      <c r="AB35" s="120">
        <f>'Balance de energía'!AB34</f>
        <v>0</v>
      </c>
      <c r="AC35" s="117">
        <f t="shared" si="4"/>
        <v>1408.4272585465269</v>
      </c>
    </row>
    <row r="36" spans="2:29">
      <c r="B36" s="109" t="s">
        <v>154</v>
      </c>
      <c r="C36" s="112">
        <f>'Balance de energía'!C35</f>
        <v>0</v>
      </c>
      <c r="D36" s="83">
        <f>'Balance de energía'!D35</f>
        <v>14.913261458000001</v>
      </c>
      <c r="E36" s="83">
        <f>'Balance de energía'!E35</f>
        <v>0</v>
      </c>
      <c r="F36" s="83">
        <f>'Balance de energía'!F35</f>
        <v>0</v>
      </c>
      <c r="G36" s="83">
        <f>'Balance de energía'!G35</f>
        <v>0</v>
      </c>
      <c r="H36" s="83">
        <f>'Balance de energía'!H35</f>
        <v>0</v>
      </c>
      <c r="I36" s="83">
        <f>'Balance de energía'!I35</f>
        <v>0</v>
      </c>
      <c r="J36" s="113">
        <f>'Balance de energía'!J35</f>
        <v>0</v>
      </c>
      <c r="K36" s="112">
        <f>'Balance de energía'!K35</f>
        <v>0</v>
      </c>
      <c r="L36" s="83">
        <f>'Balance de energía'!L35</f>
        <v>0</v>
      </c>
      <c r="M36" s="83">
        <f>'Balance de energía'!M35</f>
        <v>0</v>
      </c>
      <c r="N36" s="83">
        <f>'Balance de energía'!N35</f>
        <v>0</v>
      </c>
      <c r="O36" s="83">
        <f>'Balance de energía'!O35</f>
        <v>0</v>
      </c>
      <c r="P36" s="83">
        <f>'Balance de energía'!P35</f>
        <v>0</v>
      </c>
      <c r="Q36" s="83">
        <f>'Balance de energía'!Q35</f>
        <v>0</v>
      </c>
      <c r="R36" s="83">
        <f>'Balance de energía'!R35</f>
        <v>0</v>
      </c>
      <c r="S36" s="83">
        <f>'Balance de energía'!S35</f>
        <v>0</v>
      </c>
      <c r="T36" s="83">
        <f>'Balance de energía'!T35</f>
        <v>0</v>
      </c>
      <c r="U36" s="113">
        <f>'Balance de energía'!U35</f>
        <v>0</v>
      </c>
      <c r="V36" s="83">
        <f>'Balance de energía'!V35</f>
        <v>37.148560000000003</v>
      </c>
      <c r="W36" s="112">
        <f>'Balance de energía'!W35</f>
        <v>0</v>
      </c>
      <c r="X36" s="83">
        <f>'Balance de energía'!X35</f>
        <v>0</v>
      </c>
      <c r="Y36" s="83">
        <f>'Balance de energía'!Y35</f>
        <v>0</v>
      </c>
      <c r="Z36" s="113">
        <f>'Balance de energía'!Z35</f>
        <v>0</v>
      </c>
      <c r="AA36" s="83">
        <f>'Balance de energía'!AA35</f>
        <v>1.1226000000000001E-4</v>
      </c>
      <c r="AB36" s="120">
        <f>'Balance de energía'!AB35</f>
        <v>0</v>
      </c>
      <c r="AC36" s="117">
        <f t="shared" si="4"/>
        <v>52.061933718000006</v>
      </c>
    </row>
    <row r="37" spans="2:29">
      <c r="B37" s="109" t="s">
        <v>155</v>
      </c>
      <c r="C37" s="112">
        <f>'Balance de energía'!C36</f>
        <v>0</v>
      </c>
      <c r="D37" s="83">
        <f>'Balance de energía'!D36</f>
        <v>109.82064073251001</v>
      </c>
      <c r="E37" s="83">
        <f>'Balance de energía'!E36</f>
        <v>77.408870000000007</v>
      </c>
      <c r="F37" s="83">
        <f>'Balance de energía'!F36</f>
        <v>100.26786000000001</v>
      </c>
      <c r="G37" s="83">
        <f>'Balance de energía'!G36</f>
        <v>0</v>
      </c>
      <c r="H37" s="83">
        <f>'Balance de energía'!H36</f>
        <v>0</v>
      </c>
      <c r="I37" s="83">
        <f>'Balance de energía'!I36</f>
        <v>0</v>
      </c>
      <c r="J37" s="113">
        <f>'Balance de energía'!J36</f>
        <v>0</v>
      </c>
      <c r="K37" s="112">
        <f>'Balance de energía'!K36</f>
        <v>82.672426451999996</v>
      </c>
      <c r="L37" s="83">
        <f>'Balance de energía'!L36</f>
        <v>5.1706830000000004</v>
      </c>
      <c r="M37" s="83">
        <f>'Balance de energía'!M36</f>
        <v>0</v>
      </c>
      <c r="N37" s="83">
        <f>'Balance de energía'!N36</f>
        <v>0</v>
      </c>
      <c r="O37" s="83">
        <f>'Balance de energía'!O36</f>
        <v>22.812719270000002</v>
      </c>
      <c r="P37" s="83">
        <f>'Balance de energía'!P36</f>
        <v>0</v>
      </c>
      <c r="Q37" s="83">
        <f>'Balance de energía'!Q36</f>
        <v>2.3916060000000003</v>
      </c>
      <c r="R37" s="83">
        <f>'Balance de energía'!R36</f>
        <v>0</v>
      </c>
      <c r="S37" s="83">
        <f>'Balance de energía'!S36</f>
        <v>0</v>
      </c>
      <c r="T37" s="83">
        <f>'Balance de energía'!T36</f>
        <v>2101.1589600000002</v>
      </c>
      <c r="U37" s="113">
        <f>'Balance de energía'!U36</f>
        <v>0</v>
      </c>
      <c r="V37" s="83">
        <f>'Balance de energía'!V36</f>
        <v>402.05704081993991</v>
      </c>
      <c r="W37" s="112">
        <f>'Balance de energía'!W36</f>
        <v>0</v>
      </c>
      <c r="X37" s="83">
        <f>'Balance de energía'!X36</f>
        <v>0</v>
      </c>
      <c r="Y37" s="83">
        <f>'Balance de energía'!Y36</f>
        <v>0</v>
      </c>
      <c r="Z37" s="113">
        <f>'Balance de energía'!Z36</f>
        <v>0</v>
      </c>
      <c r="AA37" s="83">
        <f>'Balance de energía'!AA36</f>
        <v>1.2067200000000002E-5</v>
      </c>
      <c r="AB37" s="120">
        <f>'Balance de energía'!AB36</f>
        <v>0</v>
      </c>
      <c r="AC37" s="117">
        <f t="shared" si="4"/>
        <v>2903.7608183416501</v>
      </c>
    </row>
    <row r="38" spans="2:29">
      <c r="B38" s="109" t="s">
        <v>156</v>
      </c>
      <c r="C38" s="112">
        <f>'Balance de energía'!C37</f>
        <v>0</v>
      </c>
      <c r="D38" s="83">
        <f>'Balance de energía'!D37</f>
        <v>10.284525069000001</v>
      </c>
      <c r="E38" s="83">
        <f>'Balance de energía'!E37</f>
        <v>804.54500000000007</v>
      </c>
      <c r="F38" s="83">
        <f>'Balance de energía'!F37</f>
        <v>1.8546640000000001</v>
      </c>
      <c r="G38" s="83">
        <f>'Balance de energía'!G37</f>
        <v>0</v>
      </c>
      <c r="H38" s="83">
        <f>'Balance de energía'!H37</f>
        <v>0</v>
      </c>
      <c r="I38" s="83">
        <f>'Balance de energía'!I37</f>
        <v>0</v>
      </c>
      <c r="J38" s="113">
        <f>'Balance de energía'!J37</f>
        <v>0</v>
      </c>
      <c r="K38" s="112">
        <f>'Balance de energía'!K37</f>
        <v>2.7586103243999998</v>
      </c>
      <c r="L38" s="83">
        <f>'Balance de energía'!L37</f>
        <v>4.6751670000000001</v>
      </c>
      <c r="M38" s="83">
        <f>'Balance de energía'!M37</f>
        <v>0</v>
      </c>
      <c r="N38" s="83">
        <f>'Balance de energía'!N37</f>
        <v>0</v>
      </c>
      <c r="O38" s="83">
        <f>'Balance de energía'!O37</f>
        <v>2.8324545150000002</v>
      </c>
      <c r="P38" s="83">
        <f>'Balance de energía'!P37</f>
        <v>0</v>
      </c>
      <c r="Q38" s="83">
        <f>'Balance de energía'!Q37</f>
        <v>0</v>
      </c>
      <c r="R38" s="83">
        <f>'Balance de energía'!R37</f>
        <v>0</v>
      </c>
      <c r="S38" s="83">
        <f>'Balance de energía'!S37</f>
        <v>0</v>
      </c>
      <c r="T38" s="83">
        <f>'Balance de energía'!T37</f>
        <v>0</v>
      </c>
      <c r="U38" s="113">
        <f>'Balance de energía'!U37</f>
        <v>0</v>
      </c>
      <c r="V38" s="83">
        <f>'Balance de energía'!V37</f>
        <v>18.3649044</v>
      </c>
      <c r="W38" s="112">
        <f>'Balance de energía'!W37</f>
        <v>42.531300000000002</v>
      </c>
      <c r="X38" s="83">
        <f>'Balance de energía'!X37</f>
        <v>0</v>
      </c>
      <c r="Y38" s="83">
        <f>'Balance de energía'!Y37</f>
        <v>0</v>
      </c>
      <c r="Z38" s="113">
        <f>'Balance de energía'!Z37</f>
        <v>0</v>
      </c>
      <c r="AA38" s="83">
        <f>'Balance de energía'!AA37</f>
        <v>3.0014000000000001E-4</v>
      </c>
      <c r="AB38" s="120">
        <f>'Balance de energía'!AB37</f>
        <v>0</v>
      </c>
      <c r="AC38" s="117">
        <f t="shared" si="4"/>
        <v>887.84692544840004</v>
      </c>
    </row>
    <row r="39" spans="2:29">
      <c r="B39" s="109" t="s">
        <v>157</v>
      </c>
      <c r="C39" s="112">
        <f>'Balance de energía'!C38</f>
        <v>0</v>
      </c>
      <c r="D39" s="83">
        <f>'Balance de energía'!D38</f>
        <v>0.74038634200000009</v>
      </c>
      <c r="E39" s="83">
        <f>'Balance de energía'!E38</f>
        <v>16.477544999999999</v>
      </c>
      <c r="F39" s="83">
        <f>'Balance de energía'!F38</f>
        <v>0</v>
      </c>
      <c r="G39" s="83">
        <f>'Balance de energía'!G38</f>
        <v>0</v>
      </c>
      <c r="H39" s="83">
        <f>'Balance de energía'!H38</f>
        <v>0</v>
      </c>
      <c r="I39" s="83">
        <f>'Balance de energía'!I38</f>
        <v>0</v>
      </c>
      <c r="J39" s="113">
        <f>'Balance de energía'!J38</f>
        <v>0</v>
      </c>
      <c r="K39" s="112">
        <f>'Balance de energía'!K38</f>
        <v>1708.392900997073</v>
      </c>
      <c r="L39" s="83">
        <f>'Balance de energía'!L38</f>
        <v>696.75208368149993</v>
      </c>
      <c r="M39" s="83">
        <f>'Balance de energía'!M38</f>
        <v>0</v>
      </c>
      <c r="N39" s="83">
        <f>'Balance de energía'!N38</f>
        <v>0.8914576500000001</v>
      </c>
      <c r="O39" s="83">
        <f>'Balance de energía'!O38</f>
        <v>49.882250000000006</v>
      </c>
      <c r="P39" s="83">
        <f>'Balance de energía'!P38</f>
        <v>0</v>
      </c>
      <c r="Q39" s="83">
        <f>'Balance de energía'!Q38</f>
        <v>0</v>
      </c>
      <c r="R39" s="83">
        <f>'Balance de energía'!R38</f>
        <v>0</v>
      </c>
      <c r="S39" s="83">
        <f>'Balance de energía'!S38</f>
        <v>0</v>
      </c>
      <c r="T39" s="83">
        <f>'Balance de energía'!T38</f>
        <v>0</v>
      </c>
      <c r="U39" s="113">
        <f>'Balance de energía'!U38</f>
        <v>0</v>
      </c>
      <c r="V39" s="83">
        <f>'Balance de energía'!V38</f>
        <v>73.321956540000016</v>
      </c>
      <c r="W39" s="112">
        <f>'Balance de energía'!W38</f>
        <v>0</v>
      </c>
      <c r="X39" s="83">
        <f>'Balance de energía'!X38</f>
        <v>0</v>
      </c>
      <c r="Y39" s="83">
        <f>'Balance de energía'!Y38</f>
        <v>0</v>
      </c>
      <c r="Z39" s="113">
        <f>'Balance de energía'!Z38</f>
        <v>0</v>
      </c>
      <c r="AA39" s="83">
        <f>'Balance de energía'!AA38</f>
        <v>1.124884E-3</v>
      </c>
      <c r="AB39" s="120">
        <f>'Balance de energía'!AB38</f>
        <v>0</v>
      </c>
      <c r="AC39" s="117">
        <f t="shared" si="4"/>
        <v>2546.4597050945731</v>
      </c>
    </row>
    <row r="40" spans="2:29">
      <c r="B40" s="109" t="s">
        <v>158</v>
      </c>
      <c r="C40" s="112">
        <f>'Balance de energía'!C39</f>
        <v>0</v>
      </c>
      <c r="D40" s="83">
        <f>'Balance de energía'!D39</f>
        <v>3903.35647142058</v>
      </c>
      <c r="E40" s="83">
        <f>'Balance de energía'!E39</f>
        <v>602.85505000000001</v>
      </c>
      <c r="F40" s="83">
        <f>'Balance de energía'!F39</f>
        <v>5150.598133659998</v>
      </c>
      <c r="G40" s="83">
        <f>'Balance de energía'!G39</f>
        <v>0</v>
      </c>
      <c r="H40" s="83">
        <f>'Balance de energía'!H39</f>
        <v>0</v>
      </c>
      <c r="I40" s="83">
        <f>'Balance de energía'!I39</f>
        <v>0</v>
      </c>
      <c r="J40" s="113">
        <f>'Balance de energía'!J39</f>
        <v>0</v>
      </c>
      <c r="K40" s="112">
        <f>'Balance de energía'!K39</f>
        <v>8420.246632110975</v>
      </c>
      <c r="L40" s="83">
        <f>'Balance de energía'!L39</f>
        <v>838.33313430079522</v>
      </c>
      <c r="M40" s="83">
        <f>'Balance de energía'!M39</f>
        <v>0</v>
      </c>
      <c r="N40" s="83">
        <f>'Balance de energía'!N39</f>
        <v>39.160363437000008</v>
      </c>
      <c r="O40" s="83">
        <f>'Balance de energía'!O39</f>
        <v>2415.8825037049987</v>
      </c>
      <c r="P40" s="83">
        <f>'Balance de energía'!P39</f>
        <v>6.8562962999999995</v>
      </c>
      <c r="Q40" s="83">
        <f>'Balance de energía'!Q39</f>
        <v>286.51250169899998</v>
      </c>
      <c r="R40" s="83">
        <f>'Balance de energía'!R39</f>
        <v>0</v>
      </c>
      <c r="S40" s="83">
        <f>'Balance de energía'!S39</f>
        <v>0</v>
      </c>
      <c r="T40" s="83">
        <f>'Balance de energía'!T39</f>
        <v>127.72104000000002</v>
      </c>
      <c r="U40" s="113">
        <f>'Balance de energía'!U39</f>
        <v>0</v>
      </c>
      <c r="V40" s="83">
        <f>'Balance de energía'!V39</f>
        <v>10410.487132508399</v>
      </c>
      <c r="W40" s="112">
        <f>'Balance de energía'!W39</f>
        <v>12.850845000000001</v>
      </c>
      <c r="X40" s="83">
        <f>'Balance de energía'!X39</f>
        <v>0</v>
      </c>
      <c r="Y40" s="83">
        <f>'Balance de energía'!Y39</f>
        <v>0</v>
      </c>
      <c r="Z40" s="113">
        <f>'Balance de energía'!Z39</f>
        <v>0</v>
      </c>
      <c r="AA40" s="83">
        <f>'Balance de energía'!AA39</f>
        <v>3.0145163696399999</v>
      </c>
      <c r="AB40" s="120">
        <f>'Balance de energía'!AB39</f>
        <v>0</v>
      </c>
      <c r="AC40" s="117">
        <f t="shared" si="4"/>
        <v>32217.874620511386</v>
      </c>
    </row>
    <row r="41" spans="2:29">
      <c r="B41" s="128" t="s">
        <v>159</v>
      </c>
      <c r="C41" s="125">
        <f>'Balance de energía'!C40</f>
        <v>0</v>
      </c>
      <c r="D41" s="94">
        <f>'Balance de energía'!D40</f>
        <v>366.53174688600001</v>
      </c>
      <c r="E41" s="94">
        <f>'Balance de energía'!E40</f>
        <v>147.436485</v>
      </c>
      <c r="F41" s="94">
        <f>'Balance de energía'!F40</f>
        <v>0</v>
      </c>
      <c r="G41" s="94">
        <f>'Balance de energía'!G40</f>
        <v>0</v>
      </c>
      <c r="H41" s="94">
        <f>'Balance de energía'!H40</f>
        <v>0</v>
      </c>
      <c r="I41" s="94">
        <f>'Balance de energía'!I40</f>
        <v>0</v>
      </c>
      <c r="J41" s="126">
        <f>'Balance de energía'!J40</f>
        <v>0</v>
      </c>
      <c r="K41" s="125">
        <f>'Balance de energía'!K40</f>
        <v>3941.9609634048238</v>
      </c>
      <c r="L41" s="94">
        <f>'Balance de energía'!L40</f>
        <v>383.70106512149994</v>
      </c>
      <c r="M41" s="94">
        <f>'Balance de energía'!M40</f>
        <v>0</v>
      </c>
      <c r="N41" s="94">
        <f>'Balance de energía'!N40</f>
        <v>10.068733188</v>
      </c>
      <c r="O41" s="94">
        <f>'Balance de energía'!O40</f>
        <v>31.279505872999998</v>
      </c>
      <c r="P41" s="94">
        <f>'Balance de energía'!P40</f>
        <v>0</v>
      </c>
      <c r="Q41" s="94">
        <f>'Balance de energía'!Q40</f>
        <v>100.8565425</v>
      </c>
      <c r="R41" s="94">
        <f>'Balance de energía'!R40</f>
        <v>0</v>
      </c>
      <c r="S41" s="94">
        <f>'Balance de energía'!S40</f>
        <v>0</v>
      </c>
      <c r="T41" s="94">
        <f>'Balance de energía'!T40</f>
        <v>0</v>
      </c>
      <c r="U41" s="126">
        <f>'Balance de energía'!U40</f>
        <v>0</v>
      </c>
      <c r="V41" s="94">
        <f>'Balance de energía'!V40</f>
        <v>585.08310126720005</v>
      </c>
      <c r="W41" s="125">
        <f>'Balance de energía'!W40</f>
        <v>0</v>
      </c>
      <c r="X41" s="94">
        <f>'Balance de energía'!X40</f>
        <v>0</v>
      </c>
      <c r="Y41" s="94">
        <f>'Balance de energía'!Y40</f>
        <v>0</v>
      </c>
      <c r="Z41" s="126">
        <f>'Balance de energía'!Z40</f>
        <v>0</v>
      </c>
      <c r="AA41" s="94">
        <f>'Balance de energía'!AA40</f>
        <v>1.1000000000000001E-3</v>
      </c>
      <c r="AB41" s="127">
        <f>'Balance de energía'!AB40</f>
        <v>0</v>
      </c>
      <c r="AC41" s="118">
        <f t="shared" si="4"/>
        <v>5566.9192432405234</v>
      </c>
    </row>
    <row r="42" spans="2:29">
      <c r="B42" s="108" t="s">
        <v>133</v>
      </c>
      <c r="C42" s="110">
        <f>'Balance de energía'!C41</f>
        <v>0</v>
      </c>
      <c r="D42" s="82">
        <f>'Balance de energía'!D41</f>
        <v>272.01507857668003</v>
      </c>
      <c r="E42" s="82">
        <f>'Balance de energía'!E41</f>
        <v>0</v>
      </c>
      <c r="F42" s="82">
        <f>'Balance de energía'!F41</f>
        <v>0</v>
      </c>
      <c r="G42" s="82">
        <f>'Balance de energía'!G41</f>
        <v>0</v>
      </c>
      <c r="H42" s="82">
        <f>'Balance de energía'!H41</f>
        <v>0</v>
      </c>
      <c r="I42" s="82">
        <f>'Balance de energía'!I41</f>
        <v>0</v>
      </c>
      <c r="J42" s="111">
        <f>'Balance de energía'!J41</f>
        <v>0</v>
      </c>
      <c r="K42" s="110">
        <f>'Balance de energía'!K41</f>
        <v>47891.908911957718</v>
      </c>
      <c r="L42" s="82">
        <f>'Balance de energía'!L41</f>
        <v>3677.6096210699998</v>
      </c>
      <c r="M42" s="82">
        <f>'Balance de energía'!M41</f>
        <v>36838.12940806846</v>
      </c>
      <c r="N42" s="82">
        <f>'Balance de energía'!N41</f>
        <v>59.836372730999997</v>
      </c>
      <c r="O42" s="82">
        <f>'Balance de energía'!O41</f>
        <v>342.75967442199999</v>
      </c>
      <c r="P42" s="82">
        <f>'Balance de energía'!P41</f>
        <v>57.984299939999993</v>
      </c>
      <c r="Q42" s="82">
        <f>'Balance de energía'!Q41</f>
        <v>10947.832753454999</v>
      </c>
      <c r="R42" s="82">
        <f>'Balance de energía'!R41</f>
        <v>0</v>
      </c>
      <c r="S42" s="82">
        <f>'Balance de energía'!S41</f>
        <v>0</v>
      </c>
      <c r="T42" s="82">
        <f>'Balance de energía'!T41</f>
        <v>0</v>
      </c>
      <c r="U42" s="111">
        <f>'Balance de energía'!U41</f>
        <v>0</v>
      </c>
      <c r="V42" s="82">
        <f>'Balance de energía'!V41</f>
        <v>847.77516448280005</v>
      </c>
      <c r="W42" s="110">
        <f>'Balance de energía'!W41</f>
        <v>0</v>
      </c>
      <c r="X42" s="82">
        <f>'Balance de energía'!X41</f>
        <v>0</v>
      </c>
      <c r="Y42" s="82">
        <f>'Balance de energía'!Y41</f>
        <v>0</v>
      </c>
      <c r="Z42" s="111">
        <f>'Balance de energía'!Z41</f>
        <v>0</v>
      </c>
      <c r="AA42" s="82">
        <f>'Balance de energía'!AA41</f>
        <v>0</v>
      </c>
      <c r="AB42" s="119">
        <f>'Balance de energía'!AB41</f>
        <v>0</v>
      </c>
      <c r="AC42" s="123">
        <f t="shared" si="4"/>
        <v>100935.85128470366</v>
      </c>
    </row>
    <row r="43" spans="2:29">
      <c r="B43" s="109" t="s">
        <v>143</v>
      </c>
      <c r="C43" s="112">
        <f>'Balance de energía'!C42</f>
        <v>0</v>
      </c>
      <c r="D43" s="83">
        <f>'Balance de energía'!D42</f>
        <v>271.98417574638</v>
      </c>
      <c r="E43" s="83">
        <f>'Balance de energía'!E42</f>
        <v>0</v>
      </c>
      <c r="F43" s="83">
        <f>'Balance de energía'!F42</f>
        <v>0</v>
      </c>
      <c r="G43" s="83">
        <f>'Balance de energía'!G42</f>
        <v>0</v>
      </c>
      <c r="H43" s="83">
        <f>'Balance de energía'!H42</f>
        <v>0</v>
      </c>
      <c r="I43" s="83">
        <f>'Balance de energía'!I42</f>
        <v>0</v>
      </c>
      <c r="J43" s="113">
        <f>'Balance de energía'!J42</f>
        <v>0</v>
      </c>
      <c r="K43" s="112">
        <f>'Balance de energía'!K42</f>
        <v>45578.612255179658</v>
      </c>
      <c r="L43" s="83">
        <f>'Balance de energía'!L42</f>
        <v>59.403550500000009</v>
      </c>
      <c r="M43" s="83">
        <f>'Balance de energía'!M42</f>
        <v>36829.52083458245</v>
      </c>
      <c r="N43" s="83">
        <f>'Balance de energía'!N42</f>
        <v>59.070222647999998</v>
      </c>
      <c r="O43" s="83">
        <f>'Balance de energía'!O42</f>
        <v>339.79216224800001</v>
      </c>
      <c r="P43" s="83">
        <f>'Balance de energía'!P42</f>
        <v>3.1919999999999997E-2</v>
      </c>
      <c r="Q43" s="83">
        <f>'Balance de energía'!Q42</f>
        <v>0.81818100000000005</v>
      </c>
      <c r="R43" s="83">
        <f>'Balance de energía'!R42</f>
        <v>0</v>
      </c>
      <c r="S43" s="83">
        <f>'Balance de energía'!S42</f>
        <v>0</v>
      </c>
      <c r="T43" s="83">
        <f>'Balance de energía'!T42</f>
        <v>0</v>
      </c>
      <c r="U43" s="113">
        <f>'Balance de energía'!U42</f>
        <v>0</v>
      </c>
      <c r="V43" s="83">
        <f>'Balance de energía'!V42</f>
        <v>401.18048838280004</v>
      </c>
      <c r="W43" s="112">
        <f>'Balance de energía'!W42</f>
        <v>0</v>
      </c>
      <c r="X43" s="83">
        <f>'Balance de energía'!X42</f>
        <v>0</v>
      </c>
      <c r="Y43" s="83">
        <f>'Balance de energía'!Y42</f>
        <v>0</v>
      </c>
      <c r="Z43" s="113">
        <f>'Balance de energía'!Z42</f>
        <v>0</v>
      </c>
      <c r="AA43" s="83">
        <f>'Balance de energía'!AA42</f>
        <v>0</v>
      </c>
      <c r="AB43" s="120">
        <f>'Balance de energía'!AB42</f>
        <v>0</v>
      </c>
      <c r="AC43" s="117">
        <f t="shared" si="4"/>
        <v>83540.41379028729</v>
      </c>
    </row>
    <row r="44" spans="2:29">
      <c r="B44" s="109" t="s">
        <v>144</v>
      </c>
      <c r="C44" s="112">
        <f>'Balance de energía'!C43</f>
        <v>0</v>
      </c>
      <c r="D44" s="83">
        <f>'Balance de energía'!D43</f>
        <v>0</v>
      </c>
      <c r="E44" s="83">
        <f>'Balance de energía'!E43</f>
        <v>0</v>
      </c>
      <c r="F44" s="83">
        <f>'Balance de energía'!F43</f>
        <v>0</v>
      </c>
      <c r="G44" s="83">
        <f>'Balance de energía'!G43</f>
        <v>0</v>
      </c>
      <c r="H44" s="83">
        <f>'Balance de energía'!H43</f>
        <v>0</v>
      </c>
      <c r="I44" s="83">
        <f>'Balance de energía'!I43</f>
        <v>0</v>
      </c>
      <c r="J44" s="113">
        <f>'Balance de energía'!J43</f>
        <v>0</v>
      </c>
      <c r="K44" s="112">
        <f>'Balance de energía'!K43</f>
        <v>465.51653030400001</v>
      </c>
      <c r="L44" s="83">
        <f>'Balance de energía'!L43</f>
        <v>0</v>
      </c>
      <c r="M44" s="83">
        <f>'Balance de energía'!M43</f>
        <v>0.85050022400000003</v>
      </c>
      <c r="N44" s="83">
        <f>'Balance de energía'!N43</f>
        <v>0</v>
      </c>
      <c r="O44" s="83">
        <f>'Balance de energía'!O43</f>
        <v>0</v>
      </c>
      <c r="P44" s="83">
        <f>'Balance de energía'!P43</f>
        <v>0</v>
      </c>
      <c r="Q44" s="83">
        <f>'Balance de energía'!Q43</f>
        <v>0</v>
      </c>
      <c r="R44" s="83">
        <f>'Balance de energía'!R43</f>
        <v>0</v>
      </c>
      <c r="S44" s="83">
        <f>'Balance de energía'!S43</f>
        <v>0</v>
      </c>
      <c r="T44" s="83">
        <f>'Balance de energía'!T43</f>
        <v>0</v>
      </c>
      <c r="U44" s="113">
        <f>'Balance de energía'!U43</f>
        <v>0</v>
      </c>
      <c r="V44" s="83">
        <f>'Balance de energía'!V43</f>
        <v>408.25776724000002</v>
      </c>
      <c r="W44" s="112">
        <f>'Balance de energía'!W43</f>
        <v>0</v>
      </c>
      <c r="X44" s="83">
        <f>'Balance de energía'!X43</f>
        <v>0</v>
      </c>
      <c r="Y44" s="83">
        <f>'Balance de energía'!Y43</f>
        <v>0</v>
      </c>
      <c r="Z44" s="113">
        <f>'Balance de energía'!Z43</f>
        <v>0</v>
      </c>
      <c r="AA44" s="83">
        <f>'Balance de energía'!AA43</f>
        <v>0</v>
      </c>
      <c r="AB44" s="120">
        <f>'Balance de energía'!AB43</f>
        <v>0</v>
      </c>
      <c r="AC44" s="117">
        <f t="shared" si="4"/>
        <v>874.62479776800001</v>
      </c>
    </row>
    <row r="45" spans="2:29">
      <c r="B45" s="109" t="s">
        <v>145</v>
      </c>
      <c r="C45" s="112">
        <f>'Balance de energía'!C44</f>
        <v>0</v>
      </c>
      <c r="D45" s="83">
        <f>'Balance de energía'!D44</f>
        <v>3.0902830300000003E-2</v>
      </c>
      <c r="E45" s="83">
        <f>'Balance de energía'!E44</f>
        <v>0</v>
      </c>
      <c r="F45" s="83">
        <f>'Balance de energía'!F44</f>
        <v>0</v>
      </c>
      <c r="G45" s="83">
        <f>'Balance de energía'!G44</f>
        <v>0</v>
      </c>
      <c r="H45" s="83">
        <f>'Balance de energía'!H44</f>
        <v>0</v>
      </c>
      <c r="I45" s="83">
        <f>'Balance de energía'!I44</f>
        <v>0</v>
      </c>
      <c r="J45" s="113">
        <f>'Balance de energía'!J44</f>
        <v>0</v>
      </c>
      <c r="K45" s="112">
        <f>'Balance de energía'!K44</f>
        <v>1815.866191406295</v>
      </c>
      <c r="L45" s="83">
        <f>'Balance de energía'!L44</f>
        <v>3614.8789372499996</v>
      </c>
      <c r="M45" s="83">
        <f>'Balance de energía'!M44</f>
        <v>6.213333997696</v>
      </c>
      <c r="N45" s="83">
        <f>'Balance de energía'!N44</f>
        <v>0.73917708300000007</v>
      </c>
      <c r="O45" s="83">
        <f>'Balance de energía'!O44</f>
        <v>1.7485581740000002</v>
      </c>
      <c r="P45" s="83">
        <f>'Balance de energía'!P44</f>
        <v>0</v>
      </c>
      <c r="Q45" s="83">
        <f>'Balance de energía'!Q44</f>
        <v>0.39716843400000001</v>
      </c>
      <c r="R45" s="83">
        <f>'Balance de energía'!R44</f>
        <v>0</v>
      </c>
      <c r="S45" s="83">
        <f>'Balance de energía'!S44</f>
        <v>0</v>
      </c>
      <c r="T45" s="83">
        <f>'Balance de energía'!T44</f>
        <v>0</v>
      </c>
      <c r="U45" s="113">
        <f>'Balance de energía'!U44</f>
        <v>0</v>
      </c>
      <c r="V45" s="83">
        <f>'Balance de energía'!V44</f>
        <v>25.038644580000003</v>
      </c>
      <c r="W45" s="112">
        <f>'Balance de energía'!W44</f>
        <v>0</v>
      </c>
      <c r="X45" s="83">
        <f>'Balance de energía'!X44</f>
        <v>0</v>
      </c>
      <c r="Y45" s="83">
        <f>'Balance de energía'!Y44</f>
        <v>0</v>
      </c>
      <c r="Z45" s="113">
        <f>'Balance de energía'!Z44</f>
        <v>0</v>
      </c>
      <c r="AA45" s="83">
        <f>'Balance de energía'!AA44</f>
        <v>0</v>
      </c>
      <c r="AB45" s="120">
        <f>'Balance de energía'!AB44</f>
        <v>0</v>
      </c>
      <c r="AC45" s="117">
        <f t="shared" si="4"/>
        <v>5464.9129137552918</v>
      </c>
    </row>
    <row r="46" spans="2:29">
      <c r="B46" s="128" t="s">
        <v>146</v>
      </c>
      <c r="C46" s="125">
        <f>'Balance de energía'!C45</f>
        <v>0</v>
      </c>
      <c r="D46" s="94">
        <f>'Balance de energía'!D45</f>
        <v>0</v>
      </c>
      <c r="E46" s="94">
        <f>'Balance de energía'!E45</f>
        <v>0</v>
      </c>
      <c r="F46" s="94">
        <f>'Balance de energía'!F45</f>
        <v>0</v>
      </c>
      <c r="G46" s="94">
        <f>'Balance de energía'!G45</f>
        <v>0</v>
      </c>
      <c r="H46" s="94">
        <f>'Balance de energía'!H45</f>
        <v>0</v>
      </c>
      <c r="I46" s="94">
        <f>'Balance de energía'!I45</f>
        <v>0</v>
      </c>
      <c r="J46" s="126">
        <f>'Balance de energía'!J45</f>
        <v>0</v>
      </c>
      <c r="K46" s="125">
        <f>'Balance de energía'!K45</f>
        <v>31.913935067763891</v>
      </c>
      <c r="L46" s="94">
        <f>'Balance de energía'!L45</f>
        <v>3.3271333199999997</v>
      </c>
      <c r="M46" s="94">
        <f>'Balance de energía'!M45</f>
        <v>1.54473926432</v>
      </c>
      <c r="N46" s="94">
        <f>'Balance de energía'!N45</f>
        <v>2.6973E-2</v>
      </c>
      <c r="O46" s="94">
        <f>'Balance de energía'!O45</f>
        <v>1.2189540000000001</v>
      </c>
      <c r="P46" s="94">
        <f>'Balance de energía'!P45</f>
        <v>57.952379939999993</v>
      </c>
      <c r="Q46" s="94">
        <f>'Balance de energía'!Q45</f>
        <v>10946.617404020999</v>
      </c>
      <c r="R46" s="94">
        <f>'Balance de energía'!R45</f>
        <v>0</v>
      </c>
      <c r="S46" s="94">
        <f>'Balance de energía'!S45</f>
        <v>0</v>
      </c>
      <c r="T46" s="94">
        <f>'Balance de energía'!T45</f>
        <v>0</v>
      </c>
      <c r="U46" s="126">
        <f>'Balance de energía'!U45</f>
        <v>0</v>
      </c>
      <c r="V46" s="94">
        <f>'Balance de energía'!V45</f>
        <v>13.298264280000001</v>
      </c>
      <c r="W46" s="125">
        <f>'Balance de energía'!W45</f>
        <v>0</v>
      </c>
      <c r="X46" s="94">
        <f>'Balance de energía'!X45</f>
        <v>0</v>
      </c>
      <c r="Y46" s="94">
        <f>'Balance de energía'!Y45</f>
        <v>0</v>
      </c>
      <c r="Z46" s="126">
        <f>'Balance de energía'!Z45</f>
        <v>0</v>
      </c>
      <c r="AA46" s="94">
        <f>'Balance de energía'!AA45</f>
        <v>0</v>
      </c>
      <c r="AB46" s="127">
        <f>'Balance de energía'!AB45</f>
        <v>0</v>
      </c>
      <c r="AC46" s="118">
        <f t="shared" si="4"/>
        <v>11055.899782893082</v>
      </c>
    </row>
    <row r="47" spans="2:29">
      <c r="B47" s="45" t="s">
        <v>134</v>
      </c>
      <c r="C47" s="110">
        <f>'Balance de energía'!C46</f>
        <v>0</v>
      </c>
      <c r="D47" s="82">
        <f>'Balance de energía'!D46</f>
        <v>6724.8922430125731</v>
      </c>
      <c r="E47" s="82">
        <f>'Balance de energía'!E46</f>
        <v>0</v>
      </c>
      <c r="F47" s="82">
        <f>'Balance de energía'!F46</f>
        <v>17682.821654927186</v>
      </c>
      <c r="G47" s="82">
        <f>'Balance de energía'!G46</f>
        <v>0</v>
      </c>
      <c r="H47" s="82">
        <f>'Balance de energía'!H46</f>
        <v>0</v>
      </c>
      <c r="I47" s="82">
        <f>'Balance de energía'!I46</f>
        <v>0</v>
      </c>
      <c r="J47" s="111">
        <f>'Balance de energía'!J46</f>
        <v>48.993498400000007</v>
      </c>
      <c r="K47" s="110">
        <f>'Balance de energía'!K46</f>
        <v>4399.727580188448</v>
      </c>
      <c r="L47" s="82">
        <f>'Balance de energía'!L46</f>
        <v>156.032715615</v>
      </c>
      <c r="M47" s="82">
        <f>'Balance de energía'!M46</f>
        <v>0</v>
      </c>
      <c r="N47" s="82">
        <f>'Balance de energía'!N46</f>
        <v>949.470207372</v>
      </c>
      <c r="O47" s="82">
        <f>'Balance de energía'!O46</f>
        <v>11678.515185182998</v>
      </c>
      <c r="P47" s="82">
        <f>'Balance de energía'!P46</f>
        <v>1.0013224199999999</v>
      </c>
      <c r="Q47" s="82">
        <f>'Balance de energía'!Q46</f>
        <v>30.824159985000009</v>
      </c>
      <c r="R47" s="82">
        <f>'Balance de energía'!R46</f>
        <v>0</v>
      </c>
      <c r="S47" s="82">
        <f>'Balance de energía'!S46</f>
        <v>0</v>
      </c>
      <c r="T47" s="82">
        <f>'Balance de energía'!T46</f>
        <v>0</v>
      </c>
      <c r="U47" s="111">
        <f>'Balance de energía'!U46</f>
        <v>0</v>
      </c>
      <c r="V47" s="82">
        <f>'Balance de energía'!V46</f>
        <v>20612.886352580008</v>
      </c>
      <c r="W47" s="110">
        <f>'Balance de energía'!W46</f>
        <v>0</v>
      </c>
      <c r="X47" s="82">
        <f>'Balance de energía'!X46</f>
        <v>0</v>
      </c>
      <c r="Y47" s="82">
        <f>'Balance de energía'!Y46</f>
        <v>0</v>
      </c>
      <c r="Z47" s="111">
        <f>'Balance de energía'!Z46</f>
        <v>0</v>
      </c>
      <c r="AA47" s="82">
        <f>'Balance de energía'!AA46</f>
        <v>44.547318648000001</v>
      </c>
      <c r="AB47" s="119">
        <f>'Balance de energía'!AB46</f>
        <v>0</v>
      </c>
      <c r="AC47" s="123">
        <f t="shared" si="4"/>
        <v>62329.712238331216</v>
      </c>
    </row>
    <row r="48" spans="2:29">
      <c r="B48" s="109" t="s">
        <v>162</v>
      </c>
      <c r="C48" s="112">
        <f>'Balance de energía'!C47</f>
        <v>0</v>
      </c>
      <c r="D48" s="83">
        <f>'Balance de energía'!D47</f>
        <v>1263.0984749941999</v>
      </c>
      <c r="E48" s="83">
        <f>'Balance de energía'!E47</f>
        <v>0</v>
      </c>
      <c r="F48" s="83">
        <f>'Balance de energía'!F47</f>
        <v>54.276015473366883</v>
      </c>
      <c r="G48" s="83">
        <f>'Balance de energía'!G47</f>
        <v>0</v>
      </c>
      <c r="H48" s="83">
        <f>'Balance de energía'!H47</f>
        <v>0</v>
      </c>
      <c r="I48" s="83">
        <f>'Balance de energía'!I47</f>
        <v>0</v>
      </c>
      <c r="J48" s="113">
        <f>'Balance de energía'!J47</f>
        <v>48.993498400000007</v>
      </c>
      <c r="K48" s="112">
        <f>'Balance de energía'!K47</f>
        <v>3965.1620723994479</v>
      </c>
      <c r="L48" s="83">
        <f>'Balance de energía'!L47</f>
        <v>149.17452511499999</v>
      </c>
      <c r="M48" s="83">
        <f>'Balance de energía'!M47</f>
        <v>0</v>
      </c>
      <c r="N48" s="83">
        <f>'Balance de energía'!N47</f>
        <v>39.451465044000003</v>
      </c>
      <c r="O48" s="83">
        <f>'Balance de energía'!O47</f>
        <v>1660.5808297099998</v>
      </c>
      <c r="P48" s="83">
        <f>'Balance de energía'!P47</f>
        <v>0.91354241999999997</v>
      </c>
      <c r="Q48" s="83">
        <f>'Balance de energía'!Q47</f>
        <v>23.663727585000007</v>
      </c>
      <c r="R48" s="83">
        <f>'Balance de energía'!R47</f>
        <v>0</v>
      </c>
      <c r="S48" s="83">
        <f>'Balance de energía'!S47</f>
        <v>0</v>
      </c>
      <c r="T48" s="83">
        <f>'Balance de energía'!T47</f>
        <v>0</v>
      </c>
      <c r="U48" s="113">
        <f>'Balance de energía'!U47</f>
        <v>0</v>
      </c>
      <c r="V48" s="83">
        <f>'Balance de energía'!V47</f>
        <v>8370.4097775000046</v>
      </c>
      <c r="W48" s="112">
        <f>'Balance de energía'!W47</f>
        <v>0</v>
      </c>
      <c r="X48" s="83">
        <f>'Balance de energía'!X47</f>
        <v>0</v>
      </c>
      <c r="Y48" s="83">
        <f>'Balance de energía'!Y47</f>
        <v>0</v>
      </c>
      <c r="Z48" s="113">
        <f>'Balance de energía'!Z47</f>
        <v>0</v>
      </c>
      <c r="AA48" s="83">
        <f>'Balance de energía'!AA47</f>
        <v>23.758350508200003</v>
      </c>
      <c r="AB48" s="120">
        <f>'Balance de energía'!AB47</f>
        <v>0</v>
      </c>
      <c r="AC48" s="117">
        <f t="shared" si="4"/>
        <v>15599.482279149219</v>
      </c>
    </row>
    <row r="49" spans="2:29">
      <c r="B49" s="109" t="s">
        <v>163</v>
      </c>
      <c r="C49" s="112">
        <f>'Balance de energía'!C48</f>
        <v>0</v>
      </c>
      <c r="D49" s="83">
        <f>'Balance de energía'!D48</f>
        <v>333.07678239474183</v>
      </c>
      <c r="E49" s="83">
        <f>'Balance de energía'!E48</f>
        <v>0</v>
      </c>
      <c r="F49" s="83">
        <f>'Balance de energía'!F48</f>
        <v>142.02556497758786</v>
      </c>
      <c r="G49" s="83">
        <f>'Balance de energía'!G48</f>
        <v>0</v>
      </c>
      <c r="H49" s="83">
        <f>'Balance de energía'!H48</f>
        <v>0</v>
      </c>
      <c r="I49" s="83">
        <f>'Balance de energía'!I48</f>
        <v>0</v>
      </c>
      <c r="J49" s="113">
        <f>'Balance de energía'!J48</f>
        <v>0</v>
      </c>
      <c r="K49" s="112">
        <f>'Balance de energía'!K48</f>
        <v>425.089997724</v>
      </c>
      <c r="L49" s="83">
        <f>'Balance de energía'!L48</f>
        <v>6.8581905000000001</v>
      </c>
      <c r="M49" s="83">
        <f>'Balance de energía'!M48</f>
        <v>0</v>
      </c>
      <c r="N49" s="83">
        <f>'Balance de energía'!N48</f>
        <v>1.0024965000000002E-2</v>
      </c>
      <c r="O49" s="83">
        <f>'Balance de energía'!O48</f>
        <v>252.66247159999998</v>
      </c>
      <c r="P49" s="83">
        <f>'Balance de energía'!P48</f>
        <v>8.7779999999999997E-2</v>
      </c>
      <c r="Q49" s="83">
        <f>'Balance de energía'!Q48</f>
        <v>7.1604324000000004</v>
      </c>
      <c r="R49" s="83">
        <f>'Balance de energía'!R48</f>
        <v>0</v>
      </c>
      <c r="S49" s="83">
        <f>'Balance de energía'!S48</f>
        <v>0</v>
      </c>
      <c r="T49" s="83">
        <f>'Balance de energía'!T48</f>
        <v>0</v>
      </c>
      <c r="U49" s="113">
        <f>'Balance de energía'!U48</f>
        <v>0</v>
      </c>
      <c r="V49" s="83">
        <f>'Balance de energía'!V48</f>
        <v>1854.3809357200012</v>
      </c>
      <c r="W49" s="112">
        <f>'Balance de energía'!W48</f>
        <v>0</v>
      </c>
      <c r="X49" s="83">
        <f>'Balance de energía'!X48</f>
        <v>0</v>
      </c>
      <c r="Y49" s="83">
        <f>'Balance de energía'!Y48</f>
        <v>0</v>
      </c>
      <c r="Z49" s="113">
        <f>'Balance de energía'!Z48</f>
        <v>0</v>
      </c>
      <c r="AA49" s="83">
        <f>'Balance de energía'!AA48</f>
        <v>3.5674531200000001</v>
      </c>
      <c r="AB49" s="120">
        <f>'Balance de energía'!AB48</f>
        <v>0</v>
      </c>
      <c r="AC49" s="117">
        <f t="shared" si="4"/>
        <v>3024.9196334013313</v>
      </c>
    </row>
    <row r="50" spans="2:29">
      <c r="B50" s="128" t="s">
        <v>164</v>
      </c>
      <c r="C50" s="125">
        <f>'Balance de energía'!C49</f>
        <v>0</v>
      </c>
      <c r="D50" s="94">
        <f>'Balance de energía'!D49</f>
        <v>5128.7169856236314</v>
      </c>
      <c r="E50" s="94">
        <f>'Balance de energía'!E49</f>
        <v>0</v>
      </c>
      <c r="F50" s="94">
        <f>'Balance de energía'!F49</f>
        <v>17486.52007447623</v>
      </c>
      <c r="G50" s="94">
        <f>'Balance de energía'!G49</f>
        <v>0</v>
      </c>
      <c r="H50" s="94">
        <f>'Balance de energía'!H49</f>
        <v>0</v>
      </c>
      <c r="I50" s="94">
        <f>'Balance de energía'!I49</f>
        <v>0</v>
      </c>
      <c r="J50" s="126">
        <f>'Balance de energía'!J49</f>
        <v>0</v>
      </c>
      <c r="K50" s="125">
        <f>'Balance de energía'!K49</f>
        <v>9.4755100649999999</v>
      </c>
      <c r="L50" s="94">
        <f>'Balance de energía'!L49</f>
        <v>0</v>
      </c>
      <c r="M50" s="94">
        <f>'Balance de energía'!M49</f>
        <v>0</v>
      </c>
      <c r="N50" s="94">
        <f>'Balance de energía'!N49</f>
        <v>910.00871736299996</v>
      </c>
      <c r="O50" s="94">
        <f>'Balance de energía'!O49</f>
        <v>9765.2718838729979</v>
      </c>
      <c r="P50" s="94">
        <f>'Balance de energía'!P49</f>
        <v>0</v>
      </c>
      <c r="Q50" s="94">
        <f>'Balance de energía'!Q49</f>
        <v>0</v>
      </c>
      <c r="R50" s="94">
        <f>'Balance de energía'!R49</f>
        <v>0</v>
      </c>
      <c r="S50" s="94">
        <f>'Balance de energía'!S49</f>
        <v>0</v>
      </c>
      <c r="T50" s="94">
        <f>'Balance de energía'!T49</f>
        <v>0</v>
      </c>
      <c r="U50" s="126">
        <f>'Balance de energía'!U49</f>
        <v>0</v>
      </c>
      <c r="V50" s="94">
        <f>'Balance de energía'!V49</f>
        <v>10388.095639360003</v>
      </c>
      <c r="W50" s="125">
        <f>'Balance de energía'!W49</f>
        <v>0</v>
      </c>
      <c r="X50" s="94">
        <f>'Balance de energía'!X49</f>
        <v>0</v>
      </c>
      <c r="Y50" s="94">
        <f>'Balance de energía'!Y49</f>
        <v>0</v>
      </c>
      <c r="Z50" s="126">
        <f>'Balance de energía'!Z49</f>
        <v>0</v>
      </c>
      <c r="AA50" s="94">
        <f>'Balance de energía'!AA49</f>
        <v>17.221515019800002</v>
      </c>
      <c r="AB50" s="127">
        <f>'Balance de energía'!AB49</f>
        <v>0</v>
      </c>
      <c r="AC50" s="118">
        <f t="shared" si="4"/>
        <v>43705.310325780665</v>
      </c>
    </row>
    <row r="51" spans="2:29">
      <c r="B51" s="131" t="s">
        <v>208</v>
      </c>
      <c r="C51" s="114">
        <f>'Balance de energía'!C50</f>
        <v>0</v>
      </c>
      <c r="D51" s="107">
        <f>'Balance de energía'!D50</f>
        <v>0</v>
      </c>
      <c r="E51" s="107">
        <f>'Balance de energía'!E50</f>
        <v>0</v>
      </c>
      <c r="F51" s="107">
        <f>'Balance de energía'!F50</f>
        <v>0</v>
      </c>
      <c r="G51" s="107">
        <f>'Balance de energía'!G50</f>
        <v>0</v>
      </c>
      <c r="H51" s="107">
        <f>'Balance de energía'!H50</f>
        <v>0</v>
      </c>
      <c r="I51" s="107">
        <f>'Balance de energía'!I50</f>
        <v>0</v>
      </c>
      <c r="J51" s="115">
        <f>'Balance de energía'!J50</f>
        <v>0</v>
      </c>
      <c r="K51" s="114">
        <f>'Balance de energía'!K50</f>
        <v>0</v>
      </c>
      <c r="L51" s="107">
        <f>'Balance de energía'!L50</f>
        <v>0</v>
      </c>
      <c r="M51" s="107">
        <f>'Balance de energía'!M50</f>
        <v>0</v>
      </c>
      <c r="N51" s="107">
        <f>'Balance de energía'!N50</f>
        <v>10.746537705000001</v>
      </c>
      <c r="O51" s="107">
        <f>'Balance de energía'!O50</f>
        <v>0</v>
      </c>
      <c r="P51" s="107">
        <f>'Balance de energía'!P50</f>
        <v>0</v>
      </c>
      <c r="Q51" s="107">
        <f>'Balance de energía'!Q50</f>
        <v>0</v>
      </c>
      <c r="R51" s="107">
        <f>'Balance de energía'!R50</f>
        <v>0</v>
      </c>
      <c r="S51" s="107">
        <f>'Balance de energía'!S50</f>
        <v>0</v>
      </c>
      <c r="T51" s="107">
        <f>'Balance de energía'!T50</f>
        <v>0</v>
      </c>
      <c r="U51" s="115">
        <f>'Balance de energía'!U50</f>
        <v>2048.5930784136003</v>
      </c>
      <c r="V51" s="107">
        <f>'Balance de energía'!V50</f>
        <v>0</v>
      </c>
      <c r="W51" s="114">
        <f>'Balance de energía'!W50</f>
        <v>0</v>
      </c>
      <c r="X51" s="107">
        <f>'Balance de energía'!X50</f>
        <v>0</v>
      </c>
      <c r="Y51" s="107">
        <f>'Balance de energía'!Y50</f>
        <v>0</v>
      </c>
      <c r="Z51" s="115">
        <f>'Balance de energía'!Z50</f>
        <v>0</v>
      </c>
      <c r="AA51" s="107">
        <f>'Balance de energía'!AA50</f>
        <v>0</v>
      </c>
      <c r="AB51" s="121">
        <f>'Balance de energía'!AB50</f>
        <v>0</v>
      </c>
      <c r="AC51" s="124">
        <f t="shared" si="4"/>
        <v>2059.3396161186001</v>
      </c>
    </row>
    <row r="53" spans="2:29">
      <c r="B53" s="66" t="s">
        <v>91</v>
      </c>
    </row>
    <row r="54" spans="2:29">
      <c r="B54" s="66" t="s">
        <v>92</v>
      </c>
    </row>
  </sheetData>
  <mergeCells count="7">
    <mergeCell ref="AC7:AC8"/>
    <mergeCell ref="C7:J7"/>
    <mergeCell ref="K7:U7"/>
    <mergeCell ref="V7:V8"/>
    <mergeCell ref="W7:Z7"/>
    <mergeCell ref="AA7:AA8"/>
    <mergeCell ref="AB7:AB8"/>
  </mergeCells>
  <hyperlinks>
    <hyperlink ref="B5" location="Índice!A1" display="VOLVER A INDICE"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G51"/>
  <sheetViews>
    <sheetView showGridLines="0" tabSelected="1" zoomScaleNormal="100" workbookViewId="0">
      <pane xSplit="2" ySplit="2" topLeftCell="C3" activePane="bottomRight" state="frozen"/>
      <selection pane="bottomRight" activeCell="B1" sqref="B1:B2"/>
      <selection pane="bottomLeft" activeCell="A3" sqref="A3"/>
      <selection pane="topRight" activeCell="C1" sqref="C1"/>
    </sheetView>
  </sheetViews>
  <sheetFormatPr defaultColWidth="9.140625" defaultRowHeight="15"/>
  <cols>
    <col min="1" max="1" width="5.140625" style="44" customWidth="1"/>
    <col min="2" max="2" width="36.28515625" style="44" bestFit="1" customWidth="1"/>
    <col min="3" max="10" width="9.140625" style="44"/>
    <col min="11" max="11" width="9.5703125" style="44" bestFit="1" customWidth="1"/>
    <col min="12" max="12" width="10" style="44" bestFit="1" customWidth="1"/>
    <col min="13" max="28" width="9.140625" style="44"/>
    <col min="29" max="29" width="15.140625" style="44" customWidth="1"/>
    <col min="30" max="16384" width="9.140625" style="44"/>
  </cols>
  <sheetData>
    <row r="1" spans="1:33" ht="15" customHeight="1">
      <c r="A1" s="68"/>
      <c r="B1" s="591" t="s">
        <v>209</v>
      </c>
      <c r="C1" s="537" t="s">
        <v>202</v>
      </c>
      <c r="D1" s="537"/>
      <c r="E1" s="537"/>
      <c r="F1" s="537"/>
      <c r="G1" s="537"/>
      <c r="H1" s="537"/>
      <c r="I1" s="537"/>
      <c r="J1" s="537"/>
      <c r="K1" s="537" t="s">
        <v>203</v>
      </c>
      <c r="L1" s="537"/>
      <c r="M1" s="537"/>
      <c r="N1" s="537"/>
      <c r="O1" s="537"/>
      <c r="P1" s="537"/>
      <c r="Q1" s="537"/>
      <c r="R1" s="537"/>
      <c r="S1" s="537"/>
      <c r="T1" s="537"/>
      <c r="U1" s="537"/>
      <c r="V1" s="538" t="s">
        <v>99</v>
      </c>
      <c r="W1" s="537" t="s">
        <v>204</v>
      </c>
      <c r="X1" s="537"/>
      <c r="Y1" s="537"/>
      <c r="Z1" s="537"/>
      <c r="AA1" s="538" t="s">
        <v>104</v>
      </c>
      <c r="AB1" s="538" t="s">
        <v>105</v>
      </c>
      <c r="AC1" s="539" t="s">
        <v>205</v>
      </c>
      <c r="AD1" s="540"/>
      <c r="AE1" s="535"/>
      <c r="AF1" s="535"/>
      <c r="AG1" s="535"/>
    </row>
    <row r="2" spans="1:33">
      <c r="A2" s="68"/>
      <c r="B2" s="591"/>
      <c r="C2" s="541" t="s">
        <v>82</v>
      </c>
      <c r="D2" s="541" t="s">
        <v>83</v>
      </c>
      <c r="E2" s="541" t="s">
        <v>84</v>
      </c>
      <c r="F2" s="541" t="s">
        <v>206</v>
      </c>
      <c r="G2" s="541" t="s">
        <v>86</v>
      </c>
      <c r="H2" s="541" t="s">
        <v>87</v>
      </c>
      <c r="I2" s="541" t="s">
        <v>88</v>
      </c>
      <c r="J2" s="541" t="s">
        <v>89</v>
      </c>
      <c r="K2" s="541" t="s">
        <v>118</v>
      </c>
      <c r="L2" s="542" t="s">
        <v>119</v>
      </c>
      <c r="M2" s="542" t="s">
        <v>165</v>
      </c>
      <c r="N2" s="541" t="s">
        <v>121</v>
      </c>
      <c r="O2" s="541" t="s">
        <v>122</v>
      </c>
      <c r="P2" s="541" t="s">
        <v>123</v>
      </c>
      <c r="Q2" s="541" t="s">
        <v>124</v>
      </c>
      <c r="R2" s="541" t="s">
        <v>125</v>
      </c>
      <c r="S2" s="541" t="s">
        <v>126</v>
      </c>
      <c r="T2" s="541" t="s">
        <v>127</v>
      </c>
      <c r="U2" s="541" t="s">
        <v>197</v>
      </c>
      <c r="V2" s="538"/>
      <c r="W2" s="543" t="s">
        <v>100</v>
      </c>
      <c r="X2" s="543" t="s">
        <v>101</v>
      </c>
      <c r="Y2" s="543" t="s">
        <v>102</v>
      </c>
      <c r="Z2" s="543" t="s">
        <v>199</v>
      </c>
      <c r="AA2" s="538"/>
      <c r="AB2" s="538"/>
      <c r="AC2" s="539"/>
      <c r="AD2" s="544"/>
      <c r="AE2" s="545"/>
      <c r="AF2" s="545"/>
      <c r="AG2" s="545"/>
    </row>
    <row r="3" spans="1:33">
      <c r="A3" s="546" t="s">
        <v>210</v>
      </c>
      <c r="B3" s="547" t="s">
        <v>211</v>
      </c>
      <c r="C3" s="558">
        <v>2209.1692703779195</v>
      </c>
      <c r="D3" s="558">
        <v>11252.567906214725</v>
      </c>
      <c r="E3" s="558">
        <v>10671.372646</v>
      </c>
      <c r="F3" s="558">
        <v>77369.560353418841</v>
      </c>
      <c r="G3" s="558">
        <v>16439.802775539996</v>
      </c>
      <c r="H3" s="558">
        <v>2108.5819347400006</v>
      </c>
      <c r="I3" s="558">
        <v>2269.4017213568</v>
      </c>
      <c r="J3" s="558">
        <v>895.07415940497469</v>
      </c>
      <c r="K3" s="559"/>
      <c r="L3" s="559"/>
      <c r="M3" s="559"/>
      <c r="N3" s="559"/>
      <c r="O3" s="559"/>
      <c r="P3" s="559"/>
      <c r="Q3" s="559"/>
      <c r="R3" s="559"/>
      <c r="S3" s="559"/>
      <c r="T3" s="559"/>
      <c r="U3" s="559"/>
      <c r="V3" s="559"/>
      <c r="W3" s="559"/>
      <c r="X3" s="559"/>
      <c r="Y3" s="559"/>
      <c r="Z3" s="559"/>
      <c r="AA3" s="559"/>
      <c r="AB3" s="559"/>
      <c r="AC3" s="560">
        <f>SUM(C3:AB3)</f>
        <v>123215.53076705325</v>
      </c>
      <c r="AD3" s="540"/>
      <c r="AE3" s="535"/>
      <c r="AF3" s="535"/>
      <c r="AG3" s="535"/>
    </row>
    <row r="4" spans="1:33">
      <c r="A4" s="546"/>
      <c r="B4" s="547" t="s">
        <v>108</v>
      </c>
      <c r="C4" s="558">
        <v>88879.971272130206</v>
      </c>
      <c r="D4" s="558">
        <v>40622.074099999998</v>
      </c>
      <c r="E4" s="558">
        <v>69735.479524319991</v>
      </c>
      <c r="F4" s="558">
        <v>6.2460440000000004</v>
      </c>
      <c r="G4" s="558">
        <v>0</v>
      </c>
      <c r="H4" s="558">
        <v>0</v>
      </c>
      <c r="I4" s="558">
        <v>0</v>
      </c>
      <c r="J4" s="558">
        <v>0</v>
      </c>
      <c r="K4" s="558">
        <v>60749.214697151998</v>
      </c>
      <c r="L4" s="558">
        <v>437.68597792499997</v>
      </c>
      <c r="M4" s="558">
        <v>5094.4203867199994</v>
      </c>
      <c r="N4" s="558">
        <v>2.2826170979999998</v>
      </c>
      <c r="O4" s="558">
        <v>12945.756462537998</v>
      </c>
      <c r="P4" s="558">
        <v>34.97634</v>
      </c>
      <c r="Q4" s="558">
        <v>6683.3246163690001</v>
      </c>
      <c r="R4" s="558">
        <v>1555.9334149299998</v>
      </c>
      <c r="S4" s="558">
        <v>0</v>
      </c>
      <c r="T4" s="558">
        <v>1474.1248863200001</v>
      </c>
      <c r="U4" s="558">
        <v>15.78949009664</v>
      </c>
      <c r="V4" s="558">
        <v>0</v>
      </c>
      <c r="W4" s="558">
        <v>0</v>
      </c>
      <c r="X4" s="558">
        <v>0</v>
      </c>
      <c r="Y4" s="558">
        <v>0</v>
      </c>
      <c r="Z4" s="558">
        <v>0</v>
      </c>
      <c r="AA4" s="558">
        <v>0</v>
      </c>
      <c r="AB4" s="558">
        <v>0</v>
      </c>
      <c r="AC4" s="560">
        <f t="shared" ref="AC4:AC50" si="0">SUM(C4:AB4)</f>
        <v>288237.27982959873</v>
      </c>
      <c r="AD4" s="540"/>
      <c r="AE4" s="535"/>
      <c r="AF4" s="535"/>
      <c r="AG4" s="535"/>
    </row>
    <row r="5" spans="1:33">
      <c r="A5" s="546"/>
      <c r="B5" s="547" t="s">
        <v>109</v>
      </c>
      <c r="C5" s="558">
        <v>0</v>
      </c>
      <c r="D5" s="558">
        <v>3363.884</v>
      </c>
      <c r="E5" s="558">
        <v>3678.3036383999997</v>
      </c>
      <c r="F5" s="558">
        <v>0</v>
      </c>
      <c r="G5" s="558">
        <v>0</v>
      </c>
      <c r="H5" s="558">
        <v>0</v>
      </c>
      <c r="I5" s="558">
        <v>0</v>
      </c>
      <c r="J5" s="558">
        <v>0</v>
      </c>
      <c r="K5" s="561">
        <v>622.62727338000002</v>
      </c>
      <c r="L5" s="558">
        <v>3418.2252693750002</v>
      </c>
      <c r="M5" s="558">
        <v>244.54999766399999</v>
      </c>
      <c r="N5" s="558">
        <v>0</v>
      </c>
      <c r="O5" s="558">
        <v>147.53552022</v>
      </c>
      <c r="P5" s="558">
        <v>0</v>
      </c>
      <c r="Q5" s="558">
        <v>0</v>
      </c>
      <c r="R5" s="558">
        <v>0</v>
      </c>
      <c r="S5" s="558">
        <v>0</v>
      </c>
      <c r="T5" s="558">
        <v>324.09462451200005</v>
      </c>
      <c r="U5" s="558">
        <v>119.5083696928</v>
      </c>
      <c r="V5" s="558">
        <v>1.3376526</v>
      </c>
      <c r="W5" s="558">
        <v>1049.364</v>
      </c>
      <c r="X5" s="558">
        <v>0</v>
      </c>
      <c r="Y5" s="558">
        <v>0</v>
      </c>
      <c r="Z5" s="558">
        <v>0</v>
      </c>
      <c r="AA5" s="558">
        <v>0</v>
      </c>
      <c r="AB5" s="558">
        <v>2136.0401690000003</v>
      </c>
      <c r="AC5" s="560">
        <f t="shared" si="0"/>
        <v>15105.470514843799</v>
      </c>
      <c r="AD5" s="540"/>
      <c r="AE5" s="535"/>
      <c r="AF5" s="535"/>
      <c r="AG5" s="535"/>
    </row>
    <row r="6" spans="1:33">
      <c r="A6" s="546"/>
      <c r="B6" s="548" t="s">
        <v>212</v>
      </c>
      <c r="C6" s="559"/>
      <c r="D6" s="558">
        <v>1080.875133</v>
      </c>
      <c r="E6" s="559"/>
      <c r="F6" s="559"/>
      <c r="G6" s="559"/>
      <c r="H6" s="559"/>
      <c r="I6" s="559"/>
      <c r="J6" s="559"/>
      <c r="K6" s="559"/>
      <c r="L6" s="559"/>
      <c r="M6" s="559"/>
      <c r="N6" s="559"/>
      <c r="O6" s="559"/>
      <c r="P6" s="559"/>
      <c r="Q6" s="559"/>
      <c r="R6" s="559"/>
      <c r="S6" s="559"/>
      <c r="T6" s="559"/>
      <c r="U6" s="559"/>
      <c r="V6" s="559"/>
      <c r="W6" s="559"/>
      <c r="X6" s="559"/>
      <c r="Y6" s="559"/>
      <c r="Z6" s="559"/>
      <c r="AA6" s="559"/>
      <c r="AB6" s="559"/>
      <c r="AC6" s="560">
        <f t="shared" si="0"/>
        <v>1080.875133</v>
      </c>
      <c r="AD6" s="540"/>
      <c r="AE6" s="535"/>
      <c r="AF6" s="535"/>
      <c r="AG6" s="535"/>
    </row>
    <row r="7" spans="1:33">
      <c r="A7" s="546"/>
      <c r="B7" s="548" t="s">
        <v>213</v>
      </c>
      <c r="C7" s="559"/>
      <c r="D7" s="558">
        <v>127.271125</v>
      </c>
      <c r="E7" s="559"/>
      <c r="F7" s="559"/>
      <c r="G7" s="559"/>
      <c r="H7" s="559"/>
      <c r="I7" s="559"/>
      <c r="J7" s="559"/>
      <c r="K7" s="559"/>
      <c r="L7" s="559"/>
      <c r="M7" s="559"/>
      <c r="N7" s="559"/>
      <c r="O7" s="559"/>
      <c r="P7" s="559"/>
      <c r="Q7" s="559"/>
      <c r="R7" s="559"/>
      <c r="S7" s="559"/>
      <c r="T7" s="559"/>
      <c r="U7" s="559"/>
      <c r="V7" s="559"/>
      <c r="W7" s="559"/>
      <c r="X7" s="559"/>
      <c r="Y7" s="559"/>
      <c r="Z7" s="559"/>
      <c r="AA7" s="559"/>
      <c r="AB7" s="559"/>
      <c r="AC7" s="560">
        <f t="shared" si="0"/>
        <v>127.271125</v>
      </c>
      <c r="AD7" s="540"/>
      <c r="AE7" s="535"/>
      <c r="AF7" s="535"/>
      <c r="AG7" s="535"/>
    </row>
    <row r="8" spans="1:33">
      <c r="A8" s="546"/>
      <c r="B8" s="548" t="s">
        <v>214</v>
      </c>
      <c r="C8" s="558">
        <v>-528.84716773775449</v>
      </c>
      <c r="D8" s="558">
        <v>198.87183388334</v>
      </c>
      <c r="E8" s="558">
        <v>2027.5659981800002</v>
      </c>
      <c r="F8" s="558">
        <v>111.55250628147996</v>
      </c>
      <c r="G8" s="558">
        <v>0</v>
      </c>
      <c r="H8" s="558">
        <v>0</v>
      </c>
      <c r="I8" s="558">
        <v>0</v>
      </c>
      <c r="J8" s="558">
        <v>0</v>
      </c>
      <c r="K8" s="558">
        <v>727.33341982943989</v>
      </c>
      <c r="L8" s="558">
        <v>-154.50167166000003</v>
      </c>
      <c r="M8" s="558">
        <v>-27.115944510666679</v>
      </c>
      <c r="N8" s="558">
        <v>3.6389993579999746</v>
      </c>
      <c r="O8" s="558">
        <v>-372.18451745599123</v>
      </c>
      <c r="P8" s="558">
        <v>6.0039072800000017</v>
      </c>
      <c r="Q8" s="558">
        <v>405.65015378999993</v>
      </c>
      <c r="R8" s="558">
        <v>162.18661323999999</v>
      </c>
      <c r="S8" s="558">
        <v>0</v>
      </c>
      <c r="T8" s="558">
        <v>103.09330687999997</v>
      </c>
      <c r="U8" s="558">
        <v>42.740535770819733</v>
      </c>
      <c r="V8" s="562">
        <v>0</v>
      </c>
      <c r="W8" s="558">
        <v>-519.08668019934987</v>
      </c>
      <c r="X8" s="558">
        <v>0</v>
      </c>
      <c r="Y8" s="558">
        <v>0</v>
      </c>
      <c r="Z8" s="558">
        <v>0</v>
      </c>
      <c r="AA8" s="558">
        <v>0.54930199280000014</v>
      </c>
      <c r="AB8" s="558">
        <v>0</v>
      </c>
      <c r="AC8" s="560">
        <f t="shared" si="0"/>
        <v>2187.4505949221179</v>
      </c>
      <c r="AD8" s="540"/>
      <c r="AE8" s="535"/>
      <c r="AF8" s="535"/>
      <c r="AG8" s="535"/>
    </row>
    <row r="9" spans="1:33">
      <c r="A9" s="68"/>
      <c r="B9" s="549" t="s">
        <v>215</v>
      </c>
      <c r="C9" s="563">
        <v>0</v>
      </c>
      <c r="D9" s="563">
        <v>2354.4694005876299</v>
      </c>
      <c r="E9" s="563">
        <v>-4048.0313032303529</v>
      </c>
      <c r="F9" s="563">
        <v>-1165.2946841240482</v>
      </c>
      <c r="G9" s="563">
        <v>0</v>
      </c>
      <c r="H9" s="563">
        <v>0</v>
      </c>
      <c r="I9" s="563">
        <v>0</v>
      </c>
      <c r="J9" s="563">
        <v>6.1452857805761596E-3</v>
      </c>
      <c r="K9" s="563">
        <v>1138.7813390127849</v>
      </c>
      <c r="L9" s="563">
        <v>-300.1292306437972</v>
      </c>
      <c r="M9" s="563">
        <v>635.36940205420251</v>
      </c>
      <c r="N9" s="563">
        <v>21.500106371999891</v>
      </c>
      <c r="O9" s="563">
        <v>1169.7033888519927</v>
      </c>
      <c r="P9" s="563">
        <v>5.9845185399999963</v>
      </c>
      <c r="Q9" s="563">
        <v>988.29261110700099</v>
      </c>
      <c r="R9" s="563">
        <v>2.6549118499999622</v>
      </c>
      <c r="S9" s="563">
        <v>-2.1299997321477804E-9</v>
      </c>
      <c r="T9" s="563">
        <v>-308.7971010479996</v>
      </c>
      <c r="U9" s="563">
        <v>-18.144877858640939</v>
      </c>
      <c r="V9" s="563">
        <v>713.91238661827811</v>
      </c>
      <c r="W9" s="563">
        <v>-91.099184641320335</v>
      </c>
      <c r="X9" s="563">
        <v>0</v>
      </c>
      <c r="Y9" s="563">
        <v>0</v>
      </c>
      <c r="Z9" s="563">
        <v>0</v>
      </c>
      <c r="AA9" s="563">
        <v>-3.7280816328400022</v>
      </c>
      <c r="AB9" s="563">
        <v>0</v>
      </c>
      <c r="AC9" s="564">
        <f t="shared" si="0"/>
        <v>1095.4497470985405</v>
      </c>
      <c r="AD9" s="540"/>
      <c r="AE9" s="535"/>
      <c r="AF9" s="535"/>
      <c r="AG9" s="535"/>
    </row>
    <row r="10" spans="1:33">
      <c r="A10" s="68"/>
      <c r="B10" s="550" t="s">
        <v>216</v>
      </c>
      <c r="C10" s="560">
        <f>C3+C4-C5-C8</f>
        <v>91617.987710245885</v>
      </c>
      <c r="D10" s="560">
        <f t="shared" ref="D10:AB10" si="1">D3+D4-D5-D8</f>
        <v>48311.886172331382</v>
      </c>
      <c r="E10" s="560">
        <f t="shared" si="1"/>
        <v>74700.982533739996</v>
      </c>
      <c r="F10" s="560">
        <f t="shared" si="1"/>
        <v>77264.253891137356</v>
      </c>
      <c r="G10" s="560">
        <f t="shared" si="1"/>
        <v>16439.802775539996</v>
      </c>
      <c r="H10" s="560">
        <f t="shared" si="1"/>
        <v>2108.5819347400006</v>
      </c>
      <c r="I10" s="560">
        <f t="shared" si="1"/>
        <v>2269.4017213568</v>
      </c>
      <c r="J10" s="560">
        <f t="shared" si="1"/>
        <v>895.07415940497469</v>
      </c>
      <c r="K10" s="560">
        <f t="shared" si="1"/>
        <v>59399.254003942558</v>
      </c>
      <c r="L10" s="560">
        <f t="shared" si="1"/>
        <v>-2826.0376197900005</v>
      </c>
      <c r="M10" s="560">
        <f t="shared" si="1"/>
        <v>4876.986333566666</v>
      </c>
      <c r="N10" s="560">
        <f t="shared" si="1"/>
        <v>-1.3563822599999749</v>
      </c>
      <c r="O10" s="560">
        <f t="shared" si="1"/>
        <v>13170.405459773989</v>
      </c>
      <c r="P10" s="560">
        <f t="shared" si="1"/>
        <v>28.97243272</v>
      </c>
      <c r="Q10" s="560">
        <f t="shared" si="1"/>
        <v>6277.6744625789997</v>
      </c>
      <c r="R10" s="560">
        <f t="shared" si="1"/>
        <v>1393.7468016899998</v>
      </c>
      <c r="S10" s="560">
        <f t="shared" si="1"/>
        <v>0</v>
      </c>
      <c r="T10" s="560">
        <f t="shared" si="1"/>
        <v>1046.936954928</v>
      </c>
      <c r="U10" s="560">
        <f t="shared" si="1"/>
        <v>-146.45941536697973</v>
      </c>
      <c r="V10" s="560">
        <f t="shared" si="1"/>
        <v>-1.3376526</v>
      </c>
      <c r="W10" s="560">
        <f t="shared" si="1"/>
        <v>-530.27731980065016</v>
      </c>
      <c r="X10" s="560">
        <f t="shared" si="1"/>
        <v>0</v>
      </c>
      <c r="Y10" s="560">
        <f t="shared" si="1"/>
        <v>0</v>
      </c>
      <c r="Z10" s="560">
        <f t="shared" si="1"/>
        <v>0</v>
      </c>
      <c r="AA10" s="560">
        <f t="shared" si="1"/>
        <v>-0.54930199280000014</v>
      </c>
      <c r="AB10" s="560">
        <f t="shared" si="1"/>
        <v>-2136.0401690000003</v>
      </c>
      <c r="AC10" s="564">
        <f t="shared" si="0"/>
        <v>394159.88948688615</v>
      </c>
      <c r="AD10" s="551"/>
      <c r="AE10" s="535"/>
      <c r="AF10" s="535"/>
      <c r="AG10" s="535"/>
    </row>
    <row r="11" spans="1:33">
      <c r="A11" s="546" t="s">
        <v>217</v>
      </c>
      <c r="B11" s="547" t="s">
        <v>167</v>
      </c>
      <c r="C11" s="558">
        <v>0</v>
      </c>
      <c r="D11" s="558">
        <v>0</v>
      </c>
      <c r="E11" s="558">
        <v>0</v>
      </c>
      <c r="F11" s="558">
        <v>0</v>
      </c>
      <c r="G11" s="558">
        <v>0</v>
      </c>
      <c r="H11" s="558">
        <v>0</v>
      </c>
      <c r="I11" s="558">
        <v>0</v>
      </c>
      <c r="J11" s="558">
        <v>0</v>
      </c>
      <c r="K11" s="558">
        <f>-'Matriz de consumos'!K12</f>
        <v>0</v>
      </c>
      <c r="L11" s="558">
        <f>-'Matriz de consumos'!L12</f>
        <v>0</v>
      </c>
      <c r="M11" s="558">
        <f>-'Matriz de consumos'!M12</f>
        <v>0</v>
      </c>
      <c r="N11" s="558">
        <f>-'Matriz de consumos'!N12</f>
        <v>0</v>
      </c>
      <c r="O11" s="558">
        <f>-'Matriz de consumos'!O12</f>
        <v>0</v>
      </c>
      <c r="P11" s="558">
        <f>-'Matriz de consumos'!P12</f>
        <v>0</v>
      </c>
      <c r="Q11" s="558">
        <f>-'Matriz de consumos'!Q12</f>
        <v>0</v>
      </c>
      <c r="R11" s="558">
        <f>-'Matriz de consumos'!R12</f>
        <v>0</v>
      </c>
      <c r="S11" s="558">
        <f>-'Matriz de consumos'!S12</f>
        <v>0</v>
      </c>
      <c r="T11" s="558">
        <f>-'Matriz de consumos'!T12</f>
        <v>0</v>
      </c>
      <c r="U11" s="558">
        <f>-'Matriz de consumos'!U12</f>
        <v>0</v>
      </c>
      <c r="V11" s="558">
        <f>-'Matriz de consumos'!V12</f>
        <v>0</v>
      </c>
      <c r="W11" s="558">
        <f>-'Matriz de consumos'!W12</f>
        <v>0</v>
      </c>
      <c r="X11" s="558">
        <f>-'Matriz de consumos'!X12</f>
        <v>0</v>
      </c>
      <c r="Y11" s="558">
        <f>-'Matriz de consumos'!Y12</f>
        <v>0</v>
      </c>
      <c r="Z11" s="558">
        <f>-'Matriz de consumos'!Z12</f>
        <v>0</v>
      </c>
      <c r="AA11" s="558">
        <f>-'Matriz de consumos'!AA12</f>
        <v>0</v>
      </c>
      <c r="AB11" s="558">
        <f>-'Matriz de consumos'!AB12</f>
        <v>0</v>
      </c>
      <c r="AC11" s="560">
        <f t="shared" si="0"/>
        <v>0</v>
      </c>
      <c r="AD11" s="540"/>
      <c r="AE11" s="552"/>
      <c r="AF11" s="552"/>
      <c r="AG11" s="553"/>
    </row>
    <row r="12" spans="1:33">
      <c r="A12" s="546"/>
      <c r="B12" s="547" t="s">
        <v>176</v>
      </c>
      <c r="C12" s="558">
        <v>0</v>
      </c>
      <c r="D12" s="558">
        <v>-22687.760297765908</v>
      </c>
      <c r="E12" s="558">
        <v>-72667.851010970349</v>
      </c>
      <c r="F12" s="558">
        <v>-9930.8726448400012</v>
      </c>
      <c r="G12" s="558">
        <v>-16286.877603919997</v>
      </c>
      <c r="H12" s="558">
        <v>-2106.3794747400007</v>
      </c>
      <c r="I12" s="558">
        <v>-2269.2103490999998</v>
      </c>
      <c r="J12" s="558">
        <v>-674.20936211919411</v>
      </c>
      <c r="K12" s="558">
        <f>-'Matriz de consumos'!K13</f>
        <v>-4333.4575476785085</v>
      </c>
      <c r="L12" s="558">
        <f>-'Matriz de consumos'!L13</f>
        <v>-169.96350000000001</v>
      </c>
      <c r="M12" s="558">
        <f>-'Matriz de consumos'!M13</f>
        <v>0</v>
      </c>
      <c r="N12" s="558">
        <f>-'Matriz de consumos'!N13</f>
        <v>0</v>
      </c>
      <c r="O12" s="558">
        <f>-'Matriz de consumos'!O13</f>
        <v>-4.0541050000000007</v>
      </c>
      <c r="P12" s="558">
        <f>-'Matriz de consumos'!P13</f>
        <v>0</v>
      </c>
      <c r="Q12" s="558">
        <f>-'Matriz de consumos'!Q13</f>
        <v>0</v>
      </c>
      <c r="R12" s="558">
        <f>-'Matriz de consumos'!R13</f>
        <v>0</v>
      </c>
      <c r="S12" s="558">
        <f>-'Matriz de consumos'!S13</f>
        <v>0</v>
      </c>
      <c r="T12" s="558">
        <f>-'Matriz de consumos'!T13</f>
        <v>-1676.9186999999999</v>
      </c>
      <c r="U12" s="558">
        <f>-'Matriz de consumos'!U13</f>
        <v>0</v>
      </c>
      <c r="V12" s="558">
        <v>58440.041963018179</v>
      </c>
      <c r="W12" s="558">
        <f>-'Matriz de consumos'!W13</f>
        <v>0</v>
      </c>
      <c r="X12" s="558">
        <f>-'Matriz de consumos'!X13</f>
        <v>0</v>
      </c>
      <c r="Y12" s="558">
        <f>-'Matriz de consumos'!Y13</f>
        <v>0</v>
      </c>
      <c r="Z12" s="558">
        <f>-'Matriz de consumos'!Z13</f>
        <v>0</v>
      </c>
      <c r="AA12" s="558">
        <f>-'Matriz de consumos'!AA13</f>
        <v>0</v>
      </c>
      <c r="AB12" s="558">
        <f>-'Matriz de consumos'!AB13</f>
        <v>0</v>
      </c>
      <c r="AC12" s="560">
        <f t="shared" si="0"/>
        <v>-74367.512633115781</v>
      </c>
      <c r="AD12" s="540"/>
      <c r="AE12" s="553"/>
      <c r="AF12" s="552"/>
      <c r="AG12" s="553"/>
    </row>
    <row r="13" spans="1:33">
      <c r="A13" s="546"/>
      <c r="B13" s="547" t="s">
        <v>177</v>
      </c>
      <c r="C13" s="558">
        <v>0</v>
      </c>
      <c r="D13" s="558">
        <v>-1025.6215109217001</v>
      </c>
      <c r="E13" s="558">
        <v>0</v>
      </c>
      <c r="F13" s="558">
        <v>-31306.457506766743</v>
      </c>
      <c r="G13" s="558">
        <v>-152.92517161999999</v>
      </c>
      <c r="H13" s="558">
        <v>-2.2024599999999999</v>
      </c>
      <c r="I13" s="558">
        <v>-0.1913722568</v>
      </c>
      <c r="J13" s="558">
        <v>-7.7389032000000002</v>
      </c>
      <c r="K13" s="558">
        <f>-'Matriz de consumos'!K14</f>
        <v>-718.84880761828197</v>
      </c>
      <c r="L13" s="558">
        <f>-'Matriz de consumos'!L14</f>
        <v>-577.60438049999993</v>
      </c>
      <c r="M13" s="558">
        <f>-'Matriz de consumos'!M14</f>
        <v>-2.2312304000000002E-2</v>
      </c>
      <c r="N13" s="558">
        <f>-'Matriz de consumos'!N14</f>
        <v>0</v>
      </c>
      <c r="O13" s="558">
        <f>-'Matriz de consumos'!O14</f>
        <v>-3.0438639000000007</v>
      </c>
      <c r="P13" s="558">
        <f>-'Matriz de consumos'!P14</f>
        <v>0</v>
      </c>
      <c r="Q13" s="558">
        <f>-'Matriz de consumos'!Q14</f>
        <v>0</v>
      </c>
      <c r="R13" s="558">
        <f>-'Matriz de consumos'!R14</f>
        <v>0</v>
      </c>
      <c r="S13" s="558">
        <f>-'Matriz de consumos'!S14</f>
        <v>0</v>
      </c>
      <c r="T13" s="558">
        <f>-'Matriz de consumos'!T14</f>
        <v>0</v>
      </c>
      <c r="U13" s="558">
        <f>-'Matriz de consumos'!U14</f>
        <v>0</v>
      </c>
      <c r="V13" s="558">
        <v>6448.4832540942134</v>
      </c>
      <c r="W13" s="558">
        <f>-'Matriz de consumos'!W14</f>
        <v>0</v>
      </c>
      <c r="X13" s="558">
        <f>-'Matriz de consumos'!X14</f>
        <v>0</v>
      </c>
      <c r="Y13" s="558">
        <f>-'Matriz de consumos'!Y14</f>
        <v>0</v>
      </c>
      <c r="Z13" s="558">
        <f>-'Matriz de consumos'!Z14</f>
        <v>0</v>
      </c>
      <c r="AA13" s="558">
        <f>-'Matriz de consumos'!AA14</f>
        <v>0</v>
      </c>
      <c r="AB13" s="558">
        <f>-'Matriz de consumos'!AB14</f>
        <v>0</v>
      </c>
      <c r="AC13" s="560">
        <f t="shared" si="0"/>
        <v>-27346.173034993306</v>
      </c>
      <c r="AD13" s="540"/>
      <c r="AE13" s="552"/>
      <c r="AF13" s="552"/>
      <c r="AG13" s="553"/>
    </row>
    <row r="14" spans="1:33">
      <c r="A14" s="546"/>
      <c r="B14" s="547" t="s">
        <v>169</v>
      </c>
      <c r="C14" s="558">
        <v>0</v>
      </c>
      <c r="D14" s="558">
        <v>0</v>
      </c>
      <c r="E14" s="558">
        <v>-3705.1538760000003</v>
      </c>
      <c r="F14" s="558">
        <v>0</v>
      </c>
      <c r="G14" s="558">
        <v>0</v>
      </c>
      <c r="H14" s="558">
        <v>0</v>
      </c>
      <c r="I14" s="558">
        <v>0</v>
      </c>
      <c r="J14" s="558">
        <v>0</v>
      </c>
      <c r="K14" s="558">
        <f>-'Matriz de consumos'!K15</f>
        <v>0</v>
      </c>
      <c r="L14" s="558">
        <f>-'Matriz de consumos'!L15</f>
        <v>0</v>
      </c>
      <c r="M14" s="558">
        <f>-'Matriz de consumos'!M15</f>
        <v>0</v>
      </c>
      <c r="N14" s="558">
        <f>-'Matriz de consumos'!N15</f>
        <v>0</v>
      </c>
      <c r="O14" s="558">
        <f>-'Matriz de consumos'!O15</f>
        <v>0</v>
      </c>
      <c r="P14" s="558">
        <f>-'Matriz de consumos'!P15</f>
        <v>0</v>
      </c>
      <c r="Q14" s="558">
        <f>-'Matriz de consumos'!Q15</f>
        <v>0</v>
      </c>
      <c r="R14" s="558">
        <f>-'Matriz de consumos'!R15</f>
        <v>0</v>
      </c>
      <c r="S14" s="558">
        <f>-'Matriz de consumos'!S15</f>
        <v>0</v>
      </c>
      <c r="T14" s="558">
        <f>-'Matriz de consumos'!T15</f>
        <v>0</v>
      </c>
      <c r="U14" s="558">
        <f>-'Matriz de consumos'!U15</f>
        <v>0</v>
      </c>
      <c r="V14" s="558">
        <f>-'Matriz de consumos'!V15</f>
        <v>0</v>
      </c>
      <c r="W14" s="558">
        <v>2880.5852808</v>
      </c>
      <c r="X14" s="558">
        <v>912.39</v>
      </c>
      <c r="Y14" s="558">
        <v>171.75</v>
      </c>
      <c r="Z14" s="558">
        <f>-'Matriz de consumos'!Z15</f>
        <v>0</v>
      </c>
      <c r="AA14" s="558">
        <f>-'Matriz de consumos'!AA15</f>
        <v>0</v>
      </c>
      <c r="AB14" s="558">
        <f>-'Matriz de consumos'!AB15</f>
        <v>0</v>
      </c>
      <c r="AC14" s="560">
        <f t="shared" si="0"/>
        <v>259.57140479999964</v>
      </c>
      <c r="AD14" s="540"/>
      <c r="AE14" s="552"/>
      <c r="AF14" s="552"/>
      <c r="AG14" s="553"/>
    </row>
    <row r="15" spans="1:33">
      <c r="A15" s="546"/>
      <c r="B15" s="547" t="s">
        <v>170</v>
      </c>
      <c r="C15" s="558">
        <v>0</v>
      </c>
      <c r="D15" s="558">
        <v>0</v>
      </c>
      <c r="E15" s="558">
        <v>0</v>
      </c>
      <c r="F15" s="558">
        <v>0</v>
      </c>
      <c r="G15" s="558">
        <v>0</v>
      </c>
      <c r="H15" s="558">
        <v>0</v>
      </c>
      <c r="I15" s="558">
        <v>0</v>
      </c>
      <c r="J15" s="558">
        <v>0</v>
      </c>
      <c r="K15" s="558">
        <f>-'Matriz de consumos'!K16</f>
        <v>0</v>
      </c>
      <c r="L15" s="558">
        <f>-'Matriz de consumos'!L16</f>
        <v>0</v>
      </c>
      <c r="M15" s="558">
        <f>-'Matriz de consumos'!M16</f>
        <v>0</v>
      </c>
      <c r="N15" s="558">
        <f>-'Matriz de consumos'!N16</f>
        <v>0</v>
      </c>
      <c r="O15" s="558">
        <f>-'Matriz de consumos'!O16</f>
        <v>0</v>
      </c>
      <c r="P15" s="558">
        <f>-'Matriz de consumos'!P16</f>
        <v>0</v>
      </c>
      <c r="Q15" s="558">
        <f>-'Matriz de consumos'!Q16</f>
        <v>0</v>
      </c>
      <c r="R15" s="558">
        <f>-'Matriz de consumos'!R16</f>
        <v>0</v>
      </c>
      <c r="S15" s="558">
        <f>-'Matriz de consumos'!S16</f>
        <v>0</v>
      </c>
      <c r="T15" s="558">
        <f>-'Matriz de consumos'!T16</f>
        <v>0</v>
      </c>
      <c r="U15" s="558">
        <f>-'Matriz de consumos'!U16</f>
        <v>0</v>
      </c>
      <c r="V15" s="558">
        <f>-'Matriz de consumos'!V16</f>
        <v>0</v>
      </c>
      <c r="W15" s="558">
        <v>-2352.90744</v>
      </c>
      <c r="X15" s="558">
        <v>0</v>
      </c>
      <c r="Y15" s="558">
        <v>0</v>
      </c>
      <c r="Z15" s="558">
        <v>703.86199999999997</v>
      </c>
      <c r="AA15" s="558">
        <f>-'Matriz de consumos'!AA16</f>
        <v>0</v>
      </c>
      <c r="AB15" s="558">
        <f>-'Matriz de consumos'!AB16</f>
        <v>0</v>
      </c>
      <c r="AC15" s="560">
        <f t="shared" si="0"/>
        <v>-1649.0454399999999</v>
      </c>
      <c r="AD15" s="540"/>
      <c r="AE15" s="552"/>
      <c r="AF15" s="552"/>
      <c r="AG15" s="553"/>
    </row>
    <row r="16" spans="1:33">
      <c r="A16" s="546"/>
      <c r="B16" s="547" t="s">
        <v>171</v>
      </c>
      <c r="C16" s="558">
        <v>0</v>
      </c>
      <c r="D16" s="558">
        <v>-30.133859999999999</v>
      </c>
      <c r="E16" s="558">
        <v>0</v>
      </c>
      <c r="F16" s="558">
        <v>0</v>
      </c>
      <c r="G16" s="558">
        <v>0</v>
      </c>
      <c r="H16" s="558">
        <v>0</v>
      </c>
      <c r="I16" s="558">
        <v>0</v>
      </c>
      <c r="J16" s="558">
        <v>0</v>
      </c>
      <c r="K16" s="558">
        <f>-'Matriz de consumos'!K17</f>
        <v>0</v>
      </c>
      <c r="L16" s="558">
        <f>-'Matriz de consumos'!L17</f>
        <v>0</v>
      </c>
      <c r="M16" s="558">
        <f>-'Matriz de consumos'!M17</f>
        <v>0</v>
      </c>
      <c r="N16" s="558">
        <f>-'Matriz de consumos'!N17</f>
        <v>0</v>
      </c>
      <c r="O16" s="558">
        <f>-'Matriz de consumos'!O17</f>
        <v>-21.533955941999999</v>
      </c>
      <c r="P16" s="558">
        <f>-'Matriz de consumos'!P17</f>
        <v>0</v>
      </c>
      <c r="Q16" s="558">
        <f>-'Matriz de consumos'!Q17</f>
        <v>0</v>
      </c>
      <c r="R16" s="558">
        <f>-'Matriz de consumos'!R17</f>
        <v>0</v>
      </c>
      <c r="S16" s="558">
        <f>-'Matriz de consumos'!S17</f>
        <v>0</v>
      </c>
      <c r="T16" s="558">
        <f>-'Matriz de consumos'!T17</f>
        <v>0</v>
      </c>
      <c r="U16" s="558">
        <f>-'Matriz de consumos'!U17</f>
        <v>0</v>
      </c>
      <c r="V16" s="558">
        <f>-'Matriz de consumos'!V17</f>
        <v>0</v>
      </c>
      <c r="W16" s="558">
        <f>-'Matriz de consumos'!W17</f>
        <v>0</v>
      </c>
      <c r="X16" s="558">
        <f>-'Matriz de consumos'!X17</f>
        <v>0</v>
      </c>
      <c r="Y16" s="558">
        <f>-'Matriz de consumos'!Y17</f>
        <v>0</v>
      </c>
      <c r="Z16" s="558">
        <f>-'Matriz de consumos'!Z17</f>
        <v>0</v>
      </c>
      <c r="AA16" s="558">
        <f>'Producción bruta'!E37-'Matriz de consumos'!AA17</f>
        <v>50.930842930799997</v>
      </c>
      <c r="AB16" s="558">
        <f>-'Matriz de consumos'!AB17</f>
        <v>0</v>
      </c>
      <c r="AC16" s="560">
        <f t="shared" si="0"/>
        <v>-0.73697301119999992</v>
      </c>
      <c r="AD16" s="540"/>
      <c r="AE16" s="552"/>
      <c r="AF16" s="552"/>
      <c r="AG16" s="553"/>
    </row>
    <row r="17" spans="1:33">
      <c r="A17" s="546"/>
      <c r="B17" s="547" t="s">
        <v>172</v>
      </c>
      <c r="C17" s="558">
        <v>-91617.987710245856</v>
      </c>
      <c r="D17" s="558">
        <v>0</v>
      </c>
      <c r="E17" s="558">
        <v>0</v>
      </c>
      <c r="F17" s="558">
        <v>0</v>
      </c>
      <c r="G17" s="558">
        <v>0</v>
      </c>
      <c r="H17" s="558">
        <v>0</v>
      </c>
      <c r="I17" s="558">
        <v>0</v>
      </c>
      <c r="J17" s="558">
        <v>0</v>
      </c>
      <c r="K17" s="558">
        <f>'Producción bruta'!$E20-'Matriz de consumos'!K18</f>
        <v>30469.950407651992</v>
      </c>
      <c r="L17" s="558">
        <f>'Producción bruta'!$E21-'Matriz de consumos'!L18</f>
        <v>12038.323453274998</v>
      </c>
      <c r="M17" s="558">
        <f>'Producción bruta'!$E22-'Matriz de consumos'!M18</f>
        <v>32596.593555903997</v>
      </c>
      <c r="N17" s="558">
        <f>'Producción bruta'!$E23-'Matriz de consumos'!N18</f>
        <v>1155.1793962679999</v>
      </c>
      <c r="O17" s="558">
        <f>'Producción bruta'!E24-'Matriz de consumos'!O18</f>
        <v>2876.7476907235009</v>
      </c>
      <c r="P17" s="558">
        <f>'Producción bruta'!E25-'Matriz de consumos'!P18</f>
        <v>42.85400448</v>
      </c>
      <c r="Q17" s="558">
        <f>'Producción bruta'!$E26--'Matriz de consumos'!Q18</f>
        <v>6124.7682538469999</v>
      </c>
      <c r="R17" s="558">
        <f>'Producción bruta'!$E27-'Matriz de consumos'!R18</f>
        <v>-1391.0789454399999</v>
      </c>
      <c r="S17" s="558">
        <f>'Producción bruta'!$E28-'Matriz de consumos'!S18</f>
        <v>1.4944397348700003</v>
      </c>
      <c r="T17" s="558">
        <f>'Producción bruta'!$E29-'Matriz de consumos'!T18</f>
        <v>2552.9775540240007</v>
      </c>
      <c r="U17" s="558">
        <f>'Producción bruta'!$E30-'Matriz de consumos'!U18</f>
        <v>2938.8418269849594</v>
      </c>
      <c r="V17" s="558">
        <f>-'Matriz de consumos'!V18</f>
        <v>0</v>
      </c>
      <c r="W17" s="558">
        <f>-'Matriz de consumos'!W18</f>
        <v>0</v>
      </c>
      <c r="X17" s="558">
        <f>-'Matriz de consumos'!X18</f>
        <v>0</v>
      </c>
      <c r="Y17" s="558">
        <f>-'Matriz de consumos'!Y18</f>
        <v>0</v>
      </c>
      <c r="Z17" s="558">
        <f>-'Matriz de consumos'!Z18</f>
        <v>0</v>
      </c>
      <c r="AA17" s="558">
        <f>-'Matriz de consumos'!AA18</f>
        <v>0</v>
      </c>
      <c r="AB17" s="558">
        <f>-'Matriz de consumos'!AB18</f>
        <v>0</v>
      </c>
      <c r="AC17" s="560">
        <f t="shared" si="0"/>
        <v>-2211.3360727925333</v>
      </c>
      <c r="AD17" s="540"/>
      <c r="AE17" s="552"/>
      <c r="AF17" s="552"/>
      <c r="AG17" s="553"/>
    </row>
    <row r="18" spans="1:33">
      <c r="A18" s="546"/>
      <c r="B18" s="547" t="s">
        <v>173</v>
      </c>
      <c r="C18" s="558">
        <v>0</v>
      </c>
      <c r="D18" s="558">
        <v>-2873.6718209999999</v>
      </c>
      <c r="E18" s="558">
        <v>0</v>
      </c>
      <c r="F18" s="558">
        <v>0</v>
      </c>
      <c r="G18" s="558">
        <v>0</v>
      </c>
      <c r="H18" s="558">
        <v>0</v>
      </c>
      <c r="I18" s="558">
        <v>0</v>
      </c>
      <c r="J18" s="558">
        <v>0</v>
      </c>
      <c r="K18" s="558">
        <f>-'Matriz de consumos'!K19</f>
        <v>0</v>
      </c>
      <c r="L18" s="558">
        <f>-'Matriz de consumos'!L19</f>
        <v>0</v>
      </c>
      <c r="M18" s="558">
        <f>-'Matriz de consumos'!M19</f>
        <v>0</v>
      </c>
      <c r="N18" s="558">
        <f>-'Matriz de consumos'!N19</f>
        <v>0</v>
      </c>
      <c r="O18" s="558">
        <f>-'Matriz de consumos'!O19</f>
        <v>0</v>
      </c>
      <c r="P18" s="558">
        <f>-'Matriz de consumos'!P19</f>
        <v>0</v>
      </c>
      <c r="Q18" s="558">
        <f>-'Matriz de consumos'!Q19</f>
        <v>0</v>
      </c>
      <c r="R18" s="558">
        <f>-'Matriz de consumos'!R19</f>
        <v>0</v>
      </c>
      <c r="S18" s="558">
        <f>-'Matriz de consumos'!S19</f>
        <v>0</v>
      </c>
      <c r="T18" s="558">
        <f>-'Matriz de consumos'!T19</f>
        <v>0</v>
      </c>
      <c r="U18" s="558">
        <f>-'Matriz de consumos'!U19</f>
        <v>0</v>
      </c>
      <c r="V18" s="558">
        <f>-'Matriz de consumos'!V19</f>
        <v>0</v>
      </c>
      <c r="W18" s="558">
        <f>-'Matriz de consumos'!W19</f>
        <v>0</v>
      </c>
      <c r="X18" s="558">
        <f>-'Matriz de consumos'!X19</f>
        <v>0</v>
      </c>
      <c r="Y18" s="558">
        <f>-'Matriz de consumos'!Y19</f>
        <v>0</v>
      </c>
      <c r="Z18" s="558">
        <f>-'Matriz de consumos'!Z19</f>
        <v>0</v>
      </c>
      <c r="AA18" s="558">
        <f>-'Matriz de consumos'!AA19</f>
        <v>0</v>
      </c>
      <c r="AB18" s="558">
        <f>'Producción bruta'!E38-'Matriz de consumos'!AB19</f>
        <v>2136.0401690000003</v>
      </c>
      <c r="AC18" s="560">
        <f t="shared" si="0"/>
        <v>-737.63165199999958</v>
      </c>
      <c r="AD18" s="540"/>
      <c r="AE18" s="552"/>
      <c r="AF18" s="552"/>
      <c r="AG18" s="553"/>
    </row>
    <row r="19" spans="1:33">
      <c r="A19" s="68"/>
      <c r="B19" s="554" t="s">
        <v>218</v>
      </c>
      <c r="C19" s="563">
        <v>0</v>
      </c>
      <c r="D19" s="563">
        <v>614.23773056062998</v>
      </c>
      <c r="E19" s="563">
        <v>0</v>
      </c>
      <c r="F19" s="563">
        <v>100.80000000000001</v>
      </c>
      <c r="G19" s="563">
        <v>0</v>
      </c>
      <c r="H19" s="563">
        <v>0</v>
      </c>
      <c r="I19" s="563">
        <v>0</v>
      </c>
      <c r="J19" s="563">
        <v>164.1262504</v>
      </c>
      <c r="K19" s="563">
        <v>0.17969565600000001</v>
      </c>
      <c r="L19" s="563">
        <v>0</v>
      </c>
      <c r="M19" s="563">
        <v>5.8767044000000004E-2</v>
      </c>
      <c r="N19" s="563">
        <v>0</v>
      </c>
      <c r="O19" s="563">
        <v>3.2382268049999996</v>
      </c>
      <c r="P19" s="563">
        <v>0</v>
      </c>
      <c r="Q19" s="563">
        <v>0</v>
      </c>
      <c r="R19" s="563">
        <v>0</v>
      </c>
      <c r="S19" s="563">
        <v>0</v>
      </c>
      <c r="T19" s="563">
        <v>0</v>
      </c>
      <c r="U19" s="563">
        <v>0</v>
      </c>
      <c r="V19" s="563">
        <v>2471.735550557999</v>
      </c>
      <c r="W19" s="563">
        <v>0</v>
      </c>
      <c r="X19" s="563">
        <v>56.256999999999998</v>
      </c>
      <c r="Y19" s="563">
        <v>0</v>
      </c>
      <c r="Z19" s="563">
        <v>70.257000000000005</v>
      </c>
      <c r="AA19" s="563">
        <v>5.83420425</v>
      </c>
      <c r="AB19" s="563">
        <v>0</v>
      </c>
      <c r="AC19" s="564">
        <f t="shared" si="0"/>
        <v>3486.7244252736291</v>
      </c>
      <c r="AD19" s="540"/>
      <c r="AE19" s="552"/>
      <c r="AF19" s="552"/>
      <c r="AG19" s="553"/>
    </row>
    <row r="20" spans="1:33">
      <c r="A20" s="68"/>
      <c r="B20" s="550" t="s">
        <v>115</v>
      </c>
      <c r="C20" s="560">
        <f>SUM(C21,C29,C41,C46)+C50</f>
        <v>0</v>
      </c>
      <c r="D20" s="560">
        <f>SUM(D21,D29,D41,D46)+D50</f>
        <v>17517.845293495513</v>
      </c>
      <c r="E20" s="560">
        <f t="shared" ref="E20:AB20" si="2">SUM(E21,E29,E41,E46)+E50</f>
        <v>2376.0089500000004</v>
      </c>
      <c r="F20" s="560">
        <f t="shared" si="2"/>
        <v>37091.418423654657</v>
      </c>
      <c r="G20" s="560">
        <f t="shared" si="2"/>
        <v>0</v>
      </c>
      <c r="H20" s="560">
        <f t="shared" si="2"/>
        <v>0</v>
      </c>
      <c r="I20" s="560">
        <f t="shared" si="2"/>
        <v>0</v>
      </c>
      <c r="J20" s="560">
        <f t="shared" si="2"/>
        <v>48.993498400000007</v>
      </c>
      <c r="K20" s="560">
        <f t="shared" si="2"/>
        <v>83677.937021628997</v>
      </c>
      <c r="L20" s="560">
        <f t="shared" si="2"/>
        <v>8764.8471836287936</v>
      </c>
      <c r="M20" s="560">
        <f t="shared" si="2"/>
        <v>36838.12940806846</v>
      </c>
      <c r="N20" s="560">
        <f t="shared" si="2"/>
        <v>1132.3229076360001</v>
      </c>
      <c r="O20" s="560">
        <f t="shared" si="2"/>
        <v>14845.579609998496</v>
      </c>
      <c r="P20" s="560">
        <f t="shared" si="2"/>
        <v>65.84191865999999</v>
      </c>
      <c r="Q20" s="560">
        <f t="shared" si="2"/>
        <v>11413.790645138999</v>
      </c>
      <c r="R20" s="560">
        <f t="shared" si="2"/>
        <v>1.29444E-2</v>
      </c>
      <c r="S20" s="560">
        <f t="shared" si="2"/>
        <v>1.494439737</v>
      </c>
      <c r="T20" s="560">
        <f t="shared" si="2"/>
        <v>2231.7929100000001</v>
      </c>
      <c r="U20" s="560">
        <f t="shared" si="2"/>
        <v>2794.7377993799805</v>
      </c>
      <c r="V20" s="560">
        <f t="shared" si="2"/>
        <v>61701.539627336111</v>
      </c>
      <c r="W20" s="560">
        <f t="shared" si="2"/>
        <v>88.499705640670015</v>
      </c>
      <c r="X20" s="560">
        <f t="shared" si="2"/>
        <v>856.13300000000004</v>
      </c>
      <c r="Y20" s="560">
        <f t="shared" si="2"/>
        <v>171.75</v>
      </c>
      <c r="Z20" s="560">
        <f t="shared" si="2"/>
        <v>633.60500000000002</v>
      </c>
      <c r="AA20" s="560">
        <f t="shared" si="2"/>
        <v>48.275418320840004</v>
      </c>
      <c r="AB20" s="560">
        <f t="shared" si="2"/>
        <v>0</v>
      </c>
      <c r="AC20" s="564">
        <f t="shared" si="0"/>
        <v>282300.55570512445</v>
      </c>
      <c r="AD20" s="551"/>
      <c r="AE20" s="535"/>
      <c r="AF20" s="535"/>
      <c r="AG20" s="535"/>
    </row>
    <row r="21" spans="1:33">
      <c r="A21" s="546" t="s">
        <v>219</v>
      </c>
      <c r="B21" s="555" t="s">
        <v>166</v>
      </c>
      <c r="C21" s="565">
        <v>0</v>
      </c>
      <c r="D21" s="565">
        <v>2786.7763904070002</v>
      </c>
      <c r="E21" s="565">
        <v>0</v>
      </c>
      <c r="F21" s="565">
        <v>4.3904664999999996</v>
      </c>
      <c r="G21" s="565">
        <v>0</v>
      </c>
      <c r="H21" s="565">
        <v>0</v>
      </c>
      <c r="I21" s="565">
        <v>0</v>
      </c>
      <c r="J21" s="565">
        <v>0</v>
      </c>
      <c r="K21" s="565">
        <v>15.523576823999997</v>
      </c>
      <c r="L21" s="565">
        <v>72.60351</v>
      </c>
      <c r="M21" s="565">
        <v>0</v>
      </c>
      <c r="N21" s="565">
        <v>0</v>
      </c>
      <c r="O21" s="565">
        <v>129.8049544385</v>
      </c>
      <c r="P21" s="565">
        <v>0</v>
      </c>
      <c r="Q21" s="565">
        <v>0</v>
      </c>
      <c r="R21" s="565">
        <v>1.29444E-2</v>
      </c>
      <c r="S21" s="565">
        <v>1.494439737</v>
      </c>
      <c r="T21" s="565">
        <v>0</v>
      </c>
      <c r="U21" s="565">
        <v>746.14472096638019</v>
      </c>
      <c r="V21" s="565">
        <v>2970.5683950416001</v>
      </c>
      <c r="W21" s="565">
        <v>0</v>
      </c>
      <c r="X21" s="565">
        <v>220.50900000000001</v>
      </c>
      <c r="Y21" s="565">
        <v>171.75</v>
      </c>
      <c r="Z21" s="565">
        <v>504.23900000000003</v>
      </c>
      <c r="AA21" s="565">
        <v>0</v>
      </c>
      <c r="AB21" s="565">
        <v>0</v>
      </c>
      <c r="AC21" s="566">
        <f>SUM(C21:AB21)</f>
        <v>7623.8173983144807</v>
      </c>
      <c r="AD21" s="551"/>
      <c r="AE21" s="535"/>
      <c r="AF21" s="535"/>
      <c r="AG21" s="535"/>
    </row>
    <row r="22" spans="1:33">
      <c r="A22" s="546"/>
      <c r="B22" s="547" t="s">
        <v>167</v>
      </c>
      <c r="C22" s="558">
        <v>0</v>
      </c>
      <c r="D22" s="558">
        <v>0</v>
      </c>
      <c r="E22" s="558">
        <v>0</v>
      </c>
      <c r="F22" s="558">
        <v>0</v>
      </c>
      <c r="G22" s="558">
        <v>0</v>
      </c>
      <c r="H22" s="558">
        <v>0</v>
      </c>
      <c r="I22" s="558">
        <v>0</v>
      </c>
      <c r="J22" s="558">
        <v>0</v>
      </c>
      <c r="K22" s="561">
        <v>0</v>
      </c>
      <c r="L22" s="558">
        <v>0</v>
      </c>
      <c r="M22" s="558">
        <v>0</v>
      </c>
      <c r="N22" s="558">
        <v>0</v>
      </c>
      <c r="O22" s="558">
        <v>0</v>
      </c>
      <c r="P22" s="558">
        <v>0</v>
      </c>
      <c r="Q22" s="558">
        <v>0</v>
      </c>
      <c r="R22" s="558">
        <v>0</v>
      </c>
      <c r="S22" s="558">
        <v>0</v>
      </c>
      <c r="T22" s="558">
        <v>0</v>
      </c>
      <c r="U22" s="558">
        <v>0</v>
      </c>
      <c r="V22" s="558">
        <v>0</v>
      </c>
      <c r="W22" s="558">
        <v>0</v>
      </c>
      <c r="X22" s="558">
        <v>0</v>
      </c>
      <c r="Y22" s="558">
        <v>0</v>
      </c>
      <c r="Z22" s="558">
        <v>0</v>
      </c>
      <c r="AA22" s="558">
        <v>0</v>
      </c>
      <c r="AB22" s="558">
        <v>0</v>
      </c>
      <c r="AC22" s="560">
        <f t="shared" si="0"/>
        <v>0</v>
      </c>
      <c r="AD22" s="551"/>
      <c r="AE22" s="535"/>
      <c r="AF22" s="535"/>
      <c r="AG22" s="535"/>
    </row>
    <row r="23" spans="1:33">
      <c r="A23" s="546"/>
      <c r="B23" s="547" t="s">
        <v>99</v>
      </c>
      <c r="C23" s="558">
        <v>0</v>
      </c>
      <c r="D23" s="558">
        <v>0</v>
      </c>
      <c r="E23" s="558">
        <v>0</v>
      </c>
      <c r="F23" s="558">
        <v>4.3904664999999996</v>
      </c>
      <c r="G23" s="558">
        <v>0</v>
      </c>
      <c r="H23" s="558">
        <v>0</v>
      </c>
      <c r="I23" s="558">
        <v>0</v>
      </c>
      <c r="J23" s="558">
        <v>0</v>
      </c>
      <c r="K23" s="558">
        <v>13.128696839999998</v>
      </c>
      <c r="L23" s="558">
        <v>0</v>
      </c>
      <c r="M23" s="558">
        <v>0</v>
      </c>
      <c r="N23" s="558">
        <v>0</v>
      </c>
      <c r="O23" s="558">
        <v>0</v>
      </c>
      <c r="P23" s="558">
        <v>0</v>
      </c>
      <c r="Q23" s="558">
        <v>0</v>
      </c>
      <c r="R23" s="558">
        <v>0</v>
      </c>
      <c r="S23" s="558">
        <v>0</v>
      </c>
      <c r="T23" s="558">
        <v>0</v>
      </c>
      <c r="U23" s="558">
        <v>0</v>
      </c>
      <c r="V23" s="558">
        <v>2403.8535156416001</v>
      </c>
      <c r="W23" s="558">
        <v>0</v>
      </c>
      <c r="X23" s="558">
        <v>0</v>
      </c>
      <c r="Y23" s="558">
        <v>0</v>
      </c>
      <c r="Z23" s="558">
        <v>0</v>
      </c>
      <c r="AA23" s="558">
        <v>0</v>
      </c>
      <c r="AB23" s="558">
        <v>0</v>
      </c>
      <c r="AC23" s="560">
        <f t="shared" si="0"/>
        <v>2421.3726789816001</v>
      </c>
      <c r="AD23" s="551"/>
      <c r="AE23" s="535"/>
      <c r="AF23" s="535"/>
      <c r="AG23" s="535"/>
    </row>
    <row r="24" spans="1:33">
      <c r="A24" s="546"/>
      <c r="B24" s="547" t="s">
        <v>169</v>
      </c>
      <c r="C24" s="558">
        <v>0</v>
      </c>
      <c r="D24" s="558">
        <v>0</v>
      </c>
      <c r="E24" s="558">
        <v>0</v>
      </c>
      <c r="F24" s="558">
        <v>0</v>
      </c>
      <c r="G24" s="558">
        <v>0</v>
      </c>
      <c r="H24" s="558">
        <v>0</v>
      </c>
      <c r="I24" s="558">
        <v>0</v>
      </c>
      <c r="J24" s="558">
        <v>0</v>
      </c>
      <c r="K24" s="558">
        <v>0</v>
      </c>
      <c r="L24" s="558">
        <v>0</v>
      </c>
      <c r="M24" s="558">
        <v>0</v>
      </c>
      <c r="N24" s="558">
        <v>0</v>
      </c>
      <c r="O24" s="558">
        <v>0</v>
      </c>
      <c r="P24" s="558">
        <v>0</v>
      </c>
      <c r="Q24" s="558">
        <v>0</v>
      </c>
      <c r="R24" s="558">
        <v>0</v>
      </c>
      <c r="S24" s="558">
        <v>0</v>
      </c>
      <c r="T24" s="558">
        <v>0</v>
      </c>
      <c r="U24" s="558">
        <v>0</v>
      </c>
      <c r="V24" s="558">
        <v>0</v>
      </c>
      <c r="W24" s="558">
        <v>0</v>
      </c>
      <c r="X24" s="558">
        <v>111.09099999999999</v>
      </c>
      <c r="Y24" s="558">
        <v>0</v>
      </c>
      <c r="Z24" s="558">
        <v>273.209</v>
      </c>
      <c r="AA24" s="558">
        <v>0</v>
      </c>
      <c r="AB24" s="558">
        <v>0</v>
      </c>
      <c r="AC24" s="560">
        <f t="shared" si="0"/>
        <v>384.3</v>
      </c>
      <c r="AD24" s="551"/>
      <c r="AE24" s="535"/>
      <c r="AF24" s="535"/>
      <c r="AG24" s="535"/>
    </row>
    <row r="25" spans="1:33">
      <c r="A25" s="546"/>
      <c r="B25" s="547" t="s">
        <v>170</v>
      </c>
      <c r="C25" s="558">
        <v>0</v>
      </c>
      <c r="D25" s="558">
        <v>0</v>
      </c>
      <c r="E25" s="558">
        <v>0</v>
      </c>
      <c r="F25" s="558">
        <v>0</v>
      </c>
      <c r="G25" s="558">
        <v>0</v>
      </c>
      <c r="H25" s="558">
        <v>0</v>
      </c>
      <c r="I25" s="558">
        <v>0</v>
      </c>
      <c r="J25" s="558">
        <v>0</v>
      </c>
      <c r="K25" s="558">
        <v>0</v>
      </c>
      <c r="L25" s="558">
        <v>72.60351</v>
      </c>
      <c r="M25" s="558">
        <v>0</v>
      </c>
      <c r="N25" s="558">
        <v>0</v>
      </c>
      <c r="O25" s="558">
        <v>0</v>
      </c>
      <c r="P25" s="558">
        <v>0</v>
      </c>
      <c r="Q25" s="558">
        <v>0</v>
      </c>
      <c r="R25" s="558">
        <v>0</v>
      </c>
      <c r="S25" s="558">
        <v>0</v>
      </c>
      <c r="T25" s="558">
        <v>0</v>
      </c>
      <c r="U25" s="558">
        <v>0</v>
      </c>
      <c r="V25" s="558">
        <v>0</v>
      </c>
      <c r="W25" s="558">
        <v>0</v>
      </c>
      <c r="X25" s="558">
        <v>109.41800000000001</v>
      </c>
      <c r="Y25" s="558">
        <v>171.75</v>
      </c>
      <c r="Z25" s="558">
        <v>231.03</v>
      </c>
      <c r="AA25" s="558">
        <v>0</v>
      </c>
      <c r="AB25" s="558">
        <v>0</v>
      </c>
      <c r="AC25" s="560">
        <f t="shared" si="0"/>
        <v>584.80151000000001</v>
      </c>
      <c r="AD25" s="551"/>
      <c r="AE25" s="535"/>
      <c r="AF25" s="535"/>
      <c r="AG25" s="535"/>
    </row>
    <row r="26" spans="1:33">
      <c r="A26" s="546"/>
      <c r="B26" s="547" t="s">
        <v>171</v>
      </c>
      <c r="C26" s="558">
        <v>0</v>
      </c>
      <c r="D26" s="558">
        <v>0</v>
      </c>
      <c r="E26" s="558">
        <v>0</v>
      </c>
      <c r="F26" s="558">
        <v>0</v>
      </c>
      <c r="G26" s="558">
        <v>0</v>
      </c>
      <c r="H26" s="558">
        <v>0</v>
      </c>
      <c r="I26" s="558">
        <v>0</v>
      </c>
      <c r="J26" s="558">
        <v>0</v>
      </c>
      <c r="K26" s="558">
        <v>0</v>
      </c>
      <c r="L26" s="558">
        <v>0</v>
      </c>
      <c r="M26" s="558">
        <v>0</v>
      </c>
      <c r="N26" s="558">
        <v>0</v>
      </c>
      <c r="O26" s="558">
        <v>0</v>
      </c>
      <c r="P26" s="558">
        <v>0</v>
      </c>
      <c r="Q26" s="558">
        <v>0</v>
      </c>
      <c r="R26" s="558">
        <v>0</v>
      </c>
      <c r="S26" s="558">
        <v>0</v>
      </c>
      <c r="T26" s="558">
        <v>0</v>
      </c>
      <c r="U26" s="558">
        <v>0</v>
      </c>
      <c r="V26" s="558">
        <v>12.77951916</v>
      </c>
      <c r="W26" s="558">
        <v>0</v>
      </c>
      <c r="X26" s="558">
        <v>0</v>
      </c>
      <c r="Y26" s="558">
        <v>0</v>
      </c>
      <c r="Z26" s="558">
        <v>0</v>
      </c>
      <c r="AA26" s="558">
        <v>0</v>
      </c>
      <c r="AB26" s="558">
        <v>0</v>
      </c>
      <c r="AC26" s="560">
        <f t="shared" si="0"/>
        <v>12.77951916</v>
      </c>
      <c r="AD26" s="551"/>
      <c r="AE26" s="535"/>
      <c r="AF26" s="535"/>
      <c r="AG26" s="535"/>
    </row>
    <row r="27" spans="1:33">
      <c r="A27" s="546"/>
      <c r="B27" s="547" t="s">
        <v>172</v>
      </c>
      <c r="C27" s="558">
        <v>0</v>
      </c>
      <c r="D27" s="558">
        <v>1428.4614680070001</v>
      </c>
      <c r="E27" s="558">
        <v>0</v>
      </c>
      <c r="F27" s="558">
        <v>0</v>
      </c>
      <c r="G27" s="558">
        <v>0</v>
      </c>
      <c r="H27" s="558">
        <v>0</v>
      </c>
      <c r="I27" s="558">
        <v>0</v>
      </c>
      <c r="J27" s="558">
        <v>0</v>
      </c>
      <c r="K27" s="558">
        <v>2.3948799839999997</v>
      </c>
      <c r="L27" s="558">
        <v>0</v>
      </c>
      <c r="M27" s="558">
        <v>0</v>
      </c>
      <c r="N27" s="558">
        <v>0</v>
      </c>
      <c r="O27" s="558">
        <v>129.8049544385</v>
      </c>
      <c r="P27" s="558">
        <v>0</v>
      </c>
      <c r="Q27" s="558">
        <v>0</v>
      </c>
      <c r="R27" s="558">
        <v>1.29444E-2</v>
      </c>
      <c r="S27" s="558">
        <v>1.494439737</v>
      </c>
      <c r="T27" s="558">
        <v>0</v>
      </c>
      <c r="U27" s="558">
        <v>746.14472096638019</v>
      </c>
      <c r="V27" s="558">
        <v>535.07305764</v>
      </c>
      <c r="W27" s="558">
        <v>0</v>
      </c>
      <c r="X27" s="558">
        <v>0</v>
      </c>
      <c r="Y27" s="558">
        <v>0</v>
      </c>
      <c r="Z27" s="558">
        <v>0</v>
      </c>
      <c r="AA27" s="558">
        <v>0</v>
      </c>
      <c r="AB27" s="558">
        <v>0</v>
      </c>
      <c r="AC27" s="560">
        <f t="shared" si="0"/>
        <v>2843.3864651728804</v>
      </c>
      <c r="AD27" s="551"/>
      <c r="AE27" s="535"/>
      <c r="AF27" s="535"/>
      <c r="AG27" s="535"/>
    </row>
    <row r="28" spans="1:33">
      <c r="A28" s="546"/>
      <c r="B28" s="547" t="s">
        <v>173</v>
      </c>
      <c r="C28" s="558">
        <v>0</v>
      </c>
      <c r="D28" s="558">
        <v>1358.3149224000001</v>
      </c>
      <c r="E28" s="558">
        <v>0</v>
      </c>
      <c r="F28" s="558">
        <v>0</v>
      </c>
      <c r="G28" s="558">
        <v>0</v>
      </c>
      <c r="H28" s="558">
        <v>0</v>
      </c>
      <c r="I28" s="558">
        <v>0</v>
      </c>
      <c r="J28" s="558">
        <v>0</v>
      </c>
      <c r="K28" s="558">
        <v>0</v>
      </c>
      <c r="L28" s="558">
        <v>0</v>
      </c>
      <c r="M28" s="558">
        <v>0</v>
      </c>
      <c r="N28" s="558">
        <v>0</v>
      </c>
      <c r="O28" s="558">
        <v>0</v>
      </c>
      <c r="P28" s="558">
        <v>0</v>
      </c>
      <c r="Q28" s="558">
        <v>0</v>
      </c>
      <c r="R28" s="558">
        <v>0</v>
      </c>
      <c r="S28" s="558">
        <v>0</v>
      </c>
      <c r="T28" s="558">
        <v>0</v>
      </c>
      <c r="U28" s="558">
        <v>0</v>
      </c>
      <c r="V28" s="558">
        <v>18.8623026</v>
      </c>
      <c r="W28" s="558">
        <v>0</v>
      </c>
      <c r="X28" s="558">
        <v>0</v>
      </c>
      <c r="Y28" s="558">
        <v>0</v>
      </c>
      <c r="Z28" s="558">
        <v>0</v>
      </c>
      <c r="AA28" s="558">
        <v>0</v>
      </c>
      <c r="AB28" s="558">
        <v>0</v>
      </c>
      <c r="AC28" s="560">
        <f t="shared" si="0"/>
        <v>1377.1772250000001</v>
      </c>
      <c r="AD28" s="551"/>
      <c r="AE28" s="535"/>
      <c r="AF28" s="535"/>
      <c r="AG28" s="535"/>
    </row>
    <row r="29" spans="1:33">
      <c r="A29" s="546"/>
      <c r="B29" s="555" t="s">
        <v>148</v>
      </c>
      <c r="C29" s="565">
        <v>0</v>
      </c>
      <c r="D29" s="565">
        <v>7734.1615814992574</v>
      </c>
      <c r="E29" s="565">
        <v>2376.0089500000004</v>
      </c>
      <c r="F29" s="565">
        <v>19404.206302227474</v>
      </c>
      <c r="G29" s="565">
        <v>0</v>
      </c>
      <c r="H29" s="565">
        <v>0</v>
      </c>
      <c r="I29" s="565">
        <v>0</v>
      </c>
      <c r="J29" s="565">
        <v>0</v>
      </c>
      <c r="K29" s="565">
        <v>31370.776952658824</v>
      </c>
      <c r="L29" s="565">
        <v>4858.6013369437942</v>
      </c>
      <c r="M29" s="565">
        <v>0</v>
      </c>
      <c r="N29" s="565">
        <v>112.26978982800001</v>
      </c>
      <c r="O29" s="565">
        <v>2694.4997959549987</v>
      </c>
      <c r="P29" s="565">
        <v>6.8562962999999995</v>
      </c>
      <c r="Q29" s="565">
        <v>435.13373169899995</v>
      </c>
      <c r="R29" s="565">
        <v>0</v>
      </c>
      <c r="S29" s="565">
        <v>0</v>
      </c>
      <c r="T29" s="565">
        <v>2231.7929100000001</v>
      </c>
      <c r="U29" s="565">
        <v>0</v>
      </c>
      <c r="V29" s="565">
        <v>37270.309715231706</v>
      </c>
      <c r="W29" s="565">
        <v>88.499705640670015</v>
      </c>
      <c r="X29" s="565">
        <v>635.62400000000002</v>
      </c>
      <c r="Y29" s="565">
        <v>0</v>
      </c>
      <c r="Z29" s="565">
        <v>129.36600000000001</v>
      </c>
      <c r="AA29" s="565">
        <v>3.72809967284</v>
      </c>
      <c r="AB29" s="565">
        <v>0</v>
      </c>
      <c r="AC29" s="566">
        <f t="shared" si="0"/>
        <v>109351.83516765655</v>
      </c>
      <c r="AD29" s="551"/>
      <c r="AE29" s="535"/>
      <c r="AF29" s="535"/>
      <c r="AG29" s="535"/>
    </row>
    <row r="30" spans="1:33">
      <c r="A30" s="546"/>
      <c r="B30" s="556" t="s">
        <v>149</v>
      </c>
      <c r="C30" s="558">
        <v>0</v>
      </c>
      <c r="D30" s="558">
        <v>1320.6667514129401</v>
      </c>
      <c r="E30" s="558">
        <v>0</v>
      </c>
      <c r="F30" s="558">
        <v>0</v>
      </c>
      <c r="G30" s="558">
        <v>0</v>
      </c>
      <c r="H30" s="558">
        <v>0</v>
      </c>
      <c r="I30" s="558">
        <v>0</v>
      </c>
      <c r="J30" s="558">
        <v>0</v>
      </c>
      <c r="K30" s="558">
        <v>15933.139046828441</v>
      </c>
      <c r="L30" s="558">
        <v>817.89107956500004</v>
      </c>
      <c r="M30" s="558">
        <v>0</v>
      </c>
      <c r="N30" s="558">
        <v>62.105269563000014</v>
      </c>
      <c r="O30" s="558">
        <v>38.947857520000007</v>
      </c>
      <c r="P30" s="558">
        <v>0</v>
      </c>
      <c r="Q30" s="558">
        <v>8.9910000000000018E-2</v>
      </c>
      <c r="R30" s="558">
        <v>0</v>
      </c>
      <c r="S30" s="558">
        <v>0</v>
      </c>
      <c r="T30" s="558">
        <v>2.9129100000000001</v>
      </c>
      <c r="U30" s="558">
        <v>0</v>
      </c>
      <c r="V30" s="558">
        <v>19629.791053377605</v>
      </c>
      <c r="W30" s="558">
        <v>33.117560640670007</v>
      </c>
      <c r="X30" s="558">
        <v>0</v>
      </c>
      <c r="Y30" s="558">
        <v>0</v>
      </c>
      <c r="Z30" s="558">
        <v>0</v>
      </c>
      <c r="AA30" s="558">
        <v>0.70941200000000004</v>
      </c>
      <c r="AB30" s="558">
        <v>0</v>
      </c>
      <c r="AC30" s="560">
        <f t="shared" si="0"/>
        <v>37839.370850907646</v>
      </c>
      <c r="AD30" s="540"/>
      <c r="AE30" s="535"/>
      <c r="AF30" s="535"/>
      <c r="AG30" s="535"/>
    </row>
    <row r="31" spans="1:33">
      <c r="A31" s="546"/>
      <c r="B31" s="556" t="s">
        <v>150</v>
      </c>
      <c r="C31" s="558">
        <v>0</v>
      </c>
      <c r="D31" s="558">
        <v>214.28254000000001</v>
      </c>
      <c r="E31" s="558">
        <v>0</v>
      </c>
      <c r="F31" s="558">
        <v>0</v>
      </c>
      <c r="G31" s="558">
        <v>0</v>
      </c>
      <c r="H31" s="558">
        <v>0</v>
      </c>
      <c r="I31" s="558">
        <v>0</v>
      </c>
      <c r="J31" s="558">
        <v>0</v>
      </c>
      <c r="K31" s="558">
        <v>584.29892223025115</v>
      </c>
      <c r="L31" s="558">
        <v>269.72085000000004</v>
      </c>
      <c r="M31" s="558">
        <v>0</v>
      </c>
      <c r="N31" s="558">
        <v>0</v>
      </c>
      <c r="O31" s="558">
        <v>24.040159000000003</v>
      </c>
      <c r="P31" s="558">
        <v>0</v>
      </c>
      <c r="Q31" s="558">
        <v>45.283171500000002</v>
      </c>
      <c r="R31" s="558">
        <v>0</v>
      </c>
      <c r="S31" s="558">
        <v>0</v>
      </c>
      <c r="T31" s="558">
        <v>0</v>
      </c>
      <c r="U31" s="558">
        <v>0</v>
      </c>
      <c r="V31" s="558">
        <v>207.17137700000001</v>
      </c>
      <c r="W31" s="558">
        <v>0</v>
      </c>
      <c r="X31" s="558">
        <v>0</v>
      </c>
      <c r="Y31" s="558">
        <v>0</v>
      </c>
      <c r="Z31" s="558">
        <v>0</v>
      </c>
      <c r="AA31" s="558">
        <v>0</v>
      </c>
      <c r="AB31" s="558">
        <v>0</v>
      </c>
      <c r="AC31" s="560">
        <f t="shared" si="0"/>
        <v>1344.7970197302511</v>
      </c>
      <c r="AD31" s="540"/>
    </row>
    <row r="32" spans="1:33">
      <c r="A32" s="546"/>
      <c r="B32" s="556" t="s">
        <v>151</v>
      </c>
      <c r="C32" s="558">
        <v>0</v>
      </c>
      <c r="D32" s="558">
        <v>0</v>
      </c>
      <c r="E32" s="558">
        <v>635.85200000000009</v>
      </c>
      <c r="F32" s="558">
        <v>0</v>
      </c>
      <c r="G32" s="558">
        <v>0</v>
      </c>
      <c r="H32" s="558">
        <v>0</v>
      </c>
      <c r="I32" s="558">
        <v>0</v>
      </c>
      <c r="J32" s="558">
        <v>0</v>
      </c>
      <c r="K32" s="558">
        <v>457.11171601200004</v>
      </c>
      <c r="L32" s="558">
        <v>46.764899999999997</v>
      </c>
      <c r="M32" s="558">
        <v>0</v>
      </c>
      <c r="N32" s="558">
        <v>0</v>
      </c>
      <c r="O32" s="558">
        <v>0</v>
      </c>
      <c r="P32" s="558">
        <v>0</v>
      </c>
      <c r="Q32" s="558">
        <v>0</v>
      </c>
      <c r="R32" s="558">
        <v>0</v>
      </c>
      <c r="S32" s="558">
        <v>0</v>
      </c>
      <c r="T32" s="558">
        <v>0</v>
      </c>
      <c r="U32" s="558">
        <v>0</v>
      </c>
      <c r="V32" s="558">
        <v>641.96512879999989</v>
      </c>
      <c r="W32" s="558">
        <v>0</v>
      </c>
      <c r="X32" s="558">
        <v>0</v>
      </c>
      <c r="Y32" s="558">
        <v>0</v>
      </c>
      <c r="Z32" s="558">
        <v>0</v>
      </c>
      <c r="AA32" s="558">
        <v>0</v>
      </c>
      <c r="AB32" s="558">
        <v>0</v>
      </c>
      <c r="AC32" s="560">
        <f t="shared" si="0"/>
        <v>1781.6937448119997</v>
      </c>
      <c r="AD32" s="540"/>
    </row>
    <row r="33" spans="1:30">
      <c r="A33" s="546"/>
      <c r="B33" s="556" t="s">
        <v>152</v>
      </c>
      <c r="C33" s="558">
        <v>0</v>
      </c>
      <c r="D33" s="558">
        <v>1743.4825712602262</v>
      </c>
      <c r="E33" s="558">
        <v>91.434000000000012</v>
      </c>
      <c r="F33" s="558">
        <v>14151.485644567478</v>
      </c>
      <c r="G33" s="558">
        <v>0</v>
      </c>
      <c r="H33" s="558">
        <v>0</v>
      </c>
      <c r="I33" s="558">
        <v>0</v>
      </c>
      <c r="J33" s="558">
        <v>0</v>
      </c>
      <c r="K33" s="558">
        <v>169.33802271032977</v>
      </c>
      <c r="L33" s="558">
        <v>1795.5923742750001</v>
      </c>
      <c r="M33" s="558">
        <v>0</v>
      </c>
      <c r="N33" s="558">
        <v>4.1268690000000004E-2</v>
      </c>
      <c r="O33" s="558">
        <v>93.635999072000018</v>
      </c>
      <c r="P33" s="558">
        <v>0</v>
      </c>
      <c r="Q33" s="558">
        <v>0</v>
      </c>
      <c r="R33" s="558">
        <v>0</v>
      </c>
      <c r="S33" s="558">
        <v>0</v>
      </c>
      <c r="T33" s="558">
        <v>0</v>
      </c>
      <c r="U33" s="558">
        <v>0</v>
      </c>
      <c r="V33" s="558">
        <v>4757.6116447785598</v>
      </c>
      <c r="W33" s="558">
        <v>0</v>
      </c>
      <c r="X33" s="558">
        <v>0</v>
      </c>
      <c r="Y33" s="558">
        <v>0</v>
      </c>
      <c r="Z33" s="558">
        <v>0</v>
      </c>
      <c r="AA33" s="558">
        <v>1.5219520000000005E-3</v>
      </c>
      <c r="AB33" s="558">
        <v>0</v>
      </c>
      <c r="AC33" s="560">
        <f t="shared" si="0"/>
        <v>22802.623047305598</v>
      </c>
      <c r="AD33" s="540"/>
    </row>
    <row r="34" spans="1:30">
      <c r="A34" s="546"/>
      <c r="B34" s="556" t="s">
        <v>153</v>
      </c>
      <c r="C34" s="558">
        <v>0</v>
      </c>
      <c r="D34" s="558">
        <v>50.082686918000007</v>
      </c>
      <c r="E34" s="558">
        <v>0</v>
      </c>
      <c r="F34" s="558">
        <v>0</v>
      </c>
      <c r="G34" s="558">
        <v>0</v>
      </c>
      <c r="H34" s="558">
        <v>0</v>
      </c>
      <c r="I34" s="558">
        <v>0</v>
      </c>
      <c r="J34" s="558">
        <v>0</v>
      </c>
      <c r="K34" s="558">
        <v>70.857711588526939</v>
      </c>
      <c r="L34" s="558">
        <v>0</v>
      </c>
      <c r="M34" s="558">
        <v>0</v>
      </c>
      <c r="N34" s="558">
        <v>2.6973000000000001E-3</v>
      </c>
      <c r="O34" s="558">
        <v>15.186347000000001</v>
      </c>
      <c r="P34" s="558">
        <v>0</v>
      </c>
      <c r="Q34" s="558">
        <v>0</v>
      </c>
      <c r="R34" s="558">
        <v>0</v>
      </c>
      <c r="S34" s="558">
        <v>0</v>
      </c>
      <c r="T34" s="558">
        <v>0</v>
      </c>
      <c r="U34" s="558">
        <v>0</v>
      </c>
      <c r="V34" s="558">
        <v>507.30781573999997</v>
      </c>
      <c r="W34" s="558">
        <v>0</v>
      </c>
      <c r="X34" s="558">
        <v>635.62400000000002</v>
      </c>
      <c r="Y34" s="558">
        <v>0</v>
      </c>
      <c r="Z34" s="558">
        <v>129.36600000000001</v>
      </c>
      <c r="AA34" s="558">
        <v>0</v>
      </c>
      <c r="AB34" s="558">
        <v>0</v>
      </c>
      <c r="AC34" s="560">
        <f t="shared" si="0"/>
        <v>1408.4272585465269</v>
      </c>
      <c r="AD34" s="540"/>
    </row>
    <row r="35" spans="1:30">
      <c r="A35" s="546"/>
      <c r="B35" s="556" t="s">
        <v>154</v>
      </c>
      <c r="C35" s="558">
        <v>0</v>
      </c>
      <c r="D35" s="558">
        <v>14.913261458000001</v>
      </c>
      <c r="E35" s="558">
        <v>0</v>
      </c>
      <c r="F35" s="558">
        <v>0</v>
      </c>
      <c r="G35" s="558">
        <v>0</v>
      </c>
      <c r="H35" s="558">
        <v>0</v>
      </c>
      <c r="I35" s="558">
        <v>0</v>
      </c>
      <c r="J35" s="558">
        <v>0</v>
      </c>
      <c r="K35" s="558">
        <v>0</v>
      </c>
      <c r="L35" s="558">
        <v>0</v>
      </c>
      <c r="M35" s="558">
        <v>0</v>
      </c>
      <c r="N35" s="558">
        <v>0</v>
      </c>
      <c r="O35" s="558">
        <v>0</v>
      </c>
      <c r="P35" s="558">
        <v>0</v>
      </c>
      <c r="Q35" s="558">
        <v>0</v>
      </c>
      <c r="R35" s="558">
        <v>0</v>
      </c>
      <c r="S35" s="558">
        <v>0</v>
      </c>
      <c r="T35" s="558">
        <v>0</v>
      </c>
      <c r="U35" s="558">
        <v>0</v>
      </c>
      <c r="V35" s="558">
        <v>37.148560000000003</v>
      </c>
      <c r="W35" s="558">
        <v>0</v>
      </c>
      <c r="X35" s="558">
        <v>0</v>
      </c>
      <c r="Y35" s="558">
        <v>0</v>
      </c>
      <c r="Z35" s="558">
        <v>0</v>
      </c>
      <c r="AA35" s="558">
        <v>1.1226000000000001E-4</v>
      </c>
      <c r="AB35" s="558">
        <v>0</v>
      </c>
      <c r="AC35" s="560">
        <f t="shared" si="0"/>
        <v>52.061933718000006</v>
      </c>
      <c r="AD35" s="540"/>
    </row>
    <row r="36" spans="1:30">
      <c r="A36" s="546"/>
      <c r="B36" s="556" t="s">
        <v>155</v>
      </c>
      <c r="C36" s="558">
        <v>0</v>
      </c>
      <c r="D36" s="558">
        <v>109.82064073251001</v>
      </c>
      <c r="E36" s="558">
        <v>77.408870000000007</v>
      </c>
      <c r="F36" s="558">
        <v>100.26786000000001</v>
      </c>
      <c r="G36" s="558">
        <v>0</v>
      </c>
      <c r="H36" s="558">
        <v>0</v>
      </c>
      <c r="I36" s="558">
        <v>0</v>
      </c>
      <c r="J36" s="558">
        <v>0</v>
      </c>
      <c r="K36" s="558">
        <v>82.672426451999996</v>
      </c>
      <c r="L36" s="558">
        <v>5.1706830000000004</v>
      </c>
      <c r="M36" s="558">
        <v>0</v>
      </c>
      <c r="N36" s="558">
        <v>0</v>
      </c>
      <c r="O36" s="558">
        <v>22.812719270000002</v>
      </c>
      <c r="P36" s="558">
        <v>0</v>
      </c>
      <c r="Q36" s="558">
        <v>2.3916060000000003</v>
      </c>
      <c r="R36" s="558">
        <v>0</v>
      </c>
      <c r="S36" s="558">
        <v>0</v>
      </c>
      <c r="T36" s="558">
        <v>2101.1589600000002</v>
      </c>
      <c r="U36" s="558">
        <v>0</v>
      </c>
      <c r="V36" s="558">
        <v>402.05704081993991</v>
      </c>
      <c r="W36" s="558">
        <v>0</v>
      </c>
      <c r="X36" s="558">
        <v>0</v>
      </c>
      <c r="Y36" s="558">
        <v>0</v>
      </c>
      <c r="Z36" s="558">
        <v>0</v>
      </c>
      <c r="AA36" s="558">
        <v>1.2067200000000002E-5</v>
      </c>
      <c r="AB36" s="558">
        <v>0</v>
      </c>
      <c r="AC36" s="560">
        <f t="shared" si="0"/>
        <v>2903.7608183416501</v>
      </c>
      <c r="AD36" s="540"/>
    </row>
    <row r="37" spans="1:30">
      <c r="A37" s="546"/>
      <c r="B37" s="556" t="s">
        <v>156</v>
      </c>
      <c r="C37" s="558">
        <v>0</v>
      </c>
      <c r="D37" s="558">
        <v>10.284525069000001</v>
      </c>
      <c r="E37" s="558">
        <v>804.54500000000007</v>
      </c>
      <c r="F37" s="558">
        <v>1.8546640000000001</v>
      </c>
      <c r="G37" s="558">
        <v>0</v>
      </c>
      <c r="H37" s="558">
        <v>0</v>
      </c>
      <c r="I37" s="558">
        <v>0</v>
      </c>
      <c r="J37" s="558">
        <v>0</v>
      </c>
      <c r="K37" s="558">
        <v>2.7586103243999998</v>
      </c>
      <c r="L37" s="558">
        <v>4.6751670000000001</v>
      </c>
      <c r="M37" s="558">
        <v>0</v>
      </c>
      <c r="N37" s="558">
        <v>0</v>
      </c>
      <c r="O37" s="558">
        <v>2.8324545150000002</v>
      </c>
      <c r="P37" s="558">
        <v>0</v>
      </c>
      <c r="Q37" s="558">
        <v>0</v>
      </c>
      <c r="R37" s="558">
        <v>0</v>
      </c>
      <c r="S37" s="558">
        <v>0</v>
      </c>
      <c r="T37" s="558">
        <v>0</v>
      </c>
      <c r="U37" s="558">
        <v>0</v>
      </c>
      <c r="V37" s="558">
        <v>18.3649044</v>
      </c>
      <c r="W37" s="558">
        <v>42.531300000000002</v>
      </c>
      <c r="X37" s="558">
        <v>0</v>
      </c>
      <c r="Y37" s="558">
        <v>0</v>
      </c>
      <c r="Z37" s="558">
        <v>0</v>
      </c>
      <c r="AA37" s="558">
        <v>3.0014000000000001E-4</v>
      </c>
      <c r="AB37" s="558">
        <v>0</v>
      </c>
      <c r="AC37" s="560">
        <f t="shared" si="0"/>
        <v>887.84692544840004</v>
      </c>
      <c r="AD37" s="540"/>
    </row>
    <row r="38" spans="1:30">
      <c r="A38" s="546"/>
      <c r="B38" s="556" t="s">
        <v>157</v>
      </c>
      <c r="C38" s="558">
        <v>0</v>
      </c>
      <c r="D38" s="558">
        <v>0.74038634200000009</v>
      </c>
      <c r="E38" s="558">
        <v>16.477544999999999</v>
      </c>
      <c r="F38" s="558">
        <v>0</v>
      </c>
      <c r="G38" s="558">
        <v>0</v>
      </c>
      <c r="H38" s="558">
        <v>0</v>
      </c>
      <c r="I38" s="558">
        <v>0</v>
      </c>
      <c r="J38" s="558">
        <v>0</v>
      </c>
      <c r="K38" s="558">
        <v>1708.392900997073</v>
      </c>
      <c r="L38" s="558">
        <v>696.75208368149993</v>
      </c>
      <c r="M38" s="558">
        <v>0</v>
      </c>
      <c r="N38" s="558">
        <v>0.8914576500000001</v>
      </c>
      <c r="O38" s="558">
        <v>49.882250000000006</v>
      </c>
      <c r="P38" s="558">
        <v>0</v>
      </c>
      <c r="Q38" s="558">
        <v>0</v>
      </c>
      <c r="R38" s="558">
        <v>0</v>
      </c>
      <c r="S38" s="558">
        <v>0</v>
      </c>
      <c r="T38" s="558">
        <v>0</v>
      </c>
      <c r="U38" s="558">
        <v>0</v>
      </c>
      <c r="V38" s="558">
        <v>73.321956540000016</v>
      </c>
      <c r="W38" s="558">
        <v>0</v>
      </c>
      <c r="X38" s="558">
        <v>0</v>
      </c>
      <c r="Y38" s="558">
        <v>0</v>
      </c>
      <c r="Z38" s="558">
        <v>0</v>
      </c>
      <c r="AA38" s="558">
        <v>1.124884E-3</v>
      </c>
      <c r="AB38" s="558">
        <v>0</v>
      </c>
      <c r="AC38" s="560">
        <f t="shared" si="0"/>
        <v>2546.4597050945731</v>
      </c>
      <c r="AD38" s="540"/>
    </row>
    <row r="39" spans="1:30">
      <c r="A39" s="546"/>
      <c r="B39" s="556" t="s">
        <v>158</v>
      </c>
      <c r="C39" s="558">
        <v>0</v>
      </c>
      <c r="D39" s="558">
        <v>3903.35647142058</v>
      </c>
      <c r="E39" s="558">
        <v>602.85505000000001</v>
      </c>
      <c r="F39" s="558">
        <v>5150.598133659998</v>
      </c>
      <c r="G39" s="558">
        <v>0</v>
      </c>
      <c r="H39" s="558">
        <v>0</v>
      </c>
      <c r="I39" s="558">
        <v>0</v>
      </c>
      <c r="J39" s="558">
        <v>0</v>
      </c>
      <c r="K39" s="558">
        <v>8420.246632110975</v>
      </c>
      <c r="L39" s="558">
        <v>838.33313430079522</v>
      </c>
      <c r="M39" s="558">
        <v>0</v>
      </c>
      <c r="N39" s="558">
        <v>39.160363437000008</v>
      </c>
      <c r="O39" s="558">
        <v>2415.8825037049987</v>
      </c>
      <c r="P39" s="558">
        <v>6.8562962999999995</v>
      </c>
      <c r="Q39" s="558">
        <v>286.51250169899998</v>
      </c>
      <c r="R39" s="558">
        <v>0</v>
      </c>
      <c r="S39" s="558">
        <v>0</v>
      </c>
      <c r="T39" s="558">
        <v>127.72104000000002</v>
      </c>
      <c r="U39" s="558">
        <v>0</v>
      </c>
      <c r="V39" s="558">
        <v>10410.487132508399</v>
      </c>
      <c r="W39" s="558">
        <v>12.850845000000001</v>
      </c>
      <c r="X39" s="558">
        <v>0</v>
      </c>
      <c r="Y39" s="558">
        <v>0</v>
      </c>
      <c r="Z39" s="558">
        <v>0</v>
      </c>
      <c r="AA39" s="558">
        <v>3.0145163696399999</v>
      </c>
      <c r="AB39" s="558">
        <v>0</v>
      </c>
      <c r="AC39" s="560">
        <f t="shared" si="0"/>
        <v>32217.874620511386</v>
      </c>
      <c r="AD39" s="540"/>
    </row>
    <row r="40" spans="1:30">
      <c r="A40" s="546"/>
      <c r="B40" s="556" t="s">
        <v>159</v>
      </c>
      <c r="C40" s="558">
        <v>0</v>
      </c>
      <c r="D40" s="558">
        <v>366.53174688600001</v>
      </c>
      <c r="E40" s="558">
        <v>147.436485</v>
      </c>
      <c r="F40" s="558">
        <v>0</v>
      </c>
      <c r="G40" s="558">
        <v>0</v>
      </c>
      <c r="H40" s="558">
        <v>0</v>
      </c>
      <c r="I40" s="558">
        <v>0</v>
      </c>
      <c r="J40" s="558">
        <v>0</v>
      </c>
      <c r="K40" s="558">
        <v>3941.9609634048238</v>
      </c>
      <c r="L40" s="558">
        <v>383.70106512149994</v>
      </c>
      <c r="M40" s="558">
        <v>0</v>
      </c>
      <c r="N40" s="558">
        <v>10.068733188</v>
      </c>
      <c r="O40" s="558">
        <v>31.279505872999998</v>
      </c>
      <c r="P40" s="558">
        <v>0</v>
      </c>
      <c r="Q40" s="558">
        <v>100.8565425</v>
      </c>
      <c r="R40" s="558">
        <v>0</v>
      </c>
      <c r="S40" s="558">
        <v>0</v>
      </c>
      <c r="T40" s="558">
        <v>0</v>
      </c>
      <c r="U40" s="558">
        <v>0</v>
      </c>
      <c r="V40" s="558">
        <v>585.08310126720005</v>
      </c>
      <c r="W40" s="558">
        <v>0</v>
      </c>
      <c r="X40" s="558">
        <v>0</v>
      </c>
      <c r="Y40" s="558">
        <v>0</v>
      </c>
      <c r="Z40" s="558">
        <v>0</v>
      </c>
      <c r="AA40" s="558">
        <v>1.1000000000000001E-3</v>
      </c>
      <c r="AB40" s="558">
        <v>0</v>
      </c>
      <c r="AC40" s="560">
        <f t="shared" si="0"/>
        <v>5566.9192432405234</v>
      </c>
      <c r="AD40" s="540"/>
    </row>
    <row r="41" spans="1:30">
      <c r="A41" s="546"/>
      <c r="B41" s="555" t="s">
        <v>133</v>
      </c>
      <c r="C41" s="567">
        <v>0</v>
      </c>
      <c r="D41" s="565">
        <v>272.01507857668003</v>
      </c>
      <c r="E41" s="565">
        <v>0</v>
      </c>
      <c r="F41" s="565">
        <v>0</v>
      </c>
      <c r="G41" s="565">
        <v>0</v>
      </c>
      <c r="H41" s="565">
        <v>0</v>
      </c>
      <c r="I41" s="565">
        <v>0</v>
      </c>
      <c r="J41" s="565">
        <v>0</v>
      </c>
      <c r="K41" s="565">
        <v>47891.908911957718</v>
      </c>
      <c r="L41" s="565">
        <v>3677.6096210699998</v>
      </c>
      <c r="M41" s="565">
        <v>36838.12940806846</v>
      </c>
      <c r="N41" s="565">
        <v>59.836372730999997</v>
      </c>
      <c r="O41" s="565">
        <v>342.75967442199999</v>
      </c>
      <c r="P41" s="565">
        <v>57.984299939999993</v>
      </c>
      <c r="Q41" s="565">
        <v>10947.832753454999</v>
      </c>
      <c r="R41" s="565">
        <v>0</v>
      </c>
      <c r="S41" s="565">
        <v>0</v>
      </c>
      <c r="T41" s="565">
        <v>0</v>
      </c>
      <c r="U41" s="565">
        <v>0</v>
      </c>
      <c r="V41" s="565">
        <v>847.77516448280005</v>
      </c>
      <c r="W41" s="565">
        <v>0</v>
      </c>
      <c r="X41" s="565">
        <v>0</v>
      </c>
      <c r="Y41" s="565">
        <v>0</v>
      </c>
      <c r="Z41" s="565">
        <v>0</v>
      </c>
      <c r="AA41" s="565">
        <v>0</v>
      </c>
      <c r="AB41" s="565">
        <v>0</v>
      </c>
      <c r="AC41" s="568">
        <f t="shared" si="0"/>
        <v>100935.85128470366</v>
      </c>
      <c r="AD41" s="551"/>
    </row>
    <row r="42" spans="1:30">
      <c r="A42" s="546"/>
      <c r="B42" s="556" t="s">
        <v>143</v>
      </c>
      <c r="C42" s="558">
        <v>0</v>
      </c>
      <c r="D42" s="558">
        <v>271.98417574638</v>
      </c>
      <c r="E42" s="558">
        <v>0</v>
      </c>
      <c r="F42" s="558">
        <v>0</v>
      </c>
      <c r="G42" s="558">
        <v>0</v>
      </c>
      <c r="H42" s="558">
        <v>0</v>
      </c>
      <c r="I42" s="558">
        <v>0</v>
      </c>
      <c r="J42" s="558">
        <v>0</v>
      </c>
      <c r="K42" s="558">
        <v>45578.612255179658</v>
      </c>
      <c r="L42" s="558">
        <v>59.403550500000009</v>
      </c>
      <c r="M42" s="558">
        <v>36829.52083458245</v>
      </c>
      <c r="N42" s="558">
        <v>59.070222647999998</v>
      </c>
      <c r="O42" s="558">
        <v>339.79216224800001</v>
      </c>
      <c r="P42" s="558">
        <v>3.1919999999999997E-2</v>
      </c>
      <c r="Q42" s="558">
        <v>0.81818100000000005</v>
      </c>
      <c r="R42" s="558">
        <v>0</v>
      </c>
      <c r="S42" s="558">
        <v>0</v>
      </c>
      <c r="T42" s="558">
        <v>0</v>
      </c>
      <c r="U42" s="558">
        <v>0</v>
      </c>
      <c r="V42" s="558">
        <v>401.18048838280004</v>
      </c>
      <c r="W42" s="558">
        <v>0</v>
      </c>
      <c r="X42" s="558">
        <v>0</v>
      </c>
      <c r="Y42" s="558">
        <v>0</v>
      </c>
      <c r="Z42" s="558">
        <v>0</v>
      </c>
      <c r="AA42" s="558">
        <v>0</v>
      </c>
      <c r="AB42" s="558">
        <v>0</v>
      </c>
      <c r="AC42" s="560">
        <f t="shared" si="0"/>
        <v>83540.41379028729</v>
      </c>
      <c r="AD42" s="540"/>
    </row>
    <row r="43" spans="1:30">
      <c r="A43" s="546"/>
      <c r="B43" s="556" t="s">
        <v>144</v>
      </c>
      <c r="C43" s="558">
        <v>0</v>
      </c>
      <c r="D43" s="558">
        <v>0</v>
      </c>
      <c r="E43" s="558">
        <v>0</v>
      </c>
      <c r="F43" s="558">
        <v>0</v>
      </c>
      <c r="G43" s="558">
        <v>0</v>
      </c>
      <c r="H43" s="558">
        <v>0</v>
      </c>
      <c r="I43" s="558">
        <v>0</v>
      </c>
      <c r="J43" s="558">
        <v>0</v>
      </c>
      <c r="K43" s="558">
        <v>465.51653030400001</v>
      </c>
      <c r="L43" s="558">
        <v>0</v>
      </c>
      <c r="M43" s="558">
        <v>0.85050022400000003</v>
      </c>
      <c r="N43" s="558">
        <v>0</v>
      </c>
      <c r="O43" s="558">
        <v>0</v>
      </c>
      <c r="P43" s="558">
        <v>0</v>
      </c>
      <c r="Q43" s="558">
        <v>0</v>
      </c>
      <c r="R43" s="558">
        <v>0</v>
      </c>
      <c r="S43" s="558">
        <v>0</v>
      </c>
      <c r="T43" s="558">
        <v>0</v>
      </c>
      <c r="U43" s="558">
        <v>0</v>
      </c>
      <c r="V43" s="558">
        <v>408.25776724000002</v>
      </c>
      <c r="W43" s="558">
        <v>0</v>
      </c>
      <c r="X43" s="558">
        <v>0</v>
      </c>
      <c r="Y43" s="558">
        <v>0</v>
      </c>
      <c r="Z43" s="558">
        <v>0</v>
      </c>
      <c r="AA43" s="558">
        <v>0</v>
      </c>
      <c r="AB43" s="558">
        <v>0</v>
      </c>
      <c r="AC43" s="560">
        <f t="shared" si="0"/>
        <v>874.62479776800001</v>
      </c>
      <c r="AD43" s="540"/>
    </row>
    <row r="44" spans="1:30">
      <c r="A44" s="546"/>
      <c r="B44" s="556" t="s">
        <v>145</v>
      </c>
      <c r="C44" s="558">
        <v>0</v>
      </c>
      <c r="D44" s="558">
        <v>3.0902830300000003E-2</v>
      </c>
      <c r="E44" s="558">
        <v>0</v>
      </c>
      <c r="F44" s="558">
        <v>0</v>
      </c>
      <c r="G44" s="558">
        <v>0</v>
      </c>
      <c r="H44" s="558">
        <v>0</v>
      </c>
      <c r="I44" s="558">
        <v>0</v>
      </c>
      <c r="J44" s="558">
        <v>0</v>
      </c>
      <c r="K44" s="558">
        <v>1815.866191406295</v>
      </c>
      <c r="L44" s="558">
        <v>3614.8789372499996</v>
      </c>
      <c r="M44" s="558">
        <v>6.213333997696</v>
      </c>
      <c r="N44" s="558">
        <v>0.73917708300000007</v>
      </c>
      <c r="O44" s="558">
        <v>1.7485581740000002</v>
      </c>
      <c r="P44" s="558">
        <v>0</v>
      </c>
      <c r="Q44" s="558">
        <v>0.39716843400000001</v>
      </c>
      <c r="R44" s="558">
        <v>0</v>
      </c>
      <c r="S44" s="558">
        <v>0</v>
      </c>
      <c r="T44" s="558">
        <v>0</v>
      </c>
      <c r="U44" s="558">
        <v>0</v>
      </c>
      <c r="V44" s="558">
        <v>25.038644580000003</v>
      </c>
      <c r="W44" s="558">
        <v>0</v>
      </c>
      <c r="X44" s="558">
        <v>0</v>
      </c>
      <c r="Y44" s="558">
        <v>0</v>
      </c>
      <c r="Z44" s="558">
        <v>0</v>
      </c>
      <c r="AA44" s="558">
        <v>0</v>
      </c>
      <c r="AB44" s="558">
        <v>0</v>
      </c>
      <c r="AC44" s="560">
        <f t="shared" si="0"/>
        <v>5464.9129137552918</v>
      </c>
      <c r="AD44" s="540"/>
    </row>
    <row r="45" spans="1:30">
      <c r="A45" s="546"/>
      <c r="B45" s="556" t="s">
        <v>146</v>
      </c>
      <c r="C45" s="558">
        <v>0</v>
      </c>
      <c r="D45" s="558">
        <v>0</v>
      </c>
      <c r="E45" s="558">
        <v>0</v>
      </c>
      <c r="F45" s="558">
        <v>0</v>
      </c>
      <c r="G45" s="558">
        <v>0</v>
      </c>
      <c r="H45" s="558">
        <v>0</v>
      </c>
      <c r="I45" s="558">
        <v>0</v>
      </c>
      <c r="J45" s="558">
        <v>0</v>
      </c>
      <c r="K45" s="558">
        <v>31.913935067763891</v>
      </c>
      <c r="L45" s="558">
        <v>3.3271333199999997</v>
      </c>
      <c r="M45" s="558">
        <v>1.54473926432</v>
      </c>
      <c r="N45" s="558">
        <v>2.6973E-2</v>
      </c>
      <c r="O45" s="558">
        <v>1.2189540000000001</v>
      </c>
      <c r="P45" s="558">
        <v>57.952379939999993</v>
      </c>
      <c r="Q45" s="558">
        <v>10946.617404020999</v>
      </c>
      <c r="R45" s="558">
        <v>0</v>
      </c>
      <c r="S45" s="558">
        <v>0</v>
      </c>
      <c r="T45" s="558">
        <v>0</v>
      </c>
      <c r="U45" s="558">
        <v>0</v>
      </c>
      <c r="V45" s="558">
        <v>13.298264280000001</v>
      </c>
      <c r="W45" s="558">
        <v>0</v>
      </c>
      <c r="X45" s="558">
        <v>0</v>
      </c>
      <c r="Y45" s="558">
        <v>0</v>
      </c>
      <c r="Z45" s="558">
        <v>0</v>
      </c>
      <c r="AA45" s="558">
        <v>0</v>
      </c>
      <c r="AB45" s="558">
        <v>0</v>
      </c>
      <c r="AC45" s="560">
        <f t="shared" si="0"/>
        <v>11055.899782893082</v>
      </c>
      <c r="AD45" s="540"/>
    </row>
    <row r="46" spans="1:30">
      <c r="A46" s="546"/>
      <c r="B46" s="557" t="s">
        <v>134</v>
      </c>
      <c r="C46" s="565">
        <v>0</v>
      </c>
      <c r="D46" s="565">
        <v>6724.8922430125731</v>
      </c>
      <c r="E46" s="565">
        <v>0</v>
      </c>
      <c r="F46" s="565">
        <v>17682.821654927186</v>
      </c>
      <c r="G46" s="565">
        <v>0</v>
      </c>
      <c r="H46" s="565">
        <v>0</v>
      </c>
      <c r="I46" s="565">
        <v>0</v>
      </c>
      <c r="J46" s="565">
        <v>48.993498400000007</v>
      </c>
      <c r="K46" s="565">
        <v>4399.727580188448</v>
      </c>
      <c r="L46" s="565">
        <v>156.032715615</v>
      </c>
      <c r="M46" s="565">
        <v>0</v>
      </c>
      <c r="N46" s="565">
        <v>949.470207372</v>
      </c>
      <c r="O46" s="565">
        <v>11678.515185182998</v>
      </c>
      <c r="P46" s="565">
        <v>1.0013224199999999</v>
      </c>
      <c r="Q46" s="565">
        <v>30.824159985000009</v>
      </c>
      <c r="R46" s="565">
        <v>0</v>
      </c>
      <c r="S46" s="565">
        <v>0</v>
      </c>
      <c r="T46" s="565">
        <v>0</v>
      </c>
      <c r="U46" s="565">
        <v>0</v>
      </c>
      <c r="V46" s="565">
        <v>20612.886352580008</v>
      </c>
      <c r="W46" s="565">
        <v>0</v>
      </c>
      <c r="X46" s="565">
        <v>0</v>
      </c>
      <c r="Y46" s="565">
        <v>0</v>
      </c>
      <c r="Z46" s="565">
        <v>0</v>
      </c>
      <c r="AA46" s="565">
        <v>44.547318648000001</v>
      </c>
      <c r="AB46" s="565">
        <v>0</v>
      </c>
      <c r="AC46" s="568">
        <f t="shared" si="0"/>
        <v>62329.712238331216</v>
      </c>
      <c r="AD46" s="551"/>
    </row>
    <row r="47" spans="1:30">
      <c r="A47" s="546"/>
      <c r="B47" s="556" t="s">
        <v>162</v>
      </c>
      <c r="C47" s="558">
        <v>0</v>
      </c>
      <c r="D47" s="558">
        <v>1263.0984749941999</v>
      </c>
      <c r="E47" s="558">
        <v>0</v>
      </c>
      <c r="F47" s="558">
        <v>54.276015473366883</v>
      </c>
      <c r="G47" s="558">
        <v>0</v>
      </c>
      <c r="H47" s="558">
        <v>0</v>
      </c>
      <c r="I47" s="558">
        <v>0</v>
      </c>
      <c r="J47" s="558">
        <v>48.993498400000007</v>
      </c>
      <c r="K47" s="558">
        <v>3965.1620723994479</v>
      </c>
      <c r="L47" s="558">
        <v>149.17452511499999</v>
      </c>
      <c r="M47" s="558">
        <v>0</v>
      </c>
      <c r="N47" s="558">
        <v>39.451465044000003</v>
      </c>
      <c r="O47" s="558">
        <v>1660.5808297099998</v>
      </c>
      <c r="P47" s="558">
        <v>0.91354241999999997</v>
      </c>
      <c r="Q47" s="558">
        <v>23.663727585000007</v>
      </c>
      <c r="R47" s="558">
        <v>0</v>
      </c>
      <c r="S47" s="558">
        <v>0</v>
      </c>
      <c r="T47" s="558">
        <v>0</v>
      </c>
      <c r="U47" s="558">
        <v>0</v>
      </c>
      <c r="V47" s="558">
        <v>8370.4097775000046</v>
      </c>
      <c r="W47" s="558">
        <v>0</v>
      </c>
      <c r="X47" s="558">
        <v>0</v>
      </c>
      <c r="Y47" s="558">
        <v>0</v>
      </c>
      <c r="Z47" s="558">
        <v>0</v>
      </c>
      <c r="AA47" s="558">
        <v>23.758350508200003</v>
      </c>
      <c r="AB47" s="558">
        <v>0</v>
      </c>
      <c r="AC47" s="560">
        <f t="shared" si="0"/>
        <v>15599.482279149219</v>
      </c>
      <c r="AD47" s="540"/>
    </row>
    <row r="48" spans="1:30">
      <c r="A48" s="546"/>
      <c r="B48" s="556" t="s">
        <v>163</v>
      </c>
      <c r="C48" s="558">
        <v>0</v>
      </c>
      <c r="D48" s="558">
        <v>333.07678239474183</v>
      </c>
      <c r="E48" s="558">
        <v>0</v>
      </c>
      <c r="F48" s="558">
        <v>142.02556497758786</v>
      </c>
      <c r="G48" s="558">
        <v>0</v>
      </c>
      <c r="H48" s="558">
        <v>0</v>
      </c>
      <c r="I48" s="558">
        <v>0</v>
      </c>
      <c r="J48" s="558">
        <v>0</v>
      </c>
      <c r="K48" s="558">
        <v>425.089997724</v>
      </c>
      <c r="L48" s="558">
        <v>6.8581905000000001</v>
      </c>
      <c r="M48" s="558">
        <v>0</v>
      </c>
      <c r="N48" s="558">
        <v>1.0024965000000002E-2</v>
      </c>
      <c r="O48" s="558">
        <v>252.66247159999998</v>
      </c>
      <c r="P48" s="558">
        <v>8.7779999999999997E-2</v>
      </c>
      <c r="Q48" s="558">
        <v>7.1604324000000004</v>
      </c>
      <c r="R48" s="558">
        <v>0</v>
      </c>
      <c r="S48" s="558">
        <v>0</v>
      </c>
      <c r="T48" s="558">
        <v>0</v>
      </c>
      <c r="U48" s="558">
        <v>0</v>
      </c>
      <c r="V48" s="558">
        <v>1854.3809357200012</v>
      </c>
      <c r="W48" s="558">
        <v>0</v>
      </c>
      <c r="X48" s="558">
        <v>0</v>
      </c>
      <c r="Y48" s="558">
        <v>0</v>
      </c>
      <c r="Z48" s="558">
        <v>0</v>
      </c>
      <c r="AA48" s="558">
        <v>3.5674531200000001</v>
      </c>
      <c r="AB48" s="558">
        <v>0</v>
      </c>
      <c r="AC48" s="560">
        <f t="shared" si="0"/>
        <v>3024.9196334013313</v>
      </c>
      <c r="AD48" s="540"/>
    </row>
    <row r="49" spans="1:30">
      <c r="A49" s="546"/>
      <c r="B49" s="556" t="s">
        <v>164</v>
      </c>
      <c r="C49" s="558">
        <v>0</v>
      </c>
      <c r="D49" s="558">
        <v>5128.7169856236314</v>
      </c>
      <c r="E49" s="558">
        <v>0</v>
      </c>
      <c r="F49" s="558">
        <v>17486.52007447623</v>
      </c>
      <c r="G49" s="558">
        <v>0</v>
      </c>
      <c r="H49" s="558">
        <v>0</v>
      </c>
      <c r="I49" s="558">
        <v>0</v>
      </c>
      <c r="J49" s="558">
        <v>0</v>
      </c>
      <c r="K49" s="558">
        <v>9.4755100649999999</v>
      </c>
      <c r="L49" s="558">
        <v>0</v>
      </c>
      <c r="M49" s="558">
        <v>0</v>
      </c>
      <c r="N49" s="558">
        <v>910.00871736299996</v>
      </c>
      <c r="O49" s="558">
        <v>9765.2718838729979</v>
      </c>
      <c r="P49" s="558">
        <v>0</v>
      </c>
      <c r="Q49" s="558">
        <v>0</v>
      </c>
      <c r="R49" s="558">
        <v>0</v>
      </c>
      <c r="S49" s="558">
        <v>0</v>
      </c>
      <c r="T49" s="558">
        <v>0</v>
      </c>
      <c r="U49" s="558">
        <v>0</v>
      </c>
      <c r="V49" s="558">
        <v>10388.095639360003</v>
      </c>
      <c r="W49" s="558">
        <v>0</v>
      </c>
      <c r="X49" s="558">
        <v>0</v>
      </c>
      <c r="Y49" s="558">
        <v>0</v>
      </c>
      <c r="Z49" s="558">
        <v>0</v>
      </c>
      <c r="AA49" s="558">
        <v>17.221515019800002</v>
      </c>
      <c r="AB49" s="558">
        <v>0</v>
      </c>
      <c r="AC49" s="560">
        <f t="shared" si="0"/>
        <v>43705.310325780665</v>
      </c>
      <c r="AD49" s="540"/>
    </row>
    <row r="50" spans="1:30">
      <c r="A50" s="546"/>
      <c r="B50" s="554" t="s">
        <v>208</v>
      </c>
      <c r="C50" s="563">
        <v>0</v>
      </c>
      <c r="D50" s="563">
        <v>0</v>
      </c>
      <c r="E50" s="563">
        <v>0</v>
      </c>
      <c r="F50" s="563">
        <v>0</v>
      </c>
      <c r="G50" s="563">
        <v>0</v>
      </c>
      <c r="H50" s="563">
        <v>0</v>
      </c>
      <c r="I50" s="563">
        <v>0</v>
      </c>
      <c r="J50" s="563">
        <v>0</v>
      </c>
      <c r="K50" s="563">
        <v>0</v>
      </c>
      <c r="L50" s="563">
        <v>0</v>
      </c>
      <c r="M50" s="563">
        <v>0</v>
      </c>
      <c r="N50" s="563">
        <v>10.746537705000001</v>
      </c>
      <c r="O50" s="563">
        <v>0</v>
      </c>
      <c r="P50" s="563">
        <v>0</v>
      </c>
      <c r="Q50" s="563">
        <v>0</v>
      </c>
      <c r="R50" s="563">
        <v>0</v>
      </c>
      <c r="S50" s="563">
        <v>0</v>
      </c>
      <c r="T50" s="563">
        <v>0</v>
      </c>
      <c r="U50" s="563">
        <v>2048.5930784136003</v>
      </c>
      <c r="V50" s="563">
        <v>0</v>
      </c>
      <c r="W50" s="563">
        <v>0</v>
      </c>
      <c r="X50" s="563">
        <v>0</v>
      </c>
      <c r="Y50" s="563">
        <v>0</v>
      </c>
      <c r="Z50" s="563">
        <v>0</v>
      </c>
      <c r="AA50" s="563">
        <v>0</v>
      </c>
      <c r="AB50" s="563">
        <v>0</v>
      </c>
      <c r="AC50" s="568">
        <f t="shared" si="0"/>
        <v>2059.3396161186001</v>
      </c>
      <c r="AD50" s="551"/>
    </row>
    <row r="51" spans="1:30">
      <c r="A51" s="536"/>
      <c r="B51" s="69"/>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1"/>
      <c r="AD51" s="551"/>
    </row>
  </sheetData>
  <mergeCells count="1">
    <mergeCell ref="B1:B2"/>
  </mergeCells>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9">
    <tabColor theme="0" tint="-4.9989318521683403E-2"/>
  </sheetPr>
  <dimension ref="B2:AH68"/>
  <sheetViews>
    <sheetView workbookViewId="0"/>
  </sheetViews>
  <sheetFormatPr defaultColWidth="11.42578125" defaultRowHeight="12.75"/>
  <cols>
    <col min="1" max="1" width="2.7109375" style="234" customWidth="1"/>
    <col min="2" max="2" width="4.140625" style="234" customWidth="1"/>
    <col min="3" max="3" width="32.140625" style="234" customWidth="1"/>
    <col min="4" max="4" width="15.140625" style="234" customWidth="1"/>
    <col min="5" max="5" width="13.28515625" style="234" customWidth="1"/>
    <col min="6" max="6" width="10.42578125" style="234" customWidth="1"/>
    <col min="7" max="7" width="11.42578125" style="234"/>
    <col min="8" max="8" width="14.7109375" style="234" customWidth="1"/>
    <col min="9" max="9" width="14.5703125" style="234" customWidth="1"/>
    <col min="10" max="10" width="14" style="234" customWidth="1"/>
    <col min="11" max="11" width="13.5703125" style="234" customWidth="1"/>
    <col min="12" max="12" width="15.42578125" style="234" customWidth="1"/>
    <col min="13" max="13" width="12.140625" style="234" customWidth="1"/>
    <col min="14" max="14" width="10" style="234" customWidth="1"/>
    <col min="15" max="15" width="11.42578125" style="234"/>
    <col min="16" max="16" width="12.7109375" style="234" customWidth="1"/>
    <col min="17" max="17" width="10.85546875" style="234" customWidth="1"/>
    <col min="18" max="18" width="10.7109375" style="234" customWidth="1"/>
    <col min="19" max="19" width="12.42578125" style="234" customWidth="1"/>
    <col min="20" max="20" width="10.85546875" style="234" customWidth="1"/>
    <col min="21" max="21" width="11" style="234" customWidth="1"/>
    <col min="22" max="22" width="10.28515625" style="234" customWidth="1"/>
    <col min="23" max="23" width="11.42578125" style="234"/>
    <col min="24" max="24" width="10" style="234" customWidth="1"/>
    <col min="25" max="26" width="11.42578125" style="234"/>
    <col min="27" max="27" width="15.42578125" style="234" customWidth="1"/>
    <col min="28" max="28" width="13.140625" style="234" customWidth="1"/>
    <col min="29" max="16384" width="11.42578125" style="234"/>
  </cols>
  <sheetData>
    <row r="2" spans="2:31">
      <c r="C2" s="80" t="s">
        <v>220</v>
      </c>
    </row>
    <row r="3" spans="2:31">
      <c r="C3" s="1" t="s">
        <v>76</v>
      </c>
    </row>
    <row r="4" spans="2:31">
      <c r="C4" s="80" t="s">
        <v>221</v>
      </c>
      <c r="Q4" s="143"/>
    </row>
    <row r="5" spans="2:31" ht="15.75">
      <c r="C5" s="81" t="s">
        <v>78</v>
      </c>
      <c r="D5" s="241"/>
      <c r="E5" s="241"/>
      <c r="F5" s="241"/>
      <c r="G5" s="592"/>
      <c r="H5" s="592"/>
      <c r="I5" s="592"/>
      <c r="J5" s="592"/>
      <c r="K5" s="162"/>
      <c r="L5" s="241"/>
      <c r="M5" s="242"/>
      <c r="N5" s="241"/>
      <c r="O5" s="241"/>
      <c r="P5" s="241"/>
      <c r="Q5" s="143"/>
      <c r="R5" s="241"/>
      <c r="S5" s="241"/>
      <c r="T5" s="241"/>
      <c r="U5" s="241"/>
      <c r="V5" s="241"/>
      <c r="W5" s="241"/>
      <c r="X5" s="241"/>
      <c r="Y5" s="241"/>
      <c r="Z5" s="241"/>
      <c r="AA5" s="241"/>
      <c r="AB5" s="241"/>
      <c r="AC5" s="241"/>
      <c r="AD5" s="241"/>
      <c r="AE5" s="243"/>
    </row>
    <row r="6" spans="2:31" ht="15.75">
      <c r="C6" s="244"/>
      <c r="D6" s="241"/>
      <c r="E6" s="241"/>
      <c r="F6" s="241"/>
      <c r="G6" s="241"/>
      <c r="H6" s="245"/>
      <c r="I6" s="241"/>
      <c r="J6" s="241"/>
      <c r="K6" s="241"/>
      <c r="L6" s="241"/>
      <c r="M6" s="242"/>
      <c r="N6" s="241"/>
      <c r="O6" s="241"/>
      <c r="P6" s="241"/>
      <c r="Q6" s="241"/>
      <c r="R6" s="241"/>
      <c r="S6" s="241"/>
      <c r="T6" s="241"/>
      <c r="U6" s="241"/>
      <c r="V6" s="241"/>
      <c r="W6" s="241"/>
      <c r="X6" s="241"/>
      <c r="Y6" s="241"/>
      <c r="Z6" s="241"/>
      <c r="AA6" s="241"/>
      <c r="AB6" s="241"/>
      <c r="AC6" s="241"/>
      <c r="AD6" s="241"/>
      <c r="AE6" s="243"/>
    </row>
    <row r="7" spans="2:31" ht="15.75" customHeight="1">
      <c r="C7" s="593"/>
      <c r="D7" s="579" t="s">
        <v>202</v>
      </c>
      <c r="E7" s="580"/>
      <c r="F7" s="580"/>
      <c r="G7" s="580"/>
      <c r="H7" s="580"/>
      <c r="I7" s="580"/>
      <c r="J7" s="580"/>
      <c r="K7" s="581"/>
      <c r="L7" s="607" t="s">
        <v>203</v>
      </c>
      <c r="M7" s="580"/>
      <c r="N7" s="580"/>
      <c r="O7" s="580"/>
      <c r="P7" s="580"/>
      <c r="Q7" s="580"/>
      <c r="R7" s="580"/>
      <c r="S7" s="580"/>
      <c r="T7" s="580"/>
      <c r="U7" s="580"/>
      <c r="V7" s="581"/>
      <c r="W7" s="605" t="s">
        <v>222</v>
      </c>
      <c r="X7" s="598" t="s">
        <v>204</v>
      </c>
      <c r="Y7" s="598"/>
      <c r="Z7" s="598"/>
      <c r="AA7" s="598"/>
      <c r="AB7" s="599" t="s">
        <v>223</v>
      </c>
      <c r="AC7" s="599" t="s">
        <v>224</v>
      </c>
      <c r="AD7" s="601"/>
      <c r="AE7" s="243"/>
    </row>
    <row r="8" spans="2:31" s="235" customFormat="1" ht="38.25" customHeight="1">
      <c r="B8" s="234"/>
      <c r="C8" s="594"/>
      <c r="D8" s="438" t="s">
        <v>225</v>
      </c>
      <c r="E8" s="439" t="s">
        <v>226</v>
      </c>
      <c r="F8" s="439" t="s">
        <v>227</v>
      </c>
      <c r="G8" s="439" t="s">
        <v>228</v>
      </c>
      <c r="H8" s="439" t="s">
        <v>229</v>
      </c>
      <c r="I8" s="439" t="s">
        <v>230</v>
      </c>
      <c r="J8" s="439" t="s">
        <v>231</v>
      </c>
      <c r="K8" s="440" t="s">
        <v>232</v>
      </c>
      <c r="L8" s="439" t="s">
        <v>233</v>
      </c>
      <c r="M8" s="441" t="s">
        <v>234</v>
      </c>
      <c r="N8" s="441" t="s">
        <v>235</v>
      </c>
      <c r="O8" s="439" t="s">
        <v>236</v>
      </c>
      <c r="P8" s="439" t="s">
        <v>237</v>
      </c>
      <c r="Q8" s="439" t="s">
        <v>238</v>
      </c>
      <c r="R8" s="439" t="s">
        <v>239</v>
      </c>
      <c r="S8" s="439" t="s">
        <v>240</v>
      </c>
      <c r="T8" s="439" t="s">
        <v>241</v>
      </c>
      <c r="U8" s="439" t="s">
        <v>242</v>
      </c>
      <c r="V8" s="440" t="s">
        <v>243</v>
      </c>
      <c r="W8" s="606"/>
      <c r="X8" s="442" t="s">
        <v>244</v>
      </c>
      <c r="Y8" s="443" t="s">
        <v>245</v>
      </c>
      <c r="Z8" s="443" t="s">
        <v>246</v>
      </c>
      <c r="AA8" s="443" t="s">
        <v>247</v>
      </c>
      <c r="AB8" s="600"/>
      <c r="AC8" s="600"/>
      <c r="AD8" s="601"/>
      <c r="AE8" s="243"/>
    </row>
    <row r="9" spans="2:31" ht="12.75" customHeight="1">
      <c r="B9" s="602" t="s">
        <v>210</v>
      </c>
      <c r="C9" s="4" t="s">
        <v>211</v>
      </c>
      <c r="D9" s="17">
        <f>+(((('Balance de energía'!C3*1000000000)/'Balance Energético (u.físicas)'!D$58)/1000)/'Balance Energético (u.físicas)'!D$59)/1000</f>
        <v>239.85792500000005</v>
      </c>
      <c r="E9" s="18">
        <f>+(((('Balance de energía'!D3*1000000000)/'Balance Energético (u.físicas)'!E$58)/1000)/'Balance Energético (u.físicas)'!E$59)/1000</f>
        <v>1204.6427476945428</v>
      </c>
      <c r="F9" s="18">
        <f>+(((('Balance de energía'!E3*1000000000)/'Balance Energético (u.físicas)'!F$58)/1000)/'Balance Energético (u.físicas)'!F$59)/1000</f>
        <v>1524.4818065714285</v>
      </c>
      <c r="G9" s="18">
        <f>+(((('Balance de energía'!F3*1000000000)/'Balance Energético (u.físicas)'!G$58)/1000)/'Balance Energético (u.físicas)'!G$59)/1000</f>
        <v>22105.588672405385</v>
      </c>
      <c r="H9" s="18">
        <f>+(((('Balance de energía'!G3*1000000000)/'Balance Energético (u.físicas)'!H$58)/1000)/'Balance Energético (u.físicas)'!H$59)/1000</f>
        <v>19116.049738999995</v>
      </c>
      <c r="I9" s="18">
        <f>+(((('Balance de energía'!H3*1000000000)/'Balance Energético (u.físicas)'!I$58)/1000)/'Balance Energético (u.físicas)'!I$59)/1000</f>
        <v>2451.8394590000007</v>
      </c>
      <c r="J9" s="18">
        <f>+(((('Balance de energía'!I3*1000000000)/'Balance Energético (u.físicas)'!J$58)/1000)/'Balance Energético (u.físicas)'!J$59)/1000</f>
        <v>2638.8392108799999</v>
      </c>
      <c r="K9" s="19">
        <f>+(((('Balance de energía'!J3*1000000000)/'Balance Energético (u.físicas)'!K$58)/1000)/'Balance Energético (u.físicas)'!K$59)/1000</f>
        <v>159.83467132231692</v>
      </c>
      <c r="L9" s="20">
        <f>+(((('Balance de energía'!K3*1000000000)/'Balance Energético (u.físicas)'!L$58)/1000)/'Balance Energético (u.físicas)'!L$59)/1000</f>
        <v>0</v>
      </c>
      <c r="M9" s="20">
        <f>+(((('Balance de energía'!L3*1000000000)/'Balance Energético (u.físicas)'!M$58)/1000)/'Balance Energético (u.físicas)'!M$59)/1000</f>
        <v>0</v>
      </c>
      <c r="N9" s="20">
        <f>+(((('Balance de energía'!M3*1000000000)/'Balance Energético (u.físicas)'!N$58)/1000)/'Balance Energético (u.físicas)'!N$59)/1000</f>
        <v>0</v>
      </c>
      <c r="O9" s="20">
        <f>+(((('Balance de energía'!N3*1000000000)/'Balance Energético (u.físicas)'!O$58)/1000)/'Balance Energético (u.físicas)'!O$59)/1000</f>
        <v>0</v>
      </c>
      <c r="P9" s="20">
        <f>+(((('Balance de energía'!O3*1000000000)/'Balance Energético (u.físicas)'!P$58)/1000)/'Balance Energético (u.físicas)'!P$59)/1000</f>
        <v>0</v>
      </c>
      <c r="Q9" s="20">
        <f>+(((('Balance de energía'!P3*1000000000)/'Balance Energético (u.físicas)'!Q$58)/1000)/'Balance Energético (u.físicas)'!Q$59)/1000</f>
        <v>0</v>
      </c>
      <c r="R9" s="20">
        <f>+(((('Balance de energía'!Q3*1000000000)/'Balance Energético (u.físicas)'!R$58)/1000)/'Balance Energético (u.físicas)'!R$59)/1000</f>
        <v>0</v>
      </c>
      <c r="S9" s="20">
        <f>+(((('Balance de energía'!R3*1000000000)/'Balance Energético (u.físicas)'!S$58)/1000)/'Balance Energético (u.físicas)'!S$59)/1000</f>
        <v>0</v>
      </c>
      <c r="T9" s="20">
        <f>+(((('Balance de energía'!S3*1000000000)/'Balance Energético (u.físicas)'!T$58)/1000)/'Balance Energético (u.físicas)'!T$59)</f>
        <v>0</v>
      </c>
      <c r="U9" s="20">
        <f>+(((('Balance de energía'!T3*1000000000)/'Balance Energético (u.físicas)'!U$58)/1000)/'Balance Energético (u.físicas)'!U$59)/1000</f>
        <v>0</v>
      </c>
      <c r="V9" s="20">
        <f>+(((('Balance de energía'!U3*1000000000)/'Balance Energético (u.físicas)'!V$58)/1000)/'Balance Energético (u.físicas)'!V$59)/1000</f>
        <v>0</v>
      </c>
      <c r="W9" s="21">
        <f>+(((('Balance de energía'!V3*1000000000)/'Balance Energético (u.físicas)'!W$58)/1000)/'Balance Energético (u.físicas)'!W$59)/1000</f>
        <v>0</v>
      </c>
      <c r="X9" s="20">
        <f>+(((('Balance de energía'!W3*1000000000)/'Balance Energético (u.físicas)'!X$58)/1000)/'Balance Energético (u.físicas)'!X$59)/1000</f>
        <v>0</v>
      </c>
      <c r="Y9" s="20">
        <f>+(((('Balance de energía'!X3*1000000000)/'Balance Energético (u.físicas)'!Y$58)/1000)/'Balance Energético (u.físicas)'!Y$59)/1000</f>
        <v>0</v>
      </c>
      <c r="Z9" s="20">
        <f>+(((('Balance de energía'!Y3*1000000000)/'Balance Energético (u.físicas)'!Z$58)/1000)/'Balance Energético (u.físicas)'!Z$59)/1000</f>
        <v>0</v>
      </c>
      <c r="AA9" s="20">
        <f>+(((('Balance de energía'!Z3*1000000000)/'Balance Energético (u.físicas)'!AA$58)/1000)/'Balance Energético (u.físicas)'!AA$59)/1000</f>
        <v>0</v>
      </c>
      <c r="AB9" s="21">
        <f>+(((('Balance de energía'!AA3*1000000000)/'Balance Energético (u.físicas)'!AB$58)/1000)/'Balance Energético (u.físicas)'!AB$59)/1000</f>
        <v>0</v>
      </c>
      <c r="AC9" s="21">
        <f>+(((('Balance de energía'!AB3*1000000000)/'Balance Energético (u.físicas)'!AC$58)/1000)/'Balance Energético (u.físicas)'!AC$59)/1000</f>
        <v>0</v>
      </c>
      <c r="AE9" s="243"/>
    </row>
    <row r="10" spans="2:31">
      <c r="B10" s="603"/>
      <c r="C10" s="5" t="s">
        <v>108</v>
      </c>
      <c r="D10" s="112">
        <f>+(((('Balance de energía'!C4*1000000000)/'Balance Energético (u.físicas)'!D$58)/1000)/'Balance Energético (u.físicas)'!D$59)/1000</f>
        <v>9650.0371290000003</v>
      </c>
      <c r="E10" s="83">
        <f>+(((('Balance de energía'!D4*1000000000)/'Balance Energético (u.físicas)'!E$58)/1000)/'Balance Energético (u.físicas)'!E$59)/1000</f>
        <v>4348.7928594368923</v>
      </c>
      <c r="F10" s="83">
        <f>+(((('Balance de energía'!E4*1000000000)/'Balance Energético (u.físicas)'!F$58)/1000)/'Balance Energético (u.físicas)'!F$59)/1000</f>
        <v>9962.2113606171424</v>
      </c>
      <c r="G10" s="83">
        <f>+(((('Balance de energía'!F4*1000000000)/'Balance Energético (u.físicas)'!G$58)/1000)/'Balance Energético (u.físicas)'!G$59)/1000</f>
        <v>1.7845840000000002</v>
      </c>
      <c r="H10" s="83">
        <f>+(((('Balance de energía'!G4*1000000000)/'Balance Energético (u.físicas)'!H$58)/1000)/'Balance Energético (u.físicas)'!H$59)/1000</f>
        <v>0</v>
      </c>
      <c r="I10" s="83">
        <f>+(((('Balance de energía'!H4*1000000000)/'Balance Energético (u.físicas)'!I$58)/1000)/'Balance Energético (u.físicas)'!I$59)/1000</f>
        <v>0</v>
      </c>
      <c r="J10" s="83">
        <f>+(((('Balance de energía'!I4*1000000000)/'Balance Energético (u.físicas)'!J$58)/1000)/'Balance Energético (u.físicas)'!J$59)/1000</f>
        <v>0</v>
      </c>
      <c r="K10" s="113">
        <f>+(((('Balance de energía'!J4*1000000000)/'Balance Energético (u.físicas)'!K$58)/1000)/'Balance Energético (u.físicas)'!K$59)/1000</f>
        <v>0</v>
      </c>
      <c r="L10" s="83">
        <f>+(((('Balance de energía'!K4*1000000000)/'Balance Energético (u.físicas)'!L$58)/1000)/'Balance Energético (u.físicas)'!L$59)/1000</f>
        <v>6634.9076777142855</v>
      </c>
      <c r="M10" s="83">
        <f>+(((('Balance de energía'!L4*1000000000)/'Balance Energético (u.físicas)'!M$58)/1000)/'Balance Energético (u.físicas)'!M$59)/1000</f>
        <v>41.684378850000002</v>
      </c>
      <c r="N10" s="83">
        <f>+(((('Balance de energía'!M4*1000000000)/'Balance Energético (u.físicas)'!N$58)/1000)/'Balance Energético (u.físicas)'!N$59)/1000</f>
        <v>623.09446999999989</v>
      </c>
      <c r="O10" s="83">
        <f>+(((('Balance de energía'!N4*1000000000)/'Balance Energético (u.físicas)'!O$58)/1000)/'Balance Energético (u.físicas)'!O$59)/1000</f>
        <v>0.25387799999999999</v>
      </c>
      <c r="P10" s="83">
        <f>+(((('Balance de energía'!O4*1000000000)/'Balance Energético (u.físicas)'!P$58)/1000)/'Balance Energético (u.físicas)'!P$59)/1000</f>
        <v>1069.8972283089254</v>
      </c>
      <c r="Q10" s="83">
        <f>+(((('Balance de energía'!P4*1000000000)/'Balance Energético (u.físicas)'!Q$58)/1000)/'Balance Energético (u.físicas)'!Q$59)/1000</f>
        <v>4.383</v>
      </c>
      <c r="R10" s="83">
        <f>+(((('Balance de energía'!Q4*1000000000)/'Balance Energético (u.físicas)'!R$58)/1000)/'Balance Energético (u.físicas)'!R$59)/1000</f>
        <v>743.33495899999991</v>
      </c>
      <c r="S10" s="83">
        <f>+(((('Balance de energía'!R4*1000000000)/'Balance Energético (u.físicas)'!S$58)/1000)/'Balance Energético (u.físicas)'!S$59)/1000</f>
        <v>201.93814599999999</v>
      </c>
      <c r="T10" s="83">
        <f>+(((('Balance de energía'!S4*1000000000)/'Balance Energético (u.físicas)'!T$58)/1000)/'Balance Energético (u.físicas)'!T$59)</f>
        <v>0</v>
      </c>
      <c r="U10" s="83">
        <f>+(((('Balance de energía'!T4*1000000000)/'Balance Energético (u.físicas)'!U$58)/1000)/'Balance Energético (u.físicas)'!U$59)/1000</f>
        <v>210.58926947428571</v>
      </c>
      <c r="V10" s="83">
        <f>+(((('Balance de energía'!U4*1000000000)/'Balance Energético (u.físicas)'!V$58)/1000)/'Balance Energético (u.físicas)'!V$59)/1000</f>
        <v>1.6372345599999998</v>
      </c>
      <c r="W10" s="120">
        <f>+(((('Balance de energía'!V4*1000000000)/'Balance Energético (u.físicas)'!W$58)/1000)/'Balance Energético (u.físicas)'!W$59)/1000</f>
        <v>0</v>
      </c>
      <c r="X10" s="83">
        <f>+(((('Balance de energía'!W4*1000000000)/'Balance Energético (u.físicas)'!X$58)/1000)/'Balance Energético (u.físicas)'!X$59)/1000</f>
        <v>0</v>
      </c>
      <c r="Y10" s="83">
        <f>+(((('Balance de energía'!X4*1000000000)/'Balance Energético (u.físicas)'!Y$58)/1000)/'Balance Energético (u.físicas)'!Y$59)/1000</f>
        <v>0</v>
      </c>
      <c r="Z10" s="83">
        <f>+(((('Balance de energía'!Y4*1000000000)/'Balance Energético (u.físicas)'!Z$58)/1000)/'Balance Energético (u.físicas)'!Z$59)/1000</f>
        <v>0</v>
      </c>
      <c r="AA10" s="83">
        <f>+(((('Balance de energía'!Z4*1000000000)/'Balance Energético (u.físicas)'!AA$58)/1000)/'Balance Energético (u.físicas)'!AA$59)/1000</f>
        <v>0</v>
      </c>
      <c r="AB10" s="120">
        <f>+(((('Balance de energía'!AA4*1000000000)/'Balance Energético (u.físicas)'!AB$58)/1000)/'Balance Energético (u.físicas)'!AB$59)/1000</f>
        <v>0</v>
      </c>
      <c r="AC10" s="120">
        <f>+(((('Balance de energía'!AB4*1000000000)/'Balance Energético (u.físicas)'!AC$58)/1000)/'Balance Energético (u.físicas)'!AC$59)/1000</f>
        <v>0</v>
      </c>
      <c r="AE10" s="243"/>
    </row>
    <row r="11" spans="2:31">
      <c r="B11" s="603"/>
      <c r="C11" s="5" t="s">
        <v>109</v>
      </c>
      <c r="D11" s="112">
        <f>+(((('Balance de energía'!C5*1000000000)/'Balance Energético (u.físicas)'!$D$58)/1000)/'Balance Energético (u.físicas)'!$D$59)/1000</f>
        <v>0</v>
      </c>
      <c r="E11" s="83">
        <f>+(((('Balance de energía'!D5*1000000000)/'Balance Energético (u.físicas)'!E$58)/1000)/'Balance Energético (u.físicas)'!E$59)/1000</f>
        <v>360.12032972915108</v>
      </c>
      <c r="F11" s="83">
        <f>+(((('Balance de energía'!E5*1000000000)/'Balance Energético (u.físicas)'!F$58)/1000)/'Balance Energético (u.físicas)'!F$59)/1000</f>
        <v>525.4719483428571</v>
      </c>
      <c r="G11" s="83">
        <f>+(((('Balance de energía'!F5*1000000000)/'Balance Energético (u.físicas)'!G$58)/1000)/'Balance Energético (u.físicas)'!G$59)/1000</f>
        <v>0</v>
      </c>
      <c r="H11" s="83">
        <f>+(((('Balance de energía'!G5*1000000000)/'Balance Energético (u.físicas)'!H$58)/1000)/'Balance Energético (u.físicas)'!H$59)/1000</f>
        <v>0</v>
      </c>
      <c r="I11" s="83">
        <f>+(((('Balance de energía'!H5*1000000000)/'Balance Energético (u.físicas)'!I$58)/1000)/'Balance Energético (u.físicas)'!I$59)/1000</f>
        <v>0</v>
      </c>
      <c r="J11" s="83">
        <f>+(((('Balance de energía'!I5*1000000000)/'Balance Energético (u.físicas)'!J$58)/1000)/'Balance Energético (u.físicas)'!J$59)/1000</f>
        <v>0</v>
      </c>
      <c r="K11" s="113">
        <f>+(((('Balance de energía'!J5*1000000000)/'Balance Energético (u.físicas)'!K$58)/1000)/'Balance Energético (u.físicas)'!K$59)/1000</f>
        <v>0</v>
      </c>
      <c r="L11" s="3">
        <f>+(((('Balance de energía'!K5*1000000000)/'Balance Energético (u.físicas)'!L$58)/1000)/'Balance Energético (u.físicas)'!L$59)/1000</f>
        <v>68.002105000000014</v>
      </c>
      <c r="M11" s="83">
        <f>+(((('Balance de energía'!L5*1000000000)/'Balance Energético (u.físicas)'!M$58)/1000)/'Balance Energético (u.físicas)'!M$59)/1000</f>
        <v>325.54526375</v>
      </c>
      <c r="N11" s="83">
        <f>+(((('Balance de energía'!M5*1000000000)/'Balance Energético (u.físicas)'!N$58)/1000)/'Balance Energético (u.físicas)'!N$59)/1000</f>
        <v>29.910713999999995</v>
      </c>
      <c r="O11" s="83">
        <f>+(((('Balance de energía'!N5*1000000000)/'Balance Energético (u.físicas)'!O$58)/1000)/'Balance Energético (u.físicas)'!O$59)/1000</f>
        <v>0</v>
      </c>
      <c r="P11" s="83">
        <f>+(((('Balance de energía'!O5*1000000000)/'Balance Energético (u.físicas)'!P$58)/1000)/'Balance Energético (u.físicas)'!P$59)/1000</f>
        <v>12.193018199999999</v>
      </c>
      <c r="Q11" s="83">
        <f>+(((('Balance de energía'!P5*1000000000)/'Balance Energético (u.físicas)'!Q$58)/1000)/'Balance Energético (u.físicas)'!Q$59)/1000</f>
        <v>0</v>
      </c>
      <c r="R11" s="83">
        <f>+(((('Balance de energía'!Q5*1000000000)/'Balance Energético (u.físicas)'!R$58)/1000)/'Balance Energético (u.físicas)'!R$59)/1000</f>
        <v>0</v>
      </c>
      <c r="S11" s="83">
        <f>+(((('Balance de energía'!R5*1000000000)/'Balance Energético (u.físicas)'!S$58)/1000)/'Balance Energético (u.físicas)'!S$59)/1000</f>
        <v>0</v>
      </c>
      <c r="T11" s="83">
        <f>+(((('Balance de energía'!S5*1000000000)/'Balance Energético (u.físicas)'!T$58)/1000)/'Balance Energético (u.físicas)'!T$59)</f>
        <v>0</v>
      </c>
      <c r="U11" s="83">
        <f>+(((('Balance de energía'!T5*1000000000)/'Balance Energético (u.físicas)'!U$58)/1000)/'Balance Energético (u.físicas)'!U$59)/1000</f>
        <v>46.299232073142861</v>
      </c>
      <c r="V11" s="83">
        <f>+(((('Balance de energía'!U5*1000000000)/'Balance Energético (u.físicas)'!V$58)/1000)/'Balance Energético (u.físicas)'!V$59)/1000</f>
        <v>12.391991880215679</v>
      </c>
      <c r="W11" s="120">
        <f>+(((('Balance de energía'!V5*1000000000)/'Balance Energético (u.físicas)'!W$58)/1000)/'Balance Energético (u.físicas)'!W$59)/1000</f>
        <v>1.5554100000000002</v>
      </c>
      <c r="X11" s="83">
        <f>+(((('Balance de energía'!W5*1000000000)/'Balance Energético (u.físicas)'!X$58)/1000)/'Balance Energético (u.físicas)'!X$59)/1000</f>
        <v>149.90914285714288</v>
      </c>
      <c r="Y11" s="83">
        <f>+(((('Balance de energía'!X5*1000000000)/'Balance Energético (u.físicas)'!Y$58)/1000)/'Balance Energético (u.físicas)'!Y$59)/1000</f>
        <v>0</v>
      </c>
      <c r="Z11" s="83">
        <f>+(((('Balance de energía'!Y5*1000000000)/'Balance Energético (u.físicas)'!Z$58)/1000)/'Balance Energético (u.físicas)'!Z$59)/1000</f>
        <v>0</v>
      </c>
      <c r="AA11" s="83">
        <f>+(((('Balance de energía'!Z5*1000000000)/'Balance Energético (u.físicas)'!AA$58)/1000)/'Balance Energético (u.físicas)'!AA$59)/1000</f>
        <v>0</v>
      </c>
      <c r="AB11" s="120">
        <f>+(((('Balance de energía'!AA5*1000000000)/'Balance Energético (u.físicas)'!AB$58)/1000)/'Balance Energético (u.físicas)'!AB$59)/1000</f>
        <v>0</v>
      </c>
      <c r="AC11" s="120">
        <f>+(((('Balance de energía'!AB5*1000000000)/'Balance Energético (u.físicas)'!AC$58)/1000)/'Balance Energético (u.físicas)'!AC$59)/1000</f>
        <v>394.61300000000006</v>
      </c>
      <c r="AE11" s="243"/>
    </row>
    <row r="12" spans="2:31">
      <c r="B12" s="603"/>
      <c r="C12" s="9" t="s">
        <v>212</v>
      </c>
      <c r="D12" s="22">
        <f>+(((('Balance de energía'!C6*1000000000)/'Balance Energético (u.físicas)'!$D$58)/1000)/'Balance Energético (u.físicas)'!$D$59)/1000</f>
        <v>0</v>
      </c>
      <c r="E12" s="83">
        <f>+(((('Balance de energía'!D6*1000000000)/'Balance Energético (u.físicas)'!E$58)/1000)/'Balance Energético (u.físicas)'!E$59)/1000</f>
        <v>115.71299999999999</v>
      </c>
      <c r="F12" s="22">
        <f>+(((('Balance de energía'!E6*1000000000)/'Balance Energético (u.físicas)'!F$58)/1000)/'Balance Energético (u.físicas)'!F$59)/1000</f>
        <v>0</v>
      </c>
      <c r="G12" s="22">
        <f>+(((('Balance de energía'!F6*1000000000)/'Balance Energético (u.físicas)'!G$58)/1000)/'Balance Energético (u.físicas)'!G$59)/1000</f>
        <v>0</v>
      </c>
      <c r="H12" s="22">
        <f>+(((('Balance de energía'!G6*1000000000)/'Balance Energético (u.físicas)'!H$58)/1000)/'Balance Energético (u.físicas)'!H$59)/1000</f>
        <v>0</v>
      </c>
      <c r="I12" s="22">
        <f>+(((('Balance de energía'!H6*1000000000)/'Balance Energético (u.físicas)'!I$58)/1000)/'Balance Energético (u.físicas)'!I$59)/1000</f>
        <v>0</v>
      </c>
      <c r="J12" s="22">
        <f>+(((('Balance de energía'!I6*1000000000)/'Balance Energético (u.físicas)'!J$58)/1000)/'Balance Energético (u.físicas)'!J$59)/1000</f>
        <v>0</v>
      </c>
      <c r="K12" s="23">
        <f>+(((('Balance de energía'!J6*1000000000)/'Balance Energético (u.físicas)'!K$58)/1000)/'Balance Energético (u.físicas)'!K$59)/1000</f>
        <v>0</v>
      </c>
      <c r="L12" s="22">
        <f>+(((('Balance de energía'!K6*1000000000)/'Balance Energético (u.físicas)'!L$58)/1000)/'Balance Energético (u.físicas)'!L$59)/1000</f>
        <v>0</v>
      </c>
      <c r="M12" s="22">
        <f>+(((('Balance de energía'!L6*1000000000)/'Balance Energético (u.físicas)'!M$58)/1000)/'Balance Energético (u.físicas)'!M$59)/1000</f>
        <v>0</v>
      </c>
      <c r="N12" s="22">
        <f>+(((('Balance de energía'!M6*1000000000)/'Balance Energético (u.físicas)'!N$58)/1000)/'Balance Energético (u.físicas)'!N$59)/1000</f>
        <v>0</v>
      </c>
      <c r="O12" s="22">
        <f>+(((('Balance de energía'!N6*1000000000)/'Balance Energético (u.físicas)'!O$58)/1000)/'Balance Energético (u.físicas)'!O$59)/1000</f>
        <v>0</v>
      </c>
      <c r="P12" s="22">
        <f>+(((('Balance de energía'!O6*1000000000)/'Balance Energético (u.físicas)'!P$58)/1000)/'Balance Energético (u.físicas)'!P$59)/1000</f>
        <v>0</v>
      </c>
      <c r="Q12" s="22">
        <f>+(((('Balance de energía'!P6*1000000000)/'Balance Energético (u.físicas)'!Q$58)/1000)/'Balance Energético (u.físicas)'!Q$59)/1000</f>
        <v>0</v>
      </c>
      <c r="R12" s="22">
        <f>+(((('Balance de energía'!Q6*1000000000)/'Balance Energético (u.físicas)'!R$58)/1000)/'Balance Energético (u.físicas)'!R$59)/1000</f>
        <v>0</v>
      </c>
      <c r="S12" s="22">
        <f>+(((('Balance de energía'!R6*1000000000)/'Balance Energético (u.físicas)'!S$58)/1000)/'Balance Energético (u.físicas)'!S$59)/1000</f>
        <v>0</v>
      </c>
      <c r="T12" s="22">
        <f>+(((('Balance de energía'!S6*1000000000)/'Balance Energético (u.físicas)'!T$58)/1000)/'Balance Energético (u.físicas)'!T$59)</f>
        <v>0</v>
      </c>
      <c r="U12" s="22">
        <f>+(((('Balance de energía'!T6*1000000000)/'Balance Energético (u.físicas)'!U$58)/1000)/'Balance Energético (u.físicas)'!U$59)/1000</f>
        <v>0</v>
      </c>
      <c r="V12" s="22">
        <f>+(((('Balance de energía'!U6*1000000000)/'Balance Energético (u.físicas)'!V$58)/1000)/'Balance Energético (u.físicas)'!V$59)/1000</f>
        <v>0</v>
      </c>
      <c r="W12" s="24">
        <f>+(((('Balance de energía'!V6*1000000000)/'Balance Energético (u.físicas)'!W$58)/1000)/'Balance Energético (u.físicas)'!W$59)/1000</f>
        <v>0</v>
      </c>
      <c r="X12" s="22">
        <f>+(((('Balance de energía'!W6*1000000000)/'Balance Energético (u.físicas)'!X$58)/1000)/'Balance Energético (u.físicas)'!X$59)/1000</f>
        <v>0</v>
      </c>
      <c r="Y12" s="22">
        <f>+(((('Balance de energía'!X6*1000000000)/'Balance Energético (u.físicas)'!Y$58)/1000)/'Balance Energético (u.físicas)'!Y$59)/1000</f>
        <v>0</v>
      </c>
      <c r="Z12" s="22">
        <f>+(((('Balance de energía'!Y6*1000000000)/'Balance Energético (u.físicas)'!Z$58)/1000)/'Balance Energético (u.físicas)'!Z$59)/1000</f>
        <v>0</v>
      </c>
      <c r="AA12" s="22">
        <f>+(((('Balance de energía'!Z6*1000000000)/'Balance Energético (u.físicas)'!AA$58)/1000)/'Balance Energético (u.físicas)'!AA$59)/1000</f>
        <v>0</v>
      </c>
      <c r="AB12" s="24">
        <f>+(((('Balance de energía'!AA6*1000000000)/'Balance Energético (u.físicas)'!AB$58)/1000)/'Balance Energético (u.físicas)'!AB$59)/1000</f>
        <v>0</v>
      </c>
      <c r="AC12" s="24">
        <f>+(((('Balance de energía'!AB6*1000000000)/'Balance Energético (u.físicas)'!AC$58)/1000)/'Balance Energético (u.físicas)'!AC$59)/1000</f>
        <v>0</v>
      </c>
      <c r="AE12" s="243"/>
    </row>
    <row r="13" spans="2:31">
      <c r="B13" s="603"/>
      <c r="C13" s="9" t="s">
        <v>213</v>
      </c>
      <c r="D13" s="22">
        <f>+(((('Balance de energía'!C7*1000000000)/'Balance Energético (u.físicas)'!$D$58)/1000)/'Balance Energético (u.físicas)'!$D$59)/1000</f>
        <v>0</v>
      </c>
      <c r="E13" s="83">
        <f>+(((('Balance de energía'!D7*1000000000)/'Balance Energético (u.físicas)'!E$58)/1000)/'Balance Energético (u.físicas)'!E$59)/1000</f>
        <v>13.625</v>
      </c>
      <c r="F13" s="22">
        <f>+(((('Balance de energía'!E7*1000000000)/'Balance Energético (u.físicas)'!F$58)/1000)/'Balance Energético (u.físicas)'!F$59)/1000</f>
        <v>0</v>
      </c>
      <c r="G13" s="22">
        <f>+(((('Balance de energía'!F7*1000000000)/'Balance Energético (u.físicas)'!G$58)/1000)/'Balance Energético (u.físicas)'!G$59)/1000</f>
        <v>0</v>
      </c>
      <c r="H13" s="22">
        <f>+(((('Balance de energía'!G7*1000000000)/'Balance Energético (u.físicas)'!H$58)/1000)/'Balance Energético (u.físicas)'!H$59)/1000</f>
        <v>0</v>
      </c>
      <c r="I13" s="22">
        <f>+(((('Balance de energía'!H7*1000000000)/'Balance Energético (u.físicas)'!I$58)/1000)/'Balance Energético (u.físicas)'!I$59)/1000</f>
        <v>0</v>
      </c>
      <c r="J13" s="22">
        <f>+(((('Balance de energía'!I7*1000000000)/'Balance Energético (u.físicas)'!J$58)/1000)/'Balance Energético (u.físicas)'!J$59)/1000</f>
        <v>0</v>
      </c>
      <c r="K13" s="23">
        <f>+(((('Balance de energía'!J7*1000000000)/'Balance Energético (u.físicas)'!K$58)/1000)/'Balance Energético (u.físicas)'!K$59)/1000</f>
        <v>0</v>
      </c>
      <c r="L13" s="22">
        <f>+(((('Balance de energía'!K7*1000000000)/'Balance Energético (u.físicas)'!L$58)/1000)/'Balance Energético (u.físicas)'!L$59)/1000</f>
        <v>0</v>
      </c>
      <c r="M13" s="22">
        <f>+(((('Balance de energía'!L7*1000000000)/'Balance Energético (u.físicas)'!M$58)/1000)/'Balance Energético (u.físicas)'!M$59)/1000</f>
        <v>0</v>
      </c>
      <c r="N13" s="22">
        <f>+(((('Balance de energía'!M7*1000000000)/'Balance Energético (u.físicas)'!N$58)/1000)/'Balance Energético (u.físicas)'!N$59)/1000</f>
        <v>0</v>
      </c>
      <c r="O13" s="22">
        <f>+(((('Balance de energía'!N7*1000000000)/'Balance Energético (u.físicas)'!O$58)/1000)/'Balance Energético (u.físicas)'!O$59)/1000</f>
        <v>0</v>
      </c>
      <c r="P13" s="22">
        <f>+(((('Balance de energía'!O7*1000000000)/'Balance Energético (u.físicas)'!P$58)/1000)/'Balance Energético (u.físicas)'!P$59)/1000</f>
        <v>0</v>
      </c>
      <c r="Q13" s="22">
        <f>+(((('Balance de energía'!P7*1000000000)/'Balance Energético (u.físicas)'!Q$58)/1000)/'Balance Energético (u.físicas)'!Q$59)/1000</f>
        <v>0</v>
      </c>
      <c r="R13" s="22">
        <f>+(((('Balance de energía'!Q7*1000000000)/'Balance Energético (u.físicas)'!R$58)/1000)/'Balance Energético (u.físicas)'!R$59)/1000</f>
        <v>0</v>
      </c>
      <c r="S13" s="22">
        <f>+(((('Balance de energía'!R7*1000000000)/'Balance Energético (u.físicas)'!S$58)/1000)/'Balance Energético (u.físicas)'!S$59)/1000</f>
        <v>0</v>
      </c>
      <c r="T13" s="22">
        <f>+(((('Balance de energía'!S7*1000000000)/'Balance Energético (u.físicas)'!T$58)/1000)/'Balance Energético (u.físicas)'!T$59)</f>
        <v>0</v>
      </c>
      <c r="U13" s="22">
        <f>+(((('Balance de energía'!T7*1000000000)/'Balance Energético (u.físicas)'!U$58)/1000)/'Balance Energético (u.físicas)'!U$59)/1000</f>
        <v>0</v>
      </c>
      <c r="V13" s="22">
        <f>+(((('Balance de energía'!U7*1000000000)/'Balance Energético (u.físicas)'!V$58)/1000)/'Balance Energético (u.físicas)'!V$59)/1000</f>
        <v>0</v>
      </c>
      <c r="W13" s="24">
        <f>+(((('Balance de energía'!V7*1000000000)/'Balance Energético (u.físicas)'!W$58)/1000)/'Balance Energético (u.físicas)'!W$59)/1000</f>
        <v>0</v>
      </c>
      <c r="X13" s="22">
        <f>+(((('Balance de energía'!W7*1000000000)/'Balance Energético (u.físicas)'!X$58)/1000)/'Balance Energético (u.físicas)'!X$59)/1000</f>
        <v>0</v>
      </c>
      <c r="Y13" s="22">
        <f>+(((('Balance de energía'!X7*1000000000)/'Balance Energético (u.físicas)'!Y$58)/1000)/'Balance Energético (u.físicas)'!Y$59)/1000</f>
        <v>0</v>
      </c>
      <c r="Z13" s="22">
        <f>+(((('Balance de energía'!Y7*1000000000)/'Balance Energético (u.físicas)'!Z$58)/1000)/'Balance Energético (u.físicas)'!Z$59)/1000</f>
        <v>0</v>
      </c>
      <c r="AA13" s="22">
        <f>+(((('Balance de energía'!Z7*1000000000)/'Balance Energético (u.físicas)'!AA$58)/1000)/'Balance Energético (u.físicas)'!AA$59)/1000</f>
        <v>0</v>
      </c>
      <c r="AB13" s="24">
        <f>+(((('Balance de energía'!AA7*1000000000)/'Balance Energético (u.físicas)'!AB$58)/1000)/'Balance Energético (u.físicas)'!AB$59)/1000</f>
        <v>0</v>
      </c>
      <c r="AC13" s="24">
        <f>+(((('Balance de energía'!AB7*1000000000)/'Balance Energético (u.físicas)'!AC$58)/1000)/'Balance Energético (u.físicas)'!AC$59)/1000</f>
        <v>0</v>
      </c>
      <c r="AE13" s="243"/>
    </row>
    <row r="14" spans="2:31">
      <c r="B14" s="604"/>
      <c r="C14" s="9" t="s">
        <v>214</v>
      </c>
      <c r="D14" s="112">
        <f>+(((('Balance de energía'!C8*1000000000)/'Balance Energético (u.físicas)'!$D$58)/1000)/'Balance Energético (u.físicas)'!$D$59)/1000</f>
        <v>-57.41895199999999</v>
      </c>
      <c r="E14" s="83">
        <f>+(((('Balance de energía'!D8*1000000000)/'Balance Energético (u.físicas)'!E$58)/1000)/'Balance Energético (u.físicas)'!E$59)/1000</f>
        <v>21.290208102273848</v>
      </c>
      <c r="F14" s="83">
        <f>+(((('Balance de energía'!E8*1000000000)/'Balance Energético (u.físicas)'!F$58)/1000)/'Balance Energético (u.físicas)'!F$59)/1000</f>
        <v>289.65228545428573</v>
      </c>
      <c r="G14" s="83">
        <f>+(((('Balance de energía'!F8*1000000000)/'Balance Energético (u.físicas)'!G$58)/1000)/'Balance Energético (u.físicas)'!G$59)/1000</f>
        <v>31.872144651851421</v>
      </c>
      <c r="H14" s="83">
        <f>+(((('Balance de energía'!G8*1000000000)/'Balance Energético (u.físicas)'!H$58)/1000)/'Balance Energético (u.físicas)'!H$59)/1000</f>
        <v>0</v>
      </c>
      <c r="I14" s="83">
        <f>+(((('Balance de energía'!H8*1000000000)/'Balance Energético (u.físicas)'!I$58)/1000)/'Balance Energético (u.físicas)'!I$59)/1000</f>
        <v>0</v>
      </c>
      <c r="J14" s="83">
        <f>+(((('Balance de energía'!I8*1000000000)/'Balance Energético (u.físicas)'!J$58)/1000)/'Balance Energético (u.físicas)'!J$59)/1000</f>
        <v>0</v>
      </c>
      <c r="K14" s="113">
        <f>+(((('Balance de energía'!J8*1000000000)/'Balance Energético (u.físicas)'!K$58)/1000)/'Balance Energético (u.físicas)'!K$59)/1000</f>
        <v>0</v>
      </c>
      <c r="L14" s="94">
        <f>+(((('Balance de energía'!K8*1000000000)/'Balance Energético (u.físicas)'!L$58)/1000)/'Balance Energético (u.físicas)'!L$59)/1000</f>
        <v>79.437900811428563</v>
      </c>
      <c r="M14" s="94">
        <f>+(((('Balance de energía'!L8*1000000000)/'Balance Energético (u.físicas)'!M$58)/1000)/'Balance Energético (u.físicas)'!M$59)/1000</f>
        <v>-14.714444920000004</v>
      </c>
      <c r="N14" s="94">
        <f>+(((('Balance de energía'!M8*1000000000)/'Balance Energético (u.físicas)'!N$58)/1000)/'Balance Energético (u.físicas)'!N$59)/1000</f>
        <v>-3.3165294166666688</v>
      </c>
      <c r="O14" s="94">
        <f>+(((('Balance de energía'!N8*1000000000)/'Balance Energético (u.físicas)'!O$58)/1000)/'Balance Energético (u.físicas)'!O$59)/1000</f>
        <v>0.4047379999999971</v>
      </c>
      <c r="P14" s="94">
        <f>+(((('Balance de energía'!O8*1000000000)/'Balance Energético (u.físicas)'!P$58)/1000)/'Balance Energético (u.físicas)'!P$59)/1000</f>
        <v>-30.75905102942076</v>
      </c>
      <c r="Q14" s="94">
        <f>+(((('Balance de energía'!P8*1000000000)/'Balance Energético (u.físicas)'!Q$58)/1000)/'Balance Energético (u.físicas)'!Q$59)/1000</f>
        <v>0.75236933333333378</v>
      </c>
      <c r="R14" s="94">
        <f>+(((('Balance de energía'!Q8*1000000000)/'Balance Energético (u.físicas)'!R$58)/1000)/'Balance Energético (u.físicas)'!R$59)/1000</f>
        <v>45.117356666666652</v>
      </c>
      <c r="S14" s="94">
        <f>+(((('Balance de energía'!R8*1000000000)/'Balance Energético (u.físicas)'!S$58)/1000)/'Balance Energético (u.físicas)'!S$59)/1000</f>
        <v>21.049527999999999</v>
      </c>
      <c r="T14" s="94">
        <f>+(((('Balance de energía'!S8*1000000000)/'Balance Energético (u.físicas)'!T$58)/1000)/'Balance Energético (u.físicas)'!T$59)</f>
        <v>0</v>
      </c>
      <c r="U14" s="94">
        <f>+(((('Balance de energía'!T8*1000000000)/'Balance Energético (u.físicas)'!U$58)/1000)/'Balance Energético (u.físicas)'!U$59)/1000</f>
        <v>14.727615268571425</v>
      </c>
      <c r="V14" s="94">
        <f>+(((('Balance de energía'!U8*1000000000)/'Balance Energético (u.físicas)'!V$58)/1000)/'Balance Energético (u.físicas)'!V$59)/1000</f>
        <v>4.4318266041911789</v>
      </c>
      <c r="W14" s="99">
        <f>+(((('Balance de energía'!V8*1000000000)/'Balance Energético (u.físicas)'!W$58)/1000)/'Balance Energético (u.físicas)'!W$59)/1000</f>
        <v>0</v>
      </c>
      <c r="X14" s="94">
        <f>+(((('Balance de energía'!W8*1000000000)/'Balance Energético (u.físicas)'!X$58)/1000)/'Balance Energético (u.físicas)'!X$59)/1000</f>
        <v>-74.155240028478559</v>
      </c>
      <c r="Y14" s="94">
        <f>+(((('Balance de energía'!X8*1000000000)/'Balance Energético (u.físicas)'!Y$58)/1000)/'Balance Energético (u.físicas)'!Y$59)/1000</f>
        <v>0</v>
      </c>
      <c r="Z14" s="94">
        <f>+(((('Balance de energía'!Y8*1000000000)/'Balance Energético (u.físicas)'!Z$58)/1000)/'Balance Energético (u.físicas)'!Z$59)/1000</f>
        <v>0</v>
      </c>
      <c r="AA14" s="94">
        <f>+(((('Balance de energía'!Z8*1000000000)/'Balance Energético (u.físicas)'!AA$58)/1000)/'Balance Energético (u.físicas)'!AA$59)/1000</f>
        <v>0</v>
      </c>
      <c r="AB14" s="127">
        <f>+(((('Balance de energía'!AA8*1000000000)/'Balance Energético (u.físicas)'!AB$58)/1000)/'Balance Energético (u.físicas)'!AB$59)/1000</f>
        <v>0.11941347669565222</v>
      </c>
      <c r="AC14" s="127">
        <f>+(((('Balance de energía'!AB8*1000000000)/'Balance Energético (u.físicas)'!AC$58)/1000)/'Balance Energético (u.físicas)'!AC$59)/1000</f>
        <v>0</v>
      </c>
      <c r="AE14" s="243"/>
    </row>
    <row r="15" spans="2:31">
      <c r="B15" s="68"/>
      <c r="C15" s="14" t="s">
        <v>215</v>
      </c>
      <c r="D15" s="25">
        <f>+(((('Balance de energía'!C9*1000000000)/'Balance Energético (u.físicas)'!$D$58)/1000)/'Balance Energético (u.físicas)'!$D$59)/1000</f>
        <v>0</v>
      </c>
      <c r="E15" s="25">
        <f>+(((('Balance de energía'!D9*1000000000)/'Balance Energético (u.físicas)'!E$58)/1000)/'Balance Energético (u.físicas)'!E$59)/1000</f>
        <v>252.05753137647253</v>
      </c>
      <c r="F15" s="25">
        <f>+(((('Balance de energía'!E9*1000000000)/'Balance Energético (u.físicas)'!F$58)/1000)/'Balance Energético (u.físicas)'!F$59)/1000</f>
        <v>-578.29018617576469</v>
      </c>
      <c r="G15" s="25">
        <f>+(((('Balance de energía'!F9*1000000000)/'Balance Energético (u.físicas)'!G$58)/1000)/'Balance Energético (u.físicas)'!G$59)/1000</f>
        <v>-332.94133832115665</v>
      </c>
      <c r="H15" s="25">
        <f>+(((('Balance de energía'!G9*1000000000)/'Balance Energético (u.físicas)'!H$58)/1000)/'Balance Energético (u.físicas)'!H$59)/1000</f>
        <v>0</v>
      </c>
      <c r="I15" s="25">
        <f>+(((('Balance de energía'!H9*1000000000)/'Balance Energético (u.físicas)'!I$58)/1000)/'Balance Energético (u.físicas)'!I$59)/1000</f>
        <v>0</v>
      </c>
      <c r="J15" s="25">
        <f>+(((('Balance de energía'!I9*1000000000)/'Balance Energético (u.físicas)'!J$58)/1000)/'Balance Energético (u.físicas)'!J$59)/1000</f>
        <v>0</v>
      </c>
      <c r="K15" s="26">
        <f>+(((('Balance de energía'!J9*1000000000)/'Balance Energético (u.físicas)'!K$58)/1000)/'Balance Energético (u.físicas)'!K$59)/1000</f>
        <v>1.0973724608171714E-3</v>
      </c>
      <c r="L15" s="27">
        <f>+(((('Balance de energía'!K9*1000000000)/'Balance Energético (u.físicas)'!L$58)/1000)/'Balance Energético (u.físicas)'!L$59)/1000</f>
        <v>124.375419289295</v>
      </c>
      <c r="M15" s="27">
        <f>+(((('Balance de energía'!L9*1000000000)/'Balance Energético (u.físicas)'!M$58)/1000)/'Balance Energético (u.físicas)'!M$59)/1000</f>
        <v>-28.583736251790206</v>
      </c>
      <c r="N15" s="27">
        <f>+(((('Balance de energía'!M9*1000000000)/'Balance Energético (u.físicas)'!N$58)/1000)/'Balance Energético (u.físicas)'!N$59)/1000</f>
        <v>77.711521777666661</v>
      </c>
      <c r="O15" s="27">
        <f>+(((('Balance de energía'!N9*1000000000)/'Balance Energético (u.físicas)'!O$58)/1000)/'Balance Energético (u.físicas)'!O$59)/1000</f>
        <v>2.3912919999999875</v>
      </c>
      <c r="P15" s="27">
        <f>+(((('Balance de energía'!O9*1000000000)/'Balance Energético (u.físicas)'!P$58)/1000)/'Balance Energético (u.físicas)'!P$59)/1000</f>
        <v>96.669701558015916</v>
      </c>
      <c r="Q15" s="27">
        <f>+(((('Balance de energía'!P9*1000000000)/'Balance Energético (u.físicas)'!Q$58)/1000)/'Balance Energético (u.físicas)'!Q$59)/1000</f>
        <v>0.74993966666666623</v>
      </c>
      <c r="R15" s="27">
        <f>+(((('Balance de energía'!Q9*1000000000)/'Balance Energético (u.físicas)'!R$58)/1000)/'Balance Energético (u.físicas)'!R$59)/1000</f>
        <v>109.92021033333344</v>
      </c>
      <c r="S15" s="27">
        <f>+(((('Balance de energía'!R9*1000000000)/'Balance Energético (u.físicas)'!S$58)/1000)/'Balance Energético (u.físicas)'!S$59)/1000</f>
        <v>0.3445699999999951</v>
      </c>
      <c r="T15" s="27">
        <f>+(((('Balance de energía'!S9*1000000000)/'Balance Energético (u.físicas)'!T$58)/1000)/'Balance Energético (u.físicas)'!T$59)</f>
        <v>-4.9999993712389219E-7</v>
      </c>
      <c r="U15" s="27">
        <f>+(((('Balance de energía'!T9*1000000000)/'Balance Energético (u.físicas)'!U$58)/1000)/'Balance Energético (u.físicas)'!U$59)/1000</f>
        <v>-44.113871578285668</v>
      </c>
      <c r="V15" s="27">
        <f>+(((('Balance de energía'!U9*1000000000)/'Balance Energético (u.físicas)'!V$58)/1000)/'Balance Energético (u.físicas)'!V$59)/1000</f>
        <v>-1.8814680483866586</v>
      </c>
      <c r="W15" s="28">
        <f>+(((('Balance de energía'!V9*1000000000)/'Balance Energético (u.físicas)'!W$58)/1000)/'Balance Energético (u.físicas)'!W$59)/1000</f>
        <v>830.13068211427696</v>
      </c>
      <c r="X15" s="27">
        <f>+(((('Balance de energía'!W9*1000000000)/'Balance Energético (u.físicas)'!X$58)/1000)/'Balance Energético (u.físicas)'!X$59)/1000</f>
        <v>-13.014169234474334</v>
      </c>
      <c r="Y15" s="27">
        <f>+(((('Balance de energía'!X9*1000000000)/'Balance Energético (u.físicas)'!Y$58)/1000)/'Balance Energético (u.físicas)'!Y$59)/1000</f>
        <v>0</v>
      </c>
      <c r="Z15" s="27">
        <f>+(((('Balance de energía'!Y9*1000000000)/'Balance Energético (u.físicas)'!Z$58)/1000)/'Balance Energético (u.físicas)'!Z$59)/1000</f>
        <v>0</v>
      </c>
      <c r="AA15" s="27">
        <f>+(((('Balance de energía'!Z9*1000000000)/'Balance Energético (u.físicas)'!AA$58)/1000)/'Balance Energético (u.físicas)'!AA$59)/1000</f>
        <v>0</v>
      </c>
      <c r="AB15" s="28">
        <f>+(((('Balance de energía'!AA9*1000000000)/'Balance Energético (u.físicas)'!AB$58)/1000)/'Balance Energético (u.físicas)'!AB$59)/1000</f>
        <v>-0.81045252887826136</v>
      </c>
      <c r="AC15" s="28">
        <f>+(((('Balance de energía'!AB9*1000000000)/'Balance Energético (u.físicas)'!AC$58)/1000)/'Balance Energético (u.físicas)'!AC$59)/1000</f>
        <v>0</v>
      </c>
      <c r="AE15" s="243"/>
    </row>
    <row r="16" spans="2:31">
      <c r="B16" s="68"/>
      <c r="C16" s="15" t="s">
        <v>216</v>
      </c>
      <c r="D16" s="29">
        <f>+(((('Balance de energía'!C10*1000000000)/'Balance Energético (u.físicas)'!$D$58)/1000)/'Balance Energético (u.físicas)'!$D$59)/1000</f>
        <v>9947.3140060000023</v>
      </c>
      <c r="E16" s="29">
        <f>+(((('Balance de energía'!D10*1000000000)/'Balance Energético (u.físicas)'!E$58)/1000)/'Balance Energético (u.físicas)'!E$59)/1000</f>
        <v>5172.0250693000089</v>
      </c>
      <c r="F16" s="29">
        <f>+(((('Balance de energía'!E10*1000000000)/'Balance Energético (u.físicas)'!F$58)/1000)/'Balance Energético (u.físicas)'!F$59)/1000</f>
        <v>10671.568933391427</v>
      </c>
      <c r="G16" s="29">
        <f>+(((('Balance de energía'!F10*1000000000)/'Balance Energético (u.físicas)'!G$58)/1000)/'Balance Energético (u.físicas)'!G$59)/1000</f>
        <v>22075.501111753532</v>
      </c>
      <c r="H16" s="29">
        <f>+(((('Balance de energía'!G10*1000000000)/'Balance Energético (u.físicas)'!H$58)/1000)/'Balance Energético (u.físicas)'!H$59)/1000</f>
        <v>19116.049738999995</v>
      </c>
      <c r="I16" s="29">
        <f>+(((('Balance de energía'!H10*1000000000)/'Balance Energético (u.físicas)'!I$58)/1000)/'Balance Energético (u.físicas)'!I$59)/1000</f>
        <v>2451.8394590000007</v>
      </c>
      <c r="J16" s="29">
        <f>+(((('Balance de energía'!I10*1000000000)/'Balance Energético (u.físicas)'!J$58)/1000)/'Balance Energético (u.físicas)'!J$59)/1000</f>
        <v>2638.8392108799999</v>
      </c>
      <c r="K16" s="8">
        <f>+(((('Balance de energía'!J10*1000000000)/'Balance Energético (u.físicas)'!K$58)/1000)/'Balance Energético (u.físicas)'!K$59)/1000</f>
        <v>159.83467132231692</v>
      </c>
      <c r="L16" s="29">
        <f>+(((('Balance de energía'!K10*1000000000)/'Balance Energético (u.físicas)'!L$58)/1000)/'Balance Energético (u.físicas)'!L$59)/1000</f>
        <v>6487.4676719028566</v>
      </c>
      <c r="M16" s="29">
        <f>+(((('Balance de energía'!L10*1000000000)/'Balance Energético (u.físicas)'!M$58)/1000)/'Balance Energético (u.físicas)'!M$59)/1000</f>
        <v>-269.14643998000003</v>
      </c>
      <c r="N16" s="29">
        <f>+(((('Balance de energía'!M10*1000000000)/'Balance Energético (u.físicas)'!N$58)/1000)/'Balance Energético (u.físicas)'!N$59)/1000</f>
        <v>596.50028541666666</v>
      </c>
      <c r="O16" s="29">
        <f>+(((('Balance de energía'!N10*1000000000)/'Balance Energético (u.físicas)'!O$58)/1000)/'Balance Energético (u.físicas)'!O$59)/1000</f>
        <v>-0.15085999999999719</v>
      </c>
      <c r="P16" s="29">
        <f>+(((('Balance de energía'!O10*1000000000)/'Balance Energético (u.físicas)'!P$58)/1000)/'Balance Energético (u.físicas)'!P$59)/1000</f>
        <v>1088.4632611383463</v>
      </c>
      <c r="Q16" s="29">
        <f>+(((('Balance de energía'!P10*1000000000)/'Balance Energético (u.físicas)'!Q$58)/1000)/'Balance Energético (u.físicas)'!Q$59)/1000</f>
        <v>3.6306306666666668</v>
      </c>
      <c r="R16" s="29">
        <f>+(((('Balance de energía'!Q10*1000000000)/'Balance Energético (u.físicas)'!R$58)/1000)/'Balance Energético (u.físicas)'!R$59)/1000</f>
        <v>698.21760233333339</v>
      </c>
      <c r="S16" s="29">
        <f>+(((('Balance de energía'!R10*1000000000)/'Balance Energético (u.físicas)'!S$58)/1000)/'Balance Energético (u.físicas)'!S$59)/1000</f>
        <v>180.88861799999995</v>
      </c>
      <c r="T16" s="29">
        <f>+(((('Balance de energía'!S10*1000000000)/'Balance Energético (u.físicas)'!T$58)/1000)/'Balance Energético (u.físicas)'!T$59)</f>
        <v>0</v>
      </c>
      <c r="U16" s="29">
        <f>+(((('Balance de energía'!T10*1000000000)/'Balance Energético (u.físicas)'!U$58)/1000)/'Balance Energético (u.físicas)'!U$59)/1000</f>
        <v>149.56242213257144</v>
      </c>
      <c r="V16" s="29">
        <f>+(((('Balance de energía'!U10*1000000000)/'Balance Energético (u.físicas)'!V$58)/1000)/'Balance Energético (u.físicas)'!V$59)/1000</f>
        <v>-15.186583924406857</v>
      </c>
      <c r="W16" s="92">
        <f>+(((('Balance de energía'!V10*1000000000)/'Balance Energético (u.físicas)'!W$58)/1000)/'Balance Energético (u.físicas)'!W$59)/1000</f>
        <v>-1.5554100000000002</v>
      </c>
      <c r="X16" s="29">
        <f>+(((('Balance de energía'!W10*1000000000)/'Balance Energético (u.físicas)'!X$58)/1000)/'Balance Energético (u.físicas)'!X$59)/1000</f>
        <v>-75.753902828664295</v>
      </c>
      <c r="Y16" s="29">
        <f>+(((('Balance de energía'!X10*1000000000)/'Balance Energético (u.físicas)'!Y$58)/1000)/'Balance Energético (u.físicas)'!Y$59)/1000</f>
        <v>0</v>
      </c>
      <c r="Z16" s="29">
        <f>+(((('Balance de energía'!Y10*1000000000)/'Balance Energético (u.físicas)'!Z$58)/1000)/'Balance Energético (u.físicas)'!Z$59)/1000</f>
        <v>0</v>
      </c>
      <c r="AA16" s="29">
        <f>+(((('Balance de energía'!Z10*1000000000)/'Balance Energético (u.físicas)'!AA$58)/1000)/'Balance Energético (u.físicas)'!AA$59)/1000</f>
        <v>0</v>
      </c>
      <c r="AB16" s="92">
        <f>+(((('Balance de energía'!AA10*1000000000)/'Balance Energético (u.físicas)'!AB$58)/1000)/'Balance Energético (u.físicas)'!AB$59)/1000</f>
        <v>-0.11941347669565222</v>
      </c>
      <c r="AC16" s="92">
        <f>+(((('Balance de energía'!AB10*1000000000)/'Balance Energético (u.físicas)'!AC$58)/1000)/'Balance Energético (u.físicas)'!AC$59)/1000</f>
        <v>-394.61300000000006</v>
      </c>
      <c r="AE16" s="243"/>
    </row>
    <row r="17" spans="2:34" ht="13.5" customHeight="1">
      <c r="B17" s="595" t="s">
        <v>217</v>
      </c>
      <c r="C17" s="102" t="s">
        <v>167</v>
      </c>
      <c r="D17" s="17">
        <f>+(((('Balance de energía'!C11*1000000000)/'Balance Energético (u.físicas)'!$D$58)/1000)/'Balance Energético (u.físicas)'!$D$59)/1000</f>
        <v>0</v>
      </c>
      <c r="E17" s="18">
        <f>+(((('Balance de energía'!D11*1000000000)/'Balance Energético (u.físicas)'!E$58)/1000)/'Balance Energético (u.físicas)'!E$59)/1000</f>
        <v>0</v>
      </c>
      <c r="F17" s="18">
        <f>+(((('Balance de energía'!E11*1000000000)/'Balance Energético (u.físicas)'!F$58)/1000)/'Balance Energético (u.físicas)'!F$59)/1000</f>
        <v>0</v>
      </c>
      <c r="G17" s="18">
        <f>+(((('Balance de energía'!F11*1000000000)/'Balance Energético (u.físicas)'!G$58)/1000)/'Balance Energético (u.físicas)'!G$59)/1000</f>
        <v>0</v>
      </c>
      <c r="H17" s="18">
        <f>+(((('Balance de energía'!G11*1000000000)/'Balance Energético (u.físicas)'!H$58)/1000)/'Balance Energético (u.físicas)'!H$59)/1000</f>
        <v>0</v>
      </c>
      <c r="I17" s="18">
        <f>+(((('Balance de energía'!H11*1000000000)/'Balance Energético (u.físicas)'!I$58)/1000)/'Balance Energético (u.físicas)'!I$59)/1000</f>
        <v>0</v>
      </c>
      <c r="J17" s="18">
        <f>+(((('Balance de energía'!I11*1000000000)/'Balance Energético (u.físicas)'!J$58)/1000)/'Balance Energético (u.físicas)'!J$59)/1000</f>
        <v>0</v>
      </c>
      <c r="K17" s="19">
        <f>+(((('Balance de energía'!J11*1000000000)/'Balance Energético (u.físicas)'!K$58)/1000)/'Balance Energético (u.físicas)'!K$59)/1000</f>
        <v>0</v>
      </c>
      <c r="L17" s="18">
        <f>+(((('Balance de energía'!K11*1000000000)/'Balance Energético (u.físicas)'!L$58)/1000)/'Balance Energético (u.físicas)'!L$59)/1000</f>
        <v>0</v>
      </c>
      <c r="M17" s="18">
        <f>+(((('Balance de energía'!L11*1000000000)/'Balance Energético (u.físicas)'!M$58)/1000)/'Balance Energético (u.físicas)'!M$59)/1000</f>
        <v>0</v>
      </c>
      <c r="N17" s="18">
        <f>+(((('Balance de energía'!M11*1000000000)/'Balance Energético (u.físicas)'!N$58)/1000)/'Balance Energético (u.físicas)'!N$59)/1000</f>
        <v>0</v>
      </c>
      <c r="O17" s="18">
        <f>+(((('Balance de energía'!N11*1000000000)/'Balance Energético (u.físicas)'!O$58)/1000)/'Balance Energético (u.físicas)'!O$59)/1000</f>
        <v>0</v>
      </c>
      <c r="P17" s="18">
        <f>+(((('Balance de energía'!O11*1000000000)/'Balance Energético (u.físicas)'!P$58)/1000)/'Balance Energético (u.físicas)'!P$59)/1000</f>
        <v>0</v>
      </c>
      <c r="Q17" s="18">
        <f>+(((('Balance de energía'!P11*1000000000)/'Balance Energético (u.físicas)'!Q$58)/1000)/'Balance Energético (u.físicas)'!Q$59)/1000</f>
        <v>0</v>
      </c>
      <c r="R17" s="18">
        <f>+(((('Balance de energía'!Q11*1000000000)/'Balance Energético (u.físicas)'!R$58)/1000)/'Balance Energético (u.físicas)'!R$59)/1000</f>
        <v>0</v>
      </c>
      <c r="S17" s="18">
        <f>+(((('Balance de energía'!R11*1000000000)/'Balance Energético (u.físicas)'!S$58)/1000)/'Balance Energético (u.físicas)'!S$59)/1000</f>
        <v>0</v>
      </c>
      <c r="T17" s="18">
        <f>+(((('Balance de energía'!S11*1000000000)/'Balance Energético (u.físicas)'!T$58)/1000)/'Balance Energético (u.físicas)'!T$59)</f>
        <v>0</v>
      </c>
      <c r="U17" s="18">
        <f>+(((('Balance de energía'!T11*1000000000)/'Balance Energético (u.físicas)'!U$58)/1000)/'Balance Energético (u.físicas)'!U$59)/1000</f>
        <v>0</v>
      </c>
      <c r="V17" s="18">
        <f>+(((('Balance de energía'!U11*1000000000)/'Balance Energético (u.físicas)'!V$58)/1000)/'Balance Energético (u.físicas)'!V$59)/1000</f>
        <v>0</v>
      </c>
      <c r="W17" s="30">
        <f>+(((('Balance de energía'!V11*1000000000)/'Balance Energético (u.físicas)'!W$58)/1000)/'Balance Energético (u.físicas)'!W$59)/1000</f>
        <v>0</v>
      </c>
      <c r="X17" s="18">
        <f>+(((('Balance de energía'!W11*1000000000)/'Balance Energético (u.físicas)'!X$58)/1000)/'Balance Energético (u.físicas)'!X$59)/1000</f>
        <v>0</v>
      </c>
      <c r="Y17" s="18">
        <f>+(((('Balance de energía'!X11*1000000000)/'Balance Energético (u.físicas)'!Y$58)/1000)/'Balance Energético (u.físicas)'!Y$59)/1000</f>
        <v>0</v>
      </c>
      <c r="Z17" s="18">
        <f>+(((('Balance de energía'!Y11*1000000000)/'Balance Energético (u.físicas)'!Z$58)/1000)/'Balance Energético (u.físicas)'!Z$59)/1000</f>
        <v>0</v>
      </c>
      <c r="AA17" s="18">
        <f>+(((('Balance de energía'!Z11*1000000000)/'Balance Energético (u.físicas)'!AA$58)/1000)/'Balance Energético (u.físicas)'!AA$59)/1000</f>
        <v>0</v>
      </c>
      <c r="AB17" s="30">
        <f>+(((('Balance de energía'!AA11*1000000000)/'Balance Energético (u.físicas)'!AB$58)/1000)/'Balance Energético (u.físicas)'!AB$59)/1000</f>
        <v>0</v>
      </c>
      <c r="AC17" s="30">
        <f>+(((('Balance de energía'!AB11*1000000000)/'Balance Energético (u.físicas)'!AC$58)/1000)/'Balance Energético (u.físicas)'!AC$59)/1000</f>
        <v>0</v>
      </c>
      <c r="AE17" s="243"/>
      <c r="AH17" s="246"/>
    </row>
    <row r="18" spans="2:34" ht="15">
      <c r="B18" s="596"/>
      <c r="C18" s="102" t="s">
        <v>176</v>
      </c>
      <c r="D18" s="112">
        <f>+(((('Balance de energía'!C12*1000000000)/'Balance Energético (u.físicas)'!$D$58)/1000)/'Balance Energético (u.físicas)'!$D$59)/1000</f>
        <v>0</v>
      </c>
      <c r="E18" s="83">
        <f>+(((('Balance de energía'!D12*1000000000)/'Balance Energético (u.físicas)'!E$58)/1000)/'Balance Energético (u.físicas)'!E$59)/1000</f>
        <v>-2428.8363449058888</v>
      </c>
      <c r="F18" s="83">
        <f>+(((('Balance de energía'!E12*1000000000)/'Balance Energético (u.físicas)'!F$58)/1000)/'Balance Energético (u.físicas)'!F$59)/1000</f>
        <v>-10381.121572995764</v>
      </c>
      <c r="G18" s="83">
        <f>+(((('Balance de energía'!F12*1000000000)/'Balance Energético (u.físicas)'!G$58)/1000)/'Balance Energético (u.físicas)'!G$59)/1000</f>
        <v>-2837.3921842400009</v>
      </c>
      <c r="H18" s="83">
        <f>+(((('Balance de energía'!G12*1000000000)/'Balance Energético (u.físicas)'!H$58)/1000)/'Balance Energético (u.físicas)'!H$59)/1000</f>
        <v>-18938.229771999995</v>
      </c>
      <c r="I18" s="83">
        <f>+(((('Balance de energía'!H12*1000000000)/'Balance Energético (u.físicas)'!I$58)/1000)/'Balance Energético (u.físicas)'!I$59)/1000</f>
        <v>-2449.2784590000006</v>
      </c>
      <c r="J18" s="83">
        <f>+(((('Balance de energía'!I12*1000000000)/'Balance Energético (u.físicas)'!J$58)/1000)/'Balance Energético (u.físicas)'!J$59)/1000</f>
        <v>-2638.616685</v>
      </c>
      <c r="K18" s="113">
        <f>+(((('Balance de energía'!J12*1000000000)/'Balance Energético (u.físicas)'!K$58)/1000)/'Balance Energético (u.físicas)'!K$59)/1000</f>
        <v>-120.3945289498561</v>
      </c>
      <c r="L18" s="83">
        <f>+(((('Balance de energía'!K12*1000000000)/'Balance Energético (u.físicas)'!L$58)/1000)/'Balance Energético (u.físicas)'!L$59)/1000</f>
        <v>-473.29156265601881</v>
      </c>
      <c r="M18" s="83">
        <f>+(((('Balance de energía'!L12*1000000000)/'Balance Energético (u.físicas)'!M$58)/1000)/'Balance Energético (u.físicas)'!M$59)/1000</f>
        <v>-16.187000000000001</v>
      </c>
      <c r="N18" s="83">
        <f>+(((('Balance de energía'!M12*1000000000)/'Balance Energético (u.físicas)'!N$58)/1000)/'Balance Energético (u.físicas)'!N$59)/1000</f>
        <v>0</v>
      </c>
      <c r="O18" s="83">
        <f>+(((('Balance de energía'!N12*1000000000)/'Balance Energético (u.físicas)'!O$58)/1000)/'Balance Energético (u.físicas)'!O$59)/1000</f>
        <v>0</v>
      </c>
      <c r="P18" s="83">
        <f>+(((('Balance de energía'!O12*1000000000)/'Balance Energético (u.físicas)'!P$58)/1000)/'Balance Energético (u.físicas)'!P$59)/1000</f>
        <v>-0.33505000000000007</v>
      </c>
      <c r="Q18" s="83">
        <f>+(((('Balance de energía'!P12*1000000000)/'Balance Energético (u.físicas)'!Q$58)/1000)/'Balance Energético (u.físicas)'!Q$59)/1000</f>
        <v>0</v>
      </c>
      <c r="R18" s="83">
        <f>+(((('Balance de energía'!Q12*1000000000)/'Balance Energético (u.físicas)'!R$58)/1000)/'Balance Energético (u.físicas)'!R$59)/1000</f>
        <v>0</v>
      </c>
      <c r="S18" s="83">
        <f>+(((('Balance de energía'!R12*1000000000)/'Balance Energético (u.físicas)'!S$58)/1000)/'Balance Energético (u.físicas)'!S$59)/1000</f>
        <v>0</v>
      </c>
      <c r="T18" s="83">
        <f>+(((('Balance de energía'!S12*1000000000)/'Balance Energético (u.físicas)'!T$58)/1000)/'Balance Energético (u.físicas)'!T$59)</f>
        <v>0</v>
      </c>
      <c r="U18" s="83">
        <f>+(((('Balance de energía'!T12*1000000000)/'Balance Energético (u.físicas)'!U$58)/1000)/'Balance Energético (u.físicas)'!U$59)/1000</f>
        <v>-239.55981428571428</v>
      </c>
      <c r="V18" s="83">
        <f>+(((('Balance de energía'!U12*1000000000)/'Balance Energético (u.físicas)'!V$58)/1000)/'Balance Energético (u.físicas)'!V$59)/1000</f>
        <v>0</v>
      </c>
      <c r="W18" s="120">
        <f>+(((('Balance de energía'!V12*1000000000)/'Balance Energético (u.físicas)'!W$58)/1000)/'Balance Energético (u.físicas)'!W$59)/1000</f>
        <v>67953.537166300201</v>
      </c>
      <c r="X18" s="83">
        <f>+(((('Balance de energía'!W12*1000000000)/'Balance Energético (u.físicas)'!X$58)/1000)/'Balance Energético (u.físicas)'!X$59)/1000</f>
        <v>0</v>
      </c>
      <c r="Y18" s="83">
        <f>+(((('Balance de energía'!X12*1000000000)/'Balance Energético (u.físicas)'!Y$58)/1000)/'Balance Energético (u.físicas)'!Y$59)/1000</f>
        <v>0</v>
      </c>
      <c r="Z18" s="83">
        <f>+(((('Balance de energía'!Y12*1000000000)/'Balance Energético (u.físicas)'!Z$58)/1000)/'Balance Energético (u.físicas)'!Z$59)/1000</f>
        <v>0</v>
      </c>
      <c r="AA18" s="83">
        <f>+(((('Balance de energía'!Z12*1000000000)/'Balance Energético (u.físicas)'!AA$58)/1000)/'Balance Energético (u.físicas)'!AA$59)/1000</f>
        <v>0</v>
      </c>
      <c r="AB18" s="120">
        <f>+(((('Balance de energía'!AA12*1000000000)/'Balance Energético (u.físicas)'!AB$58)/1000)/'Balance Energético (u.físicas)'!AB$59)/1000</f>
        <v>0</v>
      </c>
      <c r="AC18" s="120">
        <f>+(((('Balance de energía'!AB12*1000000000)/'Balance Energético (u.físicas)'!AC$58)/1000)/'Balance Energético (u.físicas)'!AC$59)/1000</f>
        <v>0</v>
      </c>
      <c r="AE18" s="243"/>
      <c r="AH18" s="246"/>
    </row>
    <row r="19" spans="2:34" ht="15">
      <c r="B19" s="596"/>
      <c r="C19" s="102" t="s">
        <v>177</v>
      </c>
      <c r="D19" s="112">
        <f>+(((('Balance de energía'!C13*1000000000)/'Balance Energético (u.físicas)'!$D$58)/1000)/'Balance Energético (u.físicas)'!$D$59)/1000</f>
        <v>0</v>
      </c>
      <c r="E19" s="83">
        <f>+(((('Balance de energía'!D13*1000000000)/'Balance Energético (u.físicas)'!E$58)/1000)/'Balance Energético (u.físicas)'!E$59)/1000</f>
        <v>-109.79782795436249</v>
      </c>
      <c r="F19" s="83">
        <f>+(((('Balance de energía'!E13*1000000000)/'Balance Energético (u.físicas)'!F$58)/1000)/'Balance Energético (u.físicas)'!F$59)/1000</f>
        <v>0</v>
      </c>
      <c r="G19" s="83">
        <f>+(((('Balance de energía'!F13*1000000000)/'Balance Energético (u.físicas)'!G$58)/1000)/'Balance Energético (u.físicas)'!G$59)/1000</f>
        <v>-8944.7021447904972</v>
      </c>
      <c r="H19" s="83">
        <f>+(((('Balance de energía'!G13*1000000000)/'Balance Energético (u.físicas)'!H$58)/1000)/'Balance Energético (u.físicas)'!H$59)/1000</f>
        <v>-177.81996699999999</v>
      </c>
      <c r="I19" s="83">
        <f>+(((('Balance de energía'!H13*1000000000)/'Balance Energético (u.físicas)'!I$58)/1000)/'Balance Energético (u.físicas)'!I$59)/1000</f>
        <v>-2.5609999999999999</v>
      </c>
      <c r="J19" s="83">
        <f>+(((('Balance de energía'!I13*1000000000)/'Balance Energético (u.físicas)'!J$58)/1000)/'Balance Energético (u.físicas)'!J$59)/1000</f>
        <v>-0.22252588000000001</v>
      </c>
      <c r="K19" s="113">
        <f>+(((('Balance de energía'!J13*1000000000)/'Balance Energético (u.físicas)'!K$58)/1000)/'Balance Energético (u.físicas)'!K$59)/1000</f>
        <v>-1.3819469999999998</v>
      </c>
      <c r="L19" s="83">
        <f>+(((('Balance de energía'!K13*1000000000)/'Balance Energético (u.físicas)'!L$58)/1000)/'Balance Energético (u.físicas)'!L$59)/1000</f>
        <v>-78.511228442363702</v>
      </c>
      <c r="M19" s="83">
        <f>+(((('Balance de energía'!L13*1000000000)/'Balance Energético (u.físicas)'!M$58)/1000)/'Balance Energético (u.físicas)'!M$59)/1000</f>
        <v>-55.009940999999984</v>
      </c>
      <c r="N19" s="83">
        <f>+(((('Balance de energía'!M13*1000000000)/'Balance Energético (u.físicas)'!N$58)/1000)/'Balance Energético (u.físicas)'!N$59)/1000</f>
        <v>-2.7290000000000001E-3</v>
      </c>
      <c r="O19" s="83">
        <f>+(((('Balance de energía'!N13*1000000000)/'Balance Energético (u.físicas)'!O$58)/1000)/'Balance Energético (u.físicas)'!O$59)/1000</f>
        <v>0</v>
      </c>
      <c r="P19" s="83">
        <f>+(((('Balance de energía'!O13*1000000000)/'Balance Energético (u.físicas)'!P$58)/1000)/'Balance Energético (u.físicas)'!P$59)/1000</f>
        <v>-0.25155900000000009</v>
      </c>
      <c r="Q19" s="83">
        <f>+(((('Balance de energía'!P13*1000000000)/'Balance Energético (u.físicas)'!Q$58)/1000)/'Balance Energético (u.físicas)'!Q$59)/1000</f>
        <v>0</v>
      </c>
      <c r="R19" s="83">
        <f>+(((('Balance de energía'!Q13*1000000000)/'Balance Energético (u.físicas)'!R$58)/1000)/'Balance Energético (u.físicas)'!R$59)/1000</f>
        <v>0</v>
      </c>
      <c r="S19" s="83">
        <f>+(((('Balance de energía'!R13*1000000000)/'Balance Energético (u.físicas)'!S$58)/1000)/'Balance Energético (u.físicas)'!S$59)/1000</f>
        <v>0</v>
      </c>
      <c r="T19" s="83">
        <f>+(((('Balance de energía'!S13*1000000000)/'Balance Energético (u.físicas)'!T$58)/1000)/'Balance Energético (u.físicas)'!T$59)</f>
        <v>0</v>
      </c>
      <c r="U19" s="83">
        <f>+(((('Balance de energía'!T13*1000000000)/'Balance Energético (u.físicas)'!U$58)/1000)/'Balance Energético (u.físicas)'!U$59)/1000</f>
        <v>0</v>
      </c>
      <c r="V19" s="83">
        <f>+(((('Balance de energía'!U13*1000000000)/'Balance Energético (u.físicas)'!V$58)/1000)/'Balance Energético (u.físicas)'!V$59)/1000</f>
        <v>0</v>
      </c>
      <c r="W19" s="120">
        <f>+(((('Balance de energía'!V13*1000000000)/'Balance Energético (u.físicas)'!W$58)/1000)/'Balance Energético (u.físicas)'!W$59)/1000</f>
        <v>7498.2363419700159</v>
      </c>
      <c r="X19" s="83">
        <f>+(((('Balance de energía'!W13*1000000000)/'Balance Energético (u.físicas)'!X$58)/1000)/'Balance Energético (u.físicas)'!X$59)/1000</f>
        <v>0</v>
      </c>
      <c r="Y19" s="83">
        <f>+(((('Balance de energía'!X13*1000000000)/'Balance Energético (u.físicas)'!Y$58)/1000)/'Balance Energético (u.físicas)'!Y$59)/1000</f>
        <v>0</v>
      </c>
      <c r="Z19" s="83">
        <f>+(((('Balance de energía'!Y13*1000000000)/'Balance Energético (u.físicas)'!Z$58)/1000)/'Balance Energético (u.físicas)'!Z$59)/1000</f>
        <v>0</v>
      </c>
      <c r="AA19" s="83">
        <f>+(((('Balance de energía'!Z13*1000000000)/'Balance Energético (u.físicas)'!AA$58)/1000)/'Balance Energético (u.físicas)'!AA$59)/1000</f>
        <v>0</v>
      </c>
      <c r="AB19" s="120">
        <f>+(((('Balance de energía'!AA13*1000000000)/'Balance Energético (u.físicas)'!AB$58)/1000)/'Balance Energético (u.físicas)'!AB$59)/1000</f>
        <v>0</v>
      </c>
      <c r="AC19" s="120">
        <f>+(((('Balance de energía'!AB13*1000000000)/'Balance Energético (u.físicas)'!AC$58)/1000)/'Balance Energético (u.físicas)'!AC$59)/1000</f>
        <v>0</v>
      </c>
      <c r="AE19" s="243"/>
      <c r="AH19" s="246"/>
    </row>
    <row r="20" spans="2:34" ht="15">
      <c r="B20" s="596"/>
      <c r="C20" s="102" t="s">
        <v>169</v>
      </c>
      <c r="D20" s="112">
        <f>+(((('Balance de energía'!C14*1000000000)/'Balance Energético (u.físicas)'!$D$58)/1000)/'Balance Energético (u.físicas)'!$D$59)/1000</f>
        <v>0</v>
      </c>
      <c r="E20" s="83">
        <f>+(((('Balance de energía'!D14*1000000000)/'Balance Energético (u.físicas)'!E$58)/1000)/'Balance Energético (u.físicas)'!E$59)/1000</f>
        <v>0</v>
      </c>
      <c r="F20" s="83">
        <f>+(((('Balance de energía'!E14*1000000000)/'Balance Energético (u.físicas)'!F$58)/1000)/'Balance Energético (u.físicas)'!F$59)/1000</f>
        <v>-529.30769657142866</v>
      </c>
      <c r="G20" s="83">
        <f>+(((('Balance de energía'!F14*1000000000)/'Balance Energético (u.físicas)'!G$58)/1000)/'Balance Energético (u.físicas)'!G$59)/1000</f>
        <v>0</v>
      </c>
      <c r="H20" s="83">
        <f>+(((('Balance de energía'!G14*1000000000)/'Balance Energético (u.físicas)'!H$58)/1000)/'Balance Energético (u.físicas)'!H$59)/1000</f>
        <v>0</v>
      </c>
      <c r="I20" s="83">
        <f>+(((('Balance de energía'!H14*1000000000)/'Balance Energético (u.físicas)'!I$58)/1000)/'Balance Energético (u.físicas)'!I$59)/1000</f>
        <v>0</v>
      </c>
      <c r="J20" s="83">
        <f>+(((('Balance de energía'!I14*1000000000)/'Balance Energético (u.físicas)'!J$58)/1000)/'Balance Energético (u.físicas)'!J$59)/1000</f>
        <v>0</v>
      </c>
      <c r="K20" s="113">
        <f>+(((('Balance de energía'!J14*1000000000)/'Balance Energético (u.físicas)'!K$58)/1000)/'Balance Energético (u.físicas)'!K$59)/1000</f>
        <v>0</v>
      </c>
      <c r="L20" s="83">
        <f>+(((('Balance de energía'!K14*1000000000)/'Balance Energético (u.físicas)'!L$58)/1000)/'Balance Energético (u.físicas)'!L$59)/1000</f>
        <v>0</v>
      </c>
      <c r="M20" s="83">
        <f>+(((('Balance de energía'!L14*1000000000)/'Balance Energético (u.físicas)'!M$58)/1000)/'Balance Energético (u.físicas)'!M$59)/1000</f>
        <v>0</v>
      </c>
      <c r="N20" s="83">
        <f>+(((('Balance de energía'!M14*1000000000)/'Balance Energético (u.físicas)'!N$58)/1000)/'Balance Energético (u.físicas)'!N$59)/1000</f>
        <v>0</v>
      </c>
      <c r="O20" s="83">
        <f>+(((('Balance de energía'!N14*1000000000)/'Balance Energético (u.físicas)'!O$58)/1000)/'Balance Energético (u.físicas)'!O$59)/1000</f>
        <v>0</v>
      </c>
      <c r="P20" s="83">
        <f>+(((('Balance de energía'!O14*1000000000)/'Balance Energético (u.físicas)'!P$58)/1000)/'Balance Energético (u.físicas)'!P$59)/1000</f>
        <v>0</v>
      </c>
      <c r="Q20" s="83">
        <f>+(((('Balance de energía'!P14*1000000000)/'Balance Energético (u.físicas)'!Q$58)/1000)/'Balance Energético (u.físicas)'!Q$59)/1000</f>
        <v>0</v>
      </c>
      <c r="R20" s="83">
        <f>+(((('Balance de energía'!Q14*1000000000)/'Balance Energético (u.físicas)'!R$58)/1000)/'Balance Energético (u.físicas)'!R$59)/1000</f>
        <v>0</v>
      </c>
      <c r="S20" s="83">
        <f>+(((('Balance de energía'!R14*1000000000)/'Balance Energético (u.físicas)'!S$58)/1000)/'Balance Energético (u.físicas)'!S$59)/1000</f>
        <v>0</v>
      </c>
      <c r="T20" s="83">
        <f>+(((('Balance de energía'!S14*1000000000)/'Balance Energético (u.físicas)'!T$58)/1000)/'Balance Energético (u.físicas)'!T$59)</f>
        <v>0</v>
      </c>
      <c r="U20" s="83">
        <f>+(((('Balance de energía'!T14*1000000000)/'Balance Energético (u.físicas)'!U$58)/1000)/'Balance Energético (u.físicas)'!U$59)/1000</f>
        <v>0</v>
      </c>
      <c r="V20" s="83">
        <f>+(((('Balance de energía'!U14*1000000000)/'Balance Energético (u.físicas)'!V$58)/1000)/'Balance Energético (u.físicas)'!V$59)/1000</f>
        <v>0</v>
      </c>
      <c r="W20" s="120">
        <f>+(((('Balance de energía'!V14*1000000000)/'Balance Energético (u.físicas)'!W$58)/1000)/'Balance Energético (u.físicas)'!W$59)/1000</f>
        <v>0</v>
      </c>
      <c r="X20" s="83">
        <f>+(((('Balance de energía'!W14*1000000000)/'Balance Energético (u.físicas)'!X$58)/1000)/'Balance Energético (u.físicas)'!X$59)/1000</f>
        <v>411.51218297142856</v>
      </c>
      <c r="Y20" s="83">
        <f>+(((('Balance de energía'!X14*1000000000)/'Balance Energético (u.físicas)'!Y$58)/1000)/'Balance Energético (u.físicas)'!Y$59)/1000</f>
        <v>200525.27472527471</v>
      </c>
      <c r="Z20" s="83">
        <f>+(((('Balance de energía'!Y14*1000000000)/'Balance Energético (u.físicas)'!Z$58)/1000)/'Balance Energético (u.físicas)'!Z$59)/1000</f>
        <v>16.514423076923073</v>
      </c>
      <c r="AA20" s="83">
        <f>+(((('Balance de energía'!Z14*1000000000)/'Balance Energético (u.físicas)'!AA$58)/1000)/'Balance Energético (u.físicas)'!AA$59)/1000</f>
        <v>0</v>
      </c>
      <c r="AB20" s="120">
        <f>+(((('Balance de energía'!AA14*1000000000)/'Balance Energético (u.físicas)'!AB$58)/1000)/'Balance Energético (u.físicas)'!AB$59)/1000</f>
        <v>0</v>
      </c>
      <c r="AC20" s="120">
        <f>+(((('Balance de energía'!AB14*1000000000)/'Balance Energético (u.físicas)'!AC$58)/1000)/'Balance Energético (u.físicas)'!AC$59)/1000</f>
        <v>0</v>
      </c>
      <c r="AE20" s="243"/>
      <c r="AH20" s="246"/>
    </row>
    <row r="21" spans="2:34" ht="15">
      <c r="B21" s="596"/>
      <c r="C21" s="102" t="s">
        <v>170</v>
      </c>
      <c r="D21" s="112">
        <f>+(((('Balance de energía'!C15*1000000000)/'Balance Energético (u.físicas)'!$D$58)/1000)/'Balance Energético (u.físicas)'!$D$59)/1000</f>
        <v>0</v>
      </c>
      <c r="E21" s="83">
        <f>+(((('Balance de energía'!D15*1000000000)/'Balance Energético (u.físicas)'!E$58)/1000)/'Balance Energético (u.físicas)'!E$59)/1000</f>
        <v>0</v>
      </c>
      <c r="F21" s="83">
        <f>+(((('Balance de energía'!E15*1000000000)/'Balance Energético (u.físicas)'!F$58)/1000)/'Balance Energético (u.físicas)'!F$59)/1000</f>
        <v>0</v>
      </c>
      <c r="G21" s="83">
        <f>+(((('Balance de energía'!F15*1000000000)/'Balance Energético (u.físicas)'!G$58)/1000)/'Balance Energético (u.físicas)'!G$59)/1000</f>
        <v>0</v>
      </c>
      <c r="H21" s="83">
        <f>+(((('Balance de energía'!G15*1000000000)/'Balance Energético (u.físicas)'!H$58)/1000)/'Balance Energético (u.físicas)'!H$59)/1000</f>
        <v>0</v>
      </c>
      <c r="I21" s="83">
        <f>+(((('Balance de energía'!H15*1000000000)/'Balance Energético (u.físicas)'!I$58)/1000)/'Balance Energético (u.físicas)'!I$59)/1000</f>
        <v>0</v>
      </c>
      <c r="J21" s="83">
        <f>+(((('Balance de energía'!I15*1000000000)/'Balance Energético (u.físicas)'!J$58)/1000)/'Balance Energético (u.físicas)'!J$59)/1000</f>
        <v>0</v>
      </c>
      <c r="K21" s="113">
        <f>+(((('Balance de energía'!J15*1000000000)/'Balance Energético (u.físicas)'!K$58)/1000)/'Balance Energético (u.físicas)'!K$59)/1000</f>
        <v>0</v>
      </c>
      <c r="L21" s="83">
        <f>+(((('Balance de energía'!K15*1000000000)/'Balance Energético (u.físicas)'!L$58)/1000)/'Balance Energético (u.físicas)'!L$59)/1000</f>
        <v>0</v>
      </c>
      <c r="M21" s="83">
        <f>+(((('Balance de energía'!L15*1000000000)/'Balance Energético (u.físicas)'!M$58)/1000)/'Balance Energético (u.físicas)'!M$59)/1000</f>
        <v>0</v>
      </c>
      <c r="N21" s="83">
        <f>+(((('Balance de energía'!M15*1000000000)/'Balance Energético (u.físicas)'!N$58)/1000)/'Balance Energético (u.físicas)'!N$59)/1000</f>
        <v>0</v>
      </c>
      <c r="O21" s="83">
        <f>+(((('Balance de energía'!N15*1000000000)/'Balance Energético (u.físicas)'!O$58)/1000)/'Balance Energético (u.físicas)'!O$59)/1000</f>
        <v>0</v>
      </c>
      <c r="P21" s="83">
        <f>+(((('Balance de energía'!O15*1000000000)/'Balance Energético (u.físicas)'!P$58)/1000)/'Balance Energético (u.físicas)'!P$59)/1000</f>
        <v>0</v>
      </c>
      <c r="Q21" s="83">
        <f>+(((('Balance de energía'!P15*1000000000)/'Balance Energético (u.físicas)'!Q$58)/1000)/'Balance Energético (u.físicas)'!Q$59)/1000</f>
        <v>0</v>
      </c>
      <c r="R21" s="83">
        <f>+(((('Balance de energía'!Q15*1000000000)/'Balance Energético (u.físicas)'!R$58)/1000)/'Balance Energético (u.físicas)'!R$59)/1000</f>
        <v>0</v>
      </c>
      <c r="S21" s="83">
        <f>+(((('Balance de energía'!R15*1000000000)/'Balance Energético (u.físicas)'!S$58)/1000)/'Balance Energético (u.físicas)'!S$59)/1000</f>
        <v>0</v>
      </c>
      <c r="T21" s="83">
        <f>+(((('Balance de energía'!S15*1000000000)/'Balance Energético (u.físicas)'!T$58)/1000)/'Balance Energético (u.físicas)'!T$59)</f>
        <v>0</v>
      </c>
      <c r="U21" s="83">
        <f>+(((('Balance de energía'!T15*1000000000)/'Balance Energético (u.físicas)'!U$58)/1000)/'Balance Energético (u.físicas)'!U$59)/1000</f>
        <v>0</v>
      </c>
      <c r="V21" s="83">
        <f>+(((('Balance de energía'!U15*1000000000)/'Balance Energético (u.físicas)'!V$58)/1000)/'Balance Energético (u.físicas)'!V$59)/1000</f>
        <v>0</v>
      </c>
      <c r="W21" s="120">
        <f>+(((('Balance de energía'!V15*1000000000)/'Balance Energético (u.físicas)'!W$58)/1000)/'Balance Energético (u.físicas)'!W$59)/1000</f>
        <v>0</v>
      </c>
      <c r="X21" s="83">
        <f>+(((('Balance de energía'!W15*1000000000)/'Balance Energético (u.físicas)'!X$58)/1000)/'Balance Energético (u.físicas)'!X$59)/1000</f>
        <v>-336.12963428571425</v>
      </c>
      <c r="Y21" s="83">
        <f>+(((('Balance de energía'!X15*1000000000)/'Balance Energético (u.físicas)'!Y$58)/1000)/'Balance Energético (u.físicas)'!Y$59)/1000</f>
        <v>0</v>
      </c>
      <c r="Z21" s="83">
        <f>+(((('Balance de energía'!Y15*1000000000)/'Balance Energético (u.físicas)'!Z$58)/1000)/'Balance Energético (u.físicas)'!Z$59)/1000</f>
        <v>0</v>
      </c>
      <c r="AA21" s="83">
        <f>+(((('Balance de energía'!Z15*1000000000)/'Balance Energético (u.físicas)'!AA$58)/1000)/'Balance Energético (u.físicas)'!AA$59)/1000</f>
        <v>977586.11111111112</v>
      </c>
      <c r="AB21" s="120">
        <f>+(((('Balance de energía'!AA15*1000000000)/'Balance Energético (u.físicas)'!AB$58)/1000)/'Balance Energético (u.físicas)'!AB$59)/1000</f>
        <v>0</v>
      </c>
      <c r="AC21" s="120">
        <f>+(((('Balance de energía'!AB15*1000000000)/'Balance Energético (u.físicas)'!AC$58)/1000)/'Balance Energético (u.físicas)'!AC$59)/1000</f>
        <v>0</v>
      </c>
      <c r="AE21" s="243"/>
      <c r="AH21" s="246"/>
    </row>
    <row r="22" spans="2:34" ht="15">
      <c r="B22" s="596"/>
      <c r="C22" s="102" t="s">
        <v>171</v>
      </c>
      <c r="D22" s="112">
        <f>+(((('Balance de energía'!C16*1000000000)/'Balance Energético (u.físicas)'!$D$58)/1000)/'Balance Energético (u.físicas)'!$D$59)/1000</f>
        <v>0</v>
      </c>
      <c r="E22" s="83">
        <f>+(((('Balance de energía'!D16*1000000000)/'Balance Energético (u.físicas)'!E$58)/1000)/'Balance Energético (u.físicas)'!E$59)/1000</f>
        <v>-3.2259779466866503</v>
      </c>
      <c r="F22" s="83">
        <f>+(((('Balance de energía'!E16*1000000000)/'Balance Energético (u.físicas)'!F$58)/1000)/'Balance Energético (u.físicas)'!F$59)/1000</f>
        <v>0</v>
      </c>
      <c r="G22" s="83">
        <f>+(((('Balance de energía'!F16*1000000000)/'Balance Energético (u.físicas)'!G$58)/1000)/'Balance Energético (u.físicas)'!G$59)/1000</f>
        <v>0</v>
      </c>
      <c r="H22" s="83">
        <f>+(((('Balance de energía'!G16*1000000000)/'Balance Energético (u.físicas)'!H$58)/1000)/'Balance Energético (u.físicas)'!H$59)/1000</f>
        <v>0</v>
      </c>
      <c r="I22" s="83">
        <f>+(((('Balance de energía'!H16*1000000000)/'Balance Energético (u.físicas)'!I$58)/1000)/'Balance Energético (u.físicas)'!I$59)/1000</f>
        <v>0</v>
      </c>
      <c r="J22" s="83">
        <f>+(((('Balance de energía'!I16*1000000000)/'Balance Energético (u.físicas)'!J$58)/1000)/'Balance Energético (u.físicas)'!J$59)/1000</f>
        <v>0</v>
      </c>
      <c r="K22" s="113">
        <f>+(((('Balance de energía'!J16*1000000000)/'Balance Energético (u.físicas)'!K$58)/1000)/'Balance Energético (u.físicas)'!K$59)/1000</f>
        <v>0</v>
      </c>
      <c r="L22" s="83">
        <f>+(((('Balance de energía'!K16*1000000000)/'Balance Energético (u.físicas)'!L$58)/1000)/'Balance Energético (u.físicas)'!L$59)/1000</f>
        <v>0</v>
      </c>
      <c r="M22" s="83">
        <f>+(((('Balance de energía'!L16*1000000000)/'Balance Energético (u.físicas)'!M$58)/1000)/'Balance Energético (u.físicas)'!M$59)/1000</f>
        <v>0</v>
      </c>
      <c r="N22" s="83">
        <f>+(((('Balance de energía'!M16*1000000000)/'Balance Energético (u.físicas)'!N$58)/1000)/'Balance Energético (u.físicas)'!N$59)/1000</f>
        <v>0</v>
      </c>
      <c r="O22" s="83">
        <f>+(((('Balance de energía'!N16*1000000000)/'Balance Energético (u.físicas)'!O$58)/1000)/'Balance Energético (u.físicas)'!O$59)/1000</f>
        <v>0</v>
      </c>
      <c r="P22" s="83">
        <f>+(((('Balance de energía'!O16*1000000000)/'Balance Energético (u.físicas)'!P$58)/1000)/'Balance Energético (u.físicas)'!P$59)/1000</f>
        <v>-1.7796657803305787</v>
      </c>
      <c r="Q22" s="83">
        <f>+(((('Balance de energía'!P16*1000000000)/'Balance Energético (u.físicas)'!Q$58)/1000)/'Balance Energético (u.físicas)'!Q$59)/1000</f>
        <v>0</v>
      </c>
      <c r="R22" s="83">
        <f>+(((('Balance de energía'!Q16*1000000000)/'Balance Energético (u.físicas)'!R$58)/1000)/'Balance Energético (u.físicas)'!R$59)/1000</f>
        <v>0</v>
      </c>
      <c r="S22" s="83">
        <f>+(((('Balance de energía'!R16*1000000000)/'Balance Energético (u.físicas)'!S$58)/1000)/'Balance Energético (u.físicas)'!S$59)/1000</f>
        <v>0</v>
      </c>
      <c r="T22" s="83">
        <f>+(((('Balance de energía'!S16*1000000000)/'Balance Energético (u.físicas)'!T$58)/1000)/'Balance Energético (u.físicas)'!T$59)</f>
        <v>0</v>
      </c>
      <c r="U22" s="83">
        <f>+(((('Balance de energía'!T16*1000000000)/'Balance Energético (u.físicas)'!U$58)/1000)/'Balance Energético (u.físicas)'!U$59)/1000</f>
        <v>0</v>
      </c>
      <c r="V22" s="83">
        <f>+(((('Balance de energía'!U16*1000000000)/'Balance Energético (u.físicas)'!V$58)/1000)/'Balance Energético (u.físicas)'!V$59)/1000</f>
        <v>0</v>
      </c>
      <c r="W22" s="120">
        <f>+(((('Balance de energía'!V16*1000000000)/'Balance Energético (u.físicas)'!W$58)/1000)/'Balance Energético (u.físicas)'!W$59)/1000</f>
        <v>0</v>
      </c>
      <c r="X22" s="83">
        <f>+(((('Balance de energía'!W16*1000000000)/'Balance Energético (u.físicas)'!X$58)/1000)/'Balance Energético (u.físicas)'!X$59)/1000</f>
        <v>0</v>
      </c>
      <c r="Y22" s="83">
        <f>+(((('Balance de energía'!X16*1000000000)/'Balance Energético (u.físicas)'!Y$58)/1000)/'Balance Energético (u.físicas)'!Y$59)/1000</f>
        <v>0</v>
      </c>
      <c r="Z22" s="83">
        <f>+(((('Balance de energía'!Y16*1000000000)/'Balance Energético (u.físicas)'!Z$58)/1000)/'Balance Energético (u.físicas)'!Z$59)/1000</f>
        <v>0</v>
      </c>
      <c r="AA22" s="83">
        <f>+(((('Balance de energía'!Z16*1000000000)/'Balance Energético (u.físicas)'!AA$58)/1000)/'Balance Energético (u.físicas)'!AA$59)/1000</f>
        <v>0</v>
      </c>
      <c r="AB22" s="120">
        <f>+(((('Balance de energía'!AA16*1000000000)/'Balance Energético (u.físicas)'!AB$58)/1000)/'Balance Energético (u.físicas)'!AB$59)/1000</f>
        <v>11.071922376260869</v>
      </c>
      <c r="AC22" s="120">
        <f>+(((('Balance de energía'!AB16*1000000000)/'Balance Energético (u.físicas)'!AC$58)/1000)/'Balance Energético (u.físicas)'!AC$59)/1000</f>
        <v>0</v>
      </c>
      <c r="AE22" s="243"/>
      <c r="AH22" s="246"/>
    </row>
    <row r="23" spans="2:34" ht="15">
      <c r="B23" s="596"/>
      <c r="C23" s="102" t="s">
        <v>172</v>
      </c>
      <c r="D23" s="112">
        <f>+(((('Balance de energía'!C17*1000000000)/'Balance Energético (u.físicas)'!$D$58)/1000)/'Balance Energético (u.físicas)'!$D$59)/1000</f>
        <v>-9947.3140059999987</v>
      </c>
      <c r="E23" s="83">
        <f>+(((('Balance de energía'!D17*1000000000)/'Balance Energético (u.físicas)'!E$58)/1000)/'Balance Energético (u.físicas)'!E$59)/1000</f>
        <v>0</v>
      </c>
      <c r="F23" s="83">
        <f>+(((('Balance de energía'!E17*1000000000)/'Balance Energético (u.físicas)'!F$58)/1000)/'Balance Energético (u.físicas)'!F$59)/1000</f>
        <v>0</v>
      </c>
      <c r="G23" s="83">
        <f>+(((('Balance de energía'!F17*1000000000)/'Balance Energético (u.físicas)'!G$58)/1000)/'Balance Energético (u.físicas)'!G$59)/1000</f>
        <v>0</v>
      </c>
      <c r="H23" s="83">
        <f>+(((('Balance de energía'!G17*1000000000)/'Balance Energético (u.físicas)'!H$58)/1000)/'Balance Energético (u.físicas)'!H$59)/1000</f>
        <v>0</v>
      </c>
      <c r="I23" s="83">
        <f>+(((('Balance de energía'!H17*1000000000)/'Balance Energético (u.físicas)'!I$58)/1000)/'Balance Energético (u.físicas)'!I$59)/1000</f>
        <v>0</v>
      </c>
      <c r="J23" s="83">
        <f>+(((('Balance de energía'!I17*1000000000)/'Balance Energético (u.físicas)'!J$58)/1000)/'Balance Energético (u.físicas)'!J$59)/1000</f>
        <v>0</v>
      </c>
      <c r="K23" s="113">
        <f>+(((('Balance de energía'!J17*1000000000)/'Balance Energético (u.físicas)'!K$58)/1000)/'Balance Energético (u.físicas)'!K$59)/1000</f>
        <v>0</v>
      </c>
      <c r="L23" s="83">
        <f>+(((('Balance de energía'!K17*1000000000)/'Balance Energético (u.físicas)'!L$58)/1000)/'Balance Energético (u.físicas)'!L$59)/1000</f>
        <v>3327.8670169999991</v>
      </c>
      <c r="M23" s="83">
        <f>+(((('Balance de energía'!L17*1000000000)/'Balance Energético (u.físicas)'!M$58)/1000)/'Balance Energético (u.físicas)'!M$59)/1000</f>
        <v>1146.5069955499996</v>
      </c>
      <c r="N23" s="83">
        <f>+(((('Balance de energía'!M17*1000000000)/'Balance Energético (u.físicas)'!N$58)/1000)/'Balance Energético (u.físicas)'!N$59)/1000</f>
        <v>3986.8632039999998</v>
      </c>
      <c r="O23" s="83">
        <f>+(((('Balance de energía'!N17*1000000000)/'Balance Energético (u.físicas)'!O$58)/1000)/'Balance Energético (u.físicas)'!O$59)/1000</f>
        <v>128.48174799999998</v>
      </c>
      <c r="P23" s="83">
        <f>+(((('Balance de energía'!O17*1000000000)/'Balance Energético (u.físicas)'!P$58)/1000)/'Balance Energético (u.físicas)'!P$59)/1000</f>
        <v>237.74774303500007</v>
      </c>
      <c r="Q23" s="83">
        <f>+(((('Balance de energía'!P17*1000000000)/'Balance Energético (u.físicas)'!Q$58)/1000)/'Balance Energético (u.físicas)'!Q$59)/1000</f>
        <v>5.3701760000000007</v>
      </c>
      <c r="R23" s="83">
        <f>+(((('Balance de energía'!Q17*1000000000)/'Balance Energético (u.físicas)'!R$58)/1000)/'Balance Energético (u.físicas)'!R$59)/1000</f>
        <v>681.21101699999997</v>
      </c>
      <c r="S23" s="83">
        <f>+(((('Balance de energía'!R17*1000000000)/'Balance Energético (u.físicas)'!S$58)/1000)/'Balance Energético (u.físicas)'!S$59)/1000</f>
        <v>-180.54236799999995</v>
      </c>
      <c r="T23" s="83">
        <f>+(((('Balance de energía'!S17*1000000000)/'Balance Energético (u.físicas)'!T$58)/1000)/'Balance Energético (u.físicas)'!T$59)</f>
        <v>350.80744950000013</v>
      </c>
      <c r="U23" s="83">
        <f>+(((('Balance de energía'!T17*1000000000)/'Balance Energético (u.físicas)'!U$58)/1000)/'Balance Energético (u.físicas)'!U$59)/1000</f>
        <v>364.71107914628578</v>
      </c>
      <c r="V23" s="83">
        <f>+(((('Balance de energía'!U17*1000000000)/'Balance Energético (u.físicas)'!V$58)/1000)/'Balance Energético (u.físicas)'!V$59)/1000</f>
        <v>304.73266559362912</v>
      </c>
      <c r="W23" s="120">
        <f>+(((('Balance de energía'!V17*1000000000)/'Balance Energético (u.físicas)'!W$58)/1000)/'Balance Energético (u.físicas)'!W$59)/1000</f>
        <v>0</v>
      </c>
      <c r="X23" s="83">
        <f>+(((('Balance de energía'!W17*1000000000)/'Balance Energético (u.físicas)'!X$58)/1000)/'Balance Energético (u.físicas)'!X$59)/1000</f>
        <v>0</v>
      </c>
      <c r="Y23" s="83">
        <f>+(((('Balance de energía'!X17*1000000000)/'Balance Energético (u.físicas)'!Y$58)/1000)/'Balance Energético (u.físicas)'!Y$59)/1000</f>
        <v>0</v>
      </c>
      <c r="Z23" s="83">
        <f>+(((('Balance de energía'!Y17*1000000000)/'Balance Energético (u.físicas)'!Z$58)/1000)/'Balance Energético (u.físicas)'!Z$59)/1000</f>
        <v>0</v>
      </c>
      <c r="AA23" s="83">
        <f>+(((('Balance de energía'!Z17*1000000000)/'Balance Energético (u.físicas)'!AA$58)/1000)/'Balance Energético (u.físicas)'!AA$59)/1000</f>
        <v>0</v>
      </c>
      <c r="AB23" s="120">
        <f>+(((('Balance de energía'!AA17*1000000000)/'Balance Energético (u.físicas)'!AB$58)/1000)/'Balance Energético (u.físicas)'!AB$59)/1000</f>
        <v>0</v>
      </c>
      <c r="AC23" s="120">
        <f>+(((('Balance de energía'!AB17*1000000000)/'Balance Energético (u.físicas)'!AC$58)/1000)/'Balance Energético (u.físicas)'!AC$59)/1000</f>
        <v>0</v>
      </c>
      <c r="AE23" s="243"/>
      <c r="AH23" s="246"/>
    </row>
    <row r="24" spans="2:34" ht="15">
      <c r="B24" s="597"/>
      <c r="C24" s="103" t="s">
        <v>173</v>
      </c>
      <c r="D24" s="125">
        <f>+(((('Balance de energía'!C18*1000000000)/'Balance Energético (u.físicas)'!$D$58)/1000)/'Balance Energético (u.físicas)'!$D$59)/1000</f>
        <v>0</v>
      </c>
      <c r="E24" s="94">
        <f>+(((('Balance de energía'!D18*1000000000)/'Balance Energético (u.físicas)'!E$58)/1000)/'Balance Energético (u.físicas)'!E$59)/1000</f>
        <v>-307.6407045284231</v>
      </c>
      <c r="F24" s="94">
        <f>+(((('Balance de energía'!E18*1000000000)/'Balance Energético (u.físicas)'!F$58)/1000)/'Balance Energético (u.físicas)'!F$59)/1000</f>
        <v>0</v>
      </c>
      <c r="G24" s="94">
        <f>+(((('Balance de energía'!F18*1000000000)/'Balance Energético (u.físicas)'!G$58)/1000)/'Balance Energético (u.físicas)'!G$59)/1000</f>
        <v>0</v>
      </c>
      <c r="H24" s="94">
        <f>+(((('Balance de energía'!G18*1000000000)/'Balance Energético (u.físicas)'!H$58)/1000)/'Balance Energético (u.físicas)'!H$59)/1000</f>
        <v>0</v>
      </c>
      <c r="I24" s="94">
        <f>+(((('Balance de energía'!H18*1000000000)/'Balance Energético (u.físicas)'!I$58)/1000)/'Balance Energético (u.físicas)'!I$59)/1000</f>
        <v>0</v>
      </c>
      <c r="J24" s="94">
        <f>+(((('Balance de energía'!I18*1000000000)/'Balance Energético (u.físicas)'!J$58)/1000)/'Balance Energético (u.físicas)'!J$59)/1000</f>
        <v>0</v>
      </c>
      <c r="K24" s="126">
        <f>+(((('Balance de energía'!J18*1000000000)/'Balance Energético (u.físicas)'!K$58)/1000)/'Balance Energético (u.físicas)'!K$59)/1000</f>
        <v>0</v>
      </c>
      <c r="L24" s="94">
        <f>+(((('Balance de energía'!K18*1000000000)/'Balance Energético (u.físicas)'!L$58)/1000)/'Balance Energético (u.físicas)'!L$59)/1000</f>
        <v>0</v>
      </c>
      <c r="M24" s="94">
        <f>+(((('Balance de energía'!L18*1000000000)/'Balance Energético (u.físicas)'!M$58)/1000)/'Balance Energético (u.físicas)'!M$59)/1000</f>
        <v>0</v>
      </c>
      <c r="N24" s="94">
        <f>+(((('Balance de energía'!M18*1000000000)/'Balance Energético (u.físicas)'!N$58)/1000)/'Balance Energético (u.físicas)'!N$59)/1000</f>
        <v>0</v>
      </c>
      <c r="O24" s="94">
        <f>+(((('Balance de energía'!N18*1000000000)/'Balance Energético (u.físicas)'!O$58)/1000)/'Balance Energético (u.físicas)'!O$59)/1000</f>
        <v>0</v>
      </c>
      <c r="P24" s="94">
        <f>+(((('Balance de energía'!O18*1000000000)/'Balance Energético (u.físicas)'!P$58)/1000)/'Balance Energético (u.físicas)'!P$59)/1000</f>
        <v>0</v>
      </c>
      <c r="Q24" s="94">
        <f>+(((('Balance de energía'!P18*1000000000)/'Balance Energético (u.físicas)'!Q$58)/1000)/'Balance Energético (u.físicas)'!Q$59)/1000</f>
        <v>0</v>
      </c>
      <c r="R24" s="94">
        <f>+(((('Balance de energía'!Q18*1000000000)/'Balance Energético (u.físicas)'!R$58)/1000)/'Balance Energético (u.físicas)'!R$59)/1000</f>
        <v>0</v>
      </c>
      <c r="S24" s="94">
        <f>+(((('Balance de energía'!R18*1000000000)/'Balance Energético (u.físicas)'!S$58)/1000)/'Balance Energético (u.físicas)'!S$59)/1000</f>
        <v>0</v>
      </c>
      <c r="T24" s="94">
        <f>+(((('Balance de energía'!S18*1000000000)/'Balance Energético (u.físicas)'!T$58)/1000)/'Balance Energético (u.físicas)'!T$59)</f>
        <v>0</v>
      </c>
      <c r="U24" s="94">
        <f>+(((('Balance de energía'!T18*1000000000)/'Balance Energético (u.físicas)'!U$58)/1000)/'Balance Energético (u.físicas)'!U$59)/1000</f>
        <v>0</v>
      </c>
      <c r="V24" s="94">
        <f>+(((('Balance de energía'!U18*1000000000)/'Balance Energético (u.físicas)'!V$58)/1000)/'Balance Energético (u.físicas)'!V$59)/1000</f>
        <v>0</v>
      </c>
      <c r="W24" s="127">
        <f>+(((('Balance de energía'!V18*1000000000)/'Balance Energético (u.físicas)'!W$58)/1000)/'Balance Energético (u.físicas)'!W$59)/1000</f>
        <v>0</v>
      </c>
      <c r="X24" s="94">
        <f>+(((('Balance de energía'!W18*1000000000)/'Balance Energético (u.físicas)'!X$58)/1000)/'Balance Energético (u.físicas)'!X$59)/1000</f>
        <v>0</v>
      </c>
      <c r="Y24" s="94">
        <f>+(((('Balance de energía'!X18*1000000000)/'Balance Energético (u.físicas)'!Y$58)/1000)/'Balance Energético (u.físicas)'!Y$59)/1000</f>
        <v>0</v>
      </c>
      <c r="Z24" s="94">
        <f>+(((('Balance de energía'!Y18*1000000000)/'Balance Energético (u.físicas)'!Z$58)/1000)/'Balance Energético (u.físicas)'!Z$59)/1000</f>
        <v>0</v>
      </c>
      <c r="AA24" s="94">
        <f>+(((('Balance de energía'!Z18*1000000000)/'Balance Energético (u.físicas)'!AA$58)/1000)/'Balance Energético (u.físicas)'!AA$59)/1000</f>
        <v>0</v>
      </c>
      <c r="AB24" s="127">
        <f>+(((('Balance de energía'!AA18*1000000000)/'Balance Energético (u.físicas)'!AB$58)/1000)/'Balance Energético (u.físicas)'!AB$59)/1000</f>
        <v>0</v>
      </c>
      <c r="AC24" s="127">
        <f>+(((('Balance de energía'!AB18*1000000000)/'Balance Energético (u.físicas)'!AC$58)/1000)/'Balance Energético (u.físicas)'!AC$59)/1000</f>
        <v>394.61300000000006</v>
      </c>
      <c r="AE24" s="243"/>
      <c r="AH24" s="246"/>
    </row>
    <row r="25" spans="2:34">
      <c r="B25" s="68"/>
      <c r="C25" s="13" t="s">
        <v>218</v>
      </c>
      <c r="D25" s="27">
        <f>+(((('Balance de energía'!C19*1000000000)/'Balance Energético (u.físicas)'!$D$58)/1000)/'Balance Energético (u.físicas)'!$D$59)/1000</f>
        <v>0</v>
      </c>
      <c r="E25" s="27">
        <f>+(((('Balance de energía'!D19*1000000000)/'Balance Energético (u.físicas)'!E$58)/1000)/'Balance Energético (u.físicas)'!E$59)/1000</f>
        <v>65.757170598504459</v>
      </c>
      <c r="F25" s="27">
        <f>+(((('Balance de energía'!E19*1000000000)/'Balance Energético (u.físicas)'!F$58)/1000)/'Balance Energético (u.físicas)'!F$59)/1000</f>
        <v>0</v>
      </c>
      <c r="G25" s="27">
        <f>+(((('Balance de energía'!F19*1000000000)/'Balance Energético (u.físicas)'!G$58)/1000)/'Balance Energético (u.físicas)'!G$59)/1000</f>
        <v>28.800000000000004</v>
      </c>
      <c r="H25" s="27">
        <f>+(((('Balance de energía'!G19*1000000000)/'Balance Energético (u.físicas)'!H$58)/1000)/'Balance Energético (u.físicas)'!H$59)/1000</f>
        <v>0</v>
      </c>
      <c r="I25" s="27">
        <f>+(((('Balance de energía'!H19*1000000000)/'Balance Energético (u.físicas)'!I$58)/1000)/'Balance Energético (u.físicas)'!I$59)/1000</f>
        <v>0</v>
      </c>
      <c r="J25" s="27">
        <f>+(((('Balance de energía'!I19*1000000000)/'Balance Energético (u.físicas)'!J$58)/1000)/'Balance Energético (u.físicas)'!J$59)/1000</f>
        <v>0</v>
      </c>
      <c r="K25" s="33">
        <f>+(((('Balance de energía'!J19*1000000000)/'Balance Energético (u.físicas)'!K$58)/1000)/'Balance Energético (u.físicas)'!K$59)/1000</f>
        <v>29.308259</v>
      </c>
      <c r="L25" s="32">
        <f>+(((('Balance de energía'!K19*1000000000)/'Balance Energético (u.físicas)'!L$58)/1000)/'Balance Energético (u.físicas)'!L$59)/1000</f>
        <v>1.9626000000000001E-2</v>
      </c>
      <c r="M25" s="27">
        <f>+(((('Balance de energía'!L19*1000000000)/'Balance Energético (u.físicas)'!M$58)/1000)/'Balance Energético (u.físicas)'!M$59)/1000</f>
        <v>0</v>
      </c>
      <c r="N25" s="27">
        <f>+(((('Balance de energía'!M19*1000000000)/'Balance Energético (u.físicas)'!N$58)/1000)/'Balance Energético (u.físicas)'!N$59)/1000</f>
        <v>7.1877500000000006E-3</v>
      </c>
      <c r="O25" s="27">
        <f>+(((('Balance de energía'!N19*1000000000)/'Balance Energético (u.físicas)'!O$58)/1000)/'Balance Energético (u.físicas)'!O$59)/1000</f>
        <v>0</v>
      </c>
      <c r="P25" s="27">
        <f>+(((('Balance de energía'!O19*1000000000)/'Balance Energético (u.físicas)'!P$58)/1000)/'Balance Energético (u.físicas)'!P$59)/1000</f>
        <v>0.26762205</v>
      </c>
      <c r="Q25" s="27">
        <f>+(((('Balance de energía'!P19*1000000000)/'Balance Energético (u.físicas)'!Q$58)/1000)/'Balance Energético (u.físicas)'!Q$59)/1000</f>
        <v>0</v>
      </c>
      <c r="R25" s="27">
        <f>+(((('Balance de energía'!Q19*1000000000)/'Balance Energético (u.físicas)'!R$58)/1000)/'Balance Energético (u.físicas)'!R$59)/1000</f>
        <v>0</v>
      </c>
      <c r="S25" s="27">
        <f>+(((('Balance de energía'!R19*1000000000)/'Balance Energético (u.físicas)'!S$58)/1000)/'Balance Energético (u.físicas)'!S$59)/1000</f>
        <v>0</v>
      </c>
      <c r="T25" s="27">
        <f>+(((('Balance de energía'!S19*1000000000)/'Balance Energético (u.físicas)'!T$58)/1000)/'Balance Energético (u.físicas)'!T$59)</f>
        <v>0</v>
      </c>
      <c r="U25" s="27">
        <f>+(((('Balance de energía'!T19*1000000000)/'Balance Energético (u.físicas)'!U$58)/1000)/'Balance Energético (u.físicas)'!U$59)/1000</f>
        <v>0</v>
      </c>
      <c r="V25" s="27">
        <f>+(((('Balance de energía'!U19*1000000000)/'Balance Energético (u.físicas)'!V$58)/1000)/'Balance Energético (u.físicas)'!V$59)/1000</f>
        <v>0</v>
      </c>
      <c r="W25" s="31">
        <f>+(((('Balance de energía'!V19*1000000000)/'Balance Energético (u.físicas)'!W$58)/1000)/'Balance Energético (u.físicas)'!W$59)/1000</f>
        <v>2874.1111052999986</v>
      </c>
      <c r="X25" s="32">
        <f>+(((('Balance de energía'!W19*1000000000)/'Balance Energético (u.físicas)'!X$58)/1000)/'Balance Energético (u.físicas)'!X$59)/1000</f>
        <v>0</v>
      </c>
      <c r="Y25" s="27">
        <f>+(((('Balance de energía'!X19*1000000000)/'Balance Energético (u.físicas)'!Y$58)/1000)/'Balance Energético (u.físicas)'!Y$59)/1000</f>
        <v>12364.175824175825</v>
      </c>
      <c r="Z25" s="27">
        <f>+(((('Balance de energía'!Y19*1000000000)/'Balance Energético (u.físicas)'!Z$58)/1000)/'Balance Energético (u.físicas)'!Z$59)/1000</f>
        <v>0</v>
      </c>
      <c r="AA25" s="33">
        <f>+(((('Balance de energía'!Z19*1000000000)/'Balance Energético (u.físicas)'!AA$58)/1000)/'Balance Energético (u.físicas)'!AA$59)/1000</f>
        <v>97579.166666666672</v>
      </c>
      <c r="AB25" s="32">
        <f>+(((('Balance de energía'!AA19*1000000000)/'Balance Energético (u.físicas)'!AB$58)/1000)/'Balance Energético (u.físicas)'!AB$59)/1000</f>
        <v>1.2683052717391303</v>
      </c>
      <c r="AC25" s="32">
        <f>+(((('Balance de energía'!AB19*1000000000)/'Balance Energético (u.físicas)'!AC$58)/1000)/'Balance Energético (u.físicas)'!AC$59)/1000</f>
        <v>0</v>
      </c>
      <c r="AE25" s="243"/>
    </row>
    <row r="26" spans="2:34" ht="12.75" customHeight="1">
      <c r="B26" s="68"/>
      <c r="C26" s="10" t="s">
        <v>115</v>
      </c>
      <c r="D26" s="29">
        <f>+(((('Balance de energía'!C20*1000000000)/'Balance Energético (u.físicas)'!$D$58)/1000)/'Balance Energético (u.físicas)'!$D$59)/1000</f>
        <v>0</v>
      </c>
      <c r="E26" s="29">
        <f>+(((('Balance de energía'!D20*1000000000)/'Balance Energético (u.físicas)'!E$58)/1000)/'Balance Energético (u.físicas)'!E$59)/1000</f>
        <v>1875.3715119896708</v>
      </c>
      <c r="F26" s="29">
        <f>+(((('Balance de energía'!E20*1000000000)/'Balance Energético (u.físicas)'!F$58)/1000)/'Balance Energético (u.físicas)'!F$59)/1000</f>
        <v>339.42985000000004</v>
      </c>
      <c r="G26" s="29">
        <f>+(((('Balance de energía'!F20*1000000000)/'Balance Energético (u.físicas)'!G$58)/1000)/'Balance Energético (u.físicas)'!G$59)/1000</f>
        <v>10597.548121044187</v>
      </c>
      <c r="H26" s="29">
        <f>+(((('Balance de energía'!G20*1000000000)/'Balance Energético (u.físicas)'!H$58)/1000)/'Balance Energético (u.físicas)'!H$59)/1000</f>
        <v>0</v>
      </c>
      <c r="I26" s="29">
        <f>+(((('Balance de energía'!H20*1000000000)/'Balance Energético (u.físicas)'!I$58)/1000)/'Balance Energético (u.físicas)'!I$59)/1000</f>
        <v>0</v>
      </c>
      <c r="J26" s="29">
        <f>+(((('Balance de energía'!I20*1000000000)/'Balance Energético (u.físicas)'!J$58)/1000)/'Balance Energético (u.físicas)'!J$59)/1000</f>
        <v>0</v>
      </c>
      <c r="K26" s="8">
        <f>+(((('Balance de energía'!J20*1000000000)/'Balance Energético (u.físicas)'!K$58)/1000)/'Balance Energético (u.físicas)'!K$59)/1000</f>
        <v>8.748839000000002</v>
      </c>
      <c r="L26" s="29">
        <f>+(((('Balance de energía'!K20*1000000000)/'Balance Energético (u.físicas)'!L$58)/1000)/'Balance Energético (u.físicas)'!L$59)/1000</f>
        <v>9139.1368525151811</v>
      </c>
      <c r="M26" s="29">
        <f>+(((('Balance de energía'!L20*1000000000)/'Balance Energético (u.físicas)'!M$58)/1000)/'Balance Energético (u.físicas)'!M$59)/1000</f>
        <v>834.74735082178984</v>
      </c>
      <c r="N26" s="29">
        <f>+(((('Balance de energía'!M20*1000000000)/'Balance Energético (u.físicas)'!N$58)/1000)/'Balance Energético (u.físicas)'!N$59)/1000</f>
        <v>4505.6420508890005</v>
      </c>
      <c r="O26" s="29">
        <f>+(((('Balance de energía'!N20*1000000000)/'Balance Energético (u.físicas)'!O$58)/1000)/'Balance Energético (u.físicas)'!O$59)/1000</f>
        <v>125.93959600000001</v>
      </c>
      <c r="P26" s="29">
        <f>+(((('Balance de energía'!O20*1000000000)/'Balance Energético (u.físicas)'!P$58)/1000)/'Balance Energético (u.físicas)'!P$59)/1000</f>
        <v>1226.9074057849998</v>
      </c>
      <c r="Q26" s="29">
        <f>+(((('Balance de energía'!P20*1000000000)/'Balance Energético (u.físicas)'!Q$58)/1000)/'Balance Energético (u.físicas)'!Q$59)/1000</f>
        <v>8.2508669999999995</v>
      </c>
      <c r="R26" s="29">
        <f>+(((('Balance de energía'!Q20*1000000000)/'Balance Energético (u.físicas)'!R$58)/1000)/'Balance Energético (u.físicas)'!R$59)/1000</f>
        <v>1269.468429</v>
      </c>
      <c r="S26" s="29">
        <f>+(((('Balance de energía'!R20*1000000000)/'Balance Energético (u.físicas)'!S$58)/1000)/'Balance Energético (u.físicas)'!S$59)/1000</f>
        <v>1.6799999999999996E-3</v>
      </c>
      <c r="T26" s="29">
        <f>+(((('Balance de energía'!S20*1000000000)/'Balance Energético (u.físicas)'!T$58)/1000)/'Balance Energético (u.físicas)'!T$59)</f>
        <v>350.80745000000002</v>
      </c>
      <c r="U26" s="29">
        <f>+(((('Balance de energía'!T20*1000000000)/'Balance Energético (u.físicas)'!U$58)/1000)/'Balance Energético (u.físicas)'!U$59)/1000</f>
        <v>318.8275585714286</v>
      </c>
      <c r="V26" s="29">
        <f>+(((('Balance de energía'!U20*1000000000)/'Balance Energético (u.físicas)'!V$58)/1000)/'Balance Energético (u.físicas)'!V$59)/1000</f>
        <v>289.79031515760892</v>
      </c>
      <c r="W26" s="92">
        <f>+(((('Balance de energía'!V20*1000000000)/'Balance Energético (u.físicas)'!W$58)/1000)/'Balance Energético (u.físicas)'!W$59)/1000</f>
        <v>71745.976310855942</v>
      </c>
      <c r="X26" s="29">
        <f>+(((('Balance de energía'!W20*1000000000)/'Balance Energético (u.físicas)'!X$58)/1000)/'Balance Energético (u.físicas)'!X$59)/1000</f>
        <v>12.642815091524287</v>
      </c>
      <c r="Y26" s="29">
        <f>+(((('Balance de energía'!X20*1000000000)/'Balance Energético (u.físicas)'!Y$58)/1000)/'Balance Energético (u.físicas)'!Y$59)/1000</f>
        <v>188161.09890109891</v>
      </c>
      <c r="Z26" s="29">
        <f>+(((('Balance de energía'!Y20*1000000000)/'Balance Energético (u.físicas)'!Z$58)/1000)/'Balance Energético (u.físicas)'!Z$59)/1000</f>
        <v>16.514423076923073</v>
      </c>
      <c r="AA26" s="29">
        <f>+(((('Balance de energía'!Z20*1000000000)/'Balance Energético (u.físicas)'!AA$58)/1000)/'Balance Energético (u.físicas)'!AA$59)/1000</f>
        <v>880006.94444444438</v>
      </c>
      <c r="AB26" s="92">
        <f>+(((('Balance de energía'!AA20*1000000000)/'Balance Energético (u.físicas)'!AB$58)/1000)/'Balance Energético (u.físicas)'!AB$59)/1000</f>
        <v>10.49465615670435</v>
      </c>
      <c r="AC26" s="92">
        <f>+(((('Balance de energía'!AB20*1000000000)/'Balance Energético (u.físicas)'!AC$58)/1000)/'Balance Energético (u.físicas)'!AC$59)/1000</f>
        <v>0</v>
      </c>
      <c r="AE26" s="243"/>
    </row>
    <row r="27" spans="2:34" ht="12.75" customHeight="1">
      <c r="B27" s="595" t="s">
        <v>219</v>
      </c>
      <c r="C27" s="11" t="s">
        <v>166</v>
      </c>
      <c r="D27" s="34">
        <f>+(((('Balance de energía'!C21*1000000000)/'Balance Energético (u.físicas)'!$D$58)/1000)/'Balance Energético (u.físicas)'!$D$59)/1000</f>
        <v>0</v>
      </c>
      <c r="E27" s="35">
        <f>+(((('Balance de energía'!D21*1000000000)/'Balance Energético (u.físicas)'!E$58)/1000)/'Balance Energético (u.físicas)'!E$59)/1000</f>
        <v>298.33812122973984</v>
      </c>
      <c r="F27" s="35">
        <f>+(((('Balance de energía'!E21*1000000000)/'Balance Energético (u.físicas)'!F$58)/1000)/'Balance Energético (u.físicas)'!F$59)/1000</f>
        <v>0</v>
      </c>
      <c r="G27" s="35">
        <f>+(((('Balance de energía'!F21*1000000000)/'Balance Energético (u.físicas)'!G$58)/1000)/'Balance Energético (u.físicas)'!G$59)/1000</f>
        <v>1.2544190000000002</v>
      </c>
      <c r="H27" s="35">
        <f>+(((('Balance de energía'!G21*1000000000)/'Balance Energético (u.físicas)'!H$58)/1000)/'Balance Energético (u.físicas)'!H$59)/1000</f>
        <v>0</v>
      </c>
      <c r="I27" s="35">
        <f>+(((('Balance de energía'!H21*1000000000)/'Balance Energético (u.físicas)'!I$58)/1000)/'Balance Energético (u.físicas)'!I$59)/1000</f>
        <v>0</v>
      </c>
      <c r="J27" s="35">
        <f>+(((('Balance de energía'!I21*1000000000)/'Balance Energético (u.físicas)'!J$58)/1000)/'Balance Energético (u.físicas)'!J$59)/1000</f>
        <v>0</v>
      </c>
      <c r="K27" s="36">
        <f>+(((('Balance de energía'!J21*1000000000)/'Balance Energético (u.físicas)'!K$58)/1000)/'Balance Energético (u.físicas)'!K$59)/1000</f>
        <v>0</v>
      </c>
      <c r="L27" s="35">
        <f>+(((('Balance de energía'!K21*1000000000)/'Balance Energético (u.físicas)'!L$58)/1000)/'Balance Energético (u.físicas)'!L$59)/1000</f>
        <v>1.695454</v>
      </c>
      <c r="M27" s="35">
        <f>+(((('Balance de energía'!L21*1000000000)/'Balance Energético (u.físicas)'!M$58)/1000)/'Balance Energético (u.físicas)'!M$59)/1000</f>
        <v>6.9146200000000002</v>
      </c>
      <c r="N27" s="35">
        <f>+(((('Balance de energía'!M21*1000000000)/'Balance Energético (u.físicas)'!N$58)/1000)/'Balance Energético (u.físicas)'!N$59)/1000</f>
        <v>0</v>
      </c>
      <c r="O27" s="35">
        <f>+(((('Balance de energía'!N21*1000000000)/'Balance Energético (u.físicas)'!O$58)/1000)/'Balance Energético (u.físicas)'!O$59)/1000</f>
        <v>0</v>
      </c>
      <c r="P27" s="35">
        <f>+(((('Balance de energía'!O21*1000000000)/'Balance Energético (u.físicas)'!P$58)/1000)/'Balance Energético (u.físicas)'!P$59)/1000</f>
        <v>10.727682184999999</v>
      </c>
      <c r="Q27" s="35">
        <f>+(((('Balance de energía'!P21*1000000000)/'Balance Energético (u.físicas)'!Q$58)/1000)/'Balance Energético (u.físicas)'!Q$59)/1000</f>
        <v>0</v>
      </c>
      <c r="R27" s="35">
        <f>+(((('Balance de energía'!Q21*1000000000)/'Balance Energético (u.físicas)'!R$58)/1000)/'Balance Energético (u.físicas)'!R$59)/1000</f>
        <v>0</v>
      </c>
      <c r="S27" s="35">
        <f>+(((('Balance de energía'!R21*1000000000)/'Balance Energético (u.físicas)'!S$58)/1000)/'Balance Energético (u.físicas)'!S$59)/1000</f>
        <v>1.6799999999999996E-3</v>
      </c>
      <c r="T27" s="35">
        <f>+(((('Balance de energía'!S21*1000000000)/'Balance Energético (u.físicas)'!T$58)/1000)/'Balance Energético (u.físicas)'!T$59)</f>
        <v>350.80745000000002</v>
      </c>
      <c r="U27" s="35">
        <f>+(((('Balance de energía'!T21*1000000000)/'Balance Energético (u.físicas)'!U$58)/1000)/'Balance Energético (u.físicas)'!U$59)/1000</f>
        <v>0</v>
      </c>
      <c r="V27" s="35">
        <f>+(((('Balance de energía'!U21*1000000000)/'Balance Energético (u.físicas)'!V$58)/1000)/'Balance Energético (u.físicas)'!V$59)/1000</f>
        <v>77.368801427455438</v>
      </c>
      <c r="W27" s="37">
        <f>+(((('Balance de energía'!V21*1000000000)/'Balance Energético (u.físicas)'!W$58)/1000)/'Balance Energético (u.físicas)'!W$59)/1000</f>
        <v>3454.14929656</v>
      </c>
      <c r="X27" s="35">
        <f>+(((('Balance de energía'!W21*1000000000)/'Balance Energético (u.físicas)'!X$58)/1000)/'Balance Energético (u.físicas)'!X$59)/1000</f>
        <v>0</v>
      </c>
      <c r="Y27" s="35">
        <f>+(((('Balance de energía'!X21*1000000000)/'Balance Energético (u.físicas)'!Y$58)/1000)/'Balance Energético (u.físicas)'!Y$59)/1000</f>
        <v>48463.516483516483</v>
      </c>
      <c r="Z27" s="35">
        <f>+(((('Balance de energía'!Y21*1000000000)/'Balance Energético (u.físicas)'!Z$58)/1000)/'Balance Energético (u.físicas)'!Z$59)/1000</f>
        <v>16.514423076923073</v>
      </c>
      <c r="AA27" s="35">
        <f>+(((('Balance de energía'!Z21*1000000000)/'Balance Energético (u.físicas)'!AA$58)/1000)/'Balance Energético (u.físicas)'!AA$59)/1000</f>
        <v>700331.9444444445</v>
      </c>
      <c r="AB27" s="37">
        <f>+(((('Balance de energía'!AA21*1000000000)/'Balance Energético (u.físicas)'!AB$58)/1000)/'Balance Energético (u.físicas)'!AB$59)/1000</f>
        <v>0</v>
      </c>
      <c r="AC27" s="37">
        <f>+(((('Balance de energía'!AB21*1000000000)/'Balance Energético (u.físicas)'!AC$58)/1000)/'Balance Energético (u.físicas)'!AC$59)/1000</f>
        <v>0</v>
      </c>
      <c r="AE27" s="243"/>
    </row>
    <row r="28" spans="2:34">
      <c r="B28" s="596"/>
      <c r="C28" s="102" t="s">
        <v>167</v>
      </c>
      <c r="D28" s="112">
        <f>+(((('Balance de energía'!C22*1000000000)/'Balance Energético (u.físicas)'!$D$58)/1000)/'Balance Energético (u.físicas)'!$D$59)/1000</f>
        <v>0</v>
      </c>
      <c r="E28" s="83">
        <f>+(((('Balance de energía'!D22*1000000000)/'Balance Energético (u.físicas)'!E$58)/1000)/'Balance Energético (u.físicas)'!E$59)/1000</f>
        <v>0</v>
      </c>
      <c r="F28" s="83">
        <f>+(((('Balance de energía'!E22*1000000000)/'Balance Energético (u.físicas)'!F$58)/1000)/'Balance Energético (u.físicas)'!F$59)/1000</f>
        <v>0</v>
      </c>
      <c r="G28" s="83">
        <f>+(((('Balance de energía'!F22*1000000000)/'Balance Energético (u.físicas)'!G$58)/1000)/'Balance Energético (u.físicas)'!G$59)/1000</f>
        <v>0</v>
      </c>
      <c r="H28" s="83">
        <f>+(((('Balance de energía'!G22*1000000000)/'Balance Energético (u.físicas)'!H$58)/1000)/'Balance Energético (u.físicas)'!H$59)/1000</f>
        <v>0</v>
      </c>
      <c r="I28" s="83">
        <f>+(((('Balance de energía'!H22*1000000000)/'Balance Energético (u.físicas)'!I$58)/1000)/'Balance Energético (u.físicas)'!I$59)/1000</f>
        <v>0</v>
      </c>
      <c r="J28" s="83">
        <f>+(((('Balance de energía'!I22*1000000000)/'Balance Energético (u.físicas)'!J$58)/1000)/'Balance Energético (u.físicas)'!J$59)/1000</f>
        <v>0</v>
      </c>
      <c r="K28" s="113">
        <f>+(((('Balance de energía'!J22*1000000000)/'Balance Energético (u.físicas)'!K$58)/1000)/'Balance Energético (u.físicas)'!K$59)/1000</f>
        <v>0</v>
      </c>
      <c r="L28" s="3">
        <f>+(((('Balance de energía'!K22*1000000000)/'Balance Energético (u.físicas)'!L$58)/1000)/'Balance Energético (u.físicas)'!L$59)/1000</f>
        <v>0</v>
      </c>
      <c r="M28" s="83">
        <f>+(((('Balance de energía'!L22*1000000000)/'Balance Energético (u.físicas)'!M$58)/1000)/'Balance Energético (u.físicas)'!M$59)/1000</f>
        <v>0</v>
      </c>
      <c r="N28" s="83">
        <f>+(((('Balance de energía'!M22*1000000000)/'Balance Energético (u.físicas)'!N$58)/1000)/'Balance Energético (u.físicas)'!N$59)/1000</f>
        <v>0</v>
      </c>
      <c r="O28" s="83">
        <f>+(((('Balance de energía'!N22*1000000000)/'Balance Energético (u.físicas)'!O$58)/1000)/'Balance Energético (u.físicas)'!O$59)/1000</f>
        <v>0</v>
      </c>
      <c r="P28" s="83">
        <f>+(((('Balance de energía'!O22*1000000000)/'Balance Energético (u.físicas)'!P$58)/1000)/'Balance Energético (u.físicas)'!P$59)/1000</f>
        <v>0</v>
      </c>
      <c r="Q28" s="83">
        <f>+(((('Balance de energía'!P22*1000000000)/'Balance Energético (u.físicas)'!Q$58)/1000)/'Balance Energético (u.físicas)'!Q$59)/1000</f>
        <v>0</v>
      </c>
      <c r="R28" s="83">
        <f>+(((('Balance de energía'!Q22*1000000000)/'Balance Energético (u.físicas)'!R$58)/1000)/'Balance Energético (u.físicas)'!R$59)/1000</f>
        <v>0</v>
      </c>
      <c r="S28" s="83">
        <f>+(((('Balance de energía'!R22*1000000000)/'Balance Energético (u.físicas)'!S$58)/1000)/'Balance Energético (u.físicas)'!S$59)/1000</f>
        <v>0</v>
      </c>
      <c r="T28" s="83">
        <f>+(((('Balance de energía'!S22*1000000000)/'Balance Energético (u.físicas)'!T$58)/1000)/'Balance Energético (u.físicas)'!T$59)</f>
        <v>0</v>
      </c>
      <c r="U28" s="83">
        <f>+(((('Balance de energía'!T22*1000000000)/'Balance Energético (u.físicas)'!U$58)/1000)/'Balance Energético (u.físicas)'!U$59)/1000</f>
        <v>0</v>
      </c>
      <c r="V28" s="83">
        <f>+(((('Balance de energía'!U22*1000000000)/'Balance Energético (u.físicas)'!V$58)/1000)/'Balance Energético (u.físicas)'!V$59)/1000</f>
        <v>0</v>
      </c>
      <c r="W28" s="120">
        <f>+(((('Balance de energía'!V22*1000000000)/'Balance Energético (u.físicas)'!W$58)/1000)/'Balance Energético (u.físicas)'!W$59)/1000</f>
        <v>0</v>
      </c>
      <c r="X28" s="83">
        <f>+(((('Balance de energía'!W22*1000000000)/'Balance Energético (u.físicas)'!X$58)/1000)/'Balance Energético (u.físicas)'!X$59)/1000</f>
        <v>0</v>
      </c>
      <c r="Y28" s="83">
        <f>+(((('Balance de energía'!X22*1000000000)/'Balance Energético (u.físicas)'!Y$58)/1000)/'Balance Energético (u.físicas)'!Y$59)/1000</f>
        <v>0</v>
      </c>
      <c r="Z28" s="83">
        <f>+(((('Balance de energía'!Y22*1000000000)/'Balance Energético (u.físicas)'!Z$58)/1000)/'Balance Energético (u.físicas)'!Z$59)/1000</f>
        <v>0</v>
      </c>
      <c r="AA28" s="2">
        <f>+(((('Balance de energía'!Z22*1000000000)/'Balance Energético (u.físicas)'!AA$58)/1000)/'Balance Energético (u.físicas)'!AA$59)/1000</f>
        <v>0</v>
      </c>
      <c r="AB28" s="120">
        <f>+(((('Balance de energía'!AA22*1000000000)/'Balance Energético (u.físicas)'!AB$58)/1000)/'Balance Energético (u.físicas)'!AB$59)/1000</f>
        <v>0</v>
      </c>
      <c r="AC28" s="120">
        <f>+(((('Balance de energía'!AB22*1000000000)/'Balance Energético (u.físicas)'!AC$58)/1000)/'Balance Energético (u.físicas)'!AC$59)/1000</f>
        <v>0</v>
      </c>
      <c r="AE28" s="243"/>
    </row>
    <row r="29" spans="2:34">
      <c r="B29" s="596"/>
      <c r="C29" s="102" t="s">
        <v>99</v>
      </c>
      <c r="D29" s="112">
        <f>+(((('Balance de energía'!C23*1000000000)/'Balance Energético (u.físicas)'!$D$58)/1000)/'Balance Energético (u.físicas)'!$D$59)/1000</f>
        <v>0</v>
      </c>
      <c r="E29" s="83">
        <f>+(((('Balance de energía'!D23*1000000000)/'Balance Energético (u.físicas)'!E$58)/1000)/'Balance Energético (u.físicas)'!E$59)/1000</f>
        <v>0</v>
      </c>
      <c r="F29" s="83">
        <f>+(((('Balance de energía'!E23*1000000000)/'Balance Energético (u.físicas)'!F$58)/1000)/'Balance Energético (u.físicas)'!F$59)/1000</f>
        <v>0</v>
      </c>
      <c r="G29" s="83">
        <f>+(((('Balance de energía'!F23*1000000000)/'Balance Energético (u.físicas)'!G$58)/1000)/'Balance Energético (u.físicas)'!G$59)/1000</f>
        <v>1.2544190000000002</v>
      </c>
      <c r="H29" s="83">
        <f>+(((('Balance de energía'!G23*1000000000)/'Balance Energético (u.físicas)'!H$58)/1000)/'Balance Energético (u.físicas)'!H$59)/1000</f>
        <v>0</v>
      </c>
      <c r="I29" s="83">
        <f>+(((('Balance de energía'!H23*1000000000)/'Balance Energético (u.físicas)'!I$58)/1000)/'Balance Energético (u.físicas)'!I$59)/1000</f>
        <v>0</v>
      </c>
      <c r="J29" s="83">
        <f>+(((('Balance de energía'!I23*1000000000)/'Balance Energético (u.físicas)'!J$58)/1000)/'Balance Energético (u.físicas)'!J$59)/1000</f>
        <v>0</v>
      </c>
      <c r="K29" s="113">
        <f>+(((('Balance de energía'!J23*1000000000)/'Balance Energético (u.físicas)'!K$58)/1000)/'Balance Energético (u.físicas)'!K$59)/1000</f>
        <v>0</v>
      </c>
      <c r="L29" s="83">
        <f>+(((('Balance de energía'!K23*1000000000)/'Balance Energético (u.físicas)'!L$58)/1000)/'Balance Energético (u.físicas)'!L$59)/1000</f>
        <v>1.4338900000000001</v>
      </c>
      <c r="M29" s="83">
        <f>+(((('Balance de energía'!L23*1000000000)/'Balance Energético (u.físicas)'!M$58)/1000)/'Balance Energético (u.físicas)'!M$59)/1000</f>
        <v>0</v>
      </c>
      <c r="N29" s="83">
        <f>+(((('Balance de energía'!M23*1000000000)/'Balance Energético (u.físicas)'!N$58)/1000)/'Balance Energético (u.físicas)'!N$59)/1000</f>
        <v>0</v>
      </c>
      <c r="O29" s="83">
        <f>+(((('Balance de energía'!N23*1000000000)/'Balance Energético (u.físicas)'!O$58)/1000)/'Balance Energético (u.físicas)'!O$59)/1000</f>
        <v>0</v>
      </c>
      <c r="P29" s="83">
        <f>+(((('Balance de energía'!O23*1000000000)/'Balance Energético (u.físicas)'!P$58)/1000)/'Balance Energético (u.físicas)'!P$59)/1000</f>
        <v>0</v>
      </c>
      <c r="Q29" s="83">
        <f>+(((('Balance de energía'!P23*1000000000)/'Balance Energético (u.físicas)'!Q$58)/1000)/'Balance Energético (u.físicas)'!Q$59)/1000</f>
        <v>0</v>
      </c>
      <c r="R29" s="83">
        <f>+(((('Balance de energía'!Q23*1000000000)/'Balance Energético (u.físicas)'!R$58)/1000)/'Balance Energético (u.físicas)'!R$59)/1000</f>
        <v>0</v>
      </c>
      <c r="S29" s="83">
        <f>+(((('Balance de energía'!R23*1000000000)/'Balance Energético (u.físicas)'!S$58)/1000)/'Balance Energético (u.físicas)'!S$59)/1000</f>
        <v>0</v>
      </c>
      <c r="T29" s="83">
        <f>+(((('Balance de energía'!S23*1000000000)/'Balance Energético (u.físicas)'!T$58)/1000)/'Balance Energético (u.físicas)'!T$59)</f>
        <v>0</v>
      </c>
      <c r="U29" s="83">
        <f>+(((('Balance de energía'!T23*1000000000)/'Balance Energético (u.físicas)'!U$58)/1000)/'Balance Energético (u.físicas)'!U$59)/1000</f>
        <v>0</v>
      </c>
      <c r="V29" s="83">
        <f>+(((('Balance de energía'!U23*1000000000)/'Balance Energético (u.físicas)'!V$58)/1000)/'Balance Energético (u.físicas)'!V$59)/1000</f>
        <v>0</v>
      </c>
      <c r="W29" s="120">
        <f>+(((('Balance de energía'!V23*1000000000)/'Balance Energético (u.físicas)'!W$58)/1000)/'Balance Energético (u.físicas)'!W$59)/1000</f>
        <v>2795.1785065600002</v>
      </c>
      <c r="X29" s="83">
        <f>+(((('Balance de energía'!W23*1000000000)/'Balance Energético (u.físicas)'!X$58)/1000)/'Balance Energético (u.físicas)'!X$59)/1000</f>
        <v>0</v>
      </c>
      <c r="Y29" s="83">
        <f>+(((('Balance de energía'!X23*1000000000)/'Balance Energético (u.físicas)'!Y$58)/1000)/'Balance Energético (u.físicas)'!Y$59)/1000</f>
        <v>0</v>
      </c>
      <c r="Z29" s="83">
        <f>+(((('Balance de energía'!Y23*1000000000)/'Balance Energético (u.físicas)'!Z$58)/1000)/'Balance Energético (u.físicas)'!Z$59)/1000</f>
        <v>0</v>
      </c>
      <c r="AA29" s="2">
        <f>+(((('Balance de energía'!Z23*1000000000)/'Balance Energético (u.físicas)'!AA$58)/1000)/'Balance Energético (u.físicas)'!AA$59)/1000</f>
        <v>0</v>
      </c>
      <c r="AB29" s="120">
        <f>+(((('Balance de energía'!AA23*1000000000)/'Balance Energético (u.físicas)'!AB$58)/1000)/'Balance Energético (u.físicas)'!AB$59)/1000</f>
        <v>0</v>
      </c>
      <c r="AC29" s="120">
        <f>+(((('Balance de energía'!AB23*1000000000)/'Balance Energético (u.físicas)'!AC$58)/1000)/'Balance Energético (u.físicas)'!AC$59)/1000</f>
        <v>0</v>
      </c>
      <c r="AE29" s="243"/>
    </row>
    <row r="30" spans="2:34">
      <c r="B30" s="596"/>
      <c r="C30" s="102" t="s">
        <v>169</v>
      </c>
      <c r="D30" s="112">
        <f>+(((('Balance de energía'!C24*1000000000)/'Balance Energético (u.físicas)'!$D$58)/1000)/'Balance Energético (u.físicas)'!$D$59)/1000</f>
        <v>0</v>
      </c>
      <c r="E30" s="83">
        <f>+(((('Balance de energía'!D24*1000000000)/'Balance Energético (u.físicas)'!E$58)/1000)/'Balance Energético (u.físicas)'!E$59)/1000</f>
        <v>0</v>
      </c>
      <c r="F30" s="83">
        <f>+(((('Balance de energía'!E24*1000000000)/'Balance Energético (u.físicas)'!F$58)/1000)/'Balance Energético (u.físicas)'!F$59)/1000</f>
        <v>0</v>
      </c>
      <c r="G30" s="83">
        <f>+(((('Balance de energía'!F24*1000000000)/'Balance Energético (u.físicas)'!G$58)/1000)/'Balance Energético (u.físicas)'!G$59)/1000</f>
        <v>0</v>
      </c>
      <c r="H30" s="83">
        <f>+(((('Balance de energía'!G24*1000000000)/'Balance Energético (u.físicas)'!H$58)/1000)/'Balance Energético (u.físicas)'!H$59)/1000</f>
        <v>0</v>
      </c>
      <c r="I30" s="83">
        <f>+(((('Balance de energía'!H24*1000000000)/'Balance Energético (u.físicas)'!I$58)/1000)/'Balance Energético (u.físicas)'!I$59)/1000</f>
        <v>0</v>
      </c>
      <c r="J30" s="83">
        <f>+(((('Balance de energía'!I24*1000000000)/'Balance Energético (u.físicas)'!J$58)/1000)/'Balance Energético (u.físicas)'!J$59)/1000</f>
        <v>0</v>
      </c>
      <c r="K30" s="113">
        <f>+(((('Balance de energía'!J24*1000000000)/'Balance Energético (u.físicas)'!K$58)/1000)/'Balance Energético (u.físicas)'!K$59)/1000</f>
        <v>0</v>
      </c>
      <c r="L30" s="83">
        <f>+(((('Balance de energía'!K24*1000000000)/'Balance Energético (u.físicas)'!L$58)/1000)/'Balance Energético (u.físicas)'!L$59)/1000</f>
        <v>0</v>
      </c>
      <c r="M30" s="83">
        <f>+(((('Balance de energía'!L24*1000000000)/'Balance Energético (u.físicas)'!M$58)/1000)/'Balance Energético (u.físicas)'!M$59)/1000</f>
        <v>0</v>
      </c>
      <c r="N30" s="83">
        <f>+(((('Balance de energía'!M24*1000000000)/'Balance Energético (u.físicas)'!N$58)/1000)/'Balance Energético (u.físicas)'!N$59)/1000</f>
        <v>0</v>
      </c>
      <c r="O30" s="83">
        <f>+(((('Balance de energía'!N24*1000000000)/'Balance Energético (u.físicas)'!O$58)/1000)/'Balance Energético (u.físicas)'!O$59)/1000</f>
        <v>0</v>
      </c>
      <c r="P30" s="83">
        <f>+(((('Balance de energía'!O24*1000000000)/'Balance Energético (u.físicas)'!P$58)/1000)/'Balance Energético (u.físicas)'!P$59)/1000</f>
        <v>0</v>
      </c>
      <c r="Q30" s="83">
        <f>+(((('Balance de energía'!P24*1000000000)/'Balance Energético (u.físicas)'!Q$58)/1000)/'Balance Energético (u.físicas)'!Q$59)/1000</f>
        <v>0</v>
      </c>
      <c r="R30" s="83">
        <f>+(((('Balance de energía'!Q24*1000000000)/'Balance Energético (u.físicas)'!R$58)/1000)/'Balance Energético (u.físicas)'!R$59)/1000</f>
        <v>0</v>
      </c>
      <c r="S30" s="83">
        <f>+(((('Balance de energía'!R24*1000000000)/'Balance Energético (u.físicas)'!S$58)/1000)/'Balance Energético (u.físicas)'!S$59)/1000</f>
        <v>0</v>
      </c>
      <c r="T30" s="83">
        <f>+(((('Balance de energía'!S24*1000000000)/'Balance Energético (u.físicas)'!T$58)/1000)/'Balance Energético (u.físicas)'!T$59)</f>
        <v>0</v>
      </c>
      <c r="U30" s="83">
        <f>+(((('Balance de energía'!T24*1000000000)/'Balance Energético (u.físicas)'!U$58)/1000)/'Balance Energético (u.físicas)'!U$59)/1000</f>
        <v>0</v>
      </c>
      <c r="V30" s="83">
        <f>+(((('Balance de energía'!U24*1000000000)/'Balance Energético (u.físicas)'!V$58)/1000)/'Balance Energético (u.físicas)'!V$59)/1000</f>
        <v>0</v>
      </c>
      <c r="W30" s="120">
        <f>+(((('Balance de energía'!V24*1000000000)/'Balance Energético (u.físicas)'!W$58)/1000)/'Balance Energético (u.físicas)'!W$59)/1000</f>
        <v>0</v>
      </c>
      <c r="X30" s="83">
        <f>+(((('Balance de energía'!W24*1000000000)/'Balance Energético (u.físicas)'!X$58)/1000)/'Balance Energético (u.físicas)'!X$59)/1000</f>
        <v>0</v>
      </c>
      <c r="Y30" s="83">
        <f>+(((('Balance de energía'!X24*1000000000)/'Balance Energético (u.físicas)'!Y$58)/1000)/'Balance Energético (u.físicas)'!Y$59)/1000</f>
        <v>24415.604395604398</v>
      </c>
      <c r="Z30" s="83">
        <f>+(((('Balance de energía'!Y24*1000000000)/'Balance Energético (u.físicas)'!Z$58)/1000)/'Balance Energético (u.físicas)'!Z$59)/1000</f>
        <v>0</v>
      </c>
      <c r="AA30" s="2">
        <f>+(((('Balance de energía'!Z24*1000000000)/'Balance Energético (u.físicas)'!AA$58)/1000)/'Balance Energético (u.físicas)'!AA$59)/1000</f>
        <v>379456.9444444445</v>
      </c>
      <c r="AB30" s="120">
        <f>+(((('Balance de energía'!AA24*1000000000)/'Balance Energético (u.físicas)'!AB$58)/1000)/'Balance Energético (u.físicas)'!AB$59)/1000</f>
        <v>0</v>
      </c>
      <c r="AC30" s="120">
        <f>+(((('Balance de energía'!AB24*1000000000)/'Balance Energético (u.físicas)'!AC$58)/1000)/'Balance Energético (u.físicas)'!AC$59)/1000</f>
        <v>0</v>
      </c>
      <c r="AE30" s="243"/>
    </row>
    <row r="31" spans="2:34">
      <c r="B31" s="596"/>
      <c r="C31" s="102" t="s">
        <v>170</v>
      </c>
      <c r="D31" s="112">
        <f>+(((('Balance de energía'!C25*1000000000)/'Balance Energético (u.físicas)'!$D$58)/1000)/'Balance Energético (u.físicas)'!$D$59)/1000</f>
        <v>0</v>
      </c>
      <c r="E31" s="83">
        <f>+(((('Balance de energía'!D25*1000000000)/'Balance Energético (u.físicas)'!E$58)/1000)/'Balance Energético (u.físicas)'!E$59)/1000</f>
        <v>0</v>
      </c>
      <c r="F31" s="83">
        <f>+(((('Balance de energía'!E25*1000000000)/'Balance Energético (u.físicas)'!F$58)/1000)/'Balance Energético (u.físicas)'!F$59)/1000</f>
        <v>0</v>
      </c>
      <c r="G31" s="83">
        <f>+(((('Balance de energía'!F25*1000000000)/'Balance Energético (u.físicas)'!G$58)/1000)/'Balance Energético (u.físicas)'!G$59)/1000</f>
        <v>0</v>
      </c>
      <c r="H31" s="83">
        <f>+(((('Balance de energía'!G25*1000000000)/'Balance Energético (u.físicas)'!H$58)/1000)/'Balance Energético (u.físicas)'!H$59)/1000</f>
        <v>0</v>
      </c>
      <c r="I31" s="83">
        <f>+(((('Balance de energía'!H25*1000000000)/'Balance Energético (u.físicas)'!I$58)/1000)/'Balance Energético (u.físicas)'!I$59)/1000</f>
        <v>0</v>
      </c>
      <c r="J31" s="83">
        <f>+(((('Balance de energía'!I25*1000000000)/'Balance Energético (u.físicas)'!J$58)/1000)/'Balance Energético (u.físicas)'!J$59)/1000</f>
        <v>0</v>
      </c>
      <c r="K31" s="113">
        <f>+(((('Balance de energía'!J25*1000000000)/'Balance Energético (u.físicas)'!K$58)/1000)/'Balance Energético (u.físicas)'!K$59)/1000</f>
        <v>0</v>
      </c>
      <c r="L31" s="83">
        <f>+(((('Balance de energía'!K25*1000000000)/'Balance Energético (u.físicas)'!L$58)/1000)/'Balance Energético (u.físicas)'!L$59)/1000</f>
        <v>0</v>
      </c>
      <c r="M31" s="83">
        <f>+(((('Balance de energía'!L25*1000000000)/'Balance Energético (u.físicas)'!M$58)/1000)/'Balance Energético (u.físicas)'!M$59)/1000</f>
        <v>6.9146200000000002</v>
      </c>
      <c r="N31" s="83">
        <f>+(((('Balance de energía'!M25*1000000000)/'Balance Energético (u.físicas)'!N$58)/1000)/'Balance Energético (u.físicas)'!N$59)/1000</f>
        <v>0</v>
      </c>
      <c r="O31" s="83">
        <f>+(((('Balance de energía'!N25*1000000000)/'Balance Energético (u.físicas)'!O$58)/1000)/'Balance Energético (u.físicas)'!O$59)/1000</f>
        <v>0</v>
      </c>
      <c r="P31" s="83">
        <f>+(((('Balance de energía'!O25*1000000000)/'Balance Energético (u.físicas)'!P$58)/1000)/'Balance Energético (u.físicas)'!P$59)/1000</f>
        <v>0</v>
      </c>
      <c r="Q31" s="83">
        <f>+(((('Balance de energía'!P25*1000000000)/'Balance Energético (u.físicas)'!Q$58)/1000)/'Balance Energético (u.físicas)'!Q$59)/1000</f>
        <v>0</v>
      </c>
      <c r="R31" s="83">
        <f>+(((('Balance de energía'!Q25*1000000000)/'Balance Energético (u.físicas)'!R$58)/1000)/'Balance Energético (u.físicas)'!R$59)/1000</f>
        <v>0</v>
      </c>
      <c r="S31" s="83">
        <f>+(((('Balance de energía'!R25*1000000000)/'Balance Energético (u.físicas)'!S$58)/1000)/'Balance Energético (u.físicas)'!S$59)/1000</f>
        <v>0</v>
      </c>
      <c r="T31" s="83">
        <f>+(((('Balance de energía'!S25*1000000000)/'Balance Energético (u.físicas)'!T$58)/1000)/'Balance Energético (u.físicas)'!T$59)</f>
        <v>0</v>
      </c>
      <c r="U31" s="83">
        <f>+(((('Balance de energía'!T25*1000000000)/'Balance Energético (u.físicas)'!U$58)/1000)/'Balance Energético (u.físicas)'!U$59)/1000</f>
        <v>0</v>
      </c>
      <c r="V31" s="83">
        <f>+(((('Balance de energía'!U25*1000000000)/'Balance Energético (u.físicas)'!V$58)/1000)/'Balance Energético (u.físicas)'!V$59)/1000</f>
        <v>0</v>
      </c>
      <c r="W31" s="120">
        <f>+(((('Balance de energía'!V25*1000000000)/'Balance Energético (u.físicas)'!W$58)/1000)/'Balance Energético (u.físicas)'!W$59)/1000</f>
        <v>0</v>
      </c>
      <c r="X31" s="83">
        <f>+(((('Balance de energía'!W25*1000000000)/'Balance Energético (u.físicas)'!X$58)/1000)/'Balance Energético (u.físicas)'!X$59)/1000</f>
        <v>0</v>
      </c>
      <c r="Y31" s="83">
        <f>+(((('Balance de energía'!X25*1000000000)/'Balance Energético (u.físicas)'!Y$58)/1000)/'Balance Energético (u.físicas)'!Y$59)/1000</f>
        <v>24047.912087912089</v>
      </c>
      <c r="Z31" s="83">
        <f>+(((('Balance de energía'!Y25*1000000000)/'Balance Energético (u.físicas)'!Z$58)/1000)/'Balance Energético (u.físicas)'!Z$59)/1000</f>
        <v>16.514423076923073</v>
      </c>
      <c r="AA31" s="2">
        <f>+(((('Balance de energía'!Z25*1000000000)/'Balance Energético (u.físicas)'!AA$58)/1000)/'Balance Energético (u.físicas)'!AA$59)/1000</f>
        <v>320875</v>
      </c>
      <c r="AB31" s="120">
        <f>+(((('Balance de energía'!AA25*1000000000)/'Balance Energético (u.físicas)'!AB$58)/1000)/'Balance Energético (u.físicas)'!AB$59)/1000</f>
        <v>0</v>
      </c>
      <c r="AC31" s="120">
        <f>+(((('Balance de energía'!AB25*1000000000)/'Balance Energético (u.físicas)'!AC$58)/1000)/'Balance Energético (u.físicas)'!AC$59)/1000</f>
        <v>0</v>
      </c>
      <c r="AE31" s="243"/>
    </row>
    <row r="32" spans="2:34">
      <c r="B32" s="596"/>
      <c r="C32" s="102" t="s">
        <v>171</v>
      </c>
      <c r="D32" s="112">
        <f>+(((('Balance de energía'!C26*1000000000)/'Balance Energético (u.físicas)'!$D$58)/1000)/'Balance Energético (u.físicas)'!$D$59)/1000</f>
        <v>0</v>
      </c>
      <c r="E32" s="83">
        <f>+(((('Balance de energía'!D26*1000000000)/'Balance Energético (u.físicas)'!E$58)/1000)/'Balance Energético (u.físicas)'!E$59)/1000</f>
        <v>0</v>
      </c>
      <c r="F32" s="83">
        <f>+(((('Balance de energía'!E26*1000000000)/'Balance Energético (u.físicas)'!F$58)/1000)/'Balance Energético (u.físicas)'!F$59)/1000</f>
        <v>0</v>
      </c>
      <c r="G32" s="83">
        <f>+(((('Balance de energía'!F26*1000000000)/'Balance Energético (u.físicas)'!G$58)/1000)/'Balance Energético (u.físicas)'!G$59)/1000</f>
        <v>0</v>
      </c>
      <c r="H32" s="83">
        <f>+(((('Balance de energía'!G26*1000000000)/'Balance Energético (u.físicas)'!H$58)/1000)/'Balance Energético (u.físicas)'!H$59)/1000</f>
        <v>0</v>
      </c>
      <c r="I32" s="83">
        <f>+(((('Balance de energía'!H26*1000000000)/'Balance Energético (u.físicas)'!I$58)/1000)/'Balance Energético (u.físicas)'!I$59)/1000</f>
        <v>0</v>
      </c>
      <c r="J32" s="83">
        <f>+(((('Balance de energía'!I26*1000000000)/'Balance Energético (u.físicas)'!J$58)/1000)/'Balance Energético (u.físicas)'!J$59)/1000</f>
        <v>0</v>
      </c>
      <c r="K32" s="113">
        <f>+(((('Balance de energía'!J26*1000000000)/'Balance Energético (u.físicas)'!K$58)/1000)/'Balance Energético (u.físicas)'!K$59)/1000</f>
        <v>0</v>
      </c>
      <c r="L32" s="83">
        <f>+(((('Balance de energía'!K26*1000000000)/'Balance Energético (u.físicas)'!L$58)/1000)/'Balance Energético (u.físicas)'!L$59)/1000</f>
        <v>0</v>
      </c>
      <c r="M32" s="83">
        <f>+(((('Balance de energía'!L26*1000000000)/'Balance Energético (u.físicas)'!M$58)/1000)/'Balance Energético (u.físicas)'!M$59)/1000</f>
        <v>0</v>
      </c>
      <c r="N32" s="83">
        <f>+(((('Balance de energía'!M26*1000000000)/'Balance Energético (u.físicas)'!N$58)/1000)/'Balance Energético (u.físicas)'!N$59)/1000</f>
        <v>0</v>
      </c>
      <c r="O32" s="83">
        <f>+(((('Balance de energía'!N26*1000000000)/'Balance Energético (u.físicas)'!O$58)/1000)/'Balance Energético (u.físicas)'!O$59)/1000</f>
        <v>0</v>
      </c>
      <c r="P32" s="83">
        <f>+(((('Balance de energía'!O26*1000000000)/'Balance Energético (u.físicas)'!P$58)/1000)/'Balance Energético (u.físicas)'!P$59)/1000</f>
        <v>0</v>
      </c>
      <c r="Q32" s="83">
        <f>+(((('Balance de energía'!P26*1000000000)/'Balance Energético (u.físicas)'!Q$58)/1000)/'Balance Energético (u.físicas)'!Q$59)/1000</f>
        <v>0</v>
      </c>
      <c r="R32" s="83">
        <f>+(((('Balance de energía'!Q26*1000000000)/'Balance Energético (u.físicas)'!R$58)/1000)/'Balance Energético (u.físicas)'!R$59)/1000</f>
        <v>0</v>
      </c>
      <c r="S32" s="83">
        <f>+(((('Balance de energía'!R26*1000000000)/'Balance Energético (u.físicas)'!S$58)/1000)/'Balance Energético (u.físicas)'!S$59)/1000</f>
        <v>0</v>
      </c>
      <c r="T32" s="83">
        <f>+(((('Balance de energía'!S26*1000000000)/'Balance Energético (u.físicas)'!T$58)/1000)/'Balance Energético (u.físicas)'!T$59)</f>
        <v>0</v>
      </c>
      <c r="U32" s="83">
        <f>+(((('Balance de energía'!T26*1000000000)/'Balance Energético (u.físicas)'!U$58)/1000)/'Balance Energético (u.físicas)'!U$59)/1000</f>
        <v>0</v>
      </c>
      <c r="V32" s="83">
        <f>+(((('Balance de energía'!U26*1000000000)/'Balance Energético (u.físicas)'!V$58)/1000)/'Balance Energético (u.físicas)'!V$59)/1000</f>
        <v>0</v>
      </c>
      <c r="W32" s="120">
        <f>+(((('Balance de energía'!V26*1000000000)/'Balance Energético (u.físicas)'!W$58)/1000)/'Balance Energético (u.físicas)'!W$59)/1000</f>
        <v>14.859906000000001</v>
      </c>
      <c r="X32" s="83">
        <f>+(((('Balance de energía'!W26*1000000000)/'Balance Energético (u.físicas)'!X$58)/1000)/'Balance Energético (u.físicas)'!X$59)/1000</f>
        <v>0</v>
      </c>
      <c r="Y32" s="83">
        <f>+(((('Balance de energía'!X26*1000000000)/'Balance Energético (u.físicas)'!Y$58)/1000)/'Balance Energético (u.físicas)'!Y$59)/1000</f>
        <v>0</v>
      </c>
      <c r="Z32" s="83">
        <f>+(((('Balance de energía'!Y26*1000000000)/'Balance Energético (u.físicas)'!Z$58)/1000)/'Balance Energético (u.físicas)'!Z$59)/1000</f>
        <v>0</v>
      </c>
      <c r="AA32" s="2">
        <f>+(((('Balance de energía'!Z26*1000000000)/'Balance Energético (u.físicas)'!AA$58)/1000)/'Balance Energético (u.físicas)'!AA$59)/1000</f>
        <v>0</v>
      </c>
      <c r="AB32" s="120">
        <f>+(((('Balance de energía'!AA26*1000000000)/'Balance Energético (u.físicas)'!AB$58)/1000)/'Balance Energético (u.físicas)'!AB$59)/1000</f>
        <v>0</v>
      </c>
      <c r="AC32" s="120">
        <f>+(((('Balance de energía'!AB26*1000000000)/'Balance Energético (u.físicas)'!AC$58)/1000)/'Balance Energético (u.físicas)'!AC$59)/1000</f>
        <v>0</v>
      </c>
      <c r="AE32" s="243"/>
    </row>
    <row r="33" spans="2:31">
      <c r="B33" s="596"/>
      <c r="C33" s="102" t="s">
        <v>172</v>
      </c>
      <c r="D33" s="112">
        <f>+(((('Balance de energía'!C27*1000000000)/'Balance Energético (u.físicas)'!$D$58)/1000)/'Balance Energético (u.físicas)'!$D$59)/1000</f>
        <v>0</v>
      </c>
      <c r="E33" s="83">
        <f>+(((('Balance de energía'!D27*1000000000)/'Balance Energético (u.físicas)'!E$58)/1000)/'Balance Energético (u.físicas)'!E$59)/1000</f>
        <v>152.92382699999999</v>
      </c>
      <c r="F33" s="83">
        <f>+(((('Balance de energía'!E27*1000000000)/'Balance Energético (u.físicas)'!F$58)/1000)/'Balance Energético (u.físicas)'!F$59)/1000</f>
        <v>0</v>
      </c>
      <c r="G33" s="83">
        <f>+(((('Balance de energía'!F27*1000000000)/'Balance Energético (u.físicas)'!G$58)/1000)/'Balance Energético (u.físicas)'!G$59)/1000</f>
        <v>0</v>
      </c>
      <c r="H33" s="83">
        <f>+(((('Balance de energía'!G27*1000000000)/'Balance Energético (u.físicas)'!H$58)/1000)/'Balance Energético (u.físicas)'!H$59)/1000</f>
        <v>0</v>
      </c>
      <c r="I33" s="83">
        <f>+(((('Balance de energía'!H27*1000000000)/'Balance Energético (u.físicas)'!I$58)/1000)/'Balance Energético (u.físicas)'!I$59)/1000</f>
        <v>0</v>
      </c>
      <c r="J33" s="83">
        <f>+(((('Balance de energía'!I27*1000000000)/'Balance Energético (u.físicas)'!J$58)/1000)/'Balance Energético (u.físicas)'!J$59)/1000</f>
        <v>0</v>
      </c>
      <c r="K33" s="113">
        <f>+(((('Balance de energía'!J27*1000000000)/'Balance Energético (u.físicas)'!K$58)/1000)/'Balance Energético (u.físicas)'!K$59)/1000</f>
        <v>0</v>
      </c>
      <c r="L33" s="83">
        <f>+(((('Balance de energía'!K27*1000000000)/'Balance Energético (u.físicas)'!L$58)/1000)/'Balance Energético (u.físicas)'!L$59)/1000</f>
        <v>0.26156399999999996</v>
      </c>
      <c r="M33" s="83">
        <f>+(((('Balance de energía'!L27*1000000000)/'Balance Energético (u.físicas)'!M$58)/1000)/'Balance Energético (u.físicas)'!M$59)/1000</f>
        <v>0</v>
      </c>
      <c r="N33" s="83">
        <f>+(((('Balance de energía'!M27*1000000000)/'Balance Energético (u.físicas)'!N$58)/1000)/'Balance Energético (u.físicas)'!N$59)/1000</f>
        <v>0</v>
      </c>
      <c r="O33" s="83">
        <f>+(((('Balance de energía'!N27*1000000000)/'Balance Energético (u.físicas)'!O$58)/1000)/'Balance Energético (u.físicas)'!O$59)/1000</f>
        <v>0</v>
      </c>
      <c r="P33" s="83">
        <f>+(((('Balance de energía'!O27*1000000000)/'Balance Energético (u.físicas)'!P$58)/1000)/'Balance Energético (u.físicas)'!P$59)/1000</f>
        <v>10.727682184999999</v>
      </c>
      <c r="Q33" s="83">
        <f>+(((('Balance de energía'!P27*1000000000)/'Balance Energético (u.físicas)'!Q$58)/1000)/'Balance Energético (u.físicas)'!Q$59)/1000</f>
        <v>0</v>
      </c>
      <c r="R33" s="83">
        <f>+(((('Balance de energía'!Q27*1000000000)/'Balance Energético (u.físicas)'!R$58)/1000)/'Balance Energético (u.físicas)'!R$59)/1000</f>
        <v>0</v>
      </c>
      <c r="S33" s="83">
        <f>+(((('Balance de energía'!R27*1000000000)/'Balance Energético (u.físicas)'!S$58)/1000)/'Balance Energético (u.físicas)'!S$59)/1000</f>
        <v>1.6799999999999996E-3</v>
      </c>
      <c r="T33" s="83">
        <f>+(((('Balance de energía'!S27*1000000000)/'Balance Energético (u.físicas)'!T$58)/1000)/'Balance Energético (u.físicas)'!T$59)</f>
        <v>350.80745000000002</v>
      </c>
      <c r="U33" s="83">
        <f>+(((('Balance de energía'!T27*1000000000)/'Balance Energético (u.físicas)'!U$58)/1000)/'Balance Energético (u.físicas)'!U$59)/1000</f>
        <v>0</v>
      </c>
      <c r="V33" s="83">
        <f>+(((('Balance de energía'!U27*1000000000)/'Balance Energético (u.físicas)'!V$58)/1000)/'Balance Energético (u.físicas)'!V$59)/1000</f>
        <v>77.368801427455438</v>
      </c>
      <c r="W33" s="120">
        <f>+(((('Balance de energía'!V27*1000000000)/'Balance Energético (u.físicas)'!W$58)/1000)/'Balance Energético (u.físicas)'!W$59)/1000</f>
        <v>622.17797400000006</v>
      </c>
      <c r="X33" s="83">
        <f>+(((('Balance de energía'!W27*1000000000)/'Balance Energético (u.físicas)'!X$58)/1000)/'Balance Energético (u.físicas)'!X$59)/1000</f>
        <v>0</v>
      </c>
      <c r="Y33" s="83">
        <f>+(((('Balance de energía'!X27*1000000000)/'Balance Energético (u.físicas)'!Y$58)/1000)/'Balance Energético (u.físicas)'!Y$59)/1000</f>
        <v>0</v>
      </c>
      <c r="Z33" s="83">
        <f>+(((('Balance de energía'!Y27*1000000000)/'Balance Energético (u.físicas)'!Z$58)/1000)/'Balance Energético (u.físicas)'!Z$59)/1000</f>
        <v>0</v>
      </c>
      <c r="AA33" s="2">
        <f>+(((('Balance de energía'!Z27*1000000000)/'Balance Energético (u.físicas)'!AA$58)/1000)/'Balance Energético (u.físicas)'!AA$59)/1000</f>
        <v>0</v>
      </c>
      <c r="AB33" s="120">
        <f>+(((('Balance de energía'!AA27*1000000000)/'Balance Energético (u.físicas)'!AB$58)/1000)/'Balance Energético (u.físicas)'!AB$59)/1000</f>
        <v>0</v>
      </c>
      <c r="AC33" s="120">
        <f>+(((('Balance de energía'!AB27*1000000000)/'Balance Energético (u.físicas)'!AC$58)/1000)/'Balance Energético (u.físicas)'!AC$59)/1000</f>
        <v>0</v>
      </c>
      <c r="AE33" s="243"/>
    </row>
    <row r="34" spans="2:31">
      <c r="B34" s="596"/>
      <c r="C34" s="6" t="s">
        <v>173</v>
      </c>
      <c r="D34" s="125">
        <f>+(((('Balance de energía'!C28*1000000000)/'Balance Energético (u.físicas)'!$D$58)/1000)/'Balance Energético (u.físicas)'!$D$59)/1000</f>
        <v>0</v>
      </c>
      <c r="E34" s="94">
        <f>+(((('Balance de energía'!D28*1000000000)/'Balance Energético (u.físicas)'!E$58)/1000)/'Balance Energético (u.físicas)'!E$59)/1000</f>
        <v>145.41429422973985</v>
      </c>
      <c r="F34" s="94">
        <f>+(((('Balance de energía'!E28*1000000000)/'Balance Energético (u.físicas)'!F$58)/1000)/'Balance Energético (u.físicas)'!F$59)/1000</f>
        <v>0</v>
      </c>
      <c r="G34" s="94">
        <f>+(((('Balance de energía'!F28*1000000000)/'Balance Energético (u.físicas)'!G$58)/1000)/'Balance Energético (u.físicas)'!G$59)/1000</f>
        <v>0</v>
      </c>
      <c r="H34" s="94">
        <f>+(((('Balance de energía'!G28*1000000000)/'Balance Energético (u.físicas)'!H$58)/1000)/'Balance Energético (u.físicas)'!H$59)/1000</f>
        <v>0</v>
      </c>
      <c r="I34" s="94">
        <f>+(((('Balance de energía'!H28*1000000000)/'Balance Energético (u.físicas)'!I$58)/1000)/'Balance Energético (u.físicas)'!I$59)/1000</f>
        <v>0</v>
      </c>
      <c r="J34" s="94">
        <f>+(((('Balance de energía'!I28*1000000000)/'Balance Energético (u.físicas)'!J$58)/1000)/'Balance Energético (u.físicas)'!J$59)/1000</f>
        <v>0</v>
      </c>
      <c r="K34" s="126">
        <f>+(((('Balance de energía'!J28*1000000000)/'Balance Energético (u.físicas)'!K$58)/1000)/'Balance Energético (u.físicas)'!K$59)/1000</f>
        <v>0</v>
      </c>
      <c r="L34" s="94">
        <f>+(((('Balance de energía'!K28*1000000000)/'Balance Energético (u.físicas)'!L$58)/1000)/'Balance Energético (u.físicas)'!L$59)/1000</f>
        <v>0</v>
      </c>
      <c r="M34" s="94">
        <f>+(((('Balance de energía'!L28*1000000000)/'Balance Energético (u.físicas)'!M$58)/1000)/'Balance Energético (u.físicas)'!M$59)/1000</f>
        <v>0</v>
      </c>
      <c r="N34" s="94">
        <f>+(((('Balance de energía'!M28*1000000000)/'Balance Energético (u.físicas)'!N$58)/1000)/'Balance Energético (u.físicas)'!N$59)/1000</f>
        <v>0</v>
      </c>
      <c r="O34" s="94">
        <f>+(((('Balance de energía'!N28*1000000000)/'Balance Energético (u.físicas)'!O$58)/1000)/'Balance Energético (u.físicas)'!O$59)/1000</f>
        <v>0</v>
      </c>
      <c r="P34" s="94">
        <f>+(((('Balance de energía'!O28*1000000000)/'Balance Energético (u.físicas)'!P$58)/1000)/'Balance Energético (u.físicas)'!P$59)/1000</f>
        <v>0</v>
      </c>
      <c r="Q34" s="94">
        <f>+(((('Balance de energía'!P28*1000000000)/'Balance Energético (u.físicas)'!Q$58)/1000)/'Balance Energético (u.físicas)'!Q$59)/1000</f>
        <v>0</v>
      </c>
      <c r="R34" s="94">
        <f>+(((('Balance de energía'!Q28*1000000000)/'Balance Energético (u.físicas)'!R$58)/1000)/'Balance Energético (u.físicas)'!R$59)/1000</f>
        <v>0</v>
      </c>
      <c r="S34" s="94">
        <f>+(((('Balance de energía'!R28*1000000000)/'Balance Energético (u.físicas)'!S$58)/1000)/'Balance Energético (u.físicas)'!S$59)/1000</f>
        <v>0</v>
      </c>
      <c r="T34" s="94">
        <f>+(((('Balance de energía'!S28*1000000000)/'Balance Energético (u.físicas)'!T$58)/1000)/'Balance Energético (u.físicas)'!T$59)</f>
        <v>0</v>
      </c>
      <c r="U34" s="94">
        <f>+(((('Balance de energía'!T28*1000000000)/'Balance Energético (u.físicas)'!U$58)/1000)/'Balance Energético (u.físicas)'!U$59)/1000</f>
        <v>0</v>
      </c>
      <c r="V34" s="94">
        <f>+(((('Balance de energía'!U28*1000000000)/'Balance Energético (u.físicas)'!V$58)/1000)/'Balance Energético (u.físicas)'!V$59)/1000</f>
        <v>0</v>
      </c>
      <c r="W34" s="127">
        <f>+(((('Balance de energía'!V28*1000000000)/'Balance Energético (u.físicas)'!W$58)/1000)/'Balance Energético (u.físicas)'!W$59)/1000</f>
        <v>21.93291</v>
      </c>
      <c r="X34" s="94">
        <f>+(((('Balance de energía'!W28*1000000000)/'Balance Energético (u.físicas)'!X$58)/1000)/'Balance Energético (u.físicas)'!X$59)/1000</f>
        <v>0</v>
      </c>
      <c r="Y34" s="94">
        <f>+(((('Balance de energía'!X28*1000000000)/'Balance Energético (u.físicas)'!Y$58)/1000)/'Balance Energético (u.físicas)'!Y$59)/1000</f>
        <v>0</v>
      </c>
      <c r="Z34" s="94">
        <f>+(((('Balance de energía'!Y28*1000000000)/'Balance Energético (u.físicas)'!Z$58)/1000)/'Balance Energético (u.físicas)'!Z$59)/1000</f>
        <v>0</v>
      </c>
      <c r="AA34" s="38">
        <f>+(((('Balance de energía'!Z28*1000000000)/'Balance Energético (u.físicas)'!AA$58)/1000)/'Balance Energético (u.físicas)'!AA$59)/1000</f>
        <v>0</v>
      </c>
      <c r="AB34" s="127">
        <f>+(((('Balance de energía'!AA28*1000000000)/'Balance Energético (u.físicas)'!AB$58)/1000)/'Balance Energético (u.físicas)'!AB$59)/1000</f>
        <v>0</v>
      </c>
      <c r="AC34" s="127">
        <f>+(((('Balance de energía'!AB28*1000000000)/'Balance Energético (u.físicas)'!AC$58)/1000)/'Balance Energético (u.físicas)'!AC$59)/1000</f>
        <v>0</v>
      </c>
      <c r="AE34" s="243"/>
    </row>
    <row r="35" spans="2:31">
      <c r="B35" s="596"/>
      <c r="C35" s="108" t="s">
        <v>148</v>
      </c>
      <c r="D35" s="110">
        <f>+(((('Balance de energía'!C29*1000000000)/'Balance Energético (u.físicas)'!$D$58)/1000)/'Balance Energético (u.físicas)'!$D$59)/1000</f>
        <v>0</v>
      </c>
      <c r="E35" s="82">
        <f>+(((('Balance de energía'!D29*1000000000)/'Balance Energético (u.físicas)'!E$58)/1000)/'Balance Energético (u.físicas)'!E$59)/1000</f>
        <v>827.98004298247065</v>
      </c>
      <c r="F35" s="82">
        <f>+(((('Balance de energía'!E29*1000000000)/'Balance Energético (u.físicas)'!F$58)/1000)/'Balance Energético (u.físicas)'!F$59)/1000</f>
        <v>339.42985000000004</v>
      </c>
      <c r="G35" s="82">
        <f>+(((('Balance de energía'!F29*1000000000)/'Balance Energético (u.físicas)'!G$58)/1000)/'Balance Energético (u.físicas)'!G$59)/1000</f>
        <v>5544.0589434935637</v>
      </c>
      <c r="H35" s="82">
        <f>+(((('Balance de energía'!G29*1000000000)/'Balance Energético (u.físicas)'!H$58)/1000)/'Balance Energético (u.físicas)'!H$59)/1000</f>
        <v>0</v>
      </c>
      <c r="I35" s="82">
        <f>+(((('Balance de energía'!H29*1000000000)/'Balance Energético (u.físicas)'!I$58)/1000)/'Balance Energético (u.físicas)'!I$59)/1000</f>
        <v>0</v>
      </c>
      <c r="J35" s="82">
        <f>+(((('Balance de energía'!I29*1000000000)/'Balance Energético (u.físicas)'!J$58)/1000)/'Balance Energético (u.físicas)'!J$59)/1000</f>
        <v>0</v>
      </c>
      <c r="K35" s="111">
        <f>+(((('Balance de energía'!J29*1000000000)/'Balance Energético (u.físicas)'!K$58)/1000)/'Balance Energético (u.físicas)'!K$59)/1000</f>
        <v>0</v>
      </c>
      <c r="L35" s="82">
        <f>+(((('Balance de energía'!K29*1000000000)/'Balance Energético (u.físicas)'!L$58)/1000)/'Balance Energético (u.físicas)'!L$59)/1000</f>
        <v>3426.2534898054637</v>
      </c>
      <c r="M35" s="82">
        <f>+(((('Balance de energía'!L29*1000000000)/'Balance Energético (u.físicas)'!M$58)/1000)/'Balance Energético (u.físicas)'!M$59)/1000</f>
        <v>462.72393685178986</v>
      </c>
      <c r="N35" s="82">
        <f>+(((('Balance de energía'!M29*1000000000)/'Balance Energético (u.físicas)'!N$58)/1000)/'Balance Energético (u.físicas)'!N$59)/1000</f>
        <v>0</v>
      </c>
      <c r="O35" s="82">
        <f>+(((('Balance de energía'!N29*1000000000)/'Balance Energético (u.físicas)'!O$58)/1000)/'Balance Energético (u.físicas)'!O$59)/1000</f>
        <v>12.486908000000001</v>
      </c>
      <c r="P35" s="82">
        <f>+(((('Balance de energía'!O29*1000000000)/'Balance Energético (u.físicas)'!P$58)/1000)/'Balance Energético (u.físicas)'!P$59)/1000</f>
        <v>222.6859335499999</v>
      </c>
      <c r="Q35" s="82">
        <f>+(((('Balance de energía'!P29*1000000000)/'Balance Energético (u.físicas)'!Q$58)/1000)/'Balance Energético (u.físicas)'!Q$59)/1000</f>
        <v>0.85918499999999987</v>
      </c>
      <c r="R35" s="82">
        <f>+(((('Balance de energía'!Q29*1000000000)/'Balance Energético (u.físicas)'!R$58)/1000)/'Balance Energético (u.físicas)'!R$59)/1000</f>
        <v>48.396588999999992</v>
      </c>
      <c r="S35" s="82">
        <f>+(((('Balance de energía'!R29*1000000000)/'Balance Energético (u.físicas)'!S$58)/1000)/'Balance Energético (u.físicas)'!S$59)/1000</f>
        <v>0</v>
      </c>
      <c r="T35" s="82">
        <f>+(((('Balance de energía'!S29*1000000000)/'Balance Energético (u.físicas)'!T$58)/1000)/'Balance Energético (u.físicas)'!T$59)</f>
        <v>0</v>
      </c>
      <c r="U35" s="82">
        <f>+(((('Balance de energía'!T29*1000000000)/'Balance Energético (u.físicas)'!U$58)/1000)/'Balance Energético (u.físicas)'!U$59)/1000</f>
        <v>318.8275585714286</v>
      </c>
      <c r="V35" s="82">
        <f>+(((('Balance de energía'!U29*1000000000)/'Balance Energético (u.físicas)'!V$58)/1000)/'Balance Energético (u.físicas)'!V$59)/1000</f>
        <v>0</v>
      </c>
      <c r="W35" s="119">
        <f>+(((('Balance de energía'!V29*1000000000)/'Balance Energético (u.físicas)'!W$58)/1000)/'Balance Energético (u.físicas)'!W$59)/1000</f>
        <v>43337.569436315935</v>
      </c>
      <c r="X35" s="82">
        <f>+(((('Balance de energía'!W29*1000000000)/'Balance Energético (u.físicas)'!X$58)/1000)/'Balance Energético (u.físicas)'!X$59)/1000</f>
        <v>12.642815091524287</v>
      </c>
      <c r="Y35" s="82">
        <f>+(((('Balance de energía'!X29*1000000000)/'Balance Energético (u.físicas)'!Y$58)/1000)/'Balance Energético (u.físicas)'!Y$59)/1000</f>
        <v>139697.58241758242</v>
      </c>
      <c r="Z35" s="82">
        <f>+(((('Balance de energía'!Y29*1000000000)/'Balance Energético (u.físicas)'!Z$58)/1000)/'Balance Energético (u.físicas)'!Z$59)/1000</f>
        <v>0</v>
      </c>
      <c r="AA35" s="82">
        <f>+(((('Balance de energía'!Z29*1000000000)/'Balance Energético (u.físicas)'!AA$58)/1000)/'Balance Energético (u.físicas)'!AA$59)/1000</f>
        <v>179675.00000000003</v>
      </c>
      <c r="AB35" s="119">
        <f>+(((('Balance de energía'!AA29*1000000000)/'Balance Energético (u.físicas)'!AB$58)/1000)/'Balance Energético (u.físicas)'!AB$59)/1000</f>
        <v>0.81045645061739136</v>
      </c>
      <c r="AC35" s="119">
        <f>+(((('Balance de energía'!AB29*1000000000)/'Balance Energético (u.físicas)'!AC$58)/1000)/'Balance Energético (u.físicas)'!AC$59)/1000</f>
        <v>0</v>
      </c>
      <c r="AE35" s="243"/>
    </row>
    <row r="36" spans="2:31">
      <c r="B36" s="596"/>
      <c r="C36" s="109" t="s">
        <v>149</v>
      </c>
      <c r="D36" s="112">
        <f>+(((('Balance de energía'!C30*1000000000)/'Balance Energético (u.físicas)'!$D$58)/1000)/'Balance Energético (u.físicas)'!$D$59)/1000</f>
        <v>0</v>
      </c>
      <c r="E36" s="83">
        <f>+(((('Balance de energía'!D30*1000000000)/'Balance Energético (u.físicas)'!E$58)/1000)/'Balance Energético (u.físicas)'!E$59)/1000</f>
        <v>141.38387232768869</v>
      </c>
      <c r="F36" s="83">
        <f>+(((('Balance de energía'!E30*1000000000)/'Balance Energético (u.físicas)'!F$58)/1000)/'Balance Energético (u.físicas)'!F$59)/1000</f>
        <v>0</v>
      </c>
      <c r="G36" s="83">
        <f>+(((('Balance de energía'!F30*1000000000)/'Balance Energético (u.físicas)'!G$58)/1000)/'Balance Energético (u.físicas)'!G$59)/1000</f>
        <v>0</v>
      </c>
      <c r="H36" s="83">
        <f>+(((('Balance de energía'!G30*1000000000)/'Balance Energético (u.físicas)'!H$58)/1000)/'Balance Energético (u.físicas)'!H$59)/1000</f>
        <v>0</v>
      </c>
      <c r="I36" s="83">
        <f>+(((('Balance de energía'!H30*1000000000)/'Balance Energético (u.físicas)'!I$58)/1000)/'Balance Energético (u.físicas)'!I$59)/1000</f>
        <v>0</v>
      </c>
      <c r="J36" s="83">
        <f>+(((('Balance de energía'!I30*1000000000)/'Balance Energético (u.físicas)'!J$58)/1000)/'Balance Energético (u.físicas)'!J$59)/1000</f>
        <v>0</v>
      </c>
      <c r="K36" s="113">
        <f>+(((('Balance de energía'!J30*1000000000)/'Balance Energético (u.físicas)'!K$58)/1000)/'Balance Energético (u.físicas)'!K$59)/1000</f>
        <v>0</v>
      </c>
      <c r="L36" s="83">
        <f>+(((('Balance de energía'!K30*1000000000)/'Balance Energético (u.físicas)'!L$58)/1000)/'Balance Energético (u.físicas)'!L$59)/1000</f>
        <v>1740.1855664950244</v>
      </c>
      <c r="M36" s="83">
        <f>+(((('Balance de energía'!L30*1000000000)/'Balance Energético (u.físicas)'!M$58)/1000)/'Balance Energético (u.físicas)'!M$59)/1000</f>
        <v>77.894388530000001</v>
      </c>
      <c r="N36" s="83">
        <f>+(((('Balance de energía'!M30*1000000000)/'Balance Energético (u.físicas)'!N$58)/1000)/'Balance Energético (u.físicas)'!N$59)/1000</f>
        <v>0</v>
      </c>
      <c r="O36" s="83">
        <f>+(((('Balance de energía'!N30*1000000000)/'Balance Energético (u.físicas)'!O$58)/1000)/'Balance Energético (u.físicas)'!O$59)/1000</f>
        <v>6.9074930000000014</v>
      </c>
      <c r="P36" s="83">
        <f>+(((('Balance de energía'!O30*1000000000)/'Balance Energético (u.físicas)'!P$58)/1000)/'Balance Energético (u.físicas)'!P$59)/1000</f>
        <v>3.2188312000000003</v>
      </c>
      <c r="Q36" s="83">
        <f>+(((('Balance de energía'!P30*1000000000)/'Balance Energético (u.físicas)'!Q$58)/1000)/'Balance Energético (u.físicas)'!Q$59)/1000</f>
        <v>0</v>
      </c>
      <c r="R36" s="83">
        <f>+(((('Balance de energía'!Q30*1000000000)/'Balance Energético (u.físicas)'!R$58)/1000)/'Balance Energético (u.físicas)'!R$59)/1000</f>
        <v>1.0000000000000002E-2</v>
      </c>
      <c r="S36" s="83">
        <f>+(((('Balance de energía'!R30*1000000000)/'Balance Energético (u.físicas)'!S$58)/1000)/'Balance Energético (u.físicas)'!S$59)/1000</f>
        <v>0</v>
      </c>
      <c r="T36" s="83">
        <f>+(((('Balance de energía'!S30*1000000000)/'Balance Energético (u.físicas)'!T$58)/1000)/'Balance Energético (u.físicas)'!T$59)</f>
        <v>0</v>
      </c>
      <c r="U36" s="83">
        <f>+(((('Balance de energía'!T30*1000000000)/'Balance Energético (u.físicas)'!U$58)/1000)/'Balance Energético (u.físicas)'!U$59)/1000</f>
        <v>0.41613</v>
      </c>
      <c r="V36" s="83">
        <f>+(((('Balance de energía'!U30*1000000000)/'Balance Energético (u.físicas)'!V$58)/1000)/'Balance Energético (u.físicas)'!V$59)/1000</f>
        <v>0</v>
      </c>
      <c r="W36" s="120">
        <f>+(((('Balance de energía'!V30*1000000000)/'Balance Energético (u.físicas)'!W$58)/1000)/'Balance Energético (u.físicas)'!W$59)/1000</f>
        <v>22825.33843416001</v>
      </c>
      <c r="X36" s="83">
        <f>+(((('Balance de energía'!W30*1000000000)/'Balance Energético (u.físicas)'!X$58)/1000)/'Balance Energético (u.físicas)'!X$59)/1000</f>
        <v>4.7310800915242863</v>
      </c>
      <c r="Y36" s="83">
        <f>+(((('Balance de energía'!X30*1000000000)/'Balance Energético (u.físicas)'!Y$58)/1000)/'Balance Energético (u.físicas)'!Y$59)/1000</f>
        <v>0</v>
      </c>
      <c r="Z36" s="83">
        <f>+(((('Balance de energía'!Y30*1000000000)/'Balance Energético (u.físicas)'!Z$58)/1000)/'Balance Energético (u.físicas)'!Z$59)/1000</f>
        <v>0</v>
      </c>
      <c r="AA36" s="2">
        <f>+(((('Balance de energía'!Z30*1000000000)/'Balance Energético (u.físicas)'!AA$58)/1000)/'Balance Energético (u.físicas)'!AA$59)/1000</f>
        <v>0</v>
      </c>
      <c r="AB36" s="120">
        <f>+(((('Balance de energía'!AA30*1000000000)/'Balance Energético (u.físicas)'!AB$58)/1000)/'Balance Energético (u.físicas)'!AB$59)/1000</f>
        <v>0.15422</v>
      </c>
      <c r="AC36" s="120">
        <f>+(((('Balance de energía'!AB30*1000000000)/'Balance Energético (u.físicas)'!AC$58)/1000)/'Balance Energético (u.físicas)'!AC$59)/1000</f>
        <v>0</v>
      </c>
      <c r="AE36" s="243"/>
    </row>
    <row r="37" spans="2:31">
      <c r="B37" s="596"/>
      <c r="C37" s="109" t="s">
        <v>150</v>
      </c>
      <c r="D37" s="112">
        <f>+(((('Balance de energía'!C31*1000000000)/'Balance Energético (u.físicas)'!$D$58)/1000)/'Balance Energético (u.físicas)'!$D$59)/1000</f>
        <v>0</v>
      </c>
      <c r="E37" s="83">
        <f>+(((('Balance de energía'!D31*1000000000)/'Balance Energético (u.físicas)'!E$58)/1000)/'Balance Energético (u.físicas)'!E$59)/1000</f>
        <v>22.94</v>
      </c>
      <c r="F37" s="83">
        <f>+(((('Balance de energía'!E31*1000000000)/'Balance Energético (u.físicas)'!F$58)/1000)/'Balance Energético (u.físicas)'!F$59)/1000</f>
        <v>0</v>
      </c>
      <c r="G37" s="83">
        <f>+(((('Balance de energía'!F31*1000000000)/'Balance Energético (u.físicas)'!G$58)/1000)/'Balance Energético (u.físicas)'!G$59)/1000</f>
        <v>0</v>
      </c>
      <c r="H37" s="83">
        <f>+(((('Balance de energía'!G31*1000000000)/'Balance Energético (u.físicas)'!H$58)/1000)/'Balance Energético (u.físicas)'!H$59)/1000</f>
        <v>0</v>
      </c>
      <c r="I37" s="83">
        <f>+(((('Balance de energía'!H31*1000000000)/'Balance Energético (u.físicas)'!I$58)/1000)/'Balance Energético (u.físicas)'!I$59)/1000</f>
        <v>0</v>
      </c>
      <c r="J37" s="83">
        <f>+(((('Balance de energía'!I31*1000000000)/'Balance Energético (u.físicas)'!J$58)/1000)/'Balance Energético (u.físicas)'!J$59)/1000</f>
        <v>0</v>
      </c>
      <c r="K37" s="113">
        <f>+(((('Balance de energía'!J31*1000000000)/'Balance Energético (u.físicas)'!K$58)/1000)/'Balance Energético (u.físicas)'!K$59)/1000</f>
        <v>0</v>
      </c>
      <c r="L37" s="83">
        <f>+(((('Balance de energía'!K31*1000000000)/'Balance Energético (u.físicas)'!L$58)/1000)/'Balance Energético (u.físicas)'!L$59)/1000</f>
        <v>63.815959177615902</v>
      </c>
      <c r="M37" s="83">
        <f>+(((('Balance de energía'!L31*1000000000)/'Balance Energético (u.físicas)'!M$58)/1000)/'Balance Energético (u.físicas)'!M$59)/1000</f>
        <v>25.687700000000003</v>
      </c>
      <c r="N37" s="83">
        <f>+(((('Balance de energía'!M31*1000000000)/'Balance Energético (u.físicas)'!N$58)/1000)/'Balance Energético (u.físicas)'!N$59)/1000</f>
        <v>0</v>
      </c>
      <c r="O37" s="83">
        <f>+(((('Balance de energía'!N31*1000000000)/'Balance Energético (u.físicas)'!O$58)/1000)/'Balance Energético (u.físicas)'!O$59)/1000</f>
        <v>0</v>
      </c>
      <c r="P37" s="83">
        <f>+(((('Balance de energía'!O31*1000000000)/'Balance Energético (u.físicas)'!P$58)/1000)/'Balance Energético (u.físicas)'!P$59)/1000</f>
        <v>1.9867900000000003</v>
      </c>
      <c r="Q37" s="83">
        <f>+(((('Balance de energía'!P31*1000000000)/'Balance Energético (u.físicas)'!Q$58)/1000)/'Balance Energético (u.físicas)'!Q$59)/1000</f>
        <v>0</v>
      </c>
      <c r="R37" s="83">
        <f>+(((('Balance de energía'!Q31*1000000000)/'Balance Energético (u.físicas)'!R$58)/1000)/'Balance Energético (u.físicas)'!R$59)/1000</f>
        <v>5.0365000000000002</v>
      </c>
      <c r="S37" s="83">
        <f>+(((('Balance de energía'!R31*1000000000)/'Balance Energético (u.físicas)'!S$58)/1000)/'Balance Energético (u.físicas)'!S$59)/1000</f>
        <v>0</v>
      </c>
      <c r="T37" s="83">
        <f>+(((('Balance de energía'!S31*1000000000)/'Balance Energético (u.físicas)'!T$58)/1000)/'Balance Energético (u.físicas)'!T$59)</f>
        <v>0</v>
      </c>
      <c r="U37" s="83">
        <f>+(((('Balance de energía'!T31*1000000000)/'Balance Energético (u.físicas)'!U$58)/1000)/'Balance Energético (u.físicas)'!U$59)/1000</f>
        <v>0</v>
      </c>
      <c r="V37" s="83">
        <f>+(((('Balance de energía'!U31*1000000000)/'Balance Energético (u.físicas)'!V$58)/1000)/'Balance Energético (u.físicas)'!V$59)/1000</f>
        <v>0</v>
      </c>
      <c r="W37" s="120">
        <f>+(((('Balance de energía'!V31*1000000000)/'Balance Energético (u.físicas)'!W$58)/1000)/'Balance Energético (u.físicas)'!W$59)/1000</f>
        <v>240.89695</v>
      </c>
      <c r="X37" s="83">
        <f>+(((('Balance de energía'!W31*1000000000)/'Balance Energético (u.físicas)'!X$58)/1000)/'Balance Energético (u.físicas)'!X$59)/1000</f>
        <v>0</v>
      </c>
      <c r="Y37" s="83">
        <f>+(((('Balance de energía'!X31*1000000000)/'Balance Energético (u.físicas)'!Y$58)/1000)/'Balance Energético (u.físicas)'!Y$59)/1000</f>
        <v>0</v>
      </c>
      <c r="Z37" s="83">
        <f>+(((('Balance de energía'!Y31*1000000000)/'Balance Energético (u.físicas)'!Z$58)/1000)/'Balance Energético (u.físicas)'!Z$59)/1000</f>
        <v>0</v>
      </c>
      <c r="AA37" s="2">
        <f>+(((('Balance de energía'!Z31*1000000000)/'Balance Energético (u.físicas)'!AA$58)/1000)/'Balance Energético (u.físicas)'!AA$59)/1000</f>
        <v>0</v>
      </c>
      <c r="AB37" s="120">
        <f>+(((('Balance de energía'!AA31*1000000000)/'Balance Energético (u.físicas)'!AB$58)/1000)/'Balance Energético (u.físicas)'!AB$59)/1000</f>
        <v>0</v>
      </c>
      <c r="AC37" s="120">
        <f>+(((('Balance de energía'!AB31*1000000000)/'Balance Energético (u.físicas)'!AC$58)/1000)/'Balance Energético (u.físicas)'!AC$59)/1000</f>
        <v>0</v>
      </c>
      <c r="AE37" s="243"/>
    </row>
    <row r="38" spans="2:31">
      <c r="B38" s="596"/>
      <c r="C38" s="109" t="s">
        <v>151</v>
      </c>
      <c r="D38" s="112">
        <f>+(((('Balance de energía'!C32*1000000000)/'Balance Energético (u.físicas)'!$D$58)/1000)/'Balance Energético (u.físicas)'!$D$59)/1000</f>
        <v>0</v>
      </c>
      <c r="E38" s="83">
        <f>+(((('Balance de energía'!D32*1000000000)/'Balance Energético (u.físicas)'!E$58)/1000)/'Balance Energético (u.físicas)'!E$59)/1000</f>
        <v>0</v>
      </c>
      <c r="F38" s="83">
        <f>+(((('Balance de energía'!E32*1000000000)/'Balance Energético (u.físicas)'!F$58)/1000)/'Balance Energético (u.físicas)'!F$59)/1000</f>
        <v>90.836000000000013</v>
      </c>
      <c r="G38" s="83">
        <f>+(((('Balance de energía'!F32*1000000000)/'Balance Energético (u.físicas)'!G$58)/1000)/'Balance Energético (u.físicas)'!G$59)/1000</f>
        <v>0</v>
      </c>
      <c r="H38" s="83">
        <f>+(((('Balance de energía'!G32*1000000000)/'Balance Energético (u.físicas)'!H$58)/1000)/'Balance Energético (u.físicas)'!H$59)/1000</f>
        <v>0</v>
      </c>
      <c r="I38" s="83">
        <f>+(((('Balance de energía'!H32*1000000000)/'Balance Energético (u.físicas)'!I$58)/1000)/'Balance Energético (u.físicas)'!I$59)/1000</f>
        <v>0</v>
      </c>
      <c r="J38" s="83">
        <f>+(((('Balance de energía'!I32*1000000000)/'Balance Energético (u.físicas)'!J$58)/1000)/'Balance Energético (u.físicas)'!J$59)/1000</f>
        <v>0</v>
      </c>
      <c r="K38" s="113">
        <f>+(((('Balance de energía'!J32*1000000000)/'Balance Energético (u.físicas)'!K$58)/1000)/'Balance Energético (u.físicas)'!K$59)/1000</f>
        <v>0</v>
      </c>
      <c r="L38" s="83">
        <f>+(((('Balance de energía'!K32*1000000000)/'Balance Energético (u.físicas)'!L$58)/1000)/'Balance Energético (u.físicas)'!L$59)/1000</f>
        <v>49.924827000000008</v>
      </c>
      <c r="M38" s="83">
        <f>+(((('Balance de energía'!L32*1000000000)/'Balance Energético (u.físicas)'!M$58)/1000)/'Balance Energético (u.físicas)'!M$59)/1000</f>
        <v>4.4538000000000002</v>
      </c>
      <c r="N38" s="83">
        <f>+(((('Balance de energía'!M32*1000000000)/'Balance Energético (u.físicas)'!N$58)/1000)/'Balance Energético (u.físicas)'!N$59)/1000</f>
        <v>0</v>
      </c>
      <c r="O38" s="83">
        <f>+(((('Balance de energía'!N32*1000000000)/'Balance Energético (u.físicas)'!O$58)/1000)/'Balance Energético (u.físicas)'!O$59)/1000</f>
        <v>0</v>
      </c>
      <c r="P38" s="83">
        <f>+(((('Balance de energía'!O32*1000000000)/'Balance Energético (u.físicas)'!P$58)/1000)/'Balance Energético (u.físicas)'!P$59)/1000</f>
        <v>0</v>
      </c>
      <c r="Q38" s="83">
        <f>+(((('Balance de energía'!P32*1000000000)/'Balance Energético (u.físicas)'!Q$58)/1000)/'Balance Energético (u.físicas)'!Q$59)/1000</f>
        <v>0</v>
      </c>
      <c r="R38" s="83">
        <f>+(((('Balance de energía'!Q32*1000000000)/'Balance Energético (u.físicas)'!R$58)/1000)/'Balance Energético (u.físicas)'!R$59)/1000</f>
        <v>0</v>
      </c>
      <c r="S38" s="83">
        <f>+(((('Balance de energía'!R32*1000000000)/'Balance Energético (u.físicas)'!S$58)/1000)/'Balance Energético (u.físicas)'!S$59)/1000</f>
        <v>0</v>
      </c>
      <c r="T38" s="83">
        <f>+(((('Balance de energía'!S32*1000000000)/'Balance Energético (u.físicas)'!T$58)/1000)/'Balance Energético (u.físicas)'!T$59)</f>
        <v>0</v>
      </c>
      <c r="U38" s="83">
        <f>+(((('Balance de energía'!T32*1000000000)/'Balance Energético (u.físicas)'!U$58)/1000)/'Balance Energético (u.físicas)'!U$59)/1000</f>
        <v>0</v>
      </c>
      <c r="V38" s="83">
        <f>+(((('Balance de energía'!U32*1000000000)/'Balance Energético (u.físicas)'!V$58)/1000)/'Balance Energético (u.físicas)'!V$59)/1000</f>
        <v>0</v>
      </c>
      <c r="W38" s="120">
        <f>+(((('Balance de energía'!V32*1000000000)/'Balance Energético (u.físicas)'!W$58)/1000)/'Balance Energético (u.físicas)'!W$59)/1000</f>
        <v>746.4710799999998</v>
      </c>
      <c r="X38" s="83">
        <f>+(((('Balance de energía'!W32*1000000000)/'Balance Energético (u.físicas)'!X$58)/1000)/'Balance Energético (u.físicas)'!X$59)/1000</f>
        <v>0</v>
      </c>
      <c r="Y38" s="83">
        <f>+(((('Balance de energía'!X32*1000000000)/'Balance Energético (u.físicas)'!Y$58)/1000)/'Balance Energético (u.físicas)'!Y$59)/1000</f>
        <v>0</v>
      </c>
      <c r="Z38" s="83">
        <f>+(((('Balance de energía'!Y32*1000000000)/'Balance Energético (u.físicas)'!Z$58)/1000)/'Balance Energético (u.físicas)'!Z$59)/1000</f>
        <v>0</v>
      </c>
      <c r="AA38" s="2">
        <f>+(((('Balance de energía'!Z32*1000000000)/'Balance Energético (u.físicas)'!AA$58)/1000)/'Balance Energético (u.físicas)'!AA$59)/1000</f>
        <v>0</v>
      </c>
      <c r="AB38" s="120">
        <f>+(((('Balance de energía'!AA32*1000000000)/'Balance Energético (u.físicas)'!AB$58)/1000)/'Balance Energético (u.físicas)'!AB$59)/1000</f>
        <v>0</v>
      </c>
      <c r="AC38" s="120">
        <f>+(((('Balance de energía'!AB32*1000000000)/'Balance Energético (u.físicas)'!AC$58)/1000)/'Balance Energético (u.físicas)'!AC$59)/1000</f>
        <v>0</v>
      </c>
      <c r="AE38" s="243"/>
    </row>
    <row r="39" spans="2:31">
      <c r="B39" s="596"/>
      <c r="C39" s="109" t="s">
        <v>152</v>
      </c>
      <c r="D39" s="112">
        <f>+(((('Balance de energía'!C33*1000000000)/'Balance Energético (u.físicas)'!$D$58)/1000)/'Balance Energético (u.físicas)'!$D$59)/1000</f>
        <v>0</v>
      </c>
      <c r="E39" s="83">
        <f>+(((('Balance de energía'!D33*1000000000)/'Balance Energético (u.físicas)'!E$58)/1000)/'Balance Energético (u.físicas)'!E$59)/1000</f>
        <v>186.64838574673229</v>
      </c>
      <c r="F39" s="83">
        <f>+(((('Balance de energía'!E33*1000000000)/'Balance Energético (u.físicas)'!F$58)/1000)/'Balance Energético (u.físicas)'!F$59)/1000</f>
        <v>13.062000000000001</v>
      </c>
      <c r="G39" s="83">
        <f>+(((('Balance de energía'!F33*1000000000)/'Balance Energético (u.físicas)'!G$58)/1000)/'Balance Energético (u.físicas)'!G$59)/1000</f>
        <v>4043.2816127335655</v>
      </c>
      <c r="H39" s="83">
        <f>+(((('Balance de energía'!G33*1000000000)/'Balance Energético (u.físicas)'!H$58)/1000)/'Balance Energético (u.físicas)'!H$59)/1000</f>
        <v>0</v>
      </c>
      <c r="I39" s="83">
        <f>+(((('Balance de energía'!H33*1000000000)/'Balance Energético (u.físicas)'!I$58)/1000)/'Balance Energético (u.físicas)'!I$59)/1000</f>
        <v>0</v>
      </c>
      <c r="J39" s="83">
        <f>+(((('Balance de energía'!I33*1000000000)/'Balance Energético (u.físicas)'!J$58)/1000)/'Balance Energético (u.físicas)'!J$59)/1000</f>
        <v>0</v>
      </c>
      <c r="K39" s="113">
        <f>+(((('Balance de energía'!J33*1000000000)/'Balance Energético (u.físicas)'!K$58)/1000)/'Balance Energético (u.físicas)'!K$59)/1000</f>
        <v>0</v>
      </c>
      <c r="L39" s="83">
        <f>+(((('Balance de energía'!K33*1000000000)/'Balance Energético (u.físicas)'!L$58)/1000)/'Balance Energético (u.físicas)'!L$59)/1000</f>
        <v>18.494760016418716</v>
      </c>
      <c r="M39" s="83">
        <f>+(((('Balance de energía'!L33*1000000000)/'Balance Energético (u.físicas)'!M$58)/1000)/'Balance Energético (u.físicas)'!M$59)/1000</f>
        <v>171.00879755000003</v>
      </c>
      <c r="N39" s="83">
        <f>+(((('Balance de energía'!M33*1000000000)/'Balance Energético (u.físicas)'!N$58)/1000)/'Balance Energético (u.físicas)'!N$59)/1000</f>
        <v>0</v>
      </c>
      <c r="O39" s="83">
        <f>+(((('Balance de energía'!N33*1000000000)/'Balance Energético (u.físicas)'!O$58)/1000)/'Balance Energético (u.físicas)'!O$59)/1000</f>
        <v>4.5899999999999995E-3</v>
      </c>
      <c r="P39" s="83">
        <f>+(((('Balance de energía'!O33*1000000000)/'Balance Energético (u.físicas)'!P$58)/1000)/'Balance Energético (u.físicas)'!P$59)/1000</f>
        <v>7.7385123200000017</v>
      </c>
      <c r="Q39" s="83">
        <f>+(((('Balance de energía'!P33*1000000000)/'Balance Energético (u.físicas)'!Q$58)/1000)/'Balance Energético (u.físicas)'!Q$59)/1000</f>
        <v>0</v>
      </c>
      <c r="R39" s="83">
        <f>+(((('Balance de energía'!Q33*1000000000)/'Balance Energético (u.físicas)'!R$58)/1000)/'Balance Energético (u.físicas)'!R$59)/1000</f>
        <v>0</v>
      </c>
      <c r="S39" s="83">
        <f>+(((('Balance de energía'!R33*1000000000)/'Balance Energético (u.físicas)'!S$58)/1000)/'Balance Energético (u.físicas)'!S$59)/1000</f>
        <v>0</v>
      </c>
      <c r="T39" s="83">
        <f>+(((('Balance de energía'!S33*1000000000)/'Balance Energético (u.físicas)'!T$58)/1000)/'Balance Energético (u.físicas)'!T$59)</f>
        <v>0</v>
      </c>
      <c r="U39" s="83">
        <f>+(((('Balance de energía'!T33*1000000000)/'Balance Energético (u.físicas)'!U$58)/1000)/'Balance Energético (u.físicas)'!U$59)/1000</f>
        <v>0</v>
      </c>
      <c r="V39" s="83">
        <f>+(((('Balance de energía'!U33*1000000000)/'Balance Energético (u.físicas)'!V$58)/1000)/'Balance Energético (u.físicas)'!V$59)/1000</f>
        <v>0</v>
      </c>
      <c r="W39" s="120">
        <f>+(((('Balance de energía'!V33*1000000000)/'Balance Energético (u.físicas)'!W$58)/1000)/'Balance Energético (u.físicas)'!W$59)/1000</f>
        <v>5532.1065636959993</v>
      </c>
      <c r="X39" s="83">
        <f>+(((('Balance de energía'!W33*1000000000)/'Balance Energético (u.físicas)'!X$58)/1000)/'Balance Energético (u.físicas)'!X$59)/1000</f>
        <v>0</v>
      </c>
      <c r="Y39" s="83">
        <f>+(((('Balance de energía'!X33*1000000000)/'Balance Energético (u.físicas)'!Y$58)/1000)/'Balance Energético (u.físicas)'!Y$59)/1000</f>
        <v>0</v>
      </c>
      <c r="Z39" s="83">
        <f>+(((('Balance de energía'!Y33*1000000000)/'Balance Energético (u.físicas)'!Z$58)/1000)/'Balance Energético (u.físicas)'!Z$59)/1000</f>
        <v>0</v>
      </c>
      <c r="AA39" s="2">
        <f>+(((('Balance de energía'!Z33*1000000000)/'Balance Energético (u.físicas)'!AA$58)/1000)/'Balance Energético (u.físicas)'!AA$59)/1000</f>
        <v>0</v>
      </c>
      <c r="AB39" s="120">
        <f>+(((('Balance de energía'!AA33*1000000000)/'Balance Energético (u.físicas)'!AB$58)/1000)/'Balance Energético (u.físicas)'!AB$59)/1000</f>
        <v>3.3085913043478274E-4</v>
      </c>
      <c r="AC39" s="120">
        <f>+(((('Balance de energía'!AB33*1000000000)/'Balance Energético (u.físicas)'!AC$58)/1000)/'Balance Energético (u.físicas)'!AC$59)/1000</f>
        <v>0</v>
      </c>
      <c r="AE39" s="243"/>
    </row>
    <row r="40" spans="2:31">
      <c r="B40" s="596"/>
      <c r="C40" s="109" t="s">
        <v>153</v>
      </c>
      <c r="D40" s="112">
        <f>+(((('Balance de energía'!C34*1000000000)/'Balance Energético (u.físicas)'!$D$58)/1000)/'Balance Energético (u.físicas)'!$D$59)/1000</f>
        <v>0</v>
      </c>
      <c r="E40" s="83">
        <f>+(((('Balance de energía'!D34*1000000000)/'Balance Energético (u.físicas)'!E$58)/1000)/'Balance Energético (u.físicas)'!E$59)/1000</f>
        <v>5.3615980000000008</v>
      </c>
      <c r="F40" s="83">
        <f>+(((('Balance de energía'!E34*1000000000)/'Balance Energético (u.físicas)'!F$58)/1000)/'Balance Energético (u.físicas)'!F$59)/1000</f>
        <v>0</v>
      </c>
      <c r="G40" s="83">
        <f>+(((('Balance de energía'!F34*1000000000)/'Balance Energético (u.físicas)'!G$58)/1000)/'Balance Energético (u.físicas)'!G$59)/1000</f>
        <v>0</v>
      </c>
      <c r="H40" s="83">
        <f>+(((('Balance de energía'!G34*1000000000)/'Balance Energético (u.físicas)'!H$58)/1000)/'Balance Energético (u.físicas)'!H$59)/1000</f>
        <v>0</v>
      </c>
      <c r="I40" s="83">
        <f>+(((('Balance de energía'!H34*1000000000)/'Balance Energético (u.físicas)'!I$58)/1000)/'Balance Energético (u.físicas)'!I$59)/1000</f>
        <v>0</v>
      </c>
      <c r="J40" s="83">
        <f>+(((('Balance de energía'!I34*1000000000)/'Balance Energético (u.físicas)'!J$58)/1000)/'Balance Energético (u.físicas)'!J$59)/1000</f>
        <v>0</v>
      </c>
      <c r="K40" s="113">
        <f>+(((('Balance de energía'!J34*1000000000)/'Balance Energético (u.físicas)'!K$58)/1000)/'Balance Energético (u.físicas)'!K$59)/1000</f>
        <v>0</v>
      </c>
      <c r="L40" s="83">
        <f>+(((('Balance de energía'!K34*1000000000)/'Balance Energético (u.físicas)'!L$58)/1000)/'Balance Energético (u.físicas)'!L$59)/1000</f>
        <v>7.7389374823642347</v>
      </c>
      <c r="M40" s="83">
        <f>+(((('Balance de energía'!L34*1000000000)/'Balance Energético (u.físicas)'!M$58)/1000)/'Balance Energético (u.físicas)'!M$59)/1000</f>
        <v>0</v>
      </c>
      <c r="N40" s="83">
        <f>+(((('Balance de energía'!M34*1000000000)/'Balance Energético (u.físicas)'!N$58)/1000)/'Balance Energético (u.físicas)'!N$59)/1000</f>
        <v>0</v>
      </c>
      <c r="O40" s="83">
        <f>+(((('Balance de energía'!N34*1000000000)/'Balance Energético (u.físicas)'!O$58)/1000)/'Balance Energético (u.físicas)'!O$59)/1000</f>
        <v>2.9999999999999997E-4</v>
      </c>
      <c r="P40" s="83">
        <f>+(((('Balance de energía'!O34*1000000000)/'Balance Energético (u.físicas)'!P$58)/1000)/'Balance Energético (u.físicas)'!P$59)/1000</f>
        <v>1.2550700000000001</v>
      </c>
      <c r="Q40" s="83">
        <f>+(((('Balance de energía'!P34*1000000000)/'Balance Energético (u.físicas)'!Q$58)/1000)/'Balance Energético (u.físicas)'!Q$59)/1000</f>
        <v>0</v>
      </c>
      <c r="R40" s="83">
        <f>+(((('Balance de energía'!Q34*1000000000)/'Balance Energético (u.físicas)'!R$58)/1000)/'Balance Energético (u.físicas)'!R$59)/1000</f>
        <v>0</v>
      </c>
      <c r="S40" s="83">
        <f>+(((('Balance de energía'!R34*1000000000)/'Balance Energético (u.físicas)'!S$58)/1000)/'Balance Energético (u.físicas)'!S$59)/1000</f>
        <v>0</v>
      </c>
      <c r="T40" s="83">
        <f>+(((('Balance de energía'!S34*1000000000)/'Balance Energético (u.físicas)'!T$58)/1000)/'Balance Energético (u.físicas)'!T$59)</f>
        <v>0</v>
      </c>
      <c r="U40" s="83">
        <f>+(((('Balance de energía'!T34*1000000000)/'Balance Energético (u.físicas)'!U$58)/1000)/'Balance Energético (u.físicas)'!U$59)/1000</f>
        <v>0</v>
      </c>
      <c r="V40" s="83">
        <f>+(((('Balance de energía'!U34*1000000000)/'Balance Energético (u.físicas)'!V$58)/1000)/'Balance Energético (u.físicas)'!V$59)/1000</f>
        <v>0</v>
      </c>
      <c r="W40" s="120">
        <f>+(((('Balance de energía'!V34*1000000000)/'Balance Energético (u.físicas)'!W$58)/1000)/'Balance Energético (u.físicas)'!W$59)/1000</f>
        <v>589.89280899999994</v>
      </c>
      <c r="X40" s="83">
        <f>+(((('Balance de energía'!W34*1000000000)/'Balance Energético (u.físicas)'!X$58)/1000)/'Balance Energético (u.físicas)'!X$59)/1000</f>
        <v>0</v>
      </c>
      <c r="Y40" s="83">
        <f>+(((('Balance de energía'!X34*1000000000)/'Balance Energético (u.físicas)'!Y$58)/1000)/'Balance Energético (u.físicas)'!Y$59)/1000</f>
        <v>139697.58241758242</v>
      </c>
      <c r="Z40" s="83">
        <f>+(((('Balance de energía'!Y34*1000000000)/'Balance Energético (u.físicas)'!Z$58)/1000)/'Balance Energético (u.físicas)'!Z$59)/1000</f>
        <v>0</v>
      </c>
      <c r="AA40" s="2">
        <f>+(((('Balance de energía'!Z34*1000000000)/'Balance Energético (u.físicas)'!AA$58)/1000)/'Balance Energético (u.físicas)'!AA$59)/1000</f>
        <v>179675.00000000003</v>
      </c>
      <c r="AB40" s="120">
        <f>+(((('Balance de energía'!AA34*1000000000)/'Balance Energético (u.físicas)'!AB$58)/1000)/'Balance Energético (u.físicas)'!AB$59)/1000</f>
        <v>0</v>
      </c>
      <c r="AC40" s="120">
        <f>+(((('Balance de energía'!AB34*1000000000)/'Balance Energético (u.físicas)'!AC$58)/1000)/'Balance Energético (u.físicas)'!AC$59)/1000</f>
        <v>0</v>
      </c>
      <c r="AE40" s="243"/>
    </row>
    <row r="41" spans="2:31">
      <c r="B41" s="596"/>
      <c r="C41" s="109" t="s">
        <v>154</v>
      </c>
      <c r="D41" s="112">
        <f>+(((('Balance de energía'!C35*1000000000)/'Balance Energético (u.físicas)'!$D$58)/1000)/'Balance Energético (u.físicas)'!$D$59)/1000</f>
        <v>0</v>
      </c>
      <c r="E41" s="83">
        <f>+(((('Balance de energía'!D35*1000000000)/'Balance Energético (u.físicas)'!E$58)/1000)/'Balance Energético (u.físicas)'!E$59)/1000</f>
        <v>1.596538</v>
      </c>
      <c r="F41" s="83">
        <f>+(((('Balance de energía'!E35*1000000000)/'Balance Energético (u.físicas)'!F$58)/1000)/'Balance Energético (u.físicas)'!F$59)/1000</f>
        <v>0</v>
      </c>
      <c r="G41" s="83">
        <f>+(((('Balance de energía'!F35*1000000000)/'Balance Energético (u.físicas)'!G$58)/1000)/'Balance Energético (u.físicas)'!G$59)/1000</f>
        <v>0</v>
      </c>
      <c r="H41" s="83">
        <f>+(((('Balance de energía'!G35*1000000000)/'Balance Energético (u.físicas)'!H$58)/1000)/'Balance Energético (u.físicas)'!H$59)/1000</f>
        <v>0</v>
      </c>
      <c r="I41" s="83">
        <f>+(((('Balance de energía'!H35*1000000000)/'Balance Energético (u.físicas)'!I$58)/1000)/'Balance Energético (u.físicas)'!I$59)/1000</f>
        <v>0</v>
      </c>
      <c r="J41" s="83">
        <f>+(((('Balance de energía'!I35*1000000000)/'Balance Energético (u.físicas)'!J$58)/1000)/'Balance Energético (u.físicas)'!J$59)/1000</f>
        <v>0</v>
      </c>
      <c r="K41" s="113">
        <f>+(((('Balance de energía'!J35*1000000000)/'Balance Energético (u.físicas)'!K$58)/1000)/'Balance Energético (u.físicas)'!K$59)/1000</f>
        <v>0</v>
      </c>
      <c r="L41" s="83">
        <f>+(((('Balance de energía'!K35*1000000000)/'Balance Energético (u.físicas)'!L$58)/1000)/'Balance Energético (u.físicas)'!L$59)/1000</f>
        <v>0</v>
      </c>
      <c r="M41" s="83">
        <f>+(((('Balance de energía'!L35*1000000000)/'Balance Energético (u.físicas)'!M$58)/1000)/'Balance Energético (u.físicas)'!M$59)/1000</f>
        <v>0</v>
      </c>
      <c r="N41" s="83">
        <f>+(((('Balance de energía'!M35*1000000000)/'Balance Energético (u.físicas)'!N$58)/1000)/'Balance Energético (u.físicas)'!N$59)/1000</f>
        <v>0</v>
      </c>
      <c r="O41" s="83">
        <f>+(((('Balance de energía'!N35*1000000000)/'Balance Energético (u.físicas)'!O$58)/1000)/'Balance Energético (u.físicas)'!O$59)/1000</f>
        <v>0</v>
      </c>
      <c r="P41" s="83">
        <f>+(((('Balance de energía'!O35*1000000000)/'Balance Energético (u.físicas)'!P$58)/1000)/'Balance Energético (u.físicas)'!P$59)/1000</f>
        <v>0</v>
      </c>
      <c r="Q41" s="83">
        <f>+(((('Balance de energía'!P35*1000000000)/'Balance Energético (u.físicas)'!Q$58)/1000)/'Balance Energético (u.físicas)'!Q$59)/1000</f>
        <v>0</v>
      </c>
      <c r="R41" s="83">
        <f>+(((('Balance de energía'!Q35*1000000000)/'Balance Energético (u.físicas)'!R$58)/1000)/'Balance Energético (u.físicas)'!R$59)/1000</f>
        <v>0</v>
      </c>
      <c r="S41" s="83">
        <f>+(((('Balance de energía'!R35*1000000000)/'Balance Energético (u.físicas)'!S$58)/1000)/'Balance Energético (u.físicas)'!S$59)/1000</f>
        <v>0</v>
      </c>
      <c r="T41" s="83">
        <f>+(((('Balance de energía'!S35*1000000000)/'Balance Energético (u.físicas)'!T$58)/1000)/'Balance Energético (u.físicas)'!T$59)</f>
        <v>0</v>
      </c>
      <c r="U41" s="83">
        <f>+(((('Balance de energía'!T35*1000000000)/'Balance Energético (u.físicas)'!U$58)/1000)/'Balance Energético (u.físicas)'!U$59)/1000</f>
        <v>0</v>
      </c>
      <c r="V41" s="83">
        <f>+(((('Balance de energía'!U35*1000000000)/'Balance Energético (u.físicas)'!V$58)/1000)/'Balance Energético (u.físicas)'!V$59)/1000</f>
        <v>0</v>
      </c>
      <c r="W41" s="120">
        <f>+(((('Balance de energía'!V35*1000000000)/'Balance Energético (u.físicas)'!W$58)/1000)/'Balance Energético (u.físicas)'!W$59)/1000</f>
        <v>43.195999999999998</v>
      </c>
      <c r="X41" s="83">
        <f>+(((('Balance de energía'!W35*1000000000)/'Balance Energético (u.físicas)'!X$58)/1000)/'Balance Energético (u.físicas)'!X$59)/1000</f>
        <v>0</v>
      </c>
      <c r="Y41" s="83">
        <f>+(((('Balance de energía'!X35*1000000000)/'Balance Energético (u.físicas)'!Y$58)/1000)/'Balance Energético (u.físicas)'!Y$59)/1000</f>
        <v>0</v>
      </c>
      <c r="Z41" s="83">
        <f>+(((('Balance de energía'!Y35*1000000000)/'Balance Energético (u.físicas)'!Z$58)/1000)/'Balance Energético (u.físicas)'!Z$59)/1000</f>
        <v>0</v>
      </c>
      <c r="AA41" s="2">
        <f>+(((('Balance de energía'!Z35*1000000000)/'Balance Energético (u.físicas)'!AA$58)/1000)/'Balance Energético (u.físicas)'!AA$59)/1000</f>
        <v>0</v>
      </c>
      <c r="AB41" s="120">
        <f>+(((('Balance de energía'!AA35*1000000000)/'Balance Energético (u.físicas)'!AB$58)/1000)/'Balance Energético (u.físicas)'!AB$59)/1000</f>
        <v>2.4404347826086959E-5</v>
      </c>
      <c r="AC41" s="120">
        <f>+(((('Balance de energía'!AB35*1000000000)/'Balance Energético (u.físicas)'!AC$58)/1000)/'Balance Energético (u.físicas)'!AC$59)/1000</f>
        <v>0</v>
      </c>
      <c r="AE41" s="243"/>
    </row>
    <row r="42" spans="2:31">
      <c r="B42" s="596"/>
      <c r="C42" s="109" t="s">
        <v>155</v>
      </c>
      <c r="D42" s="112">
        <f>+(((('Balance de energía'!C36*1000000000)/'Balance Energético (u.físicas)'!$D$58)/1000)/'Balance Energético (u.físicas)'!$D$59)/1000</f>
        <v>0</v>
      </c>
      <c r="E42" s="83">
        <f>+(((('Balance de energía'!D36*1000000000)/'Balance Energético (u.físicas)'!E$58)/1000)/'Balance Energético (u.físicas)'!E$59)/1000</f>
        <v>11.756839817204797</v>
      </c>
      <c r="F42" s="83">
        <f>+(((('Balance de energía'!E36*1000000000)/'Balance Energético (u.físicas)'!F$58)/1000)/'Balance Energético (u.físicas)'!F$59)/1000</f>
        <v>11.05841</v>
      </c>
      <c r="G42" s="83">
        <f>+(((('Balance de energía'!F36*1000000000)/'Balance Energético (u.físicas)'!G$58)/1000)/'Balance Energético (u.físicas)'!G$59)/1000</f>
        <v>28.647960000000001</v>
      </c>
      <c r="H42" s="83">
        <f>+(((('Balance de energía'!G36*1000000000)/'Balance Energético (u.físicas)'!H$58)/1000)/'Balance Energético (u.físicas)'!H$59)/1000</f>
        <v>0</v>
      </c>
      <c r="I42" s="83">
        <f>+(((('Balance de energía'!H36*1000000000)/'Balance Energético (u.físicas)'!I$58)/1000)/'Balance Energético (u.físicas)'!I$59)/1000</f>
        <v>0</v>
      </c>
      <c r="J42" s="83">
        <f>+(((('Balance de energía'!I36*1000000000)/'Balance Energético (u.físicas)'!J$58)/1000)/'Balance Energético (u.físicas)'!J$59)/1000</f>
        <v>0</v>
      </c>
      <c r="K42" s="113">
        <f>+(((('Balance de energía'!J36*1000000000)/'Balance Energético (u.físicas)'!K$58)/1000)/'Balance Energético (u.físicas)'!K$59)/1000</f>
        <v>0</v>
      </c>
      <c r="L42" s="83">
        <f>+(((('Balance de energía'!K36*1000000000)/'Balance Energético (u.físicas)'!L$58)/1000)/'Balance Energético (u.físicas)'!L$59)/1000</f>
        <v>9.0293170000000007</v>
      </c>
      <c r="M42" s="83">
        <f>+(((('Balance de energía'!L36*1000000000)/'Balance Energético (u.físicas)'!M$58)/1000)/'Balance Energético (u.físicas)'!M$59)/1000</f>
        <v>0.49244600000000005</v>
      </c>
      <c r="N42" s="83">
        <f>+(((('Balance de energía'!M36*1000000000)/'Balance Energético (u.físicas)'!N$58)/1000)/'Balance Energético (u.físicas)'!N$59)/1000</f>
        <v>0</v>
      </c>
      <c r="O42" s="83">
        <f>+(((('Balance de energía'!N36*1000000000)/'Balance Energético (u.físicas)'!O$58)/1000)/'Balance Energético (u.físicas)'!O$59)/1000</f>
        <v>0</v>
      </c>
      <c r="P42" s="83">
        <f>+(((('Balance de energía'!O36*1000000000)/'Balance Energético (u.físicas)'!P$58)/1000)/'Balance Energético (u.físicas)'!P$59)/1000</f>
        <v>1.8853487000000004</v>
      </c>
      <c r="Q42" s="83">
        <f>+(((('Balance de energía'!P36*1000000000)/'Balance Energético (u.físicas)'!Q$58)/1000)/'Balance Energético (u.físicas)'!Q$59)/1000</f>
        <v>0</v>
      </c>
      <c r="R42" s="83">
        <f>+(((('Balance de energía'!Q36*1000000000)/'Balance Energético (u.físicas)'!R$58)/1000)/'Balance Energético (u.físicas)'!R$59)/1000</f>
        <v>0.26600000000000001</v>
      </c>
      <c r="S42" s="83">
        <f>+(((('Balance de energía'!R36*1000000000)/'Balance Energético (u.físicas)'!S$58)/1000)/'Balance Energético (u.físicas)'!S$59)/1000</f>
        <v>0</v>
      </c>
      <c r="T42" s="83">
        <f>+(((('Balance de energía'!S36*1000000000)/'Balance Energético (u.físicas)'!T$58)/1000)/'Balance Energético (u.físicas)'!T$59)</f>
        <v>0</v>
      </c>
      <c r="U42" s="83">
        <f>+(((('Balance de energía'!T36*1000000000)/'Balance Energético (u.físicas)'!U$58)/1000)/'Balance Energético (u.físicas)'!U$59)/1000</f>
        <v>300.16556571428572</v>
      </c>
      <c r="V42" s="83">
        <f>+(((('Balance de energía'!U36*1000000000)/'Balance Energético (u.físicas)'!V$58)/1000)/'Balance Energético (u.físicas)'!V$59)/1000</f>
        <v>0</v>
      </c>
      <c r="W42" s="120">
        <f>+(((('Balance de energía'!V36*1000000000)/'Balance Energético (u.físicas)'!W$58)/1000)/'Balance Energético (u.físicas)'!W$59)/1000</f>
        <v>467.5081869999301</v>
      </c>
      <c r="X42" s="83">
        <f>+(((('Balance de energía'!W36*1000000000)/'Balance Energético (u.físicas)'!X$58)/1000)/'Balance Energético (u.físicas)'!X$59)/1000</f>
        <v>0</v>
      </c>
      <c r="Y42" s="83">
        <f>+(((('Balance de energía'!X36*1000000000)/'Balance Energético (u.físicas)'!Y$58)/1000)/'Balance Energético (u.físicas)'!Y$59)/1000</f>
        <v>0</v>
      </c>
      <c r="Z42" s="83">
        <f>+(((('Balance de energía'!Y36*1000000000)/'Balance Energético (u.físicas)'!Z$58)/1000)/'Balance Energético (u.físicas)'!Z$59)/1000</f>
        <v>0</v>
      </c>
      <c r="AA42" s="2">
        <f>+(((('Balance de energía'!Z36*1000000000)/'Balance Energético (u.físicas)'!AA$58)/1000)/'Balance Energético (u.físicas)'!AA$59)/1000</f>
        <v>0</v>
      </c>
      <c r="AB42" s="120">
        <f>+(((('Balance de energía'!AA36*1000000000)/'Balance Energético (u.físicas)'!AB$58)/1000)/'Balance Energético (u.físicas)'!AB$59)/1000</f>
        <v>2.6233043478260877E-6</v>
      </c>
      <c r="AC42" s="120">
        <f>+(((('Balance de energía'!AB36*1000000000)/'Balance Energético (u.físicas)'!AC$58)/1000)/'Balance Energético (u.físicas)'!AC$59)/1000</f>
        <v>0</v>
      </c>
      <c r="AE42" s="243"/>
    </row>
    <row r="43" spans="2:31">
      <c r="B43" s="596"/>
      <c r="C43" s="109" t="s">
        <v>156</v>
      </c>
      <c r="D43" s="112">
        <f>+(((('Balance de energía'!C37*1000000000)/'Balance Energético (u.físicas)'!$D$58)/1000)/'Balance Energético (u.físicas)'!$D$59)/1000</f>
        <v>0</v>
      </c>
      <c r="E43" s="83">
        <f>+(((('Balance de energía'!D37*1000000000)/'Balance Energético (u.físicas)'!E$58)/1000)/'Balance Energético (u.físicas)'!E$59)/1000</f>
        <v>1.1010089999999999</v>
      </c>
      <c r="F43" s="83">
        <f>+(((('Balance de energía'!E37*1000000000)/'Balance Energético (u.físicas)'!F$58)/1000)/'Balance Energético (u.físicas)'!F$59)/1000</f>
        <v>114.93500000000002</v>
      </c>
      <c r="G43" s="83">
        <f>+(((('Balance de energía'!F37*1000000000)/'Balance Energético (u.físicas)'!G$58)/1000)/'Balance Energético (u.físicas)'!G$59)/1000</f>
        <v>0.52990400000000004</v>
      </c>
      <c r="H43" s="83">
        <f>+(((('Balance de energía'!G37*1000000000)/'Balance Energético (u.físicas)'!H$58)/1000)/'Balance Energético (u.físicas)'!H$59)/1000</f>
        <v>0</v>
      </c>
      <c r="I43" s="83">
        <f>+(((('Balance de energía'!H37*1000000000)/'Balance Energético (u.físicas)'!I$58)/1000)/'Balance Energético (u.físicas)'!I$59)/1000</f>
        <v>0</v>
      </c>
      <c r="J43" s="83">
        <f>+(((('Balance de energía'!I37*1000000000)/'Balance Energético (u.físicas)'!J$58)/1000)/'Balance Energético (u.físicas)'!J$59)/1000</f>
        <v>0</v>
      </c>
      <c r="K43" s="113">
        <f>+(((('Balance de energía'!J37*1000000000)/'Balance Energético (u.físicas)'!K$58)/1000)/'Balance Energético (u.físicas)'!K$59)/1000</f>
        <v>0</v>
      </c>
      <c r="L43" s="83">
        <f>+(((('Balance de energía'!K37*1000000000)/'Balance Energético (u.físicas)'!L$58)/1000)/'Balance Energético (u.físicas)'!L$59)/1000</f>
        <v>0.3012899</v>
      </c>
      <c r="M43" s="83">
        <f>+(((('Balance de energía'!L37*1000000000)/'Balance Energético (u.físicas)'!M$58)/1000)/'Balance Energético (u.físicas)'!M$59)/1000</f>
        <v>0.44525400000000004</v>
      </c>
      <c r="N43" s="83">
        <f>+(((('Balance de energía'!M37*1000000000)/'Balance Energético (u.físicas)'!N$58)/1000)/'Balance Energético (u.físicas)'!N$59)/1000</f>
        <v>0</v>
      </c>
      <c r="O43" s="83">
        <f>+(((('Balance de energía'!N37*1000000000)/'Balance Energético (u.físicas)'!O$58)/1000)/'Balance Energético (u.físicas)'!O$59)/1000</f>
        <v>0</v>
      </c>
      <c r="P43" s="83">
        <f>+(((('Balance de energía'!O37*1000000000)/'Balance Energético (u.físicas)'!P$58)/1000)/'Balance Energético (u.físicas)'!P$59)/1000</f>
        <v>0.23408715000000002</v>
      </c>
      <c r="Q43" s="83">
        <f>+(((('Balance de energía'!P37*1000000000)/'Balance Energético (u.físicas)'!Q$58)/1000)/'Balance Energético (u.físicas)'!Q$59)/1000</f>
        <v>0</v>
      </c>
      <c r="R43" s="83">
        <f>+(((('Balance de energía'!Q37*1000000000)/'Balance Energético (u.físicas)'!R$58)/1000)/'Balance Energético (u.físicas)'!R$59)/1000</f>
        <v>0</v>
      </c>
      <c r="S43" s="83">
        <f>+(((('Balance de energía'!R37*1000000000)/'Balance Energético (u.físicas)'!S$58)/1000)/'Balance Energético (u.físicas)'!S$59)/1000</f>
        <v>0</v>
      </c>
      <c r="T43" s="83">
        <f>+(((('Balance de energía'!S37*1000000000)/'Balance Energético (u.físicas)'!T$58)/1000)/'Balance Energético (u.físicas)'!T$59)</f>
        <v>0</v>
      </c>
      <c r="U43" s="83">
        <f>+(((('Balance de energía'!T37*1000000000)/'Balance Energético (u.físicas)'!U$58)/1000)/'Balance Energético (u.físicas)'!U$59)/1000</f>
        <v>0</v>
      </c>
      <c r="V43" s="83">
        <f>+(((('Balance de energía'!U37*1000000000)/'Balance Energético (u.físicas)'!V$58)/1000)/'Balance Energético (u.físicas)'!V$59)/1000</f>
        <v>0</v>
      </c>
      <c r="W43" s="120">
        <f>+(((('Balance de energía'!V37*1000000000)/'Balance Energético (u.físicas)'!W$58)/1000)/'Balance Energético (u.físicas)'!W$59)/1000</f>
        <v>21.35454</v>
      </c>
      <c r="X43" s="83">
        <f>+(((('Balance de energía'!W37*1000000000)/'Balance Energético (u.físicas)'!X$58)/1000)/'Balance Energético (u.físicas)'!X$59)/1000</f>
        <v>6.0758999999999999</v>
      </c>
      <c r="Y43" s="83">
        <f>+(((('Balance de energía'!X37*1000000000)/'Balance Energético (u.físicas)'!Y$58)/1000)/'Balance Energético (u.físicas)'!Y$59)/1000</f>
        <v>0</v>
      </c>
      <c r="Z43" s="83">
        <f>+(((('Balance de energía'!Y37*1000000000)/'Balance Energético (u.físicas)'!Z$58)/1000)/'Balance Energético (u.físicas)'!Z$59)/1000</f>
        <v>0</v>
      </c>
      <c r="AA43" s="2">
        <f>+(((('Balance de energía'!Z37*1000000000)/'Balance Energético (u.físicas)'!AA$58)/1000)/'Balance Energético (u.físicas)'!AA$59)/1000</f>
        <v>0</v>
      </c>
      <c r="AB43" s="120">
        <f>+(((('Balance de energía'!AA37*1000000000)/'Balance Energético (u.físicas)'!AB$58)/1000)/'Balance Energético (u.físicas)'!AB$59)/1000</f>
        <v>6.5247826086956524E-5</v>
      </c>
      <c r="AC43" s="120">
        <f>+(((('Balance de energía'!AB37*1000000000)/'Balance Energético (u.físicas)'!AC$58)/1000)/'Balance Energético (u.físicas)'!AC$59)/1000</f>
        <v>0</v>
      </c>
      <c r="AE43" s="243"/>
    </row>
    <row r="44" spans="2:31">
      <c r="B44" s="596"/>
      <c r="C44" s="109" t="s">
        <v>157</v>
      </c>
      <c r="D44" s="112">
        <f>+(((('Balance de energía'!C38*1000000000)/'Balance Energético (u.físicas)'!$D$58)/1000)/'Balance Energético (u.físicas)'!$D$59)/1000</f>
        <v>0</v>
      </c>
      <c r="E44" s="83">
        <f>+(((('Balance de energía'!D38*1000000000)/'Balance Energético (u.físicas)'!E$58)/1000)/'Balance Energético (u.físicas)'!E$59)/1000</f>
        <v>7.9262000000000013E-2</v>
      </c>
      <c r="F44" s="83">
        <f>+(((('Balance de energía'!E38*1000000000)/'Balance Energético (u.físicas)'!F$58)/1000)/'Balance Energético (u.físicas)'!F$59)/1000</f>
        <v>2.3539349999999999</v>
      </c>
      <c r="G44" s="83">
        <f>+(((('Balance de energía'!F38*1000000000)/'Balance Energético (u.físicas)'!G$58)/1000)/'Balance Energético (u.físicas)'!G$59)/1000</f>
        <v>0</v>
      </c>
      <c r="H44" s="83">
        <f>+(((('Balance de energía'!G38*1000000000)/'Balance Energético (u.físicas)'!H$58)/1000)/'Balance Energético (u.físicas)'!H$59)/1000</f>
        <v>0</v>
      </c>
      <c r="I44" s="83">
        <f>+(((('Balance de energía'!H38*1000000000)/'Balance Energético (u.físicas)'!I$58)/1000)/'Balance Energético (u.físicas)'!I$59)/1000</f>
        <v>0</v>
      </c>
      <c r="J44" s="83">
        <f>+(((('Balance de energía'!I38*1000000000)/'Balance Energético (u.físicas)'!J$58)/1000)/'Balance Energético (u.físicas)'!J$59)/1000</f>
        <v>0</v>
      </c>
      <c r="K44" s="113">
        <f>+(((('Balance de energía'!J38*1000000000)/'Balance Energético (u.físicas)'!K$58)/1000)/'Balance Energético (u.físicas)'!K$59)/1000</f>
        <v>0</v>
      </c>
      <c r="L44" s="83">
        <f>+(((('Balance de energía'!K38*1000000000)/'Balance Energético (u.físicas)'!L$58)/1000)/'Balance Energético (u.físicas)'!L$59)/1000</f>
        <v>186.58725436840029</v>
      </c>
      <c r="M44" s="83">
        <f>+(((('Balance de energía'!L38*1000000000)/'Balance Energético (u.físicas)'!M$58)/1000)/'Balance Energético (u.físicas)'!M$59)/1000</f>
        <v>66.357341302999998</v>
      </c>
      <c r="N44" s="83">
        <f>+(((('Balance de energía'!M38*1000000000)/'Balance Energético (u.físicas)'!N$58)/1000)/'Balance Energético (u.físicas)'!N$59)/1000</f>
        <v>0</v>
      </c>
      <c r="O44" s="83">
        <f>+(((('Balance de energía'!N38*1000000000)/'Balance Energético (u.físicas)'!O$58)/1000)/'Balance Energético (u.físicas)'!O$59)/1000</f>
        <v>9.9150000000000002E-2</v>
      </c>
      <c r="P44" s="83">
        <f>+(((('Balance de energía'!O38*1000000000)/'Balance Energético (u.físicas)'!P$58)/1000)/'Balance Energético (u.físicas)'!P$59)/1000</f>
        <v>4.1225000000000005</v>
      </c>
      <c r="Q44" s="83">
        <f>+(((('Balance de energía'!P38*1000000000)/'Balance Energético (u.físicas)'!Q$58)/1000)/'Balance Energético (u.físicas)'!Q$59)/1000</f>
        <v>0</v>
      </c>
      <c r="R44" s="83">
        <f>+(((('Balance de energía'!Q38*1000000000)/'Balance Energético (u.físicas)'!R$58)/1000)/'Balance Energético (u.físicas)'!R$59)/1000</f>
        <v>0</v>
      </c>
      <c r="S44" s="83">
        <f>+(((('Balance de energía'!R38*1000000000)/'Balance Energético (u.físicas)'!S$58)/1000)/'Balance Energético (u.físicas)'!S$59)/1000</f>
        <v>0</v>
      </c>
      <c r="T44" s="83">
        <f>+(((('Balance de energía'!S38*1000000000)/'Balance Energético (u.físicas)'!T$58)/1000)/'Balance Energético (u.físicas)'!T$59)</f>
        <v>0</v>
      </c>
      <c r="U44" s="83">
        <f>+(((('Balance de energía'!T38*1000000000)/'Balance Energético (u.físicas)'!U$58)/1000)/'Balance Energético (u.físicas)'!U$59)/1000</f>
        <v>0</v>
      </c>
      <c r="V44" s="83">
        <f>+(((('Balance de energía'!U38*1000000000)/'Balance Energético (u.físicas)'!V$58)/1000)/'Balance Energético (u.físicas)'!V$59)/1000</f>
        <v>0</v>
      </c>
      <c r="W44" s="120">
        <f>+(((('Balance de energía'!V38*1000000000)/'Balance Energético (u.físicas)'!W$58)/1000)/'Balance Energético (u.físicas)'!W$59)/1000</f>
        <v>85.258089000000027</v>
      </c>
      <c r="X44" s="83">
        <f>+(((('Balance de energía'!W38*1000000000)/'Balance Energético (u.físicas)'!X$58)/1000)/'Balance Energético (u.físicas)'!X$59)/1000</f>
        <v>0</v>
      </c>
      <c r="Y44" s="83">
        <f>+(((('Balance de energía'!X38*1000000000)/'Balance Energético (u.físicas)'!Y$58)/1000)/'Balance Energético (u.físicas)'!Y$59)/1000</f>
        <v>0</v>
      </c>
      <c r="Z44" s="83">
        <f>+(((('Balance de energía'!Y38*1000000000)/'Balance Energético (u.físicas)'!Z$58)/1000)/'Balance Energético (u.físicas)'!Z$59)/1000</f>
        <v>0</v>
      </c>
      <c r="AA44" s="2">
        <f>+(((('Balance de energía'!Z38*1000000000)/'Balance Energético (u.físicas)'!AA$58)/1000)/'Balance Energético (u.físicas)'!AA$59)/1000</f>
        <v>0</v>
      </c>
      <c r="AB44" s="120">
        <f>+(((('Balance de energía'!AA38*1000000000)/'Balance Energético (u.físicas)'!AB$58)/1000)/'Balance Energético (u.físicas)'!AB$59)/1000</f>
        <v>2.4453999999999996E-4</v>
      </c>
      <c r="AC44" s="120">
        <f>+(((('Balance de energía'!AB38*1000000000)/'Balance Energético (u.físicas)'!AC$58)/1000)/'Balance Energético (u.físicas)'!AC$59)/1000</f>
        <v>0</v>
      </c>
      <c r="AE44" s="243"/>
    </row>
    <row r="45" spans="2:31">
      <c r="B45" s="596"/>
      <c r="C45" s="109" t="s">
        <v>158</v>
      </c>
      <c r="D45" s="112">
        <f>+(((('Balance de energía'!C39*1000000000)/'Balance Energético (u.físicas)'!$D$58)/1000)/'Balance Energético (u.físicas)'!$D$59)/1000</f>
        <v>0</v>
      </c>
      <c r="E45" s="83">
        <f>+(((('Balance de energía'!D39*1000000000)/'Balance Energético (u.físicas)'!E$58)/1000)/'Balance Energético (u.físicas)'!E$59)/1000</f>
        <v>417.87351155342895</v>
      </c>
      <c r="F45" s="83">
        <f>+(((('Balance de energía'!E39*1000000000)/'Balance Energético (u.físicas)'!F$58)/1000)/'Balance Energético (u.físicas)'!F$59)/1000</f>
        <v>86.122149999999991</v>
      </c>
      <c r="G45" s="83">
        <f>+(((('Balance de energía'!F39*1000000000)/'Balance Energético (u.físicas)'!G$58)/1000)/'Balance Energético (u.físicas)'!G$59)/1000</f>
        <v>1471.5994667599996</v>
      </c>
      <c r="H45" s="83">
        <f>+(((('Balance de energía'!G39*1000000000)/'Balance Energético (u.físicas)'!H$58)/1000)/'Balance Energético (u.físicas)'!H$59)/1000</f>
        <v>0</v>
      </c>
      <c r="I45" s="83">
        <f>+(((('Balance de energía'!H39*1000000000)/'Balance Energético (u.físicas)'!I$58)/1000)/'Balance Energético (u.físicas)'!I$59)/1000</f>
        <v>0</v>
      </c>
      <c r="J45" s="83">
        <f>+(((('Balance de energía'!I39*1000000000)/'Balance Energético (u.físicas)'!J$58)/1000)/'Balance Energético (u.físicas)'!J$59)/1000</f>
        <v>0</v>
      </c>
      <c r="K45" s="113">
        <f>+(((('Balance de energía'!J39*1000000000)/'Balance Energético (u.físicas)'!K$58)/1000)/'Balance Energético (u.físicas)'!K$59)/1000</f>
        <v>0</v>
      </c>
      <c r="L45" s="83">
        <f>+(((('Balance de energía'!K39*1000000000)/'Balance Energético (u.físicas)'!L$58)/1000)/'Balance Energético (u.físicas)'!L$59)/1000</f>
        <v>919.64248930875658</v>
      </c>
      <c r="M45" s="83">
        <f>+(((('Balance de energía'!L39*1000000000)/'Balance Energético (u.físicas)'!M$58)/1000)/'Balance Energético (u.físicas)'!M$59)/1000</f>
        <v>79.841250885790018</v>
      </c>
      <c r="N45" s="83">
        <f>+(((('Balance de energía'!M39*1000000000)/'Balance Energético (u.físicas)'!N$58)/1000)/'Balance Energético (u.físicas)'!N$59)/1000</f>
        <v>0</v>
      </c>
      <c r="O45" s="83">
        <f>+(((('Balance de energía'!N39*1000000000)/'Balance Energético (u.físicas)'!O$58)/1000)/'Balance Energético (u.físicas)'!O$59)/1000</f>
        <v>4.3555070000000002</v>
      </c>
      <c r="P45" s="83">
        <f>+(((('Balance de energía'!O39*1000000000)/'Balance Energético (u.físicas)'!P$58)/1000)/'Balance Energético (u.físicas)'!P$59)/1000</f>
        <v>199.65971104999988</v>
      </c>
      <c r="Q45" s="83">
        <f>+(((('Balance de energía'!P39*1000000000)/'Balance Energético (u.físicas)'!Q$58)/1000)/'Balance Energético (u.físicas)'!Q$59)/1000</f>
        <v>0.85918499999999987</v>
      </c>
      <c r="R45" s="83">
        <f>+(((('Balance de energía'!Q39*1000000000)/'Balance Energético (u.físicas)'!R$58)/1000)/'Balance Energético (u.físicas)'!R$59)/1000</f>
        <v>31.866588999999998</v>
      </c>
      <c r="S45" s="83">
        <f>+(((('Balance de energía'!R39*1000000000)/'Balance Energético (u.físicas)'!S$58)/1000)/'Balance Energético (u.físicas)'!S$59)/1000</f>
        <v>0</v>
      </c>
      <c r="T45" s="83">
        <f>+(((('Balance de energía'!S39*1000000000)/'Balance Energético (u.físicas)'!T$58)/1000)/'Balance Energético (u.físicas)'!T$59)</f>
        <v>0</v>
      </c>
      <c r="U45" s="83">
        <f>+(((('Balance de energía'!T39*1000000000)/'Balance Energético (u.físicas)'!U$58)/1000)/'Balance Energético (u.físicas)'!U$59)/1000</f>
        <v>18.24586285714286</v>
      </c>
      <c r="V45" s="83">
        <f>+(((('Balance de energía'!U39*1000000000)/'Balance Energético (u.físicas)'!V$58)/1000)/'Balance Energético (u.físicas)'!V$59)/1000</f>
        <v>0</v>
      </c>
      <c r="W45" s="120">
        <f>+(((('Balance de energía'!V39*1000000000)/'Balance Energético (u.físicas)'!W$58)/1000)/'Balance Energético (u.físicas)'!W$59)/1000</f>
        <v>12105.217595939999</v>
      </c>
      <c r="X45" s="83">
        <f>+(((('Balance de energía'!W39*1000000000)/'Balance Energético (u.físicas)'!X$58)/1000)/'Balance Energético (u.físicas)'!X$59)/1000</f>
        <v>1.8358350000000003</v>
      </c>
      <c r="Y45" s="83">
        <f>+(((('Balance de energía'!X39*1000000000)/'Balance Energético (u.físicas)'!Y$58)/1000)/'Balance Energético (u.físicas)'!Y$59)/1000</f>
        <v>0</v>
      </c>
      <c r="Z45" s="83">
        <f>+(((('Balance de energía'!Y39*1000000000)/'Balance Energético (u.físicas)'!Z$58)/1000)/'Balance Energético (u.físicas)'!Z$59)/1000</f>
        <v>0</v>
      </c>
      <c r="AA45" s="2">
        <f>+(((('Balance de energía'!Z39*1000000000)/'Balance Energético (u.físicas)'!AA$58)/1000)/'Balance Energético (u.físicas)'!AA$59)/1000</f>
        <v>0</v>
      </c>
      <c r="AB45" s="120">
        <f>+(((('Balance de energía'!AA39*1000000000)/'Balance Energético (u.físicas)'!AB$58)/1000)/'Balance Energético (u.físicas)'!AB$59)/1000</f>
        <v>0.65532964557391304</v>
      </c>
      <c r="AC45" s="120">
        <f>+(((('Balance de energía'!AB39*1000000000)/'Balance Energético (u.físicas)'!AC$58)/1000)/'Balance Energético (u.físicas)'!AC$59)/1000</f>
        <v>0</v>
      </c>
      <c r="AE45" s="243"/>
    </row>
    <row r="46" spans="2:31">
      <c r="B46" s="596"/>
      <c r="C46" s="16" t="s">
        <v>159</v>
      </c>
      <c r="D46" s="125">
        <f>+(((('Balance de energía'!C40*1000000000)/'Balance Energético (u.físicas)'!$D$58)/1000)/'Balance Energético (u.físicas)'!$D$59)/1000</f>
        <v>0</v>
      </c>
      <c r="E46" s="94">
        <f>+(((('Balance de energía'!D40*1000000000)/'Balance Energético (u.físicas)'!E$58)/1000)/'Balance Energético (u.físicas)'!E$59)/1000</f>
        <v>39.23902653741569</v>
      </c>
      <c r="F46" s="94">
        <f>+(((('Balance de energía'!E40*1000000000)/'Balance Energético (u.físicas)'!F$58)/1000)/'Balance Energético (u.físicas)'!F$59)/1000</f>
        <v>21.062355</v>
      </c>
      <c r="G46" s="94">
        <f>+(((('Balance de energía'!F40*1000000000)/'Balance Energético (u.físicas)'!G$58)/1000)/'Balance Energético (u.físicas)'!G$59)/1000</f>
        <v>0</v>
      </c>
      <c r="H46" s="94">
        <f>+(((('Balance de energía'!G40*1000000000)/'Balance Energético (u.físicas)'!H$58)/1000)/'Balance Energético (u.físicas)'!H$59)/1000</f>
        <v>0</v>
      </c>
      <c r="I46" s="94">
        <f>+(((('Balance de energía'!H40*1000000000)/'Balance Energético (u.físicas)'!I$58)/1000)/'Balance Energético (u.físicas)'!I$59)/1000</f>
        <v>0</v>
      </c>
      <c r="J46" s="94">
        <f>+(((('Balance de energía'!I40*1000000000)/'Balance Energético (u.físicas)'!J$58)/1000)/'Balance Energético (u.físicas)'!J$59)/1000</f>
        <v>0</v>
      </c>
      <c r="K46" s="126">
        <f>+(((('Balance de energía'!J40*1000000000)/'Balance Energético (u.físicas)'!K$58)/1000)/'Balance Energético (u.físicas)'!K$59)/1000</f>
        <v>0</v>
      </c>
      <c r="L46" s="94">
        <f>+(((('Balance de energía'!K40*1000000000)/'Balance Energético (u.físicas)'!L$58)/1000)/'Balance Energético (u.físicas)'!L$59)/1000</f>
        <v>430.53308905688334</v>
      </c>
      <c r="M46" s="94">
        <f>+(((('Balance de energía'!L40*1000000000)/'Balance Energético (u.físicas)'!M$58)/1000)/'Balance Energético (u.físicas)'!M$59)/1000</f>
        <v>36.542958583000001</v>
      </c>
      <c r="N46" s="94">
        <f>+(((('Balance de energía'!M40*1000000000)/'Balance Energético (u.físicas)'!N$58)/1000)/'Balance Energético (u.físicas)'!N$59)/1000</f>
        <v>0</v>
      </c>
      <c r="O46" s="94">
        <f>+(((('Balance de energía'!N40*1000000000)/'Balance Energético (u.físicas)'!O$58)/1000)/'Balance Energético (u.físicas)'!O$59)/1000</f>
        <v>1.1198679999999999</v>
      </c>
      <c r="P46" s="94">
        <f>+(((('Balance de energía'!O40*1000000000)/'Balance Energético (u.físicas)'!P$58)/1000)/'Balance Energético (u.físicas)'!P$59)/1000</f>
        <v>2.5850831300000001</v>
      </c>
      <c r="Q46" s="94">
        <f>+(((('Balance de energía'!P40*1000000000)/'Balance Energético (u.físicas)'!Q$58)/1000)/'Balance Energético (u.físicas)'!Q$59)/1000</f>
        <v>0</v>
      </c>
      <c r="R46" s="94">
        <f>+(((('Balance de energía'!Q40*1000000000)/'Balance Energético (u.físicas)'!R$58)/1000)/'Balance Energético (u.físicas)'!R$59)/1000</f>
        <v>11.217499999999998</v>
      </c>
      <c r="S46" s="94">
        <f>+(((('Balance de energía'!R40*1000000000)/'Balance Energético (u.físicas)'!S$58)/1000)/'Balance Energético (u.físicas)'!S$59)/1000</f>
        <v>0</v>
      </c>
      <c r="T46" s="94">
        <f>+(((('Balance de energía'!S40*1000000000)/'Balance Energético (u.físicas)'!T$58)/1000)/'Balance Energético (u.físicas)'!T$59)</f>
        <v>0</v>
      </c>
      <c r="U46" s="94">
        <f>+(((('Balance de energía'!T40*1000000000)/'Balance Energético (u.físicas)'!U$58)/1000)/'Balance Energético (u.físicas)'!U$59)/1000</f>
        <v>0</v>
      </c>
      <c r="V46" s="94">
        <f>+(((('Balance de energía'!U40*1000000000)/'Balance Energético (u.físicas)'!V$58)/1000)/'Balance Energético (u.físicas)'!V$59)/1000</f>
        <v>0</v>
      </c>
      <c r="W46" s="127">
        <f>+(((('Balance de energía'!V40*1000000000)/'Balance Energético (u.físicas)'!W$58)/1000)/'Balance Energético (u.físicas)'!W$59)/1000</f>
        <v>680.32918752000012</v>
      </c>
      <c r="X46" s="94">
        <f>+(((('Balance de energía'!W40*1000000000)/'Balance Energético (u.físicas)'!X$58)/1000)/'Balance Energético (u.físicas)'!X$59)/1000</f>
        <v>0</v>
      </c>
      <c r="Y46" s="94">
        <f>+(((('Balance de energía'!X40*1000000000)/'Balance Energético (u.físicas)'!Y$58)/1000)/'Balance Energético (u.físicas)'!Y$59)/1000</f>
        <v>0</v>
      </c>
      <c r="Z46" s="94">
        <f>+(((('Balance de energía'!Y40*1000000000)/'Balance Energético (u.físicas)'!Z$58)/1000)/'Balance Energético (u.físicas)'!Z$59)/1000</f>
        <v>0</v>
      </c>
      <c r="AA46" s="38">
        <f>+(((('Balance de energía'!Z40*1000000000)/'Balance Energético (u.físicas)'!AA$58)/1000)/'Balance Energético (u.físicas)'!AA$59)/1000</f>
        <v>0</v>
      </c>
      <c r="AB46" s="127">
        <f>+(((('Balance de energía'!AA40*1000000000)/'Balance Energético (u.físicas)'!AB$58)/1000)/'Balance Energético (u.físicas)'!AB$59)/1000</f>
        <v>2.3913043478260867E-4</v>
      </c>
      <c r="AC46" s="127">
        <f>+(((('Balance de energía'!AB40*1000000000)/'Balance Energético (u.físicas)'!AC$58)/1000)/'Balance Energético (u.físicas)'!AC$59)/1000</f>
        <v>0</v>
      </c>
      <c r="AE46" s="244"/>
    </row>
    <row r="47" spans="2:31">
      <c r="B47" s="596"/>
      <c r="C47" s="108" t="s">
        <v>133</v>
      </c>
      <c r="D47" s="7">
        <f>+(((('Balance de energía'!C41*1000000000)/'Balance Energético (u.físicas)'!$D$58)/1000)/'Balance Energético (u.físicas)'!$D$59)/1000</f>
        <v>0</v>
      </c>
      <c r="E47" s="82">
        <f>+(((('Balance de energía'!D41*1000000000)/'Balance Energético (u.físicas)'!E$58)/1000)/'Balance Energético (u.físicas)'!E$59)/1000</f>
        <v>29.120552251009531</v>
      </c>
      <c r="F47" s="82">
        <f>+(((('Balance de energía'!E41*1000000000)/'Balance Energético (u.físicas)'!F$58)/1000)/'Balance Energético (u.físicas)'!F$59)/1000</f>
        <v>0</v>
      </c>
      <c r="G47" s="82">
        <f>+(((('Balance de energía'!F41*1000000000)/'Balance Energético (u.físicas)'!G$58)/1000)/'Balance Energético (u.físicas)'!G$59)/1000</f>
        <v>0</v>
      </c>
      <c r="H47" s="82">
        <f>+(((('Balance de energía'!G41*1000000000)/'Balance Energético (u.físicas)'!H$58)/1000)/'Balance Energético (u.físicas)'!H$59)/1000</f>
        <v>0</v>
      </c>
      <c r="I47" s="82">
        <f>+(((('Balance de energía'!H41*1000000000)/'Balance Energético (u.físicas)'!I$58)/1000)/'Balance Energético (u.físicas)'!I$59)/1000</f>
        <v>0</v>
      </c>
      <c r="J47" s="82">
        <f>+(((('Balance de energía'!I41*1000000000)/'Balance Energético (u.físicas)'!J$58)/1000)/'Balance Energético (u.físicas)'!J$59)/1000</f>
        <v>0</v>
      </c>
      <c r="K47" s="111">
        <f>+(((('Balance de energía'!J41*1000000000)/'Balance Energético (u.físicas)'!K$58)/1000)/'Balance Energético (u.físicas)'!K$59)/1000</f>
        <v>0</v>
      </c>
      <c r="L47" s="82">
        <f>+(((('Balance de energía'!K41*1000000000)/'Balance Energético (u.físicas)'!L$58)/1000)/'Balance Energético (u.físicas)'!L$59)/1000</f>
        <v>5230.6584657009307</v>
      </c>
      <c r="M47" s="82">
        <f>+(((('Balance de energía'!L41*1000000000)/'Balance Energético (u.físicas)'!M$58)/1000)/'Balance Energético (u.físicas)'!M$59)/1000</f>
        <v>350.24853533999999</v>
      </c>
      <c r="N47" s="82">
        <f>+(((('Balance de energía'!M41*1000000000)/'Balance Energético (u.físicas)'!N$58)/1000)/'Balance Energético (u.físicas)'!N$59)/1000</f>
        <v>4505.6420508890005</v>
      </c>
      <c r="O47" s="82">
        <f>+(((('Balance de energía'!N41*1000000000)/'Balance Energético (u.físicas)'!O$58)/1000)/'Balance Energético (u.físicas)'!O$59)/1000</f>
        <v>6.6551409999999995</v>
      </c>
      <c r="P47" s="82">
        <f>+(((('Balance de energía'!O41*1000000000)/'Balance Energético (u.físicas)'!P$58)/1000)/'Balance Energético (u.físicas)'!P$59)/1000</f>
        <v>28.327245820000002</v>
      </c>
      <c r="Q47" s="82">
        <f>+(((('Balance de energía'!P41*1000000000)/'Balance Energético (u.físicas)'!Q$58)/1000)/'Balance Energético (u.físicas)'!Q$59)/1000</f>
        <v>7.2662030000000009</v>
      </c>
      <c r="R47" s="82">
        <f>+(((('Balance de energía'!Q41*1000000000)/'Balance Energético (u.físicas)'!R$58)/1000)/'Balance Energético (u.físicas)'!R$59)/1000</f>
        <v>1217.6435049999995</v>
      </c>
      <c r="S47" s="82">
        <f>+(((('Balance de energía'!R41*1000000000)/'Balance Energético (u.físicas)'!S$58)/1000)/'Balance Energético (u.físicas)'!S$59)/1000</f>
        <v>0</v>
      </c>
      <c r="T47" s="82">
        <f>+(((('Balance de energía'!S41*1000000000)/'Balance Energético (u.físicas)'!T$58)/1000)/'Balance Energético (u.físicas)'!T$59)</f>
        <v>0</v>
      </c>
      <c r="U47" s="82">
        <f>+(((('Balance de energía'!T41*1000000000)/'Balance Energético (u.físicas)'!U$58)/1000)/'Balance Energético (u.físicas)'!U$59)/1000</f>
        <v>0</v>
      </c>
      <c r="V47" s="82">
        <f>+(((('Balance de energía'!U41*1000000000)/'Balance Energético (u.físicas)'!V$58)/1000)/'Balance Energético (u.físicas)'!V$59)/1000</f>
        <v>0</v>
      </c>
      <c r="W47" s="119">
        <f>+(((('Balance de energía'!V41*1000000000)/'Balance Energético (u.físicas)'!W$58)/1000)/'Balance Energético (u.físicas)'!W$59)/1000</f>
        <v>985.78507497999999</v>
      </c>
      <c r="X47" s="82">
        <f>+(((('Balance de energía'!W41*1000000000)/'Balance Energético (u.físicas)'!X$58)/1000)/'Balance Energético (u.físicas)'!X$59)/1000</f>
        <v>0</v>
      </c>
      <c r="Y47" s="82">
        <f>+(((('Balance de energía'!X41*1000000000)/'Balance Energético (u.físicas)'!Y$58)/1000)/'Balance Energético (u.físicas)'!Y$59)/1000</f>
        <v>0</v>
      </c>
      <c r="Z47" s="82">
        <f>+(((('Balance de energía'!Y41*1000000000)/'Balance Energético (u.físicas)'!Z$58)/1000)/'Balance Energético (u.físicas)'!Z$59)/1000</f>
        <v>0</v>
      </c>
      <c r="AA47" s="82">
        <f>+(((('Balance de energía'!Z41*1000000000)/'Balance Energético (u.físicas)'!AA$58)/1000)/'Balance Energético (u.físicas)'!AA$59)/1000</f>
        <v>0</v>
      </c>
      <c r="AB47" s="119">
        <f>+(((('Balance de energía'!AA41*1000000000)/'Balance Energético (u.físicas)'!AB$58)/1000)/'Balance Energético (u.físicas)'!AB$59)/1000</f>
        <v>0</v>
      </c>
      <c r="AC47" s="119">
        <f>+(((('Balance de energía'!AB41*1000000000)/'Balance Energético (u.físicas)'!AC$58)/1000)/'Balance Energético (u.físicas)'!AC$59)/1000</f>
        <v>0</v>
      </c>
      <c r="AE47" s="243"/>
    </row>
    <row r="48" spans="2:31">
      <c r="B48" s="596"/>
      <c r="C48" s="109" t="s">
        <v>143</v>
      </c>
      <c r="D48" s="112">
        <f>+(((('Balance de energía'!C42*1000000000)/'Balance Energético (u.físicas)'!$D$58)/1000)/'Balance Energético (u.físicas)'!$D$59)/1000</f>
        <v>0</v>
      </c>
      <c r="E48" s="83">
        <f>+(((('Balance de energía'!D42*1000000000)/'Balance Energético (u.físicas)'!E$58)/1000)/'Balance Energético (u.físicas)'!E$59)/1000</f>
        <v>29.117243951009527</v>
      </c>
      <c r="F48" s="83">
        <f>+(((('Balance de energía'!E42*1000000000)/'Balance Energético (u.físicas)'!F$58)/1000)/'Balance Energético (u.físicas)'!F$59)/1000</f>
        <v>0</v>
      </c>
      <c r="G48" s="83">
        <f>+(((('Balance de energía'!F42*1000000000)/'Balance Energético (u.físicas)'!G$58)/1000)/'Balance Energético (u.físicas)'!G$59)/1000</f>
        <v>0</v>
      </c>
      <c r="H48" s="83">
        <f>+(((('Balance de energía'!G42*1000000000)/'Balance Energético (u.físicas)'!H$58)/1000)/'Balance Energético (u.físicas)'!H$59)/1000</f>
        <v>0</v>
      </c>
      <c r="I48" s="83">
        <f>+(((('Balance de energía'!H42*1000000000)/'Balance Energético (u.físicas)'!I$58)/1000)/'Balance Energético (u.físicas)'!I$59)/1000</f>
        <v>0</v>
      </c>
      <c r="J48" s="83">
        <f>+(((('Balance de energía'!I42*1000000000)/'Balance Energético (u.físicas)'!J$58)/1000)/'Balance Energético (u.físicas)'!J$59)/1000</f>
        <v>0</v>
      </c>
      <c r="K48" s="113">
        <f>+(((('Balance de energía'!J42*1000000000)/'Balance Energético (u.físicas)'!K$58)/1000)/'Balance Energético (u.físicas)'!K$59)/1000</f>
        <v>0</v>
      </c>
      <c r="L48" s="83">
        <f>+(((('Balance de energía'!K42*1000000000)/'Balance Energético (u.físicas)'!L$58)/1000)/'Balance Energético (u.físicas)'!L$59)/1000</f>
        <v>4978.0048334621733</v>
      </c>
      <c r="M48" s="83">
        <f>+(((('Balance de energía'!L42*1000000000)/'Balance Energético (u.físicas)'!M$58)/1000)/'Balance Energético (u.físicas)'!M$59)/1000</f>
        <v>5.6574810000000006</v>
      </c>
      <c r="N48" s="83">
        <f>+(((('Balance de energía'!M42*1000000000)/'Balance Energético (u.físicas)'!N$58)/1000)/'Balance Energético (u.físicas)'!N$59)/1000</f>
        <v>4504.5891431730006</v>
      </c>
      <c r="O48" s="83">
        <f>+(((('Balance de energía'!N42*1000000000)/'Balance Energético (u.físicas)'!O$58)/1000)/'Balance Energético (u.físicas)'!O$59)/1000</f>
        <v>6.5699279999999991</v>
      </c>
      <c r="P48" s="83">
        <f>+(((('Balance de energía'!O42*1000000000)/'Balance Energético (u.físicas)'!P$58)/1000)/'Balance Energético (u.físicas)'!P$59)/1000</f>
        <v>28.081996879999998</v>
      </c>
      <c r="Q48" s="83">
        <f>+(((('Balance de energía'!P42*1000000000)/'Balance Energético (u.físicas)'!Q$58)/1000)/'Balance Energético (u.físicas)'!Q$59)/1000</f>
        <v>3.9999999999999992E-3</v>
      </c>
      <c r="R48" s="83">
        <f>+(((('Balance de energía'!Q42*1000000000)/'Balance Energético (u.físicas)'!R$58)/1000)/'Balance Energético (u.físicas)'!R$59)/1000</f>
        <v>9.0999999999999984E-2</v>
      </c>
      <c r="S48" s="83">
        <f>+(((('Balance de energía'!R42*1000000000)/'Balance Energético (u.físicas)'!S$58)/1000)/'Balance Energético (u.físicas)'!S$59)/1000</f>
        <v>0</v>
      </c>
      <c r="T48" s="83">
        <f>+(((('Balance de energía'!S42*1000000000)/'Balance Energético (u.físicas)'!T$58)/1000)/'Balance Energético (u.físicas)'!T$59)</f>
        <v>0</v>
      </c>
      <c r="U48" s="83">
        <f>+(((('Balance de energía'!T42*1000000000)/'Balance Energético (u.físicas)'!U$58)/1000)/'Balance Energético (u.físicas)'!U$59)/1000</f>
        <v>0</v>
      </c>
      <c r="V48" s="83">
        <f>+(((('Balance de energía'!U42*1000000000)/'Balance Energético (u.físicas)'!V$58)/1000)/'Balance Energético (u.físicas)'!V$59)/1000</f>
        <v>0</v>
      </c>
      <c r="W48" s="120">
        <f>+(((('Balance de energía'!V42*1000000000)/'Balance Energético (u.físicas)'!W$58)/1000)/'Balance Energético (u.físicas)'!W$59)/1000</f>
        <v>466.48893998000005</v>
      </c>
      <c r="X48" s="83">
        <f>+(((('Balance de energía'!W42*1000000000)/'Balance Energético (u.físicas)'!X$58)/1000)/'Balance Energético (u.físicas)'!X$59)/1000</f>
        <v>0</v>
      </c>
      <c r="Y48" s="83">
        <f>+(((('Balance de energía'!X42*1000000000)/'Balance Energético (u.físicas)'!Y$58)/1000)/'Balance Energético (u.físicas)'!Y$59)/1000</f>
        <v>0</v>
      </c>
      <c r="Z48" s="83">
        <f>+(((('Balance de energía'!Y42*1000000000)/'Balance Energético (u.físicas)'!Z$58)/1000)/'Balance Energético (u.físicas)'!Z$59)/1000</f>
        <v>0</v>
      </c>
      <c r="AA48" s="2">
        <f>+(((('Balance de energía'!Z42*1000000000)/'Balance Energético (u.físicas)'!AA$58)/1000)/'Balance Energético (u.físicas)'!AA$59)/1000</f>
        <v>0</v>
      </c>
      <c r="AB48" s="120">
        <f>+(((('Balance de energía'!AA42*1000000000)/'Balance Energético (u.físicas)'!AB$58)/1000)/'Balance Energético (u.físicas)'!AB$59)/1000</f>
        <v>0</v>
      </c>
      <c r="AC48" s="120">
        <f>+(((('Balance de energía'!AB42*1000000000)/'Balance Energético (u.físicas)'!AC$58)/1000)/'Balance Energético (u.físicas)'!AC$59)/1000</f>
        <v>0</v>
      </c>
      <c r="AE48" s="243"/>
    </row>
    <row r="49" spans="2:31">
      <c r="B49" s="596"/>
      <c r="C49" s="109" t="s">
        <v>144</v>
      </c>
      <c r="D49" s="112">
        <f>+(((('Balance de energía'!C43*1000000000)/'Balance Energético (u.físicas)'!$D$58)/1000)/'Balance Energético (u.físicas)'!$D$59)/1000</f>
        <v>0</v>
      </c>
      <c r="E49" s="83">
        <f>+(((('Balance de energía'!D43*1000000000)/'Balance Energético (u.físicas)'!E$58)/1000)/'Balance Energético (u.físicas)'!E$59)/1000</f>
        <v>0</v>
      </c>
      <c r="F49" s="83">
        <f>+(((('Balance de energía'!E43*1000000000)/'Balance Energético (u.físicas)'!F$58)/1000)/'Balance Energético (u.físicas)'!F$59)/1000</f>
        <v>0</v>
      </c>
      <c r="G49" s="83">
        <f>+(((('Balance de energía'!F43*1000000000)/'Balance Energético (u.físicas)'!G$58)/1000)/'Balance Energético (u.físicas)'!G$59)/1000</f>
        <v>0</v>
      </c>
      <c r="H49" s="83">
        <f>+(((('Balance de energía'!G43*1000000000)/'Balance Energético (u.físicas)'!H$58)/1000)/'Balance Energético (u.físicas)'!H$59)/1000</f>
        <v>0</v>
      </c>
      <c r="I49" s="83">
        <f>+(((('Balance de energía'!H43*1000000000)/'Balance Energético (u.físicas)'!I$58)/1000)/'Balance Energético (u.físicas)'!I$59)/1000</f>
        <v>0</v>
      </c>
      <c r="J49" s="83">
        <f>+(((('Balance de energía'!I43*1000000000)/'Balance Energético (u.físicas)'!J$58)/1000)/'Balance Energético (u.físicas)'!J$59)/1000</f>
        <v>0</v>
      </c>
      <c r="K49" s="113">
        <f>+(((('Balance de energía'!J43*1000000000)/'Balance Energético (u.físicas)'!K$58)/1000)/'Balance Energético (u.físicas)'!K$59)/1000</f>
        <v>0</v>
      </c>
      <c r="L49" s="83">
        <f>+(((('Balance de energía'!K43*1000000000)/'Balance Energético (u.físicas)'!L$58)/1000)/'Balance Energético (u.físicas)'!L$59)/1000</f>
        <v>50.842784000000009</v>
      </c>
      <c r="M49" s="83">
        <f>+(((('Balance de energía'!L43*1000000000)/'Balance Energético (u.físicas)'!M$58)/1000)/'Balance Energético (u.físicas)'!M$59)/1000</f>
        <v>0</v>
      </c>
      <c r="N49" s="83">
        <f>+(((('Balance de energía'!M43*1000000000)/'Balance Energético (u.físicas)'!N$58)/1000)/'Balance Energético (u.físicas)'!N$59)/1000</f>
        <v>0.10402400000000002</v>
      </c>
      <c r="O49" s="83">
        <f>+(((('Balance de energía'!N43*1000000000)/'Balance Energético (u.físicas)'!O$58)/1000)/'Balance Energético (u.físicas)'!O$59)/1000</f>
        <v>0</v>
      </c>
      <c r="P49" s="83">
        <f>+(((('Balance de energía'!O43*1000000000)/'Balance Energético (u.físicas)'!P$58)/1000)/'Balance Energético (u.físicas)'!P$59)/1000</f>
        <v>0</v>
      </c>
      <c r="Q49" s="83">
        <f>+(((('Balance de energía'!P43*1000000000)/'Balance Energético (u.físicas)'!Q$58)/1000)/'Balance Energético (u.físicas)'!Q$59)/1000</f>
        <v>0</v>
      </c>
      <c r="R49" s="83">
        <f>+(((('Balance de energía'!Q43*1000000000)/'Balance Energético (u.físicas)'!R$58)/1000)/'Balance Energético (u.físicas)'!R$59)/1000</f>
        <v>0</v>
      </c>
      <c r="S49" s="83">
        <f>+(((('Balance de energía'!R43*1000000000)/'Balance Energético (u.físicas)'!S$58)/1000)/'Balance Energético (u.físicas)'!S$59)/1000</f>
        <v>0</v>
      </c>
      <c r="T49" s="83">
        <f>+(((('Balance de energía'!S43*1000000000)/'Balance Energético (u.físicas)'!T$58)/1000)/'Balance Energético (u.físicas)'!T$59)</f>
        <v>0</v>
      </c>
      <c r="U49" s="83">
        <f>+(((('Balance de energía'!T43*1000000000)/'Balance Energético (u.físicas)'!U$58)/1000)/'Balance Energético (u.físicas)'!U$59)/1000</f>
        <v>0</v>
      </c>
      <c r="V49" s="83">
        <f>+(((('Balance de energía'!U43*1000000000)/'Balance Energético (u.físicas)'!V$58)/1000)/'Balance Energético (u.físicas)'!V$59)/1000</f>
        <v>0</v>
      </c>
      <c r="W49" s="120">
        <f>+(((('Balance de energía'!V43*1000000000)/'Balance Energético (u.físicas)'!W$58)/1000)/'Balance Energético (u.físicas)'!W$59)/1000</f>
        <v>474.71833399999997</v>
      </c>
      <c r="X49" s="83">
        <f>+(((('Balance de energía'!W43*1000000000)/'Balance Energético (u.físicas)'!X$58)/1000)/'Balance Energético (u.físicas)'!X$59)/1000</f>
        <v>0</v>
      </c>
      <c r="Y49" s="83">
        <f>+(((('Balance de energía'!X43*1000000000)/'Balance Energético (u.físicas)'!Y$58)/1000)/'Balance Energético (u.físicas)'!Y$59)/1000</f>
        <v>0</v>
      </c>
      <c r="Z49" s="83">
        <f>+(((('Balance de energía'!Y43*1000000000)/'Balance Energético (u.físicas)'!Z$58)/1000)/'Balance Energético (u.físicas)'!Z$59)/1000</f>
        <v>0</v>
      </c>
      <c r="AA49" s="2">
        <f>+(((('Balance de energía'!Z43*1000000000)/'Balance Energético (u.físicas)'!AA$58)/1000)/'Balance Energético (u.físicas)'!AA$59)/1000</f>
        <v>0</v>
      </c>
      <c r="AB49" s="120">
        <f>+(((('Balance de energía'!AA43*1000000000)/'Balance Energético (u.físicas)'!AB$58)/1000)/'Balance Energético (u.físicas)'!AB$59)/1000</f>
        <v>0</v>
      </c>
      <c r="AC49" s="120">
        <f>+(((('Balance de energía'!AB43*1000000000)/'Balance Energético (u.físicas)'!AC$58)/1000)/'Balance Energético (u.físicas)'!AC$59)/1000</f>
        <v>0</v>
      </c>
      <c r="AE49" s="243"/>
    </row>
    <row r="50" spans="2:31">
      <c r="B50" s="596"/>
      <c r="C50" s="109" t="s">
        <v>145</v>
      </c>
      <c r="D50" s="112">
        <f>+(((('Balance de energía'!C44*1000000000)/'Balance Energético (u.físicas)'!$D$58)/1000)/'Balance Energético (u.físicas)'!$D$59)/1000</f>
        <v>0</v>
      </c>
      <c r="E50" s="83">
        <f>+(((('Balance de energía'!D44*1000000000)/'Balance Energético (u.físicas)'!E$58)/1000)/'Balance Energético (u.físicas)'!E$59)/1000</f>
        <v>3.3083000000000006E-3</v>
      </c>
      <c r="F50" s="83">
        <f>+(((('Balance de energía'!E44*1000000000)/'Balance Energético (u.físicas)'!F$58)/1000)/'Balance Energético (u.físicas)'!F$59)/1000</f>
        <v>0</v>
      </c>
      <c r="G50" s="83">
        <f>+(((('Balance de energía'!F44*1000000000)/'Balance Energético (u.físicas)'!G$58)/1000)/'Balance Energético (u.físicas)'!G$59)/1000</f>
        <v>0</v>
      </c>
      <c r="H50" s="83">
        <f>+(((('Balance de energía'!G44*1000000000)/'Balance Energético (u.físicas)'!H$58)/1000)/'Balance Energético (u.físicas)'!H$59)/1000</f>
        <v>0</v>
      </c>
      <c r="I50" s="83">
        <f>+(((('Balance de energía'!H44*1000000000)/'Balance Energético (u.físicas)'!I$58)/1000)/'Balance Energético (u.físicas)'!I$59)/1000</f>
        <v>0</v>
      </c>
      <c r="J50" s="83">
        <f>+(((('Balance de energía'!I44*1000000000)/'Balance Energético (u.físicas)'!J$58)/1000)/'Balance Energético (u.físicas)'!J$59)/1000</f>
        <v>0</v>
      </c>
      <c r="K50" s="113">
        <f>+(((('Balance de energía'!J44*1000000000)/'Balance Energético (u.físicas)'!K$58)/1000)/'Balance Energético (u.físicas)'!K$59)/1000</f>
        <v>0</v>
      </c>
      <c r="L50" s="83">
        <f>+(((('Balance de energía'!K44*1000000000)/'Balance Energético (u.físicas)'!L$58)/1000)/'Balance Energético (u.físicas)'!L$59)/1000</f>
        <v>198.32527210641052</v>
      </c>
      <c r="M50" s="83">
        <f>+(((('Balance de energía'!L44*1000000000)/'Balance Energético (u.físicas)'!M$58)/1000)/'Balance Energético (u.físicas)'!M$59)/1000</f>
        <v>344.27418449999993</v>
      </c>
      <c r="N50" s="83">
        <f>+(((('Balance de energía'!M44*1000000000)/'Balance Energético (u.físicas)'!N$58)/1000)/'Balance Energético (u.físicas)'!N$59)/1000</f>
        <v>0.75994789600000012</v>
      </c>
      <c r="O50" s="83">
        <f>+(((('Balance de energía'!N44*1000000000)/'Balance Energético (u.físicas)'!O$58)/1000)/'Balance Energético (u.físicas)'!O$59)/1000</f>
        <v>8.2213000000000008E-2</v>
      </c>
      <c r="P50" s="83">
        <f>+(((('Balance de energía'!O44*1000000000)/'Balance Energético (u.físicas)'!P$58)/1000)/'Balance Energético (u.físicas)'!P$59)/1000</f>
        <v>0.14450894000000003</v>
      </c>
      <c r="Q50" s="83">
        <f>+(((('Balance de energía'!P44*1000000000)/'Balance Energético (u.físicas)'!Q$58)/1000)/'Balance Energético (u.físicas)'!Q$59)/1000</f>
        <v>0</v>
      </c>
      <c r="R50" s="83">
        <f>+(((('Balance de energía'!Q44*1000000000)/'Balance Energético (u.físicas)'!R$58)/1000)/'Balance Energético (u.físicas)'!R$59)/1000</f>
        <v>4.4173999999999998E-2</v>
      </c>
      <c r="S50" s="83">
        <f>+(((('Balance de energía'!R44*1000000000)/'Balance Energético (u.físicas)'!S$58)/1000)/'Balance Energético (u.físicas)'!S$59)/1000</f>
        <v>0</v>
      </c>
      <c r="T50" s="83">
        <f>+(((('Balance de energía'!S44*1000000000)/'Balance Energético (u.físicas)'!T$58)/1000)/'Balance Energético (u.físicas)'!T$59)</f>
        <v>0</v>
      </c>
      <c r="U50" s="83">
        <f>+(((('Balance de energía'!T44*1000000000)/'Balance Energético (u.físicas)'!U$58)/1000)/'Balance Energético (u.físicas)'!U$59)/1000</f>
        <v>0</v>
      </c>
      <c r="V50" s="83">
        <f>+(((('Balance de energía'!U44*1000000000)/'Balance Energético (u.físicas)'!V$58)/1000)/'Balance Energético (u.físicas)'!V$59)/1000</f>
        <v>0</v>
      </c>
      <c r="W50" s="120">
        <f>+(((('Balance de energía'!V44*1000000000)/'Balance Energético (u.físicas)'!W$58)/1000)/'Balance Energético (u.físicas)'!W$59)/1000</f>
        <v>29.114703000000006</v>
      </c>
      <c r="X50" s="83">
        <f>+(((('Balance de energía'!W44*1000000000)/'Balance Energético (u.físicas)'!X$58)/1000)/'Balance Energético (u.físicas)'!X$59)/1000</f>
        <v>0</v>
      </c>
      <c r="Y50" s="83">
        <f>+(((('Balance de energía'!X44*1000000000)/'Balance Energético (u.físicas)'!Y$58)/1000)/'Balance Energético (u.físicas)'!Y$59)/1000</f>
        <v>0</v>
      </c>
      <c r="Z50" s="83">
        <f>+(((('Balance de energía'!Y44*1000000000)/'Balance Energético (u.físicas)'!Z$58)/1000)/'Balance Energético (u.físicas)'!Z$59)/1000</f>
        <v>0</v>
      </c>
      <c r="AA50" s="2">
        <f>+(((('Balance de energía'!Z44*1000000000)/'Balance Energético (u.físicas)'!AA$58)/1000)/'Balance Energético (u.físicas)'!AA$59)/1000</f>
        <v>0</v>
      </c>
      <c r="AB50" s="120">
        <f>+(((('Balance de energía'!AA44*1000000000)/'Balance Energético (u.físicas)'!AB$58)/1000)/'Balance Energético (u.físicas)'!AB$59)/1000</f>
        <v>0</v>
      </c>
      <c r="AC50" s="120">
        <f>+(((('Balance de energía'!AB44*1000000000)/'Balance Energético (u.físicas)'!AC$58)/1000)/'Balance Energético (u.físicas)'!AC$59)/1000</f>
        <v>0</v>
      </c>
      <c r="AE50" s="243"/>
    </row>
    <row r="51" spans="2:31" ht="24.75" customHeight="1">
      <c r="B51" s="596"/>
      <c r="C51" s="16" t="s">
        <v>146</v>
      </c>
      <c r="D51" s="125">
        <f>+(((('Balance de energía'!C45*1000000000)/'Balance Energético (u.físicas)'!$D$58)/1000)/'Balance Energético (u.físicas)'!$D$59)/1000</f>
        <v>0</v>
      </c>
      <c r="E51" s="94">
        <f>+(((('Balance de energía'!D45*1000000000)/'Balance Energético (u.físicas)'!E$58)/1000)/'Balance Energético (u.físicas)'!E$59)/1000</f>
        <v>0</v>
      </c>
      <c r="F51" s="94">
        <f>+(((('Balance de energía'!E45*1000000000)/'Balance Energético (u.físicas)'!F$58)/1000)/'Balance Energético (u.físicas)'!F$59)/1000</f>
        <v>0</v>
      </c>
      <c r="G51" s="94">
        <f>+(((('Balance de energía'!F45*1000000000)/'Balance Energético (u.físicas)'!G$58)/1000)/'Balance Energético (u.físicas)'!G$59)/1000</f>
        <v>0</v>
      </c>
      <c r="H51" s="94">
        <f>+(((('Balance de energía'!G45*1000000000)/'Balance Energético (u.físicas)'!H$58)/1000)/'Balance Energético (u.físicas)'!H$59)/1000</f>
        <v>0</v>
      </c>
      <c r="I51" s="94">
        <f>+(((('Balance de energía'!H45*1000000000)/'Balance Energético (u.físicas)'!I$58)/1000)/'Balance Energético (u.físicas)'!I$59)/1000</f>
        <v>0</v>
      </c>
      <c r="J51" s="94">
        <f>+(((('Balance de energía'!I45*1000000000)/'Balance Energético (u.físicas)'!J$58)/1000)/'Balance Energético (u.físicas)'!J$59)/1000</f>
        <v>0</v>
      </c>
      <c r="K51" s="126">
        <f>+(((('Balance de energía'!J45*1000000000)/'Balance Energético (u.físicas)'!K$58)/1000)/'Balance Energético (u.físicas)'!K$59)/1000</f>
        <v>0</v>
      </c>
      <c r="L51" s="94">
        <f>+(((('Balance de energía'!K45*1000000000)/'Balance Energético (u.físicas)'!L$58)/1000)/'Balance Energético (u.físicas)'!L$59)/1000</f>
        <v>3.4855761323464276</v>
      </c>
      <c r="M51" s="94">
        <f>+(((('Balance de energía'!L45*1000000000)/'Balance Energético (u.físicas)'!M$58)/1000)/'Balance Energético (u.físicas)'!M$59)/1000</f>
        <v>0.31686983999999996</v>
      </c>
      <c r="N51" s="94">
        <f>+(((('Balance de energía'!M45*1000000000)/'Balance Energético (u.físicas)'!N$58)/1000)/'Balance Energético (u.físicas)'!N$59)/1000</f>
        <v>0.18893581999999998</v>
      </c>
      <c r="O51" s="94">
        <f>+(((('Balance de energía'!N45*1000000000)/'Balance Energético (u.físicas)'!O$58)/1000)/'Balance Energético (u.físicas)'!O$59)/1000</f>
        <v>3.0000000000000001E-3</v>
      </c>
      <c r="P51" s="94">
        <f>+(((('Balance de energía'!O45*1000000000)/'Balance Energético (u.físicas)'!P$58)/1000)/'Balance Energético (u.físicas)'!P$59)/1000</f>
        <v>0.10074</v>
      </c>
      <c r="Q51" s="94">
        <f>+(((('Balance de energía'!P45*1000000000)/'Balance Energético (u.físicas)'!Q$58)/1000)/'Balance Energético (u.físicas)'!Q$59)/1000</f>
        <v>7.2622030000000004</v>
      </c>
      <c r="R51" s="94">
        <f>+(((('Balance de energía'!Q45*1000000000)/'Balance Energético (u.físicas)'!R$58)/1000)/'Balance Energético (u.físicas)'!R$59)/1000</f>
        <v>1217.5083309999998</v>
      </c>
      <c r="S51" s="94">
        <f>+(((('Balance de energía'!R45*1000000000)/'Balance Energético (u.físicas)'!S$58)/1000)/'Balance Energético (u.físicas)'!S$59)/1000</f>
        <v>0</v>
      </c>
      <c r="T51" s="94">
        <f>+(((('Balance de energía'!S45*1000000000)/'Balance Energético (u.físicas)'!T$58)/1000)/'Balance Energético (u.físicas)'!T$59)</f>
        <v>0</v>
      </c>
      <c r="U51" s="94">
        <f>+(((('Balance de energía'!T45*1000000000)/'Balance Energético (u.físicas)'!U$58)/1000)/'Balance Energético (u.físicas)'!U$59)/1000</f>
        <v>0</v>
      </c>
      <c r="V51" s="94">
        <f>+(((('Balance de energía'!U45*1000000000)/'Balance Energético (u.físicas)'!V$58)/1000)/'Balance Energético (u.físicas)'!V$59)/1000</f>
        <v>0</v>
      </c>
      <c r="W51" s="127">
        <f>+(((('Balance de energía'!V45*1000000000)/'Balance Energético (u.físicas)'!W$58)/1000)/'Balance Energético (u.físicas)'!W$59)/1000</f>
        <v>15.463098000000002</v>
      </c>
      <c r="X51" s="94">
        <f>+(((('Balance de energía'!W45*1000000000)/'Balance Energético (u.físicas)'!X$58)/1000)/'Balance Energético (u.físicas)'!X$59)/1000</f>
        <v>0</v>
      </c>
      <c r="Y51" s="94">
        <f>+(((('Balance de energía'!X45*1000000000)/'Balance Energético (u.físicas)'!Y$58)/1000)/'Balance Energético (u.físicas)'!Y$59)/1000</f>
        <v>0</v>
      </c>
      <c r="Z51" s="94">
        <f>+(((('Balance de energía'!Y45*1000000000)/'Balance Energético (u.físicas)'!Z$58)/1000)/'Balance Energético (u.físicas)'!Z$59)/1000</f>
        <v>0</v>
      </c>
      <c r="AA51" s="38">
        <f>+(((('Balance de energía'!Z45*1000000000)/'Balance Energético (u.físicas)'!AA$58)/1000)/'Balance Energético (u.físicas)'!AA$59)/1000</f>
        <v>0</v>
      </c>
      <c r="AB51" s="127">
        <f>+(((('Balance de energía'!AA45*1000000000)/'Balance Energético (u.físicas)'!AB$58)/1000)/'Balance Energético (u.físicas)'!AB$59)/1000</f>
        <v>0</v>
      </c>
      <c r="AC51" s="127">
        <f>+(((('Balance de energía'!AB45*1000000000)/'Balance Energético (u.físicas)'!AC$58)/1000)/'Balance Energético (u.físicas)'!AC$59)/1000</f>
        <v>0</v>
      </c>
      <c r="AE51" s="244"/>
    </row>
    <row r="52" spans="2:31">
      <c r="B52" s="596"/>
      <c r="C52" s="45" t="s">
        <v>134</v>
      </c>
      <c r="D52" s="110">
        <f>+(((('Balance de energía'!C46*1000000000)/'Balance Energético (u.físicas)'!$D$58)/1000)/'Balance Energético (u.físicas)'!$D$59)/1000</f>
        <v>0</v>
      </c>
      <c r="E52" s="82">
        <f>+(((('Balance de energía'!D46*1000000000)/'Balance Energético (u.físicas)'!E$58)/1000)/'Balance Energético (u.físicas)'!E$59)/1000</f>
        <v>719.93279552645038</v>
      </c>
      <c r="F52" s="82">
        <f>+(((('Balance de energía'!E46*1000000000)/'Balance Energético (u.físicas)'!F$58)/1000)/'Balance Energético (u.físicas)'!F$59)/1000</f>
        <v>0</v>
      </c>
      <c r="G52" s="82">
        <f>+(((('Balance de energía'!F46*1000000000)/'Balance Energético (u.físicas)'!G$58)/1000)/'Balance Energético (u.físicas)'!G$59)/1000</f>
        <v>5052.234758550625</v>
      </c>
      <c r="H52" s="82">
        <f>+(((('Balance de energía'!G46*1000000000)/'Balance Energético (u.físicas)'!H$58)/1000)/'Balance Energético (u.físicas)'!H$59)/1000</f>
        <v>0</v>
      </c>
      <c r="I52" s="82">
        <f>+(((('Balance de energía'!H46*1000000000)/'Balance Energético (u.físicas)'!I$58)/1000)/'Balance Energético (u.físicas)'!I$59)/1000</f>
        <v>0</v>
      </c>
      <c r="J52" s="82">
        <f>+(((('Balance de energía'!I46*1000000000)/'Balance Energético (u.físicas)'!J$58)/1000)/'Balance Energético (u.físicas)'!J$59)/1000</f>
        <v>0</v>
      </c>
      <c r="K52" s="111">
        <f>+(((('Balance de energía'!J46*1000000000)/'Balance Energético (u.físicas)'!K$58)/1000)/'Balance Energético (u.físicas)'!K$59)/1000</f>
        <v>8.748839000000002</v>
      </c>
      <c r="L52" s="82">
        <f>+(((('Balance de energía'!K46*1000000000)/'Balance Energético (u.físicas)'!L$58)/1000)/'Balance Energético (u.físicas)'!L$59)/1000</f>
        <v>480.52944300878642</v>
      </c>
      <c r="M52" s="82">
        <f>+(((('Balance de energía'!L46*1000000000)/'Balance Energético (u.físicas)'!M$58)/1000)/'Balance Energético (u.físicas)'!M$59)/1000</f>
        <v>14.860258630000001</v>
      </c>
      <c r="N52" s="82">
        <f>+(((('Balance de energía'!M46*1000000000)/'Balance Energético (u.físicas)'!N$58)/1000)/'Balance Energético (u.físicas)'!N$59)/1000</f>
        <v>0</v>
      </c>
      <c r="O52" s="82">
        <f>+(((('Balance de energía'!N46*1000000000)/'Balance Energético (u.físicas)'!O$58)/1000)/'Balance Energético (u.físicas)'!O$59)/1000</f>
        <v>105.60229200000001</v>
      </c>
      <c r="P52" s="82">
        <f>+(((('Balance de energía'!O46*1000000000)/'Balance Energético (u.físicas)'!P$58)/1000)/'Balance Energético (u.físicas)'!P$59)/1000</f>
        <v>965.16654422999977</v>
      </c>
      <c r="Q52" s="82">
        <f>+(((('Balance de energía'!P46*1000000000)/'Balance Energético (u.físicas)'!Q$58)/1000)/'Balance Energético (u.físicas)'!Q$59)/1000</f>
        <v>0.12547900000000001</v>
      </c>
      <c r="R52" s="82">
        <f>+(((('Balance de energía'!Q46*1000000000)/'Balance Energético (u.físicas)'!R$58)/1000)/'Balance Energético (u.físicas)'!R$59)/1000</f>
        <v>3.4283350000000006</v>
      </c>
      <c r="S52" s="82">
        <f>+(((('Balance de energía'!R46*1000000000)/'Balance Energético (u.físicas)'!S$58)/1000)/'Balance Energético (u.físicas)'!S$59)/1000</f>
        <v>0</v>
      </c>
      <c r="T52" s="82">
        <f>+(((('Balance de energía'!S46*1000000000)/'Balance Energético (u.físicas)'!T$58)/1000)/'Balance Energético (u.físicas)'!T$59)</f>
        <v>0</v>
      </c>
      <c r="U52" s="82">
        <f>+(((('Balance de energía'!T46*1000000000)/'Balance Energético (u.físicas)'!U$58)/1000)/'Balance Energético (u.físicas)'!U$59)/1000</f>
        <v>0</v>
      </c>
      <c r="V52" s="82">
        <f>+(((('Balance de energía'!U46*1000000000)/'Balance Energético (u.físicas)'!V$58)/1000)/'Balance Energético (u.físicas)'!V$59)/1000</f>
        <v>0</v>
      </c>
      <c r="W52" s="119">
        <f>+(((('Balance de energía'!V46*1000000000)/'Balance Energético (u.físicas)'!W$58)/1000)/'Balance Energético (u.físicas)'!W$59)/1000</f>
        <v>23968.472503000005</v>
      </c>
      <c r="X52" s="82">
        <f>+(((('Balance de energía'!W46*1000000000)/'Balance Energético (u.físicas)'!X$58)/1000)/'Balance Energético (u.físicas)'!X$59)/1000</f>
        <v>0</v>
      </c>
      <c r="Y52" s="82">
        <f>+(((('Balance de energía'!X46*1000000000)/'Balance Energético (u.físicas)'!Y$58)/1000)/'Balance Energético (u.físicas)'!Y$59)/1000</f>
        <v>0</v>
      </c>
      <c r="Z52" s="82">
        <f>+(((('Balance de energía'!Y46*1000000000)/'Balance Energético (u.físicas)'!Z$58)/1000)/'Balance Energético (u.físicas)'!Z$59)/1000</f>
        <v>0</v>
      </c>
      <c r="AA52" s="82">
        <f>+(((('Balance de energía'!Z46*1000000000)/'Balance Energético (u.físicas)'!AA$58)/1000)/'Balance Energético (u.físicas)'!AA$59)/1000</f>
        <v>0</v>
      </c>
      <c r="AB52" s="119">
        <f>+(((('Balance de energía'!AA46*1000000000)/'Balance Energético (u.físicas)'!AB$58)/1000)/'Balance Energético (u.físicas)'!AB$59)/1000</f>
        <v>9.6841997060869556</v>
      </c>
      <c r="AC52" s="119">
        <f>+(((('Balance de energía'!AB46*1000000000)/'Balance Energético (u.físicas)'!AC$58)/1000)/'Balance Energético (u.físicas)'!AC$59)/1000</f>
        <v>0</v>
      </c>
      <c r="AE52" s="243"/>
    </row>
    <row r="53" spans="2:31">
      <c r="B53" s="596"/>
      <c r="C53" s="109" t="s">
        <v>162</v>
      </c>
      <c r="D53" s="112">
        <f>+(((('Balance de energía'!C47*1000000000)/'Balance Energético (u.físicas)'!$D$58)/1000)/'Balance Energético (u.físicas)'!$D$59)/1000</f>
        <v>0</v>
      </c>
      <c r="E53" s="83">
        <f>+(((('Balance de energía'!D47*1000000000)/'Balance Energético (u.físicas)'!E$58)/1000)/'Balance Energético (u.físicas)'!E$59)/1000</f>
        <v>135.22090514872068</v>
      </c>
      <c r="F53" s="83">
        <f>+(((('Balance de energía'!E47*1000000000)/'Balance Energético (u.físicas)'!F$58)/1000)/'Balance Energético (u.físicas)'!F$59)/1000</f>
        <v>0</v>
      </c>
      <c r="G53" s="83">
        <f>+(((('Balance de energía'!F47*1000000000)/'Balance Energético (u.físicas)'!G$58)/1000)/'Balance Energético (u.físicas)'!G$59)/1000</f>
        <v>15.507432992390537</v>
      </c>
      <c r="H53" s="83">
        <f>+(((('Balance de energía'!G47*1000000000)/'Balance Energético (u.físicas)'!H$58)/1000)/'Balance Energético (u.físicas)'!H$59)/1000</f>
        <v>0</v>
      </c>
      <c r="I53" s="83">
        <f>+(((('Balance de energía'!H47*1000000000)/'Balance Energético (u.físicas)'!I$58)/1000)/'Balance Energético (u.físicas)'!I$59)/1000</f>
        <v>0</v>
      </c>
      <c r="J53" s="83">
        <f>+(((('Balance de energía'!I47*1000000000)/'Balance Energético (u.físicas)'!J$58)/1000)/'Balance Energético (u.físicas)'!J$59)/1000</f>
        <v>0</v>
      </c>
      <c r="K53" s="113">
        <f>+(((('Balance de energía'!J47*1000000000)/'Balance Energético (u.físicas)'!K$58)/1000)/'Balance Energético (u.físicas)'!K$59)/1000</f>
        <v>8.748839000000002</v>
      </c>
      <c r="L53" s="83">
        <f>+(((('Balance de energía'!K47*1000000000)/'Balance Energético (u.físicas)'!L$58)/1000)/'Balance Energético (u.físicas)'!L$59)/1000</f>
        <v>433.06706775878632</v>
      </c>
      <c r="M53" s="83">
        <f>+(((('Balance de energía'!L47*1000000000)/'Balance Energético (u.físicas)'!M$58)/1000)/'Balance Energético (u.físicas)'!M$59)/1000</f>
        <v>14.20709763</v>
      </c>
      <c r="N53" s="83">
        <f>+(((('Balance de energía'!M47*1000000000)/'Balance Energético (u.físicas)'!N$58)/1000)/'Balance Energético (u.físicas)'!N$59)/1000</f>
        <v>0</v>
      </c>
      <c r="O53" s="83">
        <f>+(((('Balance de energía'!N47*1000000000)/'Balance Energético (u.físicas)'!O$58)/1000)/'Balance Energético (u.físicas)'!O$59)/1000</f>
        <v>4.3878839999999997</v>
      </c>
      <c r="P53" s="83">
        <f>+(((('Balance de energía'!O47*1000000000)/'Balance Energético (u.físicas)'!P$58)/1000)/'Balance Energético (u.físicas)'!P$59)/1000</f>
        <v>137.23808510000001</v>
      </c>
      <c r="Q53" s="83">
        <f>+(((('Balance de energía'!P47*1000000000)/'Balance Energético (u.físicas)'!Q$58)/1000)/'Balance Energético (u.físicas)'!Q$59)/1000</f>
        <v>0.11447900000000001</v>
      </c>
      <c r="R53" s="83">
        <f>+(((('Balance de energía'!Q47*1000000000)/'Balance Energético (u.físicas)'!R$58)/1000)/'Balance Energético (u.físicas)'!R$59)/1000</f>
        <v>2.6319350000000004</v>
      </c>
      <c r="S53" s="83">
        <f>+(((('Balance de energía'!R47*1000000000)/'Balance Energético (u.físicas)'!S$58)/1000)/'Balance Energético (u.físicas)'!S$59)/1000</f>
        <v>0</v>
      </c>
      <c r="T53" s="83">
        <f>+(((('Balance de energía'!S47*1000000000)/'Balance Energético (u.físicas)'!T$58)/1000)/'Balance Energético (u.físicas)'!T$59)</f>
        <v>0</v>
      </c>
      <c r="U53" s="83">
        <f>+(((('Balance de energía'!T47*1000000000)/'Balance Energético (u.físicas)'!U$58)/1000)/'Balance Energético (u.físicas)'!U$59)/1000</f>
        <v>0</v>
      </c>
      <c r="V53" s="83">
        <f>+(((('Balance de energía'!U47*1000000000)/'Balance Energético (u.físicas)'!V$58)/1000)/'Balance Energético (u.físicas)'!V$59)/1000</f>
        <v>0</v>
      </c>
      <c r="W53" s="120">
        <f>+(((('Balance de energía'!V47*1000000000)/'Balance Energético (u.físicas)'!W$58)/1000)/'Balance Energético (u.físicas)'!W$59)/1000</f>
        <v>9733.0346250000057</v>
      </c>
      <c r="X53" s="83">
        <f>+(((('Balance de energía'!W47*1000000000)/'Balance Energético (u.físicas)'!X$58)/1000)/'Balance Energético (u.físicas)'!X$59)/1000</f>
        <v>0</v>
      </c>
      <c r="Y53" s="83">
        <f>+(((('Balance de energía'!X47*1000000000)/'Balance Energético (u.físicas)'!Y$58)/1000)/'Balance Energético (u.físicas)'!Y$59)/1000</f>
        <v>0</v>
      </c>
      <c r="Z53" s="83">
        <f>+(((('Balance de energía'!Y47*1000000000)/'Balance Energético (u.físicas)'!Z$58)/1000)/'Balance Energético (u.físicas)'!Z$59)/1000</f>
        <v>0</v>
      </c>
      <c r="AA53" s="2">
        <f>+(((('Balance de energía'!Z47*1000000000)/'Balance Energético (u.físicas)'!AA$58)/1000)/'Balance Energético (u.físicas)'!AA$59)/1000</f>
        <v>0</v>
      </c>
      <c r="AB53" s="120">
        <f>+(((('Balance de energía'!AA47*1000000000)/'Balance Energético (u.físicas)'!AB$58)/1000)/'Balance Energético (u.físicas)'!AB$59)/1000</f>
        <v>5.164858806130435</v>
      </c>
      <c r="AC53" s="120">
        <f>+(((('Balance de energía'!AB47*1000000000)/'Balance Energético (u.físicas)'!AC$58)/1000)/'Balance Energético (u.físicas)'!AC$59)/1000</f>
        <v>0</v>
      </c>
      <c r="AE53" s="243"/>
    </row>
    <row r="54" spans="2:31">
      <c r="B54" s="596"/>
      <c r="C54" s="109" t="s">
        <v>163</v>
      </c>
      <c r="D54" s="112">
        <f>+(((('Balance de energía'!C48*1000000000)/'Balance Energético (u.físicas)'!$D$58)/1000)/'Balance Energético (u.físicas)'!$D$59)/1000</f>
        <v>0</v>
      </c>
      <c r="E54" s="83">
        <f>+(((('Balance de energía'!D48*1000000000)/'Balance Energético (u.físicas)'!E$58)/1000)/'Balance Energético (u.físicas)'!E$59)/1000</f>
        <v>35.657508017850532</v>
      </c>
      <c r="F54" s="83">
        <f>+(((('Balance de energía'!E48*1000000000)/'Balance Energético (u.físicas)'!F$58)/1000)/'Balance Energético (u.físicas)'!F$59)/1000</f>
        <v>0</v>
      </c>
      <c r="G54" s="83">
        <f>+(((('Balance de energía'!F48*1000000000)/'Balance Energético (u.físicas)'!G$58)/1000)/'Balance Energético (u.físicas)'!G$59)/1000</f>
        <v>40.578732850739392</v>
      </c>
      <c r="H54" s="83">
        <f>+(((('Balance de energía'!G48*1000000000)/'Balance Energético (u.físicas)'!H$58)/1000)/'Balance Energético (u.físicas)'!H$59)/1000</f>
        <v>0</v>
      </c>
      <c r="I54" s="83">
        <f>+(((('Balance de energía'!H48*1000000000)/'Balance Energético (u.físicas)'!I$58)/1000)/'Balance Energético (u.físicas)'!I$59)/1000</f>
        <v>0</v>
      </c>
      <c r="J54" s="83">
        <f>+(((('Balance de energía'!I48*1000000000)/'Balance Energético (u.físicas)'!J$58)/1000)/'Balance Energético (u.físicas)'!J$59)/1000</f>
        <v>0</v>
      </c>
      <c r="K54" s="113">
        <f>+(((('Balance de energía'!J48*1000000000)/'Balance Energético (u.físicas)'!K$58)/1000)/'Balance Energético (u.físicas)'!K$59)/1000</f>
        <v>0</v>
      </c>
      <c r="L54" s="83">
        <f>+(((('Balance de energía'!K48*1000000000)/'Balance Energético (u.físicas)'!L$58)/1000)/'Balance Energético (u.físicas)'!L$59)/1000</f>
        <v>46.427478999999998</v>
      </c>
      <c r="M54" s="83">
        <f>+(((('Balance de energía'!L48*1000000000)/'Balance Energético (u.físicas)'!M$58)/1000)/'Balance Energético (u.físicas)'!M$59)/1000</f>
        <v>0.65316099999999999</v>
      </c>
      <c r="N54" s="83">
        <f>+(((('Balance de energía'!M48*1000000000)/'Balance Energético (u.físicas)'!N$58)/1000)/'Balance Energético (u.físicas)'!N$59)/1000</f>
        <v>0</v>
      </c>
      <c r="O54" s="83">
        <f>+(((('Balance de energía'!N48*1000000000)/'Balance Energético (u.físicas)'!O$58)/1000)/'Balance Energético (u.físicas)'!O$59)/1000</f>
        <v>1.1150000000000001E-3</v>
      </c>
      <c r="P54" s="83">
        <f>+(((('Balance de energía'!O48*1000000000)/'Balance Energético (u.físicas)'!P$58)/1000)/'Balance Energético (u.físicas)'!P$59)/1000</f>
        <v>20.881195999999996</v>
      </c>
      <c r="Q54" s="83">
        <f>+(((('Balance de energía'!P48*1000000000)/'Balance Energético (u.físicas)'!Q$58)/1000)/'Balance Energético (u.físicas)'!Q$59)/1000</f>
        <v>1.1000000000000001E-2</v>
      </c>
      <c r="R54" s="83">
        <f>+(((('Balance de energía'!Q48*1000000000)/'Balance Energético (u.físicas)'!R$58)/1000)/'Balance Energético (u.físicas)'!R$59)/1000</f>
        <v>0.79639999999999989</v>
      </c>
      <c r="S54" s="83">
        <f>+(((('Balance de energía'!R48*1000000000)/'Balance Energético (u.físicas)'!S$58)/1000)/'Balance Energético (u.físicas)'!S$59)/1000</f>
        <v>0</v>
      </c>
      <c r="T54" s="83">
        <f>+(((('Balance de energía'!S48*1000000000)/'Balance Energético (u.físicas)'!T$58)/1000)/'Balance Energético (u.físicas)'!T$59)</f>
        <v>0</v>
      </c>
      <c r="U54" s="83">
        <f>+(((('Balance de energía'!T48*1000000000)/'Balance Energético (u.físicas)'!U$58)/1000)/'Balance Energético (u.físicas)'!U$59)/1000</f>
        <v>0</v>
      </c>
      <c r="V54" s="83">
        <f>+(((('Balance de energía'!U48*1000000000)/'Balance Energético (u.físicas)'!V$58)/1000)/'Balance Energético (u.físicas)'!V$59)/1000</f>
        <v>0</v>
      </c>
      <c r="W54" s="120">
        <f>+(((('Balance de energía'!V48*1000000000)/'Balance Energético (u.físicas)'!W$58)/1000)/'Balance Energético (u.físicas)'!W$59)/1000</f>
        <v>2156.2569020000014</v>
      </c>
      <c r="X54" s="83">
        <f>+(((('Balance de energía'!W48*1000000000)/'Balance Energético (u.físicas)'!X$58)/1000)/'Balance Energético (u.físicas)'!X$59)/1000</f>
        <v>0</v>
      </c>
      <c r="Y54" s="83">
        <f>+(((('Balance de energía'!X48*1000000000)/'Balance Energético (u.físicas)'!Y$58)/1000)/'Balance Energético (u.físicas)'!Y$59)/1000</f>
        <v>0</v>
      </c>
      <c r="Z54" s="83">
        <f>+(((('Balance de energía'!Y48*1000000000)/'Balance Energético (u.físicas)'!Z$58)/1000)/'Balance Energético (u.físicas)'!Z$59)/1000</f>
        <v>0</v>
      </c>
      <c r="AA54" s="2">
        <f>+(((('Balance de energía'!Z48*1000000000)/'Balance Energético (u.físicas)'!AA$58)/1000)/'Balance Energético (u.físicas)'!AA$59)/1000</f>
        <v>0</v>
      </c>
      <c r="AB54" s="120">
        <f>+(((('Balance de energía'!AA48*1000000000)/'Balance Energético (u.físicas)'!AB$58)/1000)/'Balance Energético (u.físicas)'!AB$59)/1000</f>
        <v>0.77553328695652168</v>
      </c>
      <c r="AC54" s="120">
        <f>+(((('Balance de energía'!AB48*1000000000)/'Balance Energético (u.físicas)'!AC$58)/1000)/'Balance Energético (u.físicas)'!AC$59)/1000</f>
        <v>0</v>
      </c>
      <c r="AE54" s="243"/>
    </row>
    <row r="55" spans="2:31">
      <c r="B55" s="596"/>
      <c r="C55" s="16" t="s">
        <v>164</v>
      </c>
      <c r="D55" s="125">
        <f>+(((('Balance de energía'!C49*1000000000)/'Balance Energético (u.físicas)'!$D$58)/1000)/'Balance Energético (u.físicas)'!$D$59)/1000</f>
        <v>0</v>
      </c>
      <c r="E55" s="94">
        <f>+(((('Balance de energía'!D49*1000000000)/'Balance Energético (u.físicas)'!E$58)/1000)/'Balance Energético (u.físicas)'!E$59)/1000</f>
        <v>549.05438235987924</v>
      </c>
      <c r="F55" s="94">
        <f>+(((('Balance de energía'!E49*1000000000)/'Balance Energético (u.físicas)'!F$58)/1000)/'Balance Energético (u.físicas)'!F$59)/1000</f>
        <v>0</v>
      </c>
      <c r="G55" s="94">
        <f>+(((('Balance de energía'!F49*1000000000)/'Balance Energético (u.físicas)'!G$58)/1000)/'Balance Energético (u.físicas)'!G$59)/1000</f>
        <v>4996.1485927074946</v>
      </c>
      <c r="H55" s="94">
        <f>+(((('Balance de energía'!G49*1000000000)/'Balance Energético (u.físicas)'!H$58)/1000)/'Balance Energético (u.físicas)'!H$59)/1000</f>
        <v>0</v>
      </c>
      <c r="I55" s="94">
        <f>+(((('Balance de energía'!H49*1000000000)/'Balance Energético (u.físicas)'!I$58)/1000)/'Balance Energético (u.físicas)'!I$59)/1000</f>
        <v>0</v>
      </c>
      <c r="J55" s="94">
        <f>+(((('Balance de energía'!I49*1000000000)/'Balance Energético (u.físicas)'!J$58)/1000)/'Balance Energético (u.físicas)'!J$59)/1000</f>
        <v>0</v>
      </c>
      <c r="K55" s="126">
        <f>+(((('Balance de energía'!J49*1000000000)/'Balance Energético (u.físicas)'!K$58)/1000)/'Balance Energético (u.físicas)'!K$59)/1000</f>
        <v>0</v>
      </c>
      <c r="L55" s="94">
        <f>+(((('Balance de energía'!K49*1000000000)/'Balance Energético (u.físicas)'!L$58)/1000)/'Balance Energético (u.físicas)'!L$59)/1000</f>
        <v>1.0348962500000001</v>
      </c>
      <c r="M55" s="94">
        <f>+(((('Balance de energía'!L49*1000000000)/'Balance Energético (u.físicas)'!M$58)/1000)/'Balance Energético (u.físicas)'!M$59)/1000</f>
        <v>0</v>
      </c>
      <c r="N55" s="94">
        <f>+(((('Balance de energía'!M49*1000000000)/'Balance Energético (u.físicas)'!N$58)/1000)/'Balance Energético (u.físicas)'!N$59)/1000</f>
        <v>0</v>
      </c>
      <c r="O55" s="94">
        <f>+(((('Balance de energía'!N49*1000000000)/'Balance Energético (u.físicas)'!O$58)/1000)/'Balance Energético (u.físicas)'!O$59)/1000</f>
        <v>101.21329299999999</v>
      </c>
      <c r="P55" s="94">
        <f>+(((('Balance de energía'!O49*1000000000)/'Balance Energético (u.físicas)'!P$58)/1000)/'Balance Energético (u.físicas)'!P$59)/1000</f>
        <v>807.04726312999981</v>
      </c>
      <c r="Q55" s="94">
        <f>+(((('Balance de energía'!P49*1000000000)/'Balance Energético (u.físicas)'!Q$58)/1000)/'Balance Energético (u.físicas)'!Q$59)/1000</f>
        <v>0</v>
      </c>
      <c r="R55" s="94">
        <f>+(((('Balance de energía'!Q49*1000000000)/'Balance Energético (u.físicas)'!R$58)/1000)/'Balance Energético (u.físicas)'!R$59)/1000</f>
        <v>0</v>
      </c>
      <c r="S55" s="94">
        <f>+(((('Balance de energía'!R49*1000000000)/'Balance Energético (u.físicas)'!S$58)/1000)/'Balance Energético (u.físicas)'!S$59)/1000</f>
        <v>0</v>
      </c>
      <c r="T55" s="94">
        <f>+(((('Balance de energía'!S49*1000000000)/'Balance Energético (u.físicas)'!T$58)/1000)/'Balance Energético (u.físicas)'!T$59)</f>
        <v>0</v>
      </c>
      <c r="U55" s="94">
        <f>+(((('Balance de energía'!T49*1000000000)/'Balance Energético (u.físicas)'!U$58)/1000)/'Balance Energético (u.físicas)'!U$59)/1000</f>
        <v>0</v>
      </c>
      <c r="V55" s="94">
        <f>+(((('Balance de energía'!U49*1000000000)/'Balance Energético (u.físicas)'!V$58)/1000)/'Balance Energético (u.físicas)'!V$59)/1000</f>
        <v>0</v>
      </c>
      <c r="W55" s="127">
        <f>+(((('Balance de energía'!V49*1000000000)/'Balance Energético (u.físicas)'!W$58)/1000)/'Balance Energético (u.físicas)'!W$59)/1000</f>
        <v>12079.180976000001</v>
      </c>
      <c r="X55" s="94">
        <f>+(((('Balance de energía'!W49*1000000000)/'Balance Energético (u.físicas)'!X$58)/1000)/'Balance Energético (u.físicas)'!X$59)/1000</f>
        <v>0</v>
      </c>
      <c r="Y55" s="94">
        <f>+(((('Balance de energía'!X49*1000000000)/'Balance Energético (u.físicas)'!Y$58)/1000)/'Balance Energético (u.físicas)'!Y$59)/1000</f>
        <v>0</v>
      </c>
      <c r="Z55" s="94">
        <f>+(((('Balance de energía'!Y49*1000000000)/'Balance Energético (u.físicas)'!Z$58)/1000)/'Balance Energético (u.físicas)'!Z$59)/1000</f>
        <v>0</v>
      </c>
      <c r="AA55" s="38">
        <f>+(((('Balance de energía'!Z49*1000000000)/'Balance Energético (u.físicas)'!AA$58)/1000)/'Balance Energético (u.físicas)'!AA$59)/1000</f>
        <v>0</v>
      </c>
      <c r="AB55" s="127">
        <f>+(((('Balance de energía'!AA49*1000000000)/'Balance Energético (u.físicas)'!AB$58)/1000)/'Balance Energético (u.físicas)'!AB$59)/1000</f>
        <v>3.7438076130000009</v>
      </c>
      <c r="AC55" s="127">
        <f>+(((('Balance de energía'!AB49*1000000000)/'Balance Energético (u.físicas)'!AC$58)/1000)/'Balance Energético (u.físicas)'!AC$59)/1000</f>
        <v>0</v>
      </c>
      <c r="AE55" s="244"/>
    </row>
    <row r="56" spans="2:31">
      <c r="B56" s="597"/>
      <c r="C56" s="12" t="s">
        <v>208</v>
      </c>
      <c r="D56" s="39"/>
      <c r="E56" s="40">
        <f>+(((('Balance de energía'!D50*1000000000)/'Balance Energético (u.físicas)'!E$58)/1000)/'Balance Energético (u.físicas)'!E$59)/1000</f>
        <v>0</v>
      </c>
      <c r="F56" s="40">
        <f>+(((('Balance de energía'!E50*1000000000)/'Balance Energético (u.físicas)'!F$58)/1000)/'Balance Energético (u.físicas)'!F$59)/1000</f>
        <v>0</v>
      </c>
      <c r="G56" s="40">
        <f>+(((('Balance de energía'!F50*1000000000)/'Balance Energético (u.físicas)'!G$58)/1000)/'Balance Energético (u.físicas)'!G$59)/1000</f>
        <v>0</v>
      </c>
      <c r="H56" s="40">
        <f>+(((('Balance de energía'!G50*1000000000)/'Balance Energético (u.físicas)'!H$58)/1000)/'Balance Energético (u.físicas)'!H$59)/1000</f>
        <v>0</v>
      </c>
      <c r="I56" s="40">
        <f>+(((('Balance de energía'!H50*1000000000)/'Balance Energético (u.físicas)'!I$58)/1000)/'Balance Energético (u.físicas)'!I$59)/1000</f>
        <v>0</v>
      </c>
      <c r="J56" s="40">
        <f>+(((('Balance de energía'!I50*1000000000)/'Balance Energético (u.físicas)'!J$58)/1000)/'Balance Energético (u.físicas)'!J$59)/1000</f>
        <v>0</v>
      </c>
      <c r="K56" s="41">
        <f>+(((('Balance de energía'!J50*1000000000)/'Balance Energético (u.físicas)'!K$58)/1000)/'Balance Energético (u.físicas)'!K$59)/1000</f>
        <v>0</v>
      </c>
      <c r="L56" s="40">
        <f>+(((('Balance de energía'!K50*1000000000)/'Balance Energético (u.físicas)'!L$58)/1000)/'Balance Energético (u.físicas)'!L$59)/1000</f>
        <v>0</v>
      </c>
      <c r="M56" s="40">
        <f>+(((('Balance de energía'!L50*1000000000)/'Balance Energético (u.físicas)'!M$58)/1000)/'Balance Energético (u.físicas)'!M$59)/1000</f>
        <v>0</v>
      </c>
      <c r="N56" s="40">
        <f>+(((('Balance de energía'!M50*1000000000)/'Balance Energético (u.físicas)'!N$58)/1000)/'Balance Energético (u.físicas)'!N$59)/1000</f>
        <v>0</v>
      </c>
      <c r="O56" s="40">
        <f>+(((('Balance de energía'!N50*1000000000)/'Balance Energético (u.físicas)'!O$58)/1000)/'Balance Energético (u.físicas)'!O$59)/1000</f>
        <v>1.1952550000000002</v>
      </c>
      <c r="P56" s="40">
        <f>+(((('Balance de energía'!O50*1000000000)/'Balance Energético (u.físicas)'!P$58)/1000)/'Balance Energético (u.físicas)'!P$59)/1000</f>
        <v>0</v>
      </c>
      <c r="Q56" s="40">
        <f>+(((('Balance de energía'!P50*1000000000)/'Balance Energético (u.físicas)'!Q$58)/1000)/'Balance Energético (u.físicas)'!Q$59)/1000</f>
        <v>0</v>
      </c>
      <c r="R56" s="40">
        <f>+(((('Balance de energía'!Q50*1000000000)/'Balance Energético (u.físicas)'!R$58)/1000)/'Balance Energético (u.físicas)'!R$59)/1000</f>
        <v>0</v>
      </c>
      <c r="S56" s="40">
        <f>+(((('Balance de energía'!R50*1000000000)/'Balance Energético (u.físicas)'!S$58)/1000)/'Balance Energético (u.físicas)'!S$59)/1000</f>
        <v>0</v>
      </c>
      <c r="T56" s="40">
        <f>+(((('Balance de energía'!S50*1000000000)/'Balance Energético (u.físicas)'!T$58)/1000)/'Balance Energético (u.físicas)'!T$59)</f>
        <v>0</v>
      </c>
      <c r="U56" s="40">
        <f>+(((('Balance de energía'!T50*1000000000)/'Balance Energético (u.físicas)'!U$58)/1000)/'Balance Energético (u.físicas)'!U$59)/1000</f>
        <v>0</v>
      </c>
      <c r="V56" s="40">
        <f>+(((('Balance de energía'!U50*1000000000)/'Balance Energético (u.físicas)'!V$58)/1000)/'Balance Energético (u.físicas)'!V$59)/1000</f>
        <v>212.42151373015349</v>
      </c>
      <c r="W56" s="42">
        <f>+(((('Balance de energía'!V50*1000000000)/'Balance Energético (u.físicas)'!W$58)/1000)/'Balance Energético (u.físicas)'!W$59)/1000</f>
        <v>0</v>
      </c>
      <c r="X56" s="40">
        <f>+(((('Balance de energía'!W50*1000000000)/'Balance Energético (u.físicas)'!X$58)/1000)/'Balance Energético (u.físicas)'!X$59)/1000</f>
        <v>0</v>
      </c>
      <c r="Y56" s="40">
        <f>+(((('Balance de energía'!X50*1000000000)/'Balance Energético (u.físicas)'!Y$58)/1000)/'Balance Energético (u.físicas)'!Y$59)/1000</f>
        <v>0</v>
      </c>
      <c r="Z56" s="40">
        <f>+(((('Balance de energía'!Y50*1000000000)/'Balance Energético (u.físicas)'!Z$58)/1000)/'Balance Energético (u.físicas)'!Z$59)/1000</f>
        <v>0</v>
      </c>
      <c r="AA56" s="43">
        <f>+(((('Balance de energía'!Z50*1000000000)/'Balance Energético (u.físicas)'!AA$58)/1000)/'Balance Energético (u.físicas)'!AA$59)/1000</f>
        <v>0</v>
      </c>
      <c r="AB56" s="42">
        <f>+(((('Balance de energía'!AA50*1000000000)/'Balance Energético (u.físicas)'!AB$58)/1000)/'Balance Energético (u.físicas)'!AB$59)/1000</f>
        <v>0</v>
      </c>
      <c r="AC56" s="42">
        <f>+(((('Balance de energía'!AB50*1000000000)/'Balance Energético (u.físicas)'!AC$58)/1000)/'Balance Energético (u.físicas)'!AC$59)/1000</f>
        <v>0</v>
      </c>
    </row>
    <row r="57" spans="2:31">
      <c r="E57" s="247"/>
      <c r="F57" s="247"/>
      <c r="G57" s="247"/>
      <c r="J57" s="248"/>
      <c r="K57" s="248"/>
      <c r="L57" s="248"/>
      <c r="M57" s="248"/>
      <c r="N57" s="248"/>
      <c r="O57" s="248"/>
      <c r="P57" s="248"/>
    </row>
    <row r="58" spans="2:31" hidden="1">
      <c r="C58" s="249" t="s">
        <v>248</v>
      </c>
      <c r="D58" s="247">
        <v>10862</v>
      </c>
      <c r="E58" s="250">
        <v>9341</v>
      </c>
      <c r="F58" s="251">
        <v>7000</v>
      </c>
      <c r="G58" s="247">
        <v>3500</v>
      </c>
      <c r="H58" s="252">
        <v>860</v>
      </c>
      <c r="I58" s="252">
        <v>860</v>
      </c>
      <c r="J58" s="252">
        <v>860</v>
      </c>
      <c r="K58" s="253">
        <v>5600</v>
      </c>
      <c r="L58" s="253">
        <v>10900</v>
      </c>
      <c r="M58" s="254">
        <v>10500</v>
      </c>
      <c r="N58" s="254">
        <v>11200</v>
      </c>
      <c r="O58" s="254">
        <v>11100</v>
      </c>
      <c r="P58" s="254">
        <v>12100</v>
      </c>
      <c r="Q58" s="254">
        <v>11400</v>
      </c>
      <c r="R58" s="254">
        <v>11100</v>
      </c>
      <c r="S58" s="255">
        <v>11500</v>
      </c>
      <c r="T58" s="256">
        <v>4260</v>
      </c>
      <c r="U58" s="257">
        <v>7000</v>
      </c>
      <c r="V58" s="232">
        <v>9644</v>
      </c>
      <c r="W58" s="252">
        <v>860</v>
      </c>
      <c r="X58" s="258">
        <v>7000</v>
      </c>
      <c r="Y58" s="360">
        <v>4.55</v>
      </c>
      <c r="Z58" s="257">
        <v>10400</v>
      </c>
      <c r="AA58" s="259">
        <v>0.72</v>
      </c>
      <c r="AB58" s="260">
        <v>4600</v>
      </c>
      <c r="AC58" s="255">
        <v>5413</v>
      </c>
    </row>
    <row r="59" spans="2:31" hidden="1">
      <c r="C59" s="249" t="s">
        <v>249</v>
      </c>
      <c r="D59" s="247">
        <v>0.84794000000000003</v>
      </c>
      <c r="E59" s="261">
        <v>1</v>
      </c>
      <c r="F59" s="261">
        <v>1</v>
      </c>
      <c r="G59" s="247">
        <v>1</v>
      </c>
      <c r="H59" s="261">
        <v>1</v>
      </c>
      <c r="I59" s="261">
        <v>1</v>
      </c>
      <c r="J59" s="261">
        <v>1</v>
      </c>
      <c r="K59" s="261">
        <v>1</v>
      </c>
      <c r="L59" s="253">
        <v>0.84</v>
      </c>
      <c r="M59" s="261">
        <v>1</v>
      </c>
      <c r="N59" s="262">
        <v>0.73</v>
      </c>
      <c r="O59" s="262">
        <v>0.81</v>
      </c>
      <c r="P59" s="262">
        <v>1</v>
      </c>
      <c r="Q59" s="262">
        <v>0.7</v>
      </c>
      <c r="R59" s="262">
        <v>0.81</v>
      </c>
      <c r="S59" s="263">
        <v>0.67</v>
      </c>
      <c r="T59" s="234">
        <v>1</v>
      </c>
      <c r="U59" s="264">
        <v>1</v>
      </c>
      <c r="V59" s="234">
        <v>1</v>
      </c>
      <c r="W59" s="234">
        <v>1</v>
      </c>
      <c r="X59" s="234">
        <v>1</v>
      </c>
      <c r="Y59" s="234">
        <v>1</v>
      </c>
      <c r="Z59" s="234">
        <v>1</v>
      </c>
      <c r="AA59" s="234">
        <v>1</v>
      </c>
      <c r="AB59" s="234">
        <v>1</v>
      </c>
      <c r="AC59" s="234">
        <v>1</v>
      </c>
    </row>
    <row r="60" spans="2:31" hidden="1">
      <c r="D60" s="247" t="s">
        <v>250</v>
      </c>
      <c r="E60" s="247" t="s">
        <v>251</v>
      </c>
      <c r="F60" s="247" t="s">
        <v>250</v>
      </c>
      <c r="G60" s="247" t="s">
        <v>250</v>
      </c>
      <c r="H60" s="247" t="s">
        <v>252</v>
      </c>
      <c r="I60" s="247" t="s">
        <v>252</v>
      </c>
      <c r="J60" s="247" t="s">
        <v>252</v>
      </c>
      <c r="K60" s="247" t="s">
        <v>251</v>
      </c>
      <c r="L60" s="247" t="s">
        <v>250</v>
      </c>
      <c r="M60" s="247" t="s">
        <v>250</v>
      </c>
      <c r="N60" s="247" t="s">
        <v>250</v>
      </c>
      <c r="O60" s="247" t="s">
        <v>250</v>
      </c>
      <c r="P60" s="247" t="s">
        <v>250</v>
      </c>
      <c r="Q60" s="247" t="s">
        <v>250</v>
      </c>
      <c r="R60" s="247" t="s">
        <v>250</v>
      </c>
      <c r="S60" s="247" t="s">
        <v>250</v>
      </c>
      <c r="T60" s="247" t="s">
        <v>251</v>
      </c>
      <c r="U60" s="247" t="s">
        <v>250</v>
      </c>
      <c r="V60" s="265" t="s">
        <v>250</v>
      </c>
      <c r="W60" s="247" t="s">
        <v>252</v>
      </c>
      <c r="X60" s="247" t="s">
        <v>250</v>
      </c>
      <c r="Y60" s="247" t="s">
        <v>253</v>
      </c>
      <c r="Z60" s="247" t="s">
        <v>253</v>
      </c>
      <c r="AA60" s="247" t="s">
        <v>253</v>
      </c>
      <c r="AB60" s="266" t="s">
        <v>254</v>
      </c>
      <c r="AC60" s="247" t="s">
        <v>250</v>
      </c>
    </row>
    <row r="61" spans="2:31" hidden="1">
      <c r="D61" s="247" t="s">
        <v>255</v>
      </c>
      <c r="F61" s="261"/>
      <c r="G61" s="267" t="s">
        <v>256</v>
      </c>
      <c r="H61" s="261"/>
      <c r="I61" s="261"/>
      <c r="J61" s="261"/>
      <c r="K61" s="261"/>
      <c r="L61" s="247" t="s">
        <v>257</v>
      </c>
      <c r="M61" s="261"/>
      <c r="N61" s="247" t="s">
        <v>257</v>
      </c>
      <c r="O61" s="247" t="s">
        <v>257</v>
      </c>
      <c r="P61" s="247" t="s">
        <v>257</v>
      </c>
      <c r="Q61" s="247" t="s">
        <v>257</v>
      </c>
      <c r="R61" s="247" t="s">
        <v>257</v>
      </c>
      <c r="S61" s="247" t="s">
        <v>257</v>
      </c>
      <c r="U61" s="247" t="s">
        <v>257</v>
      </c>
    </row>
    <row r="62" spans="2:31">
      <c r="B62" s="66" t="s">
        <v>91</v>
      </c>
      <c r="D62" s="261"/>
      <c r="E62" s="261"/>
      <c r="F62" s="261"/>
      <c r="G62" s="261"/>
      <c r="H62" s="261"/>
      <c r="I62" s="261"/>
      <c r="J62" s="261"/>
      <c r="K62" s="261"/>
      <c r="L62" s="261"/>
      <c r="M62" s="261"/>
      <c r="N62" s="261"/>
      <c r="O62" s="261"/>
      <c r="P62" s="261"/>
    </row>
    <row r="63" spans="2:31">
      <c r="B63" s="66" t="s">
        <v>92</v>
      </c>
      <c r="D63" s="268"/>
      <c r="E63" s="268"/>
      <c r="F63" s="268"/>
      <c r="G63" s="268"/>
      <c r="H63" s="268"/>
      <c r="I63" s="268"/>
      <c r="J63" s="268"/>
      <c r="K63" s="268"/>
      <c r="L63" s="268"/>
      <c r="M63" s="268"/>
      <c r="N63" s="268"/>
      <c r="O63" s="268"/>
      <c r="P63" s="268"/>
    </row>
    <row r="64" spans="2:31" ht="15.75" customHeight="1">
      <c r="D64" s="268"/>
      <c r="E64" s="268"/>
      <c r="F64" s="268"/>
      <c r="G64" s="268"/>
      <c r="H64" s="268"/>
      <c r="I64" s="268"/>
      <c r="J64" s="268"/>
      <c r="K64" s="268"/>
      <c r="L64" s="268"/>
      <c r="M64" s="268"/>
      <c r="N64" s="268"/>
      <c r="O64" s="268"/>
      <c r="P64" s="268"/>
      <c r="V64" s="265"/>
    </row>
    <row r="65" spans="4:16">
      <c r="D65" s="243"/>
      <c r="E65" s="243"/>
      <c r="F65" s="243"/>
      <c r="G65" s="243"/>
      <c r="H65" s="243"/>
      <c r="I65" s="243"/>
      <c r="J65" s="243"/>
      <c r="K65" s="243"/>
      <c r="L65" s="243"/>
      <c r="M65" s="243"/>
      <c r="N65" s="243"/>
      <c r="O65" s="243"/>
      <c r="P65" s="243"/>
    </row>
    <row r="66" spans="4:16">
      <c r="D66" s="243"/>
      <c r="E66" s="243"/>
      <c r="F66" s="243"/>
      <c r="G66" s="243"/>
      <c r="H66" s="243"/>
      <c r="I66" s="243"/>
      <c r="J66" s="243"/>
      <c r="K66" s="243"/>
      <c r="L66" s="243"/>
      <c r="M66" s="243"/>
      <c r="N66" s="243"/>
      <c r="O66" s="243"/>
      <c r="P66" s="243"/>
    </row>
    <row r="67" spans="4:16">
      <c r="D67" s="261"/>
      <c r="E67" s="261"/>
      <c r="F67" s="261"/>
      <c r="G67" s="261"/>
      <c r="H67" s="261"/>
      <c r="I67" s="261"/>
      <c r="J67" s="261"/>
      <c r="K67" s="261"/>
      <c r="L67" s="261"/>
      <c r="M67" s="261"/>
      <c r="N67" s="261"/>
      <c r="O67" s="261"/>
      <c r="P67" s="261"/>
    </row>
    <row r="68" spans="4:16">
      <c r="D68" s="269"/>
      <c r="E68" s="269"/>
      <c r="F68" s="269"/>
      <c r="G68" s="269"/>
      <c r="H68" s="269"/>
      <c r="I68" s="269"/>
      <c r="J68" s="269"/>
      <c r="K68" s="269"/>
      <c r="L68" s="269"/>
      <c r="M68" s="269"/>
      <c r="N68" s="269"/>
      <c r="O68" s="269"/>
      <c r="P68" s="269"/>
    </row>
  </sheetData>
  <mergeCells count="12">
    <mergeCell ref="AB7:AB8"/>
    <mergeCell ref="AC7:AC8"/>
    <mergeCell ref="AD7:AD8"/>
    <mergeCell ref="B17:B24"/>
    <mergeCell ref="B9:B14"/>
    <mergeCell ref="W7:W8"/>
    <mergeCell ref="L7:V7"/>
    <mergeCell ref="G5:J5"/>
    <mergeCell ref="C7:C8"/>
    <mergeCell ref="D7:K7"/>
    <mergeCell ref="B27:B56"/>
    <mergeCell ref="X7:AA7"/>
  </mergeCells>
  <hyperlinks>
    <hyperlink ref="C5" location="Índice!A1" display="VOLVER A INDICE" xr:uid="{00000000-0004-0000-1100-000000000000}"/>
  </hyperlinks>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0">
    <tabColor theme="0" tint="-4.9989318521683403E-2"/>
  </sheetPr>
  <dimension ref="A2:AG67"/>
  <sheetViews>
    <sheetView zoomScale="85" zoomScaleNormal="85" workbookViewId="0"/>
  </sheetViews>
  <sheetFormatPr defaultColWidth="11.42578125" defaultRowHeight="12.75"/>
  <cols>
    <col min="1" max="1" width="2.7109375" style="143" customWidth="1"/>
    <col min="2" max="2" width="4.140625" style="143" customWidth="1"/>
    <col min="3" max="3" width="32.140625" style="143" customWidth="1"/>
    <col min="4" max="4" width="10.5703125" style="143" customWidth="1"/>
    <col min="5" max="10" width="11.42578125" style="143" customWidth="1"/>
    <col min="11" max="11" width="10.28515625" style="143" customWidth="1"/>
    <col min="12" max="12" width="15.140625" style="143" customWidth="1"/>
    <col min="13" max="13" width="12.140625" style="143" customWidth="1"/>
    <col min="14" max="14" width="9.85546875" style="143" customWidth="1"/>
    <col min="15" max="16" width="11.42578125" style="143"/>
    <col min="17" max="17" width="10.28515625" style="143" customWidth="1"/>
    <col min="18" max="18" width="9.7109375" style="143" customWidth="1"/>
    <col min="19" max="19" width="12.85546875" style="143" customWidth="1"/>
    <col min="20" max="20" width="10.5703125" style="143" customWidth="1"/>
    <col min="21" max="22" width="10.140625" style="143" customWidth="1"/>
    <col min="23" max="23" width="11.42578125" style="143"/>
    <col min="24" max="24" width="10.140625" style="143" customWidth="1"/>
    <col min="25" max="26" width="11.42578125" style="143"/>
    <col min="27" max="27" width="14.28515625" style="143" customWidth="1"/>
    <col min="28" max="28" width="13" style="143" customWidth="1"/>
    <col min="29" max="29" width="9.7109375" style="143" customWidth="1"/>
    <col min="30" max="30" width="11.42578125" style="272"/>
    <col min="31" max="16384" width="11.42578125" style="143"/>
  </cols>
  <sheetData>
    <row r="2" spans="1:33">
      <c r="C2" s="80" t="s">
        <v>201</v>
      </c>
    </row>
    <row r="3" spans="1:33">
      <c r="C3" s="80" t="s">
        <v>76</v>
      </c>
      <c r="D3" s="270"/>
      <c r="F3" s="270"/>
      <c r="G3" s="270"/>
      <c r="Q3" s="241"/>
      <c r="R3" s="270"/>
      <c r="S3" s="270"/>
      <c r="T3" s="270"/>
      <c r="U3" s="270"/>
      <c r="V3" s="270"/>
      <c r="W3" s="270"/>
      <c r="X3" s="270"/>
      <c r="Y3" s="270"/>
      <c r="Z3" s="270"/>
      <c r="AA3" s="270"/>
      <c r="AB3" s="270"/>
      <c r="AC3" s="270"/>
    </row>
    <row r="4" spans="1:33" ht="15.75">
      <c r="C4" s="80" t="s">
        <v>221</v>
      </c>
      <c r="D4" s="270"/>
      <c r="F4" s="270"/>
      <c r="G4" s="270"/>
      <c r="H4" s="592"/>
      <c r="I4" s="592"/>
      <c r="J4" s="592"/>
      <c r="K4" s="592"/>
      <c r="L4" s="592"/>
      <c r="M4" s="592"/>
      <c r="N4" s="592"/>
      <c r="O4" s="270"/>
      <c r="P4" s="270"/>
      <c r="Q4" s="270"/>
      <c r="R4" s="270"/>
      <c r="S4" s="270"/>
      <c r="T4" s="270"/>
      <c r="U4" s="270"/>
      <c r="V4" s="270"/>
      <c r="W4" s="270"/>
      <c r="X4" s="270"/>
      <c r="Y4" s="270"/>
      <c r="Z4" s="270"/>
      <c r="AA4" s="270"/>
      <c r="AB4" s="270"/>
      <c r="AC4" s="270"/>
    </row>
    <row r="5" spans="1:33" ht="15.75">
      <c r="A5" s="271"/>
      <c r="C5" s="424" t="s">
        <v>78</v>
      </c>
      <c r="D5" s="270"/>
      <c r="F5" s="270"/>
      <c r="G5" s="270"/>
      <c r="H5" s="273"/>
      <c r="I5" s="270"/>
      <c r="J5" s="270"/>
      <c r="K5" s="270"/>
      <c r="L5" s="270"/>
      <c r="M5" s="65"/>
      <c r="N5" s="270"/>
      <c r="O5" s="270"/>
      <c r="P5" s="270"/>
      <c r="Q5" s="270"/>
      <c r="R5" s="270"/>
      <c r="S5" s="270"/>
      <c r="T5" s="270"/>
      <c r="U5" s="270"/>
      <c r="V5" s="270"/>
      <c r="W5" s="270"/>
      <c r="X5" s="270"/>
      <c r="Y5" s="270"/>
      <c r="Z5" s="270"/>
      <c r="AA5" s="270"/>
      <c r="AB5" s="270"/>
      <c r="AC5" s="270"/>
    </row>
    <row r="6" spans="1:33" ht="15.75">
      <c r="C6" s="80"/>
      <c r="D6" s="270"/>
      <c r="F6" s="270"/>
      <c r="G6" s="270"/>
      <c r="H6" s="273"/>
      <c r="I6" s="270"/>
      <c r="J6" s="270"/>
      <c r="K6" s="270"/>
      <c r="L6" s="270"/>
      <c r="M6" s="65"/>
      <c r="N6" s="270"/>
      <c r="O6" s="270"/>
      <c r="P6" s="270"/>
      <c r="Q6" s="270"/>
      <c r="R6" s="270"/>
      <c r="S6" s="270"/>
      <c r="T6" s="270"/>
      <c r="U6" s="270"/>
      <c r="V6" s="270"/>
      <c r="W6" s="270"/>
      <c r="X6" s="270"/>
      <c r="Y6" s="270"/>
      <c r="Z6" s="270"/>
      <c r="AA6" s="270"/>
      <c r="AB6" s="270"/>
      <c r="AC6" s="270"/>
    </row>
    <row r="7" spans="1:33" ht="15.75" customHeight="1">
      <c r="B7" s="234"/>
      <c r="C7" s="87"/>
      <c r="D7" s="608" t="s">
        <v>202</v>
      </c>
      <c r="E7" s="609"/>
      <c r="F7" s="609"/>
      <c r="G7" s="609"/>
      <c r="H7" s="609"/>
      <c r="I7" s="609"/>
      <c r="J7" s="609"/>
      <c r="K7" s="610"/>
      <c r="L7" s="608" t="s">
        <v>203</v>
      </c>
      <c r="M7" s="609"/>
      <c r="N7" s="609"/>
      <c r="O7" s="609"/>
      <c r="P7" s="609"/>
      <c r="Q7" s="609"/>
      <c r="R7" s="609"/>
      <c r="S7" s="609"/>
      <c r="T7" s="609"/>
      <c r="U7" s="609"/>
      <c r="V7" s="610"/>
      <c r="W7" s="617" t="s">
        <v>222</v>
      </c>
      <c r="X7" s="620" t="s">
        <v>204</v>
      </c>
      <c r="Y7" s="621"/>
      <c r="Z7" s="621"/>
      <c r="AA7" s="622"/>
      <c r="AB7" s="612" t="s">
        <v>223</v>
      </c>
      <c r="AC7" s="614" t="s">
        <v>224</v>
      </c>
    </row>
    <row r="8" spans="1:33" s="150" customFormat="1" ht="38.25" customHeight="1">
      <c r="B8" s="234"/>
      <c r="C8" s="88"/>
      <c r="D8" s="90" t="s">
        <v>258</v>
      </c>
      <c r="E8" s="72" t="s">
        <v>259</v>
      </c>
      <c r="F8" s="72" t="s">
        <v>260</v>
      </c>
      <c r="G8" s="72" t="s">
        <v>261</v>
      </c>
      <c r="H8" s="72" t="s">
        <v>229</v>
      </c>
      <c r="I8" s="72" t="s">
        <v>230</v>
      </c>
      <c r="J8" s="72" t="s">
        <v>231</v>
      </c>
      <c r="K8" s="73" t="s">
        <v>262</v>
      </c>
      <c r="L8" s="72" t="s">
        <v>233</v>
      </c>
      <c r="M8" s="74" t="s">
        <v>234</v>
      </c>
      <c r="N8" s="74" t="s">
        <v>235</v>
      </c>
      <c r="O8" s="72" t="s">
        <v>236</v>
      </c>
      <c r="P8" s="72" t="s">
        <v>237</v>
      </c>
      <c r="Q8" s="72" t="s">
        <v>238</v>
      </c>
      <c r="R8" s="72" t="s">
        <v>239</v>
      </c>
      <c r="S8" s="72" t="s">
        <v>240</v>
      </c>
      <c r="T8" s="72" t="s">
        <v>241</v>
      </c>
      <c r="U8" s="72" t="s">
        <v>242</v>
      </c>
      <c r="V8" s="72" t="s">
        <v>243</v>
      </c>
      <c r="W8" s="618"/>
      <c r="X8" s="361" t="s">
        <v>244</v>
      </c>
      <c r="Y8" s="75" t="s">
        <v>245</v>
      </c>
      <c r="Z8" s="75" t="s">
        <v>246</v>
      </c>
      <c r="AA8" s="76" t="s">
        <v>247</v>
      </c>
      <c r="AB8" s="613"/>
      <c r="AC8" s="615"/>
      <c r="AD8" s="272"/>
    </row>
    <row r="9" spans="1:33" s="150" customFormat="1">
      <c r="B9" s="234"/>
      <c r="C9" s="89" t="s">
        <v>263</v>
      </c>
      <c r="D9" s="91">
        <f>-D11+D21</f>
        <v>-9947.3140060000005</v>
      </c>
      <c r="E9" s="86">
        <f>E11+E21</f>
        <v>4724.8723673250315</v>
      </c>
      <c r="F9" s="86">
        <f>F11+F21</f>
        <v>11249.859119567194</v>
      </c>
      <c r="G9" s="86">
        <f>G11+G21</f>
        <v>22379.642450074687</v>
      </c>
      <c r="H9" s="86">
        <f t="shared" ref="H9:V9" si="0">-H11+H21</f>
        <v>-19116.049738999995</v>
      </c>
      <c r="I9" s="86">
        <f t="shared" si="0"/>
        <v>-2451.8394590000007</v>
      </c>
      <c r="J9" s="86">
        <f t="shared" si="0"/>
        <v>-2638.8392108799994</v>
      </c>
      <c r="K9" s="100">
        <f t="shared" ref="K9:U9" si="1">K11+K21</f>
        <v>130.52531494985607</v>
      </c>
      <c r="L9" s="86">
        <f t="shared" si="1"/>
        <v>9824.3800716135629</v>
      </c>
      <c r="M9" s="86">
        <f t="shared" si="1"/>
        <v>979.02691307178986</v>
      </c>
      <c r="N9" s="86">
        <f t="shared" si="1"/>
        <v>4592.5338707890005</v>
      </c>
      <c r="O9" s="86">
        <f t="shared" si="1"/>
        <v>195.92994900000002</v>
      </c>
      <c r="P9" s="86">
        <f t="shared" si="1"/>
        <v>1242.0709847553301</v>
      </c>
      <c r="Q9" s="86">
        <f t="shared" si="1"/>
        <v>8.5207439999999988</v>
      </c>
      <c r="R9" s="86">
        <f t="shared" si="1"/>
        <v>1269.4884189999998</v>
      </c>
      <c r="S9" s="86">
        <f t="shared" si="1"/>
        <v>252.52204799999998</v>
      </c>
      <c r="T9" s="86">
        <f t="shared" si="1"/>
        <v>350.80745000000002</v>
      </c>
      <c r="U9" s="86">
        <f t="shared" si="1"/>
        <v>558.38737285714285</v>
      </c>
      <c r="V9" s="86">
        <f t="shared" si="0"/>
        <v>289.79031515760892</v>
      </c>
      <c r="W9" s="97">
        <f t="shared" ref="W9:AC9" si="2">W11+W21</f>
        <v>71745.976310855942</v>
      </c>
      <c r="X9" s="86">
        <f t="shared" si="2"/>
        <v>348.77244937723862</v>
      </c>
      <c r="Y9" s="86">
        <f t="shared" si="2"/>
        <v>188161.09890109891</v>
      </c>
      <c r="Z9" s="86">
        <f t="shared" si="2"/>
        <v>16.514423076923073</v>
      </c>
      <c r="AA9" s="86">
        <f t="shared" si="2"/>
        <v>880006.9444444445</v>
      </c>
      <c r="AB9" s="97">
        <f t="shared" si="2"/>
        <v>10.494656156704348</v>
      </c>
      <c r="AC9" s="97">
        <f t="shared" si="2"/>
        <v>0</v>
      </c>
      <c r="AD9" s="272"/>
    </row>
    <row r="10" spans="1:33" s="150" customFormat="1" ht="15">
      <c r="B10" s="23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272"/>
    </row>
    <row r="11" spans="1:33">
      <c r="B11" s="234"/>
      <c r="C11" s="85" t="s">
        <v>207</v>
      </c>
      <c r="D11" s="91">
        <f>SUM(D12:D19)</f>
        <v>9947.3140060000005</v>
      </c>
      <c r="E11" s="86">
        <f t="shared" ref="E11:AC11" si="3">SUM(E12:E19)</f>
        <v>2849.5008553353614</v>
      </c>
      <c r="F11" s="86">
        <f t="shared" si="3"/>
        <v>10910.429269567194</v>
      </c>
      <c r="G11" s="86">
        <f t="shared" si="3"/>
        <v>11782.094329030499</v>
      </c>
      <c r="H11" s="86">
        <f t="shared" si="3"/>
        <v>19116.049738999995</v>
      </c>
      <c r="I11" s="86">
        <f t="shared" si="3"/>
        <v>2451.8394590000007</v>
      </c>
      <c r="J11" s="86">
        <f t="shared" si="3"/>
        <v>2638.8392108799994</v>
      </c>
      <c r="K11" s="100">
        <f t="shared" si="3"/>
        <v>121.77647594985608</v>
      </c>
      <c r="L11" s="86">
        <f t="shared" si="3"/>
        <v>685.24321909838261</v>
      </c>
      <c r="M11" s="86">
        <f t="shared" si="3"/>
        <v>144.27956225</v>
      </c>
      <c r="N11" s="86">
        <f t="shared" si="3"/>
        <v>86.89181990000003</v>
      </c>
      <c r="O11" s="86">
        <f t="shared" si="3"/>
        <v>69.990353000000027</v>
      </c>
      <c r="P11" s="86">
        <f t="shared" si="3"/>
        <v>15.163578970330523</v>
      </c>
      <c r="Q11" s="86">
        <f t="shared" si="3"/>
        <v>0.26987700000000003</v>
      </c>
      <c r="R11" s="86">
        <f t="shared" si="3"/>
        <v>1.9990000000000001E-2</v>
      </c>
      <c r="S11" s="86">
        <f t="shared" si="3"/>
        <v>252.52036799999999</v>
      </c>
      <c r="T11" s="86">
        <f t="shared" si="3"/>
        <v>0</v>
      </c>
      <c r="U11" s="86">
        <f t="shared" si="3"/>
        <v>239.55981428571428</v>
      </c>
      <c r="V11" s="86">
        <f t="shared" si="3"/>
        <v>0</v>
      </c>
      <c r="W11" s="97">
        <f t="shared" si="3"/>
        <v>0</v>
      </c>
      <c r="X11" s="86">
        <f t="shared" si="3"/>
        <v>336.1296342857143</v>
      </c>
      <c r="Y11" s="86">
        <f>SUM(Y12:Y18)</f>
        <v>0</v>
      </c>
      <c r="Z11" s="86">
        <f t="shared" si="3"/>
        <v>0</v>
      </c>
      <c r="AA11" s="86">
        <f t="shared" si="3"/>
        <v>0</v>
      </c>
      <c r="AB11" s="97">
        <f t="shared" si="3"/>
        <v>0</v>
      </c>
      <c r="AC11" s="97">
        <f t="shared" si="3"/>
        <v>0</v>
      </c>
    </row>
    <row r="12" spans="1:33" ht="12.75" customHeight="1">
      <c r="B12" s="234"/>
      <c r="C12" s="101" t="s">
        <v>167</v>
      </c>
      <c r="D12" s="104">
        <v>0</v>
      </c>
      <c r="E12" s="84">
        <v>0</v>
      </c>
      <c r="F12" s="84">
        <v>0</v>
      </c>
      <c r="G12" s="84">
        <v>0</v>
      </c>
      <c r="H12" s="83">
        <v>0</v>
      </c>
      <c r="I12" s="83">
        <v>0</v>
      </c>
      <c r="J12" s="83">
        <v>0</v>
      </c>
      <c r="K12" s="105">
        <v>0</v>
      </c>
      <c r="L12" s="18">
        <v>0</v>
      </c>
      <c r="M12" s="84">
        <v>0</v>
      </c>
      <c r="N12" s="84">
        <v>0</v>
      </c>
      <c r="O12" s="84">
        <v>0</v>
      </c>
      <c r="P12" s="84">
        <v>0</v>
      </c>
      <c r="Q12" s="84">
        <v>0</v>
      </c>
      <c r="R12" s="84">
        <v>0</v>
      </c>
      <c r="S12" s="84">
        <v>0</v>
      </c>
      <c r="T12" s="84">
        <v>0</v>
      </c>
      <c r="U12" s="84">
        <v>0</v>
      </c>
      <c r="V12" s="84">
        <v>0</v>
      </c>
      <c r="W12" s="98">
        <v>0</v>
      </c>
      <c r="X12" s="84">
        <v>0</v>
      </c>
      <c r="Y12" s="84">
        <v>0</v>
      </c>
      <c r="Z12" s="84">
        <v>0</v>
      </c>
      <c r="AA12" s="84">
        <v>0</v>
      </c>
      <c r="AB12" s="98">
        <v>0</v>
      </c>
      <c r="AC12" s="98">
        <v>0</v>
      </c>
      <c r="AE12" s="183"/>
      <c r="AF12" s="183"/>
      <c r="AG12" s="274"/>
    </row>
    <row r="13" spans="1:33" ht="15">
      <c r="B13" s="234"/>
      <c r="C13" s="102" t="s">
        <v>176</v>
      </c>
      <c r="D13" s="104">
        <v>0</v>
      </c>
      <c r="E13" s="84">
        <v>2428.8363449058888</v>
      </c>
      <c r="F13" s="84">
        <v>10381.121572995766</v>
      </c>
      <c r="G13" s="84">
        <v>2837.3921842400009</v>
      </c>
      <c r="H13" s="84">
        <v>18938.229771999995</v>
      </c>
      <c r="I13" s="84">
        <v>2449.2784590000006</v>
      </c>
      <c r="J13" s="84">
        <v>2638.6166849999995</v>
      </c>
      <c r="K13" s="105">
        <v>120.39452894985608</v>
      </c>
      <c r="L13" s="84">
        <v>473.29156265601887</v>
      </c>
      <c r="M13" s="84">
        <v>16.187000000000001</v>
      </c>
      <c r="N13" s="84">
        <v>0</v>
      </c>
      <c r="O13" s="84">
        <v>0</v>
      </c>
      <c r="P13" s="84">
        <v>0.33505000000000007</v>
      </c>
      <c r="Q13" s="84">
        <v>0</v>
      </c>
      <c r="R13" s="84">
        <v>0</v>
      </c>
      <c r="S13" s="84">
        <v>0</v>
      </c>
      <c r="T13" s="84">
        <v>0</v>
      </c>
      <c r="U13" s="84">
        <v>239.55981428571428</v>
      </c>
      <c r="V13" s="84">
        <v>0</v>
      </c>
      <c r="W13" s="98">
        <v>0</v>
      </c>
      <c r="X13" s="84">
        <v>0</v>
      </c>
      <c r="Y13" s="84">
        <v>0</v>
      </c>
      <c r="Z13" s="84">
        <v>0</v>
      </c>
      <c r="AA13" s="84">
        <v>0</v>
      </c>
      <c r="AB13" s="98">
        <v>0</v>
      </c>
      <c r="AC13" s="98">
        <v>0</v>
      </c>
      <c r="AE13" s="183"/>
      <c r="AF13" s="183"/>
      <c r="AG13" s="274"/>
    </row>
    <row r="14" spans="1:33" ht="15">
      <c r="B14" s="234"/>
      <c r="C14" s="102" t="s">
        <v>177</v>
      </c>
      <c r="D14" s="104">
        <v>0</v>
      </c>
      <c r="E14" s="84">
        <v>109.79782795436249</v>
      </c>
      <c r="F14" s="84">
        <v>0</v>
      </c>
      <c r="G14" s="84">
        <v>8944.7021447904972</v>
      </c>
      <c r="H14" s="84">
        <v>177.81996699999996</v>
      </c>
      <c r="I14" s="84">
        <v>2.5609999999999999</v>
      </c>
      <c r="J14" s="84">
        <v>0.22252588000000001</v>
      </c>
      <c r="K14" s="105">
        <v>1.381947</v>
      </c>
      <c r="L14" s="84">
        <v>78.511228442363688</v>
      </c>
      <c r="M14" s="84">
        <v>55.009940999999998</v>
      </c>
      <c r="N14" s="84">
        <v>2.7290000000000001E-3</v>
      </c>
      <c r="O14" s="84">
        <v>0</v>
      </c>
      <c r="P14" s="84">
        <v>0.25155900000000009</v>
      </c>
      <c r="Q14" s="84">
        <v>0</v>
      </c>
      <c r="R14" s="84">
        <v>0</v>
      </c>
      <c r="S14" s="84">
        <v>0</v>
      </c>
      <c r="T14" s="84">
        <v>0</v>
      </c>
      <c r="U14" s="84">
        <v>0</v>
      </c>
      <c r="V14" s="84">
        <v>0</v>
      </c>
      <c r="W14" s="98">
        <v>0</v>
      </c>
      <c r="X14" s="84">
        <v>0</v>
      </c>
      <c r="Y14" s="84">
        <v>0</v>
      </c>
      <c r="Z14" s="84">
        <v>0</v>
      </c>
      <c r="AA14" s="84">
        <v>0</v>
      </c>
      <c r="AB14" s="98">
        <v>0</v>
      </c>
      <c r="AC14" s="98">
        <v>0</v>
      </c>
      <c r="AE14" s="183"/>
      <c r="AF14" s="183"/>
      <c r="AG14" s="274"/>
    </row>
    <row r="15" spans="1:33" ht="15">
      <c r="B15" s="234"/>
      <c r="C15" s="102" t="s">
        <v>169</v>
      </c>
      <c r="D15" s="104">
        <v>0</v>
      </c>
      <c r="E15" s="84">
        <v>0</v>
      </c>
      <c r="F15" s="84">
        <v>529.30769657142855</v>
      </c>
      <c r="G15" s="84">
        <v>0</v>
      </c>
      <c r="H15" s="83">
        <v>0</v>
      </c>
      <c r="I15" s="83">
        <v>0</v>
      </c>
      <c r="J15" s="83">
        <v>0</v>
      </c>
      <c r="K15" s="105">
        <v>0</v>
      </c>
      <c r="L15" s="84">
        <v>0</v>
      </c>
      <c r="M15" s="84">
        <v>0</v>
      </c>
      <c r="N15" s="84">
        <v>0</v>
      </c>
      <c r="O15" s="84">
        <v>0</v>
      </c>
      <c r="P15" s="84">
        <v>0</v>
      </c>
      <c r="Q15" s="84">
        <v>0</v>
      </c>
      <c r="R15" s="84">
        <v>0</v>
      </c>
      <c r="S15" s="84">
        <v>0</v>
      </c>
      <c r="T15" s="84">
        <v>0</v>
      </c>
      <c r="U15" s="84">
        <v>0</v>
      </c>
      <c r="V15" s="84">
        <v>0</v>
      </c>
      <c r="W15" s="98">
        <v>0</v>
      </c>
      <c r="X15" s="84">
        <v>0</v>
      </c>
      <c r="Y15" s="84">
        <v>0</v>
      </c>
      <c r="Z15" s="84">
        <v>0</v>
      </c>
      <c r="AA15" s="84">
        <v>0</v>
      </c>
      <c r="AB15" s="98">
        <v>0</v>
      </c>
      <c r="AC15" s="98">
        <v>0</v>
      </c>
      <c r="AE15" s="183"/>
      <c r="AF15" s="183"/>
      <c r="AG15" s="274"/>
    </row>
    <row r="16" spans="1:33" ht="15">
      <c r="B16" s="234"/>
      <c r="C16" s="102" t="s">
        <v>170</v>
      </c>
      <c r="D16" s="104">
        <v>0</v>
      </c>
      <c r="E16" s="84">
        <v>0</v>
      </c>
      <c r="F16" s="84">
        <v>0</v>
      </c>
      <c r="G16" s="84">
        <v>0</v>
      </c>
      <c r="H16" s="83">
        <v>0</v>
      </c>
      <c r="I16" s="83">
        <v>0</v>
      </c>
      <c r="J16" s="83">
        <v>0</v>
      </c>
      <c r="K16" s="105">
        <v>0</v>
      </c>
      <c r="L16" s="84">
        <v>0</v>
      </c>
      <c r="M16" s="84">
        <v>0</v>
      </c>
      <c r="N16" s="84">
        <v>0</v>
      </c>
      <c r="O16" s="84">
        <v>0</v>
      </c>
      <c r="P16" s="84">
        <v>0</v>
      </c>
      <c r="Q16" s="84">
        <v>0</v>
      </c>
      <c r="R16" s="84">
        <v>0</v>
      </c>
      <c r="S16" s="84">
        <v>0</v>
      </c>
      <c r="T16" s="84">
        <v>0</v>
      </c>
      <c r="U16" s="84">
        <v>0</v>
      </c>
      <c r="V16" s="84">
        <v>0</v>
      </c>
      <c r="W16" s="98">
        <v>0</v>
      </c>
      <c r="X16" s="84">
        <v>336.1296342857143</v>
      </c>
      <c r="Y16" s="84">
        <v>0</v>
      </c>
      <c r="Z16" s="84">
        <v>0</v>
      </c>
      <c r="AA16" s="84">
        <v>0</v>
      </c>
      <c r="AB16" s="98">
        <v>0</v>
      </c>
      <c r="AC16" s="98">
        <v>0</v>
      </c>
      <c r="AE16" s="183"/>
      <c r="AF16" s="183"/>
      <c r="AG16" s="274"/>
    </row>
    <row r="17" spans="2:33" ht="15">
      <c r="B17" s="234"/>
      <c r="C17" s="102" t="s">
        <v>171</v>
      </c>
      <c r="D17" s="104">
        <v>0</v>
      </c>
      <c r="E17" s="84">
        <v>3.2259779466866498</v>
      </c>
      <c r="F17" s="84">
        <v>0</v>
      </c>
      <c r="G17" s="84">
        <v>0</v>
      </c>
      <c r="H17" s="83">
        <v>0</v>
      </c>
      <c r="I17" s="83">
        <v>0</v>
      </c>
      <c r="J17" s="83">
        <v>0</v>
      </c>
      <c r="K17" s="105">
        <v>0</v>
      </c>
      <c r="L17" s="84">
        <v>0</v>
      </c>
      <c r="M17" s="84">
        <v>0</v>
      </c>
      <c r="N17" s="84">
        <v>0</v>
      </c>
      <c r="O17" s="84">
        <v>0</v>
      </c>
      <c r="P17" s="84">
        <v>1.7796657803305782</v>
      </c>
      <c r="Q17" s="84">
        <v>0</v>
      </c>
      <c r="R17" s="84">
        <v>0</v>
      </c>
      <c r="S17" s="84">
        <v>0</v>
      </c>
      <c r="T17" s="84">
        <v>0</v>
      </c>
      <c r="U17" s="84">
        <v>0</v>
      </c>
      <c r="V17" s="84">
        <v>0</v>
      </c>
      <c r="W17" s="98">
        <v>0</v>
      </c>
      <c r="X17" s="84">
        <v>0</v>
      </c>
      <c r="Y17" s="84">
        <v>0</v>
      </c>
      <c r="Z17" s="84">
        <v>0</v>
      </c>
      <c r="AA17" s="84">
        <v>0</v>
      </c>
      <c r="AB17" s="98">
        <v>0</v>
      </c>
      <c r="AC17" s="98">
        <v>0</v>
      </c>
      <c r="AE17" s="183"/>
      <c r="AF17" s="183"/>
      <c r="AG17" s="274"/>
    </row>
    <row r="18" spans="2:33" ht="15">
      <c r="B18" s="234"/>
      <c r="C18" s="102" t="s">
        <v>172</v>
      </c>
      <c r="D18" s="104">
        <v>9947.3140060000005</v>
      </c>
      <c r="E18" s="84">
        <v>0</v>
      </c>
      <c r="F18" s="84">
        <v>0</v>
      </c>
      <c r="G18" s="84">
        <v>0</v>
      </c>
      <c r="H18" s="83">
        <v>0</v>
      </c>
      <c r="I18" s="83">
        <v>0</v>
      </c>
      <c r="J18" s="83">
        <v>0</v>
      </c>
      <c r="K18" s="105">
        <v>0</v>
      </c>
      <c r="L18" s="84">
        <v>133.44042799999997</v>
      </c>
      <c r="M18" s="84">
        <v>73.082621250000003</v>
      </c>
      <c r="N18" s="84">
        <v>86.889090900000028</v>
      </c>
      <c r="O18" s="84">
        <v>69.990353000000027</v>
      </c>
      <c r="P18" s="84">
        <v>12.797304189999945</v>
      </c>
      <c r="Q18" s="84">
        <v>0.26987700000000003</v>
      </c>
      <c r="R18" s="84">
        <v>1.9990000000000001E-2</v>
      </c>
      <c r="S18" s="84">
        <v>252.52036799999999</v>
      </c>
      <c r="T18" s="84">
        <v>0</v>
      </c>
      <c r="U18" s="84">
        <v>0</v>
      </c>
      <c r="V18" s="84">
        <v>0</v>
      </c>
      <c r="W18" s="98">
        <v>0</v>
      </c>
      <c r="X18" s="84">
        <v>0</v>
      </c>
      <c r="Y18" s="84">
        <v>0</v>
      </c>
      <c r="Z18" s="84">
        <v>0</v>
      </c>
      <c r="AA18" s="84">
        <v>0</v>
      </c>
      <c r="AB18" s="98">
        <v>0</v>
      </c>
      <c r="AC18" s="98">
        <v>0</v>
      </c>
      <c r="AE18" s="183"/>
      <c r="AF18" s="183"/>
      <c r="AG18" s="274"/>
    </row>
    <row r="19" spans="2:33" ht="15">
      <c r="B19" s="234"/>
      <c r="C19" s="103" t="s">
        <v>173</v>
      </c>
      <c r="D19" s="106">
        <v>0</v>
      </c>
      <c r="E19" s="93">
        <v>307.6407045284231</v>
      </c>
      <c r="F19" s="93">
        <v>0</v>
      </c>
      <c r="G19" s="93">
        <v>0</v>
      </c>
      <c r="H19" s="94">
        <v>0</v>
      </c>
      <c r="I19" s="94">
        <v>0</v>
      </c>
      <c r="J19" s="94">
        <v>0</v>
      </c>
      <c r="K19" s="126">
        <v>0</v>
      </c>
      <c r="L19" s="106">
        <v>0</v>
      </c>
      <c r="M19" s="93">
        <v>0</v>
      </c>
      <c r="N19" s="93">
        <v>0</v>
      </c>
      <c r="O19" s="93">
        <v>0</v>
      </c>
      <c r="P19" s="93">
        <v>0</v>
      </c>
      <c r="Q19" s="93">
        <v>0</v>
      </c>
      <c r="R19" s="93">
        <v>0</v>
      </c>
      <c r="S19" s="93">
        <v>0</v>
      </c>
      <c r="T19" s="93">
        <v>0</v>
      </c>
      <c r="U19" s="93">
        <v>0</v>
      </c>
      <c r="V19" s="93">
        <v>0</v>
      </c>
      <c r="W19" s="99">
        <v>0</v>
      </c>
      <c r="X19" s="93">
        <v>0</v>
      </c>
      <c r="Y19" s="93">
        <v>0</v>
      </c>
      <c r="Z19" s="93">
        <v>0</v>
      </c>
      <c r="AA19" s="93">
        <v>0</v>
      </c>
      <c r="AB19" s="99">
        <v>0</v>
      </c>
      <c r="AC19" s="99">
        <v>0</v>
      </c>
      <c r="AE19" s="183"/>
      <c r="AF19" s="183"/>
      <c r="AG19" s="274"/>
    </row>
    <row r="20" spans="2:33" ht="15">
      <c r="B20" s="234"/>
      <c r="AD20" s="143"/>
      <c r="AE20" s="183"/>
      <c r="AF20" s="183"/>
      <c r="AG20" s="274"/>
    </row>
    <row r="21" spans="2:33">
      <c r="B21" s="234"/>
      <c r="C21" s="85" t="s">
        <v>115</v>
      </c>
      <c r="D21" s="91">
        <f>+D22+D30+D42+D47+D51</f>
        <v>0</v>
      </c>
      <c r="E21" s="86">
        <f t="shared" ref="E21:AC21" si="4">+E22+E30+E42+E47+E51</f>
        <v>1875.3715119896704</v>
      </c>
      <c r="F21" s="86">
        <f t="shared" si="4"/>
        <v>339.42985000000004</v>
      </c>
      <c r="G21" s="86">
        <f t="shared" si="4"/>
        <v>10597.548121044189</v>
      </c>
      <c r="H21" s="86">
        <f t="shared" si="4"/>
        <v>0</v>
      </c>
      <c r="I21" s="86">
        <f t="shared" si="4"/>
        <v>0</v>
      </c>
      <c r="J21" s="86">
        <f t="shared" si="4"/>
        <v>0</v>
      </c>
      <c r="K21" s="100">
        <f t="shared" si="4"/>
        <v>8.748839000000002</v>
      </c>
      <c r="L21" s="91">
        <f t="shared" si="4"/>
        <v>9139.1368525151811</v>
      </c>
      <c r="M21" s="86">
        <f t="shared" si="4"/>
        <v>834.74735082178984</v>
      </c>
      <c r="N21" s="86">
        <f t="shared" si="4"/>
        <v>4505.6420508890005</v>
      </c>
      <c r="O21" s="86">
        <f t="shared" si="4"/>
        <v>125.93959599999999</v>
      </c>
      <c r="P21" s="86">
        <f t="shared" si="4"/>
        <v>1226.9074057849996</v>
      </c>
      <c r="Q21" s="86">
        <f t="shared" si="4"/>
        <v>8.2508669999999995</v>
      </c>
      <c r="R21" s="86">
        <f t="shared" si="4"/>
        <v>1269.4684289999998</v>
      </c>
      <c r="S21" s="86">
        <f t="shared" si="4"/>
        <v>1.6799999999999996E-3</v>
      </c>
      <c r="T21" s="86">
        <f t="shared" si="4"/>
        <v>350.80745000000002</v>
      </c>
      <c r="U21" s="86">
        <f t="shared" si="4"/>
        <v>318.8275585714286</v>
      </c>
      <c r="V21" s="100">
        <f t="shared" si="4"/>
        <v>289.79031515760892</v>
      </c>
      <c r="W21" s="86">
        <f t="shared" si="4"/>
        <v>71745.976310855942</v>
      </c>
      <c r="X21" s="91">
        <f t="shared" si="4"/>
        <v>12.642815091524287</v>
      </c>
      <c r="Y21" s="86">
        <f t="shared" si="4"/>
        <v>188161.09890109891</v>
      </c>
      <c r="Z21" s="86">
        <f t="shared" si="4"/>
        <v>16.514423076923073</v>
      </c>
      <c r="AA21" s="100">
        <f t="shared" si="4"/>
        <v>880006.9444444445</v>
      </c>
      <c r="AB21" s="86">
        <f t="shared" si="4"/>
        <v>10.494656156704348</v>
      </c>
      <c r="AC21" s="97">
        <f t="shared" si="4"/>
        <v>0</v>
      </c>
    </row>
    <row r="22" spans="2:33" ht="12.75" customHeight="1">
      <c r="B22" s="234"/>
      <c r="C22" s="108" t="s">
        <v>166</v>
      </c>
      <c r="D22" s="82">
        <f>SUM(D23:D29)</f>
        <v>0</v>
      </c>
      <c r="E22" s="82">
        <f t="shared" ref="E22:AC22" si="5">SUM(E23:E29)</f>
        <v>298.33812122973984</v>
      </c>
      <c r="F22" s="82">
        <f t="shared" si="5"/>
        <v>0</v>
      </c>
      <c r="G22" s="82">
        <f t="shared" si="5"/>
        <v>1.2544190000000002</v>
      </c>
      <c r="H22" s="82">
        <f t="shared" si="5"/>
        <v>0</v>
      </c>
      <c r="I22" s="82">
        <f t="shared" si="5"/>
        <v>0</v>
      </c>
      <c r="J22" s="82">
        <f t="shared" si="5"/>
        <v>0</v>
      </c>
      <c r="K22" s="111">
        <f t="shared" si="5"/>
        <v>0</v>
      </c>
      <c r="L22" s="110">
        <f t="shared" si="5"/>
        <v>1.695454</v>
      </c>
      <c r="M22" s="82">
        <f t="shared" si="5"/>
        <v>6.9146200000000002</v>
      </c>
      <c r="N22" s="82">
        <f t="shared" si="5"/>
        <v>0</v>
      </c>
      <c r="O22" s="82">
        <f t="shared" si="5"/>
        <v>0</v>
      </c>
      <c r="P22" s="82">
        <f t="shared" si="5"/>
        <v>10.727682184999999</v>
      </c>
      <c r="Q22" s="82">
        <f t="shared" si="5"/>
        <v>0</v>
      </c>
      <c r="R22" s="82">
        <f t="shared" si="5"/>
        <v>0</v>
      </c>
      <c r="S22" s="82">
        <f t="shared" si="5"/>
        <v>1.6799999999999996E-3</v>
      </c>
      <c r="T22" s="82">
        <f t="shared" si="5"/>
        <v>350.80745000000002</v>
      </c>
      <c r="U22" s="82">
        <f t="shared" si="5"/>
        <v>0</v>
      </c>
      <c r="V22" s="111">
        <f t="shared" si="5"/>
        <v>77.368801427455438</v>
      </c>
      <c r="W22" s="82">
        <f t="shared" si="5"/>
        <v>3454.1492965600005</v>
      </c>
      <c r="X22" s="110">
        <f t="shared" si="5"/>
        <v>0</v>
      </c>
      <c r="Y22" s="82">
        <f t="shared" si="5"/>
        <v>48463.516483516491</v>
      </c>
      <c r="Z22" s="82">
        <f t="shared" si="5"/>
        <v>16.514423076923073</v>
      </c>
      <c r="AA22" s="111">
        <f t="shared" si="5"/>
        <v>700331.9444444445</v>
      </c>
      <c r="AB22" s="82">
        <f t="shared" si="5"/>
        <v>0</v>
      </c>
      <c r="AC22" s="119">
        <f t="shared" si="5"/>
        <v>0</v>
      </c>
    </row>
    <row r="23" spans="2:33">
      <c r="B23" s="234"/>
      <c r="C23" s="102" t="s">
        <v>167</v>
      </c>
      <c r="D23" s="112">
        <f>'Balance Energético (u.físicas)'!D28</f>
        <v>0</v>
      </c>
      <c r="E23" s="83">
        <f>'Balance Energético (u.físicas)'!E28</f>
        <v>0</v>
      </c>
      <c r="F23" s="83">
        <f>'Balance Energético (u.físicas)'!F28</f>
        <v>0</v>
      </c>
      <c r="G23" s="83">
        <f>'Balance Energético (u.físicas)'!G28</f>
        <v>0</v>
      </c>
      <c r="H23" s="83">
        <f>'Balance Energético (u.físicas)'!H28</f>
        <v>0</v>
      </c>
      <c r="I23" s="83">
        <f>'Balance Energético (u.físicas)'!I28</f>
        <v>0</v>
      </c>
      <c r="J23" s="83">
        <f>'Balance Energético (u.físicas)'!J28</f>
        <v>0</v>
      </c>
      <c r="K23" s="113">
        <f>'Balance Energético (u.físicas)'!K28</f>
        <v>0</v>
      </c>
      <c r="L23" s="116">
        <f>'Balance Energético (u.físicas)'!L28</f>
        <v>0</v>
      </c>
      <c r="M23" s="83">
        <f>'Balance Energético (u.físicas)'!M28</f>
        <v>0</v>
      </c>
      <c r="N23" s="83">
        <f>'Balance Energético (u.físicas)'!N28</f>
        <v>0</v>
      </c>
      <c r="O23" s="83">
        <f>'Balance Energético (u.físicas)'!O28</f>
        <v>0</v>
      </c>
      <c r="P23" s="83">
        <f>'Balance Energético (u.físicas)'!P28</f>
        <v>0</v>
      </c>
      <c r="Q23" s="83">
        <f>'Balance Energético (u.físicas)'!Q28</f>
        <v>0</v>
      </c>
      <c r="R23" s="83">
        <f>'Balance Energético (u.físicas)'!R28</f>
        <v>0</v>
      </c>
      <c r="S23" s="83">
        <f>'Balance Energético (u.físicas)'!S28</f>
        <v>0</v>
      </c>
      <c r="T23" s="83">
        <f>'Balance Energético (u.físicas)'!T28</f>
        <v>0</v>
      </c>
      <c r="U23" s="83">
        <f>'Balance Energético (u.físicas)'!U28</f>
        <v>0</v>
      </c>
      <c r="V23" s="113">
        <f>'Balance Energético (u.físicas)'!V28</f>
        <v>0</v>
      </c>
      <c r="W23" s="83">
        <f>'Balance Energético (u.físicas)'!W28</f>
        <v>0</v>
      </c>
      <c r="X23" s="112">
        <f>'Balance Energético (u.físicas)'!X28</f>
        <v>0</v>
      </c>
      <c r="Y23" s="83">
        <f>'Balance Energético (u.físicas)'!Y28</f>
        <v>0</v>
      </c>
      <c r="Z23" s="83">
        <f>'Balance Energético (u.físicas)'!Z28</f>
        <v>0</v>
      </c>
      <c r="AA23" s="113">
        <f>'Balance Energético (u.físicas)'!AA28</f>
        <v>0</v>
      </c>
      <c r="AB23" s="83">
        <f>'Balance Energético (u.físicas)'!AB28</f>
        <v>0</v>
      </c>
      <c r="AC23" s="120">
        <f>'Balance Energético (u.físicas)'!AC28</f>
        <v>0</v>
      </c>
    </row>
    <row r="24" spans="2:33">
      <c r="B24" s="234"/>
      <c r="C24" s="102" t="s">
        <v>99</v>
      </c>
      <c r="D24" s="112">
        <f>'Balance Energético (u.físicas)'!D29</f>
        <v>0</v>
      </c>
      <c r="E24" s="83">
        <f>'Balance Energético (u.físicas)'!E29</f>
        <v>0</v>
      </c>
      <c r="F24" s="83">
        <f>'Balance Energético (u.físicas)'!F29</f>
        <v>0</v>
      </c>
      <c r="G24" s="83">
        <f>'Balance Energético (u.físicas)'!G29</f>
        <v>1.2544190000000002</v>
      </c>
      <c r="H24" s="83">
        <f>'Balance Energético (u.físicas)'!H29</f>
        <v>0</v>
      </c>
      <c r="I24" s="83">
        <f>'Balance Energético (u.físicas)'!I29</f>
        <v>0</v>
      </c>
      <c r="J24" s="83">
        <f>'Balance Energético (u.físicas)'!J29</f>
        <v>0</v>
      </c>
      <c r="K24" s="113">
        <f>'Balance Energético (u.físicas)'!K29</f>
        <v>0</v>
      </c>
      <c r="L24" s="112">
        <f>'Balance Energético (u.físicas)'!L29</f>
        <v>1.4338900000000001</v>
      </c>
      <c r="M24" s="83">
        <f>'Balance Energético (u.físicas)'!M29</f>
        <v>0</v>
      </c>
      <c r="N24" s="83">
        <f>'Balance Energético (u.físicas)'!N29</f>
        <v>0</v>
      </c>
      <c r="O24" s="83">
        <f>'Balance Energético (u.físicas)'!O29</f>
        <v>0</v>
      </c>
      <c r="P24" s="83">
        <f>'Balance Energético (u.físicas)'!P29</f>
        <v>0</v>
      </c>
      <c r="Q24" s="83">
        <f>'Balance Energético (u.físicas)'!Q29</f>
        <v>0</v>
      </c>
      <c r="R24" s="83">
        <f>'Balance Energético (u.físicas)'!R29</f>
        <v>0</v>
      </c>
      <c r="S24" s="83">
        <f>'Balance Energético (u.físicas)'!S29</f>
        <v>0</v>
      </c>
      <c r="T24" s="83">
        <f>'Balance Energético (u.físicas)'!T29</f>
        <v>0</v>
      </c>
      <c r="U24" s="83">
        <f>'Balance Energético (u.físicas)'!U29</f>
        <v>0</v>
      </c>
      <c r="V24" s="113">
        <f>'Balance Energético (u.físicas)'!V29</f>
        <v>0</v>
      </c>
      <c r="W24" s="83">
        <f>'Balance Energético (u.físicas)'!W29</f>
        <v>2795.1785065600002</v>
      </c>
      <c r="X24" s="112">
        <f>'Balance Energético (u.físicas)'!X29</f>
        <v>0</v>
      </c>
      <c r="Y24" s="83">
        <f>'Balance Energético (u.físicas)'!Y29</f>
        <v>0</v>
      </c>
      <c r="Z24" s="83">
        <f>'Balance Energético (u.físicas)'!Z29</f>
        <v>0</v>
      </c>
      <c r="AA24" s="113">
        <f>'Balance Energético (u.físicas)'!AA29</f>
        <v>0</v>
      </c>
      <c r="AB24" s="83">
        <f>'Balance Energético (u.físicas)'!AB29</f>
        <v>0</v>
      </c>
      <c r="AC24" s="120">
        <f>'Balance Energético (u.físicas)'!AC29</f>
        <v>0</v>
      </c>
    </row>
    <row r="25" spans="2:33">
      <c r="B25" s="234"/>
      <c r="C25" s="102" t="s">
        <v>169</v>
      </c>
      <c r="D25" s="112">
        <f>'Balance Energético (u.físicas)'!D30</f>
        <v>0</v>
      </c>
      <c r="E25" s="83">
        <f>'Balance Energético (u.físicas)'!E30</f>
        <v>0</v>
      </c>
      <c r="F25" s="83">
        <f>'Balance Energético (u.físicas)'!F30</f>
        <v>0</v>
      </c>
      <c r="G25" s="83">
        <f>'Balance Energético (u.físicas)'!G30</f>
        <v>0</v>
      </c>
      <c r="H25" s="83">
        <f>'Balance Energético (u.físicas)'!H30</f>
        <v>0</v>
      </c>
      <c r="I25" s="83">
        <f>'Balance Energético (u.físicas)'!I30</f>
        <v>0</v>
      </c>
      <c r="J25" s="83">
        <f>'Balance Energético (u.físicas)'!J30</f>
        <v>0</v>
      </c>
      <c r="K25" s="113">
        <f>'Balance Energético (u.físicas)'!K30</f>
        <v>0</v>
      </c>
      <c r="L25" s="112">
        <f>'Balance Energético (u.físicas)'!L30</f>
        <v>0</v>
      </c>
      <c r="M25" s="83">
        <f>'Balance Energético (u.físicas)'!M30</f>
        <v>0</v>
      </c>
      <c r="N25" s="83">
        <f>'Balance Energético (u.físicas)'!N30</f>
        <v>0</v>
      </c>
      <c r="O25" s="83">
        <f>'Balance Energético (u.físicas)'!O30</f>
        <v>0</v>
      </c>
      <c r="P25" s="83">
        <f>'Balance Energético (u.físicas)'!P30</f>
        <v>0</v>
      </c>
      <c r="Q25" s="83">
        <f>'Balance Energético (u.físicas)'!Q30</f>
        <v>0</v>
      </c>
      <c r="R25" s="83">
        <f>'Balance Energético (u.físicas)'!R30</f>
        <v>0</v>
      </c>
      <c r="S25" s="83">
        <f>'Balance Energético (u.físicas)'!S30</f>
        <v>0</v>
      </c>
      <c r="T25" s="83">
        <f>'Balance Energético (u.físicas)'!T30</f>
        <v>0</v>
      </c>
      <c r="U25" s="83">
        <f>'Balance Energético (u.físicas)'!U30</f>
        <v>0</v>
      </c>
      <c r="V25" s="113">
        <f>'Balance Energético (u.físicas)'!V30</f>
        <v>0</v>
      </c>
      <c r="W25" s="83">
        <f>'Balance Energético (u.físicas)'!W30</f>
        <v>0</v>
      </c>
      <c r="X25" s="112">
        <f>'Balance Energético (u.físicas)'!X30</f>
        <v>0</v>
      </c>
      <c r="Y25" s="83">
        <f>'Balance Energético (u.físicas)'!Y30</f>
        <v>24415.604395604398</v>
      </c>
      <c r="Z25" s="83">
        <f>'Balance Energético (u.físicas)'!Z30</f>
        <v>0</v>
      </c>
      <c r="AA25" s="113">
        <f>'Balance Energético (u.físicas)'!AA30</f>
        <v>379456.9444444445</v>
      </c>
      <c r="AB25" s="83">
        <f>'Balance Energético (u.físicas)'!AB30</f>
        <v>0</v>
      </c>
      <c r="AC25" s="120">
        <f>'Balance Energético (u.físicas)'!AC30</f>
        <v>0</v>
      </c>
    </row>
    <row r="26" spans="2:33">
      <c r="B26" s="234"/>
      <c r="C26" s="102" t="s">
        <v>170</v>
      </c>
      <c r="D26" s="112">
        <f>'Balance Energético (u.físicas)'!D31</f>
        <v>0</v>
      </c>
      <c r="E26" s="83">
        <f>'Balance Energético (u.físicas)'!E31</f>
        <v>0</v>
      </c>
      <c r="F26" s="83">
        <f>'Balance Energético (u.físicas)'!F31</f>
        <v>0</v>
      </c>
      <c r="G26" s="83">
        <f>'Balance Energético (u.físicas)'!G31</f>
        <v>0</v>
      </c>
      <c r="H26" s="83">
        <f>'Balance Energético (u.físicas)'!H31</f>
        <v>0</v>
      </c>
      <c r="I26" s="83">
        <f>'Balance Energético (u.físicas)'!I31</f>
        <v>0</v>
      </c>
      <c r="J26" s="83">
        <f>'Balance Energético (u.físicas)'!J31</f>
        <v>0</v>
      </c>
      <c r="K26" s="113">
        <f>'Balance Energético (u.físicas)'!K31</f>
        <v>0</v>
      </c>
      <c r="L26" s="112">
        <f>'Balance Energético (u.físicas)'!L31</f>
        <v>0</v>
      </c>
      <c r="M26" s="83">
        <f>'Balance Energético (u.físicas)'!M31</f>
        <v>6.9146200000000002</v>
      </c>
      <c r="N26" s="83">
        <f>'Balance Energético (u.físicas)'!N31</f>
        <v>0</v>
      </c>
      <c r="O26" s="83">
        <f>'Balance Energético (u.físicas)'!O31</f>
        <v>0</v>
      </c>
      <c r="P26" s="83">
        <f>'Balance Energético (u.físicas)'!P31</f>
        <v>0</v>
      </c>
      <c r="Q26" s="83">
        <f>'Balance Energético (u.físicas)'!Q31</f>
        <v>0</v>
      </c>
      <c r="R26" s="83">
        <f>'Balance Energético (u.físicas)'!R31</f>
        <v>0</v>
      </c>
      <c r="S26" s="83">
        <f>'Balance Energético (u.físicas)'!S31</f>
        <v>0</v>
      </c>
      <c r="T26" s="83">
        <f>'Balance Energético (u.físicas)'!T31</f>
        <v>0</v>
      </c>
      <c r="U26" s="83">
        <f>'Balance Energético (u.físicas)'!U31</f>
        <v>0</v>
      </c>
      <c r="V26" s="113">
        <f>'Balance Energético (u.físicas)'!V31</f>
        <v>0</v>
      </c>
      <c r="W26" s="83">
        <f>'Balance Energético (u.físicas)'!W31</f>
        <v>0</v>
      </c>
      <c r="X26" s="112">
        <f>'Balance Energético (u.físicas)'!X31</f>
        <v>0</v>
      </c>
      <c r="Y26" s="83">
        <f>'Balance Energético (u.físicas)'!Y31</f>
        <v>24047.912087912089</v>
      </c>
      <c r="Z26" s="83">
        <f>'Balance Energético (u.físicas)'!Z31</f>
        <v>16.514423076923073</v>
      </c>
      <c r="AA26" s="113">
        <f>'Balance Energético (u.físicas)'!AA31</f>
        <v>320875</v>
      </c>
      <c r="AB26" s="83">
        <f>'Balance Energético (u.físicas)'!AB31</f>
        <v>0</v>
      </c>
      <c r="AC26" s="120">
        <f>'Balance Energético (u.físicas)'!AC31</f>
        <v>0</v>
      </c>
    </row>
    <row r="27" spans="2:33">
      <c r="B27" s="234"/>
      <c r="C27" s="102" t="s">
        <v>171</v>
      </c>
      <c r="D27" s="112">
        <f>'Balance Energético (u.físicas)'!D32</f>
        <v>0</v>
      </c>
      <c r="E27" s="83">
        <f>'Balance Energético (u.físicas)'!E32</f>
        <v>0</v>
      </c>
      <c r="F27" s="83">
        <f>'Balance Energético (u.físicas)'!F32</f>
        <v>0</v>
      </c>
      <c r="G27" s="83">
        <f>'Balance Energético (u.físicas)'!G32</f>
        <v>0</v>
      </c>
      <c r="H27" s="83">
        <f>'Balance Energético (u.físicas)'!H32</f>
        <v>0</v>
      </c>
      <c r="I27" s="83">
        <f>'Balance Energético (u.físicas)'!I32</f>
        <v>0</v>
      </c>
      <c r="J27" s="83">
        <f>'Balance Energético (u.físicas)'!J32</f>
        <v>0</v>
      </c>
      <c r="K27" s="113">
        <f>'Balance Energético (u.físicas)'!K32</f>
        <v>0</v>
      </c>
      <c r="L27" s="112">
        <f>'Balance Energético (u.físicas)'!L32</f>
        <v>0</v>
      </c>
      <c r="M27" s="83">
        <f>'Balance Energético (u.físicas)'!M32</f>
        <v>0</v>
      </c>
      <c r="N27" s="83">
        <f>'Balance Energético (u.físicas)'!N32</f>
        <v>0</v>
      </c>
      <c r="O27" s="83">
        <f>'Balance Energético (u.físicas)'!O32</f>
        <v>0</v>
      </c>
      <c r="P27" s="83">
        <f>'Balance Energético (u.físicas)'!P32</f>
        <v>0</v>
      </c>
      <c r="Q27" s="83">
        <f>'Balance Energético (u.físicas)'!Q32</f>
        <v>0</v>
      </c>
      <c r="R27" s="83">
        <f>'Balance Energético (u.físicas)'!R32</f>
        <v>0</v>
      </c>
      <c r="S27" s="83">
        <f>'Balance Energético (u.físicas)'!S32</f>
        <v>0</v>
      </c>
      <c r="T27" s="83">
        <f>'Balance Energético (u.físicas)'!T32</f>
        <v>0</v>
      </c>
      <c r="U27" s="83">
        <f>'Balance Energético (u.físicas)'!U32</f>
        <v>0</v>
      </c>
      <c r="V27" s="113">
        <f>'Balance Energético (u.físicas)'!V32</f>
        <v>0</v>
      </c>
      <c r="W27" s="83">
        <f>'Balance Energético (u.físicas)'!W32</f>
        <v>14.859906000000001</v>
      </c>
      <c r="X27" s="112">
        <f>'Balance Energético (u.físicas)'!X32</f>
        <v>0</v>
      </c>
      <c r="Y27" s="83">
        <f>'Balance Energético (u.físicas)'!Y32</f>
        <v>0</v>
      </c>
      <c r="Z27" s="83">
        <f>'Balance Energético (u.físicas)'!Z32</f>
        <v>0</v>
      </c>
      <c r="AA27" s="113">
        <f>'Balance Energético (u.físicas)'!AA32</f>
        <v>0</v>
      </c>
      <c r="AB27" s="83">
        <f>'Balance Energético (u.físicas)'!AB32</f>
        <v>0</v>
      </c>
      <c r="AC27" s="120">
        <f>'Balance Energético (u.físicas)'!AC32</f>
        <v>0</v>
      </c>
    </row>
    <row r="28" spans="2:33">
      <c r="B28" s="234"/>
      <c r="C28" s="102" t="s">
        <v>172</v>
      </c>
      <c r="D28" s="112">
        <f>'Balance Energético (u.físicas)'!D33</f>
        <v>0</v>
      </c>
      <c r="E28" s="83">
        <f>'Balance Energético (u.físicas)'!E33</f>
        <v>152.92382699999999</v>
      </c>
      <c r="F28" s="83">
        <f>'Balance Energético (u.físicas)'!F33</f>
        <v>0</v>
      </c>
      <c r="G28" s="83">
        <f>'Balance Energético (u.físicas)'!G33</f>
        <v>0</v>
      </c>
      <c r="H28" s="83">
        <f>'Balance Energético (u.físicas)'!H33</f>
        <v>0</v>
      </c>
      <c r="I28" s="83">
        <f>'Balance Energético (u.físicas)'!I33</f>
        <v>0</v>
      </c>
      <c r="J28" s="83">
        <f>'Balance Energético (u.físicas)'!J33</f>
        <v>0</v>
      </c>
      <c r="K28" s="113">
        <f>'Balance Energético (u.físicas)'!K33</f>
        <v>0</v>
      </c>
      <c r="L28" s="112">
        <f>'Balance Energético (u.físicas)'!L33</f>
        <v>0.26156399999999996</v>
      </c>
      <c r="M28" s="83">
        <f>'Balance Energético (u.físicas)'!M33</f>
        <v>0</v>
      </c>
      <c r="N28" s="83">
        <f>'Balance Energético (u.físicas)'!N33</f>
        <v>0</v>
      </c>
      <c r="O28" s="83">
        <f>'Balance Energético (u.físicas)'!O33</f>
        <v>0</v>
      </c>
      <c r="P28" s="83">
        <f>'Balance Energético (u.físicas)'!P33</f>
        <v>10.727682184999999</v>
      </c>
      <c r="Q28" s="83">
        <f>'Balance Energético (u.físicas)'!Q33</f>
        <v>0</v>
      </c>
      <c r="R28" s="83">
        <f>'Balance Energético (u.físicas)'!R33</f>
        <v>0</v>
      </c>
      <c r="S28" s="83">
        <f>'Balance Energético (u.físicas)'!S33</f>
        <v>1.6799999999999996E-3</v>
      </c>
      <c r="T28" s="83">
        <f>'Balance Energético (u.físicas)'!T33</f>
        <v>350.80745000000002</v>
      </c>
      <c r="U28" s="83">
        <f>'Balance Energético (u.físicas)'!U33</f>
        <v>0</v>
      </c>
      <c r="V28" s="113">
        <f>'Balance Energético (u.físicas)'!V33</f>
        <v>77.368801427455438</v>
      </c>
      <c r="W28" s="83">
        <f>'Balance Energético (u.físicas)'!W33</f>
        <v>622.17797400000006</v>
      </c>
      <c r="X28" s="112">
        <f>'Balance Energético (u.físicas)'!X33</f>
        <v>0</v>
      </c>
      <c r="Y28" s="83">
        <f>'Balance Energético (u.físicas)'!Y33</f>
        <v>0</v>
      </c>
      <c r="Z28" s="83">
        <f>'Balance Energético (u.físicas)'!Z33</f>
        <v>0</v>
      </c>
      <c r="AA28" s="113">
        <f>'Balance Energético (u.físicas)'!AA33</f>
        <v>0</v>
      </c>
      <c r="AB28" s="83">
        <f>'Balance Energético (u.físicas)'!AB33</f>
        <v>0</v>
      </c>
      <c r="AC28" s="120">
        <f>'Balance Energético (u.físicas)'!AC33</f>
        <v>0</v>
      </c>
    </row>
    <row r="29" spans="2:33">
      <c r="B29" s="234"/>
      <c r="C29" s="103" t="s">
        <v>173</v>
      </c>
      <c r="D29" s="125">
        <f>'Balance Energético (u.físicas)'!D34</f>
        <v>0</v>
      </c>
      <c r="E29" s="94">
        <f>'Balance Energético (u.físicas)'!E34</f>
        <v>145.41429422973985</v>
      </c>
      <c r="F29" s="94">
        <f>'Balance Energético (u.físicas)'!F34</f>
        <v>0</v>
      </c>
      <c r="G29" s="94">
        <f>'Balance Energético (u.físicas)'!G34</f>
        <v>0</v>
      </c>
      <c r="H29" s="94">
        <f>'Balance Energético (u.físicas)'!H34</f>
        <v>0</v>
      </c>
      <c r="I29" s="94">
        <f>'Balance Energético (u.físicas)'!I34</f>
        <v>0</v>
      </c>
      <c r="J29" s="94">
        <f>'Balance Energético (u.físicas)'!J34</f>
        <v>0</v>
      </c>
      <c r="K29" s="126">
        <f>'Balance Energético (u.físicas)'!K34</f>
        <v>0</v>
      </c>
      <c r="L29" s="125">
        <f>'Balance Energético (u.físicas)'!L34</f>
        <v>0</v>
      </c>
      <c r="M29" s="94">
        <f>'Balance Energético (u.físicas)'!M34</f>
        <v>0</v>
      </c>
      <c r="N29" s="94">
        <f>'Balance Energético (u.físicas)'!N34</f>
        <v>0</v>
      </c>
      <c r="O29" s="94">
        <f>'Balance Energético (u.físicas)'!O34</f>
        <v>0</v>
      </c>
      <c r="P29" s="94">
        <f>'Balance Energético (u.físicas)'!P34</f>
        <v>0</v>
      </c>
      <c r="Q29" s="94">
        <f>'Balance Energético (u.físicas)'!Q34</f>
        <v>0</v>
      </c>
      <c r="R29" s="94">
        <f>'Balance Energético (u.físicas)'!R34</f>
        <v>0</v>
      </c>
      <c r="S29" s="94">
        <f>'Balance Energético (u.físicas)'!S34</f>
        <v>0</v>
      </c>
      <c r="T29" s="94">
        <f>'Balance Energético (u.físicas)'!T34</f>
        <v>0</v>
      </c>
      <c r="U29" s="94">
        <f>'Balance Energético (u.físicas)'!U34</f>
        <v>0</v>
      </c>
      <c r="V29" s="126">
        <f>'Balance Energético (u.físicas)'!V34</f>
        <v>0</v>
      </c>
      <c r="W29" s="94">
        <f>'Balance Energético (u.físicas)'!W34</f>
        <v>21.93291</v>
      </c>
      <c r="X29" s="125">
        <f>'Balance Energético (u.físicas)'!X34</f>
        <v>0</v>
      </c>
      <c r="Y29" s="94">
        <f>'Balance Energético (u.físicas)'!Y34</f>
        <v>0</v>
      </c>
      <c r="Z29" s="94">
        <f>'Balance Energético (u.físicas)'!Z34</f>
        <v>0</v>
      </c>
      <c r="AA29" s="126">
        <f>'Balance Energético (u.físicas)'!AA34</f>
        <v>0</v>
      </c>
      <c r="AB29" s="94">
        <f>'Balance Energético (u.físicas)'!AB34</f>
        <v>0</v>
      </c>
      <c r="AC29" s="127">
        <f>'Balance Energético (u.físicas)'!AC34</f>
        <v>0</v>
      </c>
    </row>
    <row r="30" spans="2:33">
      <c r="B30" s="234"/>
      <c r="C30" s="108" t="s">
        <v>148</v>
      </c>
      <c r="D30" s="110">
        <f>SUM(D31:D41)</f>
        <v>0</v>
      </c>
      <c r="E30" s="82">
        <f t="shared" ref="E30:AC30" si="6">SUM(E31:E41)</f>
        <v>827.98004298247054</v>
      </c>
      <c r="F30" s="82">
        <f t="shared" si="6"/>
        <v>339.42985000000004</v>
      </c>
      <c r="G30" s="82">
        <f t="shared" si="6"/>
        <v>5544.0589434935646</v>
      </c>
      <c r="H30" s="82">
        <f t="shared" si="6"/>
        <v>0</v>
      </c>
      <c r="I30" s="82">
        <f t="shared" si="6"/>
        <v>0</v>
      </c>
      <c r="J30" s="82">
        <f t="shared" si="6"/>
        <v>0</v>
      </c>
      <c r="K30" s="111">
        <f t="shared" si="6"/>
        <v>0</v>
      </c>
      <c r="L30" s="110">
        <f t="shared" si="6"/>
        <v>3426.2534898054637</v>
      </c>
      <c r="M30" s="82">
        <f t="shared" si="6"/>
        <v>462.72393685178997</v>
      </c>
      <c r="N30" s="82">
        <f t="shared" si="6"/>
        <v>0</v>
      </c>
      <c r="O30" s="82">
        <f t="shared" si="6"/>
        <v>12.486908000000003</v>
      </c>
      <c r="P30" s="82">
        <f t="shared" si="6"/>
        <v>222.68593354999987</v>
      </c>
      <c r="Q30" s="82">
        <f t="shared" si="6"/>
        <v>0.85918499999999987</v>
      </c>
      <c r="R30" s="82">
        <f t="shared" si="6"/>
        <v>48.396588999999992</v>
      </c>
      <c r="S30" s="82">
        <f t="shared" si="6"/>
        <v>0</v>
      </c>
      <c r="T30" s="82">
        <f t="shared" si="6"/>
        <v>0</v>
      </c>
      <c r="U30" s="82">
        <f t="shared" si="6"/>
        <v>318.8275585714286</v>
      </c>
      <c r="V30" s="111">
        <f t="shared" si="6"/>
        <v>0</v>
      </c>
      <c r="W30" s="82">
        <f t="shared" si="6"/>
        <v>43337.569436315935</v>
      </c>
      <c r="X30" s="110">
        <f t="shared" si="6"/>
        <v>12.642815091524287</v>
      </c>
      <c r="Y30" s="82">
        <f t="shared" si="6"/>
        <v>139697.58241758242</v>
      </c>
      <c r="Z30" s="82">
        <f t="shared" si="6"/>
        <v>0</v>
      </c>
      <c r="AA30" s="111">
        <f t="shared" si="6"/>
        <v>179675.00000000003</v>
      </c>
      <c r="AB30" s="82">
        <f t="shared" si="6"/>
        <v>0.81045645061739136</v>
      </c>
      <c r="AC30" s="119">
        <f t="shared" si="6"/>
        <v>0</v>
      </c>
    </row>
    <row r="31" spans="2:33">
      <c r="B31" s="234"/>
      <c r="C31" s="109" t="s">
        <v>149</v>
      </c>
      <c r="D31" s="112">
        <f>'Balance Energético (u.físicas)'!D36</f>
        <v>0</v>
      </c>
      <c r="E31" s="83">
        <f>'Balance Energético (u.físicas)'!E36</f>
        <v>141.38387232768869</v>
      </c>
      <c r="F31" s="83">
        <f>'Balance Energético (u.físicas)'!F36</f>
        <v>0</v>
      </c>
      <c r="G31" s="83">
        <f>'Balance Energético (u.físicas)'!G36</f>
        <v>0</v>
      </c>
      <c r="H31" s="83">
        <f>'Balance Energético (u.físicas)'!H36</f>
        <v>0</v>
      </c>
      <c r="I31" s="83">
        <f>'Balance Energético (u.físicas)'!I36</f>
        <v>0</v>
      </c>
      <c r="J31" s="83">
        <f>'Balance Energético (u.físicas)'!J36</f>
        <v>0</v>
      </c>
      <c r="K31" s="113">
        <f>'Balance Energético (u.físicas)'!K36</f>
        <v>0</v>
      </c>
      <c r="L31" s="112">
        <f>'Balance Energético (u.físicas)'!L36</f>
        <v>1740.1855664950244</v>
      </c>
      <c r="M31" s="83">
        <f>'Balance Energético (u.físicas)'!M36</f>
        <v>77.894388530000001</v>
      </c>
      <c r="N31" s="83">
        <f>'Balance Energético (u.físicas)'!N36</f>
        <v>0</v>
      </c>
      <c r="O31" s="83">
        <f>'Balance Energético (u.físicas)'!O36</f>
        <v>6.9074930000000014</v>
      </c>
      <c r="P31" s="83">
        <f>'Balance Energético (u.físicas)'!P36</f>
        <v>3.2188312000000003</v>
      </c>
      <c r="Q31" s="83">
        <f>'Balance Energético (u.físicas)'!Q36</f>
        <v>0</v>
      </c>
      <c r="R31" s="83">
        <f>'Balance Energético (u.físicas)'!R36</f>
        <v>1.0000000000000002E-2</v>
      </c>
      <c r="S31" s="83">
        <f>'Balance Energético (u.físicas)'!S36</f>
        <v>0</v>
      </c>
      <c r="T31" s="83">
        <f>'Balance Energético (u.físicas)'!T36</f>
        <v>0</v>
      </c>
      <c r="U31" s="83">
        <f>'Balance Energético (u.físicas)'!U36</f>
        <v>0.41613</v>
      </c>
      <c r="V31" s="113">
        <f>'Balance Energético (u.físicas)'!V36</f>
        <v>0</v>
      </c>
      <c r="W31" s="83">
        <f>'Balance Energético (u.físicas)'!W36</f>
        <v>22825.33843416001</v>
      </c>
      <c r="X31" s="112">
        <f>'Balance Energético (u.físicas)'!X36</f>
        <v>4.7310800915242863</v>
      </c>
      <c r="Y31" s="83">
        <f>'Balance Energético (u.físicas)'!Y36</f>
        <v>0</v>
      </c>
      <c r="Z31" s="83">
        <f>'Balance Energético (u.físicas)'!Z36</f>
        <v>0</v>
      </c>
      <c r="AA31" s="113">
        <f>'Balance Energético (u.físicas)'!AA36</f>
        <v>0</v>
      </c>
      <c r="AB31" s="83">
        <f>'Balance Energético (u.físicas)'!AB36</f>
        <v>0.15422</v>
      </c>
      <c r="AC31" s="120">
        <f>'Balance Energético (u.físicas)'!AC36</f>
        <v>0</v>
      </c>
    </row>
    <row r="32" spans="2:33">
      <c r="B32" s="234"/>
      <c r="C32" s="109" t="s">
        <v>150</v>
      </c>
      <c r="D32" s="112">
        <f>'Balance Energético (u.físicas)'!D37</f>
        <v>0</v>
      </c>
      <c r="E32" s="83">
        <f>'Balance Energético (u.físicas)'!E37</f>
        <v>22.94</v>
      </c>
      <c r="F32" s="83">
        <f>'Balance Energético (u.físicas)'!F37</f>
        <v>0</v>
      </c>
      <c r="G32" s="83">
        <f>'Balance Energético (u.físicas)'!G37</f>
        <v>0</v>
      </c>
      <c r="H32" s="83">
        <f>'Balance Energético (u.físicas)'!H37</f>
        <v>0</v>
      </c>
      <c r="I32" s="83">
        <f>'Balance Energético (u.físicas)'!I37</f>
        <v>0</v>
      </c>
      <c r="J32" s="83">
        <f>'Balance Energético (u.físicas)'!J37</f>
        <v>0</v>
      </c>
      <c r="K32" s="113">
        <f>'Balance Energético (u.físicas)'!K37</f>
        <v>0</v>
      </c>
      <c r="L32" s="112">
        <f>'Balance Energético (u.físicas)'!L37</f>
        <v>63.815959177615902</v>
      </c>
      <c r="M32" s="83">
        <f>'Balance Energético (u.físicas)'!M37</f>
        <v>25.687700000000003</v>
      </c>
      <c r="N32" s="83">
        <f>'Balance Energético (u.físicas)'!N37</f>
        <v>0</v>
      </c>
      <c r="O32" s="83">
        <f>'Balance Energético (u.físicas)'!O37</f>
        <v>0</v>
      </c>
      <c r="P32" s="83">
        <f>'Balance Energético (u.físicas)'!P37</f>
        <v>1.9867900000000003</v>
      </c>
      <c r="Q32" s="83">
        <f>'Balance Energético (u.físicas)'!Q37</f>
        <v>0</v>
      </c>
      <c r="R32" s="83">
        <f>'Balance Energético (u.físicas)'!R37</f>
        <v>5.0365000000000002</v>
      </c>
      <c r="S32" s="83">
        <f>'Balance Energético (u.físicas)'!S37</f>
        <v>0</v>
      </c>
      <c r="T32" s="83">
        <f>'Balance Energético (u.físicas)'!T37</f>
        <v>0</v>
      </c>
      <c r="U32" s="83">
        <f>'Balance Energético (u.físicas)'!U37</f>
        <v>0</v>
      </c>
      <c r="V32" s="113">
        <f>'Balance Energético (u.físicas)'!V37</f>
        <v>0</v>
      </c>
      <c r="W32" s="83">
        <f>'Balance Energético (u.físicas)'!W37</f>
        <v>240.89695</v>
      </c>
      <c r="X32" s="112">
        <f>'Balance Energético (u.físicas)'!X37</f>
        <v>0</v>
      </c>
      <c r="Y32" s="83">
        <f>'Balance Energético (u.físicas)'!Y37</f>
        <v>0</v>
      </c>
      <c r="Z32" s="83">
        <f>'Balance Energético (u.físicas)'!Z37</f>
        <v>0</v>
      </c>
      <c r="AA32" s="113">
        <f>'Balance Energético (u.físicas)'!AA37</f>
        <v>0</v>
      </c>
      <c r="AB32" s="83">
        <f>'Balance Energético (u.físicas)'!AB37</f>
        <v>0</v>
      </c>
      <c r="AC32" s="120">
        <f>'Balance Energético (u.físicas)'!AC37</f>
        <v>0</v>
      </c>
    </row>
    <row r="33" spans="2:29">
      <c r="B33" s="234"/>
      <c r="C33" s="109" t="s">
        <v>151</v>
      </c>
      <c r="D33" s="112">
        <f>'Balance Energético (u.físicas)'!D38</f>
        <v>0</v>
      </c>
      <c r="E33" s="83">
        <f>'Balance Energético (u.físicas)'!E38</f>
        <v>0</v>
      </c>
      <c r="F33" s="83">
        <f>'Balance Energético (u.físicas)'!F38</f>
        <v>90.836000000000013</v>
      </c>
      <c r="G33" s="83">
        <f>'Balance Energético (u.físicas)'!G38</f>
        <v>0</v>
      </c>
      <c r="H33" s="83">
        <f>'Balance Energético (u.físicas)'!H38</f>
        <v>0</v>
      </c>
      <c r="I33" s="83">
        <f>'Balance Energético (u.físicas)'!I38</f>
        <v>0</v>
      </c>
      <c r="J33" s="83">
        <f>'Balance Energético (u.físicas)'!J38</f>
        <v>0</v>
      </c>
      <c r="K33" s="113">
        <f>'Balance Energético (u.físicas)'!K38</f>
        <v>0</v>
      </c>
      <c r="L33" s="112">
        <f>'Balance Energético (u.físicas)'!L38</f>
        <v>49.924827000000008</v>
      </c>
      <c r="M33" s="83">
        <f>'Balance Energético (u.físicas)'!M38</f>
        <v>4.4538000000000002</v>
      </c>
      <c r="N33" s="83">
        <f>'Balance Energético (u.físicas)'!N38</f>
        <v>0</v>
      </c>
      <c r="O33" s="83">
        <f>'Balance Energético (u.físicas)'!O38</f>
        <v>0</v>
      </c>
      <c r="P33" s="83">
        <f>'Balance Energético (u.físicas)'!P38</f>
        <v>0</v>
      </c>
      <c r="Q33" s="83">
        <f>'Balance Energético (u.físicas)'!Q38</f>
        <v>0</v>
      </c>
      <c r="R33" s="83">
        <f>'Balance Energético (u.físicas)'!R38</f>
        <v>0</v>
      </c>
      <c r="S33" s="83">
        <f>'Balance Energético (u.físicas)'!S38</f>
        <v>0</v>
      </c>
      <c r="T33" s="83">
        <f>'Balance Energético (u.físicas)'!T38</f>
        <v>0</v>
      </c>
      <c r="U33" s="83">
        <f>'Balance Energético (u.físicas)'!U38</f>
        <v>0</v>
      </c>
      <c r="V33" s="113">
        <f>'Balance Energético (u.físicas)'!V38</f>
        <v>0</v>
      </c>
      <c r="W33" s="83">
        <f>'Balance Energético (u.físicas)'!W38</f>
        <v>746.4710799999998</v>
      </c>
      <c r="X33" s="112">
        <f>'Balance Energético (u.físicas)'!X38</f>
        <v>0</v>
      </c>
      <c r="Y33" s="83">
        <f>'Balance Energético (u.físicas)'!Y38</f>
        <v>0</v>
      </c>
      <c r="Z33" s="83">
        <f>'Balance Energético (u.físicas)'!Z38</f>
        <v>0</v>
      </c>
      <c r="AA33" s="113">
        <f>'Balance Energético (u.físicas)'!AA38</f>
        <v>0</v>
      </c>
      <c r="AB33" s="83">
        <f>'Balance Energético (u.físicas)'!AB38</f>
        <v>0</v>
      </c>
      <c r="AC33" s="120">
        <f>'Balance Energético (u.físicas)'!AC38</f>
        <v>0</v>
      </c>
    </row>
    <row r="34" spans="2:29">
      <c r="B34" s="234"/>
      <c r="C34" s="109" t="s">
        <v>152</v>
      </c>
      <c r="D34" s="112">
        <f>'Balance Energético (u.físicas)'!D39</f>
        <v>0</v>
      </c>
      <c r="E34" s="83">
        <f>'Balance Energético (u.físicas)'!E39</f>
        <v>186.64838574673229</v>
      </c>
      <c r="F34" s="83">
        <f>'Balance Energético (u.físicas)'!F39</f>
        <v>13.062000000000001</v>
      </c>
      <c r="G34" s="83">
        <f>'Balance Energético (u.físicas)'!G39</f>
        <v>4043.2816127335655</v>
      </c>
      <c r="H34" s="83">
        <f>'Balance Energético (u.físicas)'!H39</f>
        <v>0</v>
      </c>
      <c r="I34" s="83">
        <f>'Balance Energético (u.físicas)'!I39</f>
        <v>0</v>
      </c>
      <c r="J34" s="83">
        <f>'Balance Energético (u.físicas)'!J39</f>
        <v>0</v>
      </c>
      <c r="K34" s="113">
        <f>'Balance Energético (u.físicas)'!K39</f>
        <v>0</v>
      </c>
      <c r="L34" s="112">
        <f>'Balance Energético (u.físicas)'!L39</f>
        <v>18.494760016418716</v>
      </c>
      <c r="M34" s="83">
        <f>'Balance Energético (u.físicas)'!M39</f>
        <v>171.00879755000003</v>
      </c>
      <c r="N34" s="83">
        <f>'Balance Energético (u.físicas)'!N39</f>
        <v>0</v>
      </c>
      <c r="O34" s="83">
        <f>'Balance Energético (u.físicas)'!O39</f>
        <v>4.5899999999999995E-3</v>
      </c>
      <c r="P34" s="83">
        <f>'Balance Energético (u.físicas)'!P39</f>
        <v>7.7385123200000017</v>
      </c>
      <c r="Q34" s="83">
        <f>'Balance Energético (u.físicas)'!Q39</f>
        <v>0</v>
      </c>
      <c r="R34" s="83">
        <f>'Balance Energético (u.físicas)'!R39</f>
        <v>0</v>
      </c>
      <c r="S34" s="83">
        <f>'Balance Energético (u.físicas)'!S39</f>
        <v>0</v>
      </c>
      <c r="T34" s="83">
        <f>'Balance Energético (u.físicas)'!T39</f>
        <v>0</v>
      </c>
      <c r="U34" s="83">
        <f>'Balance Energético (u.físicas)'!U39</f>
        <v>0</v>
      </c>
      <c r="V34" s="113">
        <f>'Balance Energético (u.físicas)'!V39</f>
        <v>0</v>
      </c>
      <c r="W34" s="83">
        <f>'Balance Energético (u.físicas)'!W39</f>
        <v>5532.1065636959993</v>
      </c>
      <c r="X34" s="112">
        <f>'Balance Energético (u.físicas)'!X39</f>
        <v>0</v>
      </c>
      <c r="Y34" s="83">
        <f>'Balance Energético (u.físicas)'!Y39</f>
        <v>0</v>
      </c>
      <c r="Z34" s="83">
        <f>'Balance Energético (u.físicas)'!Z39</f>
        <v>0</v>
      </c>
      <c r="AA34" s="113">
        <f>'Balance Energético (u.físicas)'!AA39</f>
        <v>0</v>
      </c>
      <c r="AB34" s="83">
        <f>'Balance Energético (u.físicas)'!AB39</f>
        <v>3.3085913043478274E-4</v>
      </c>
      <c r="AC34" s="120">
        <f>'Balance Energético (u.físicas)'!AC39</f>
        <v>0</v>
      </c>
    </row>
    <row r="35" spans="2:29">
      <c r="B35" s="234"/>
      <c r="C35" s="109" t="s">
        <v>153</v>
      </c>
      <c r="D35" s="112">
        <f>'Balance Energético (u.físicas)'!D40</f>
        <v>0</v>
      </c>
      <c r="E35" s="83">
        <f>'Balance Energético (u.físicas)'!E40</f>
        <v>5.3615980000000008</v>
      </c>
      <c r="F35" s="83">
        <f>'Balance Energético (u.físicas)'!F40</f>
        <v>0</v>
      </c>
      <c r="G35" s="83">
        <f>'Balance Energético (u.físicas)'!G40</f>
        <v>0</v>
      </c>
      <c r="H35" s="83">
        <f>'Balance Energético (u.físicas)'!H40</f>
        <v>0</v>
      </c>
      <c r="I35" s="83">
        <f>'Balance Energético (u.físicas)'!I40</f>
        <v>0</v>
      </c>
      <c r="J35" s="83">
        <f>'Balance Energético (u.físicas)'!J40</f>
        <v>0</v>
      </c>
      <c r="K35" s="113">
        <f>'Balance Energético (u.físicas)'!K40</f>
        <v>0</v>
      </c>
      <c r="L35" s="112">
        <f>'Balance Energético (u.físicas)'!L40</f>
        <v>7.7389374823642347</v>
      </c>
      <c r="M35" s="83">
        <f>'Balance Energético (u.físicas)'!M40</f>
        <v>0</v>
      </c>
      <c r="N35" s="83">
        <f>'Balance Energético (u.físicas)'!N40</f>
        <v>0</v>
      </c>
      <c r="O35" s="83">
        <f>'Balance Energético (u.físicas)'!O40</f>
        <v>2.9999999999999997E-4</v>
      </c>
      <c r="P35" s="83">
        <f>'Balance Energético (u.físicas)'!P40</f>
        <v>1.2550700000000001</v>
      </c>
      <c r="Q35" s="83">
        <f>'Balance Energético (u.físicas)'!Q40</f>
        <v>0</v>
      </c>
      <c r="R35" s="83">
        <f>'Balance Energético (u.físicas)'!R40</f>
        <v>0</v>
      </c>
      <c r="S35" s="83">
        <f>'Balance Energético (u.físicas)'!S40</f>
        <v>0</v>
      </c>
      <c r="T35" s="83">
        <f>'Balance Energético (u.físicas)'!T40</f>
        <v>0</v>
      </c>
      <c r="U35" s="83">
        <f>'Balance Energético (u.físicas)'!U40</f>
        <v>0</v>
      </c>
      <c r="V35" s="113">
        <f>'Balance Energético (u.físicas)'!V40</f>
        <v>0</v>
      </c>
      <c r="W35" s="83">
        <f>'Balance Energético (u.físicas)'!W40</f>
        <v>589.89280899999994</v>
      </c>
      <c r="X35" s="112">
        <f>'Balance Energético (u.físicas)'!X40</f>
        <v>0</v>
      </c>
      <c r="Y35" s="83">
        <f>'Balance Energético (u.físicas)'!Y40</f>
        <v>139697.58241758242</v>
      </c>
      <c r="Z35" s="83">
        <f>'Balance Energético (u.físicas)'!Z40</f>
        <v>0</v>
      </c>
      <c r="AA35" s="113">
        <f>'Balance Energético (u.físicas)'!AA40</f>
        <v>179675.00000000003</v>
      </c>
      <c r="AB35" s="83">
        <f>'Balance Energético (u.físicas)'!AB40</f>
        <v>0</v>
      </c>
      <c r="AC35" s="120">
        <f>'Balance Energético (u.físicas)'!AC40</f>
        <v>0</v>
      </c>
    </row>
    <row r="36" spans="2:29">
      <c r="B36" s="234"/>
      <c r="C36" s="109" t="s">
        <v>154</v>
      </c>
      <c r="D36" s="112">
        <f>'Balance Energético (u.físicas)'!D41</f>
        <v>0</v>
      </c>
      <c r="E36" s="83">
        <f>'Balance Energético (u.físicas)'!E41</f>
        <v>1.596538</v>
      </c>
      <c r="F36" s="83">
        <f>'Balance Energético (u.físicas)'!F41</f>
        <v>0</v>
      </c>
      <c r="G36" s="83">
        <f>'Balance Energético (u.físicas)'!G41</f>
        <v>0</v>
      </c>
      <c r="H36" s="83">
        <f>'Balance Energético (u.físicas)'!H41</f>
        <v>0</v>
      </c>
      <c r="I36" s="83">
        <f>'Balance Energético (u.físicas)'!I41</f>
        <v>0</v>
      </c>
      <c r="J36" s="83">
        <f>'Balance Energético (u.físicas)'!J41</f>
        <v>0</v>
      </c>
      <c r="K36" s="113">
        <f>'Balance Energético (u.físicas)'!K41</f>
        <v>0</v>
      </c>
      <c r="L36" s="112">
        <f>'Balance Energético (u.físicas)'!L41</f>
        <v>0</v>
      </c>
      <c r="M36" s="83">
        <f>'Balance Energético (u.físicas)'!M41</f>
        <v>0</v>
      </c>
      <c r="N36" s="83">
        <f>'Balance Energético (u.físicas)'!N41</f>
        <v>0</v>
      </c>
      <c r="O36" s="83">
        <f>'Balance Energético (u.físicas)'!O41</f>
        <v>0</v>
      </c>
      <c r="P36" s="83">
        <f>'Balance Energético (u.físicas)'!P41</f>
        <v>0</v>
      </c>
      <c r="Q36" s="83">
        <f>'Balance Energético (u.físicas)'!Q41</f>
        <v>0</v>
      </c>
      <c r="R36" s="83">
        <f>'Balance Energético (u.físicas)'!R41</f>
        <v>0</v>
      </c>
      <c r="S36" s="83">
        <f>'Balance Energético (u.físicas)'!S41</f>
        <v>0</v>
      </c>
      <c r="T36" s="83">
        <f>'Balance Energético (u.físicas)'!T41</f>
        <v>0</v>
      </c>
      <c r="U36" s="83">
        <f>'Balance Energético (u.físicas)'!U41</f>
        <v>0</v>
      </c>
      <c r="V36" s="113">
        <f>'Balance Energético (u.físicas)'!V41</f>
        <v>0</v>
      </c>
      <c r="W36" s="83">
        <f>'Balance Energético (u.físicas)'!W41</f>
        <v>43.195999999999998</v>
      </c>
      <c r="X36" s="112">
        <f>'Balance Energético (u.físicas)'!X41</f>
        <v>0</v>
      </c>
      <c r="Y36" s="83">
        <f>'Balance Energético (u.físicas)'!Y41</f>
        <v>0</v>
      </c>
      <c r="Z36" s="83">
        <f>'Balance Energético (u.físicas)'!Z41</f>
        <v>0</v>
      </c>
      <c r="AA36" s="113">
        <f>'Balance Energético (u.físicas)'!AA41</f>
        <v>0</v>
      </c>
      <c r="AB36" s="83">
        <f>'Balance Energético (u.físicas)'!AB41</f>
        <v>2.4404347826086959E-5</v>
      </c>
      <c r="AC36" s="120">
        <f>'Balance Energético (u.físicas)'!AC41</f>
        <v>0</v>
      </c>
    </row>
    <row r="37" spans="2:29">
      <c r="B37" s="234"/>
      <c r="C37" s="109" t="s">
        <v>155</v>
      </c>
      <c r="D37" s="112">
        <f>'Balance Energético (u.físicas)'!D42</f>
        <v>0</v>
      </c>
      <c r="E37" s="83">
        <f>'Balance Energético (u.físicas)'!E42</f>
        <v>11.756839817204797</v>
      </c>
      <c r="F37" s="83">
        <f>'Balance Energético (u.físicas)'!F42</f>
        <v>11.05841</v>
      </c>
      <c r="G37" s="83">
        <f>'Balance Energético (u.físicas)'!G42</f>
        <v>28.647960000000001</v>
      </c>
      <c r="H37" s="83">
        <f>'Balance Energético (u.físicas)'!H42</f>
        <v>0</v>
      </c>
      <c r="I37" s="83">
        <f>'Balance Energético (u.físicas)'!I42</f>
        <v>0</v>
      </c>
      <c r="J37" s="83">
        <f>'Balance Energético (u.físicas)'!J42</f>
        <v>0</v>
      </c>
      <c r="K37" s="113">
        <f>'Balance Energético (u.físicas)'!K42</f>
        <v>0</v>
      </c>
      <c r="L37" s="112">
        <f>'Balance Energético (u.físicas)'!L42</f>
        <v>9.0293170000000007</v>
      </c>
      <c r="M37" s="83">
        <f>'Balance Energético (u.físicas)'!M42</f>
        <v>0.49244600000000005</v>
      </c>
      <c r="N37" s="83">
        <f>'Balance Energético (u.físicas)'!N42</f>
        <v>0</v>
      </c>
      <c r="O37" s="83">
        <f>'Balance Energético (u.físicas)'!O42</f>
        <v>0</v>
      </c>
      <c r="P37" s="83">
        <f>'Balance Energético (u.físicas)'!P42</f>
        <v>1.8853487000000004</v>
      </c>
      <c r="Q37" s="83">
        <f>'Balance Energético (u.físicas)'!Q42</f>
        <v>0</v>
      </c>
      <c r="R37" s="83">
        <f>'Balance Energético (u.físicas)'!R42</f>
        <v>0.26600000000000001</v>
      </c>
      <c r="S37" s="83">
        <f>'Balance Energético (u.físicas)'!S42</f>
        <v>0</v>
      </c>
      <c r="T37" s="83">
        <f>'Balance Energético (u.físicas)'!T42</f>
        <v>0</v>
      </c>
      <c r="U37" s="83">
        <f>'Balance Energético (u.físicas)'!U42</f>
        <v>300.16556571428572</v>
      </c>
      <c r="V37" s="113">
        <f>'Balance Energético (u.físicas)'!V42</f>
        <v>0</v>
      </c>
      <c r="W37" s="83">
        <f>'Balance Energético (u.físicas)'!W42</f>
        <v>467.5081869999301</v>
      </c>
      <c r="X37" s="112">
        <f>'Balance Energético (u.físicas)'!X42</f>
        <v>0</v>
      </c>
      <c r="Y37" s="83">
        <f>'Balance Energético (u.físicas)'!Y42</f>
        <v>0</v>
      </c>
      <c r="Z37" s="83">
        <f>'Balance Energético (u.físicas)'!Z42</f>
        <v>0</v>
      </c>
      <c r="AA37" s="113">
        <f>'Balance Energético (u.físicas)'!AA42</f>
        <v>0</v>
      </c>
      <c r="AB37" s="83">
        <f>'Balance Energético (u.físicas)'!AB42</f>
        <v>2.6233043478260877E-6</v>
      </c>
      <c r="AC37" s="120">
        <f>'Balance Energético (u.físicas)'!AC42</f>
        <v>0</v>
      </c>
    </row>
    <row r="38" spans="2:29">
      <c r="B38" s="234"/>
      <c r="C38" s="109" t="s">
        <v>156</v>
      </c>
      <c r="D38" s="112">
        <f>'Balance Energético (u.físicas)'!D43</f>
        <v>0</v>
      </c>
      <c r="E38" s="83">
        <f>'Balance Energético (u.físicas)'!E43</f>
        <v>1.1010089999999999</v>
      </c>
      <c r="F38" s="83">
        <f>'Balance Energético (u.físicas)'!F43</f>
        <v>114.93500000000002</v>
      </c>
      <c r="G38" s="83">
        <f>'Balance Energético (u.físicas)'!G43</f>
        <v>0.52990400000000004</v>
      </c>
      <c r="H38" s="83">
        <f>'Balance Energético (u.físicas)'!H43</f>
        <v>0</v>
      </c>
      <c r="I38" s="83">
        <f>'Balance Energético (u.físicas)'!I43</f>
        <v>0</v>
      </c>
      <c r="J38" s="83">
        <f>'Balance Energético (u.físicas)'!J43</f>
        <v>0</v>
      </c>
      <c r="K38" s="113">
        <f>'Balance Energético (u.físicas)'!K43</f>
        <v>0</v>
      </c>
      <c r="L38" s="112">
        <f>'Balance Energético (u.físicas)'!L43</f>
        <v>0.3012899</v>
      </c>
      <c r="M38" s="83">
        <f>'Balance Energético (u.físicas)'!M43</f>
        <v>0.44525400000000004</v>
      </c>
      <c r="N38" s="83">
        <f>'Balance Energético (u.físicas)'!N43</f>
        <v>0</v>
      </c>
      <c r="O38" s="83">
        <f>'Balance Energético (u.físicas)'!O43</f>
        <v>0</v>
      </c>
      <c r="P38" s="83">
        <f>'Balance Energético (u.físicas)'!P43</f>
        <v>0.23408715000000002</v>
      </c>
      <c r="Q38" s="83">
        <f>'Balance Energético (u.físicas)'!Q43</f>
        <v>0</v>
      </c>
      <c r="R38" s="83">
        <f>'Balance Energético (u.físicas)'!R43</f>
        <v>0</v>
      </c>
      <c r="S38" s="83">
        <f>'Balance Energético (u.físicas)'!S43</f>
        <v>0</v>
      </c>
      <c r="T38" s="83">
        <f>'Balance Energético (u.físicas)'!T43</f>
        <v>0</v>
      </c>
      <c r="U38" s="83">
        <f>'Balance Energético (u.físicas)'!U43</f>
        <v>0</v>
      </c>
      <c r="V38" s="113">
        <f>'Balance Energético (u.físicas)'!V43</f>
        <v>0</v>
      </c>
      <c r="W38" s="83">
        <f>'Balance Energético (u.físicas)'!W43</f>
        <v>21.35454</v>
      </c>
      <c r="X38" s="112">
        <f>'Balance Energético (u.físicas)'!X43</f>
        <v>6.0758999999999999</v>
      </c>
      <c r="Y38" s="83">
        <f>'Balance Energético (u.físicas)'!Y43</f>
        <v>0</v>
      </c>
      <c r="Z38" s="83">
        <f>'Balance Energético (u.físicas)'!Z43</f>
        <v>0</v>
      </c>
      <c r="AA38" s="113">
        <f>'Balance Energético (u.físicas)'!AA43</f>
        <v>0</v>
      </c>
      <c r="AB38" s="83">
        <f>'Balance Energético (u.físicas)'!AB43</f>
        <v>6.5247826086956524E-5</v>
      </c>
      <c r="AC38" s="120">
        <f>'Balance Energético (u.físicas)'!AC43</f>
        <v>0</v>
      </c>
    </row>
    <row r="39" spans="2:29">
      <c r="B39" s="234"/>
      <c r="C39" s="109" t="s">
        <v>157</v>
      </c>
      <c r="D39" s="112">
        <f>'Balance Energético (u.físicas)'!D44</f>
        <v>0</v>
      </c>
      <c r="E39" s="83">
        <f>'Balance Energético (u.físicas)'!E44</f>
        <v>7.9262000000000013E-2</v>
      </c>
      <c r="F39" s="83">
        <f>'Balance Energético (u.físicas)'!F44</f>
        <v>2.3539349999999999</v>
      </c>
      <c r="G39" s="83">
        <f>'Balance Energético (u.físicas)'!G44</f>
        <v>0</v>
      </c>
      <c r="H39" s="83">
        <f>'Balance Energético (u.físicas)'!H44</f>
        <v>0</v>
      </c>
      <c r="I39" s="83">
        <f>'Balance Energético (u.físicas)'!I44</f>
        <v>0</v>
      </c>
      <c r="J39" s="83">
        <f>'Balance Energético (u.físicas)'!J44</f>
        <v>0</v>
      </c>
      <c r="K39" s="113">
        <f>'Balance Energético (u.físicas)'!K44</f>
        <v>0</v>
      </c>
      <c r="L39" s="112">
        <f>'Balance Energético (u.físicas)'!L44</f>
        <v>186.58725436840029</v>
      </c>
      <c r="M39" s="83">
        <f>'Balance Energético (u.físicas)'!M44</f>
        <v>66.357341302999998</v>
      </c>
      <c r="N39" s="83">
        <f>'Balance Energético (u.físicas)'!N44</f>
        <v>0</v>
      </c>
      <c r="O39" s="83">
        <f>'Balance Energético (u.físicas)'!O44</f>
        <v>9.9150000000000002E-2</v>
      </c>
      <c r="P39" s="83">
        <f>'Balance Energético (u.físicas)'!P44</f>
        <v>4.1225000000000005</v>
      </c>
      <c r="Q39" s="83">
        <f>'Balance Energético (u.físicas)'!Q44</f>
        <v>0</v>
      </c>
      <c r="R39" s="83">
        <f>'Balance Energético (u.físicas)'!R44</f>
        <v>0</v>
      </c>
      <c r="S39" s="83">
        <f>'Balance Energético (u.físicas)'!S44</f>
        <v>0</v>
      </c>
      <c r="T39" s="83">
        <f>'Balance Energético (u.físicas)'!T44</f>
        <v>0</v>
      </c>
      <c r="U39" s="83">
        <f>'Balance Energético (u.físicas)'!U44</f>
        <v>0</v>
      </c>
      <c r="V39" s="113">
        <f>'Balance Energético (u.físicas)'!V44</f>
        <v>0</v>
      </c>
      <c r="W39" s="83">
        <f>'Balance Energético (u.físicas)'!W44</f>
        <v>85.258089000000027</v>
      </c>
      <c r="X39" s="112">
        <f>'Balance Energético (u.físicas)'!X44</f>
        <v>0</v>
      </c>
      <c r="Y39" s="83">
        <f>'Balance Energético (u.físicas)'!Y44</f>
        <v>0</v>
      </c>
      <c r="Z39" s="83">
        <f>'Balance Energético (u.físicas)'!Z44</f>
        <v>0</v>
      </c>
      <c r="AA39" s="113">
        <f>'Balance Energético (u.físicas)'!AA44</f>
        <v>0</v>
      </c>
      <c r="AB39" s="83">
        <f>'Balance Energético (u.físicas)'!AB44</f>
        <v>2.4453999999999996E-4</v>
      </c>
      <c r="AC39" s="120">
        <f>'Balance Energético (u.físicas)'!AC44</f>
        <v>0</v>
      </c>
    </row>
    <row r="40" spans="2:29">
      <c r="B40" s="234"/>
      <c r="C40" s="109" t="s">
        <v>158</v>
      </c>
      <c r="D40" s="112">
        <f>'Balance Energético (u.físicas)'!D45</f>
        <v>0</v>
      </c>
      <c r="E40" s="83">
        <f>'Balance Energético (u.físicas)'!E45</f>
        <v>417.87351155342895</v>
      </c>
      <c r="F40" s="83">
        <f>'Balance Energético (u.físicas)'!F45</f>
        <v>86.122149999999991</v>
      </c>
      <c r="G40" s="83">
        <f>'Balance Energético (u.físicas)'!G45</f>
        <v>1471.5994667599996</v>
      </c>
      <c r="H40" s="83">
        <f>'Balance Energético (u.físicas)'!H45</f>
        <v>0</v>
      </c>
      <c r="I40" s="83">
        <f>'Balance Energético (u.físicas)'!I45</f>
        <v>0</v>
      </c>
      <c r="J40" s="83">
        <f>'Balance Energético (u.físicas)'!J45</f>
        <v>0</v>
      </c>
      <c r="K40" s="113">
        <f>'Balance Energético (u.físicas)'!K45</f>
        <v>0</v>
      </c>
      <c r="L40" s="112">
        <f>'Balance Energético (u.físicas)'!L45</f>
        <v>919.64248930875658</v>
      </c>
      <c r="M40" s="83">
        <f>'Balance Energético (u.físicas)'!M45</f>
        <v>79.841250885790018</v>
      </c>
      <c r="N40" s="83">
        <f>'Balance Energético (u.físicas)'!N45</f>
        <v>0</v>
      </c>
      <c r="O40" s="83">
        <f>'Balance Energético (u.físicas)'!O45</f>
        <v>4.3555070000000002</v>
      </c>
      <c r="P40" s="83">
        <f>'Balance Energético (u.físicas)'!P45</f>
        <v>199.65971104999988</v>
      </c>
      <c r="Q40" s="83">
        <f>'Balance Energético (u.físicas)'!Q45</f>
        <v>0.85918499999999987</v>
      </c>
      <c r="R40" s="83">
        <f>'Balance Energético (u.físicas)'!R45</f>
        <v>31.866588999999998</v>
      </c>
      <c r="S40" s="83">
        <f>'Balance Energético (u.físicas)'!S45</f>
        <v>0</v>
      </c>
      <c r="T40" s="83">
        <f>'Balance Energético (u.físicas)'!T45</f>
        <v>0</v>
      </c>
      <c r="U40" s="83">
        <f>'Balance Energético (u.físicas)'!U45</f>
        <v>18.24586285714286</v>
      </c>
      <c r="V40" s="113">
        <f>'Balance Energético (u.físicas)'!V45</f>
        <v>0</v>
      </c>
      <c r="W40" s="83">
        <f>'Balance Energético (u.físicas)'!W45</f>
        <v>12105.217595939999</v>
      </c>
      <c r="X40" s="112">
        <f>'Balance Energético (u.físicas)'!X45</f>
        <v>1.8358350000000003</v>
      </c>
      <c r="Y40" s="83">
        <f>'Balance Energético (u.físicas)'!Y45</f>
        <v>0</v>
      </c>
      <c r="Z40" s="83">
        <f>'Balance Energético (u.físicas)'!Z45</f>
        <v>0</v>
      </c>
      <c r="AA40" s="113">
        <f>'Balance Energético (u.físicas)'!AA45</f>
        <v>0</v>
      </c>
      <c r="AB40" s="83">
        <f>'Balance Energético (u.físicas)'!AB45</f>
        <v>0.65532964557391304</v>
      </c>
      <c r="AC40" s="120">
        <f>'Balance Energético (u.físicas)'!AC45</f>
        <v>0</v>
      </c>
    </row>
    <row r="41" spans="2:29">
      <c r="B41" s="234"/>
      <c r="C41" s="128" t="s">
        <v>159</v>
      </c>
      <c r="D41" s="125">
        <f>'Balance Energético (u.físicas)'!D46</f>
        <v>0</v>
      </c>
      <c r="E41" s="94">
        <f>'Balance Energético (u.físicas)'!E46</f>
        <v>39.23902653741569</v>
      </c>
      <c r="F41" s="94">
        <f>'Balance Energético (u.físicas)'!F46</f>
        <v>21.062355</v>
      </c>
      <c r="G41" s="94">
        <f>'Balance Energético (u.físicas)'!G46</f>
        <v>0</v>
      </c>
      <c r="H41" s="94">
        <f>'Balance Energético (u.físicas)'!H46</f>
        <v>0</v>
      </c>
      <c r="I41" s="94">
        <f>'Balance Energético (u.físicas)'!I46</f>
        <v>0</v>
      </c>
      <c r="J41" s="94">
        <f>'Balance Energético (u.físicas)'!J46</f>
        <v>0</v>
      </c>
      <c r="K41" s="126">
        <f>'Balance Energético (u.físicas)'!K46</f>
        <v>0</v>
      </c>
      <c r="L41" s="125">
        <f>'Balance Energético (u.físicas)'!L46</f>
        <v>430.53308905688334</v>
      </c>
      <c r="M41" s="94">
        <f>'Balance Energético (u.físicas)'!M46</f>
        <v>36.542958583000001</v>
      </c>
      <c r="N41" s="94">
        <f>'Balance Energético (u.físicas)'!N46</f>
        <v>0</v>
      </c>
      <c r="O41" s="94">
        <f>'Balance Energético (u.físicas)'!O46</f>
        <v>1.1198679999999999</v>
      </c>
      <c r="P41" s="94">
        <f>'Balance Energético (u.físicas)'!P46</f>
        <v>2.5850831300000001</v>
      </c>
      <c r="Q41" s="94">
        <f>'Balance Energético (u.físicas)'!Q46</f>
        <v>0</v>
      </c>
      <c r="R41" s="94">
        <f>'Balance Energético (u.físicas)'!R46</f>
        <v>11.217499999999998</v>
      </c>
      <c r="S41" s="94">
        <f>'Balance Energético (u.físicas)'!S46</f>
        <v>0</v>
      </c>
      <c r="T41" s="94">
        <f>'Balance Energético (u.físicas)'!T46</f>
        <v>0</v>
      </c>
      <c r="U41" s="94">
        <f>'Balance Energético (u.físicas)'!U46</f>
        <v>0</v>
      </c>
      <c r="V41" s="126">
        <f>'Balance Energético (u.físicas)'!V46</f>
        <v>0</v>
      </c>
      <c r="W41" s="94">
        <f>'Balance Energético (u.físicas)'!W46</f>
        <v>680.32918752000012</v>
      </c>
      <c r="X41" s="125">
        <f>'Balance Energético (u.físicas)'!X46</f>
        <v>0</v>
      </c>
      <c r="Y41" s="94">
        <f>'Balance Energético (u.físicas)'!Y46</f>
        <v>0</v>
      </c>
      <c r="Z41" s="94">
        <f>'Balance Energético (u.físicas)'!Z46</f>
        <v>0</v>
      </c>
      <c r="AA41" s="126">
        <f>'Balance Energético (u.físicas)'!AA46</f>
        <v>0</v>
      </c>
      <c r="AB41" s="94">
        <f>'Balance Energético (u.físicas)'!AB46</f>
        <v>2.3913043478260867E-4</v>
      </c>
      <c r="AC41" s="127">
        <f>'Balance Energético (u.físicas)'!AC46</f>
        <v>0</v>
      </c>
    </row>
    <row r="42" spans="2:29">
      <c r="B42" s="234"/>
      <c r="C42" s="108" t="s">
        <v>133</v>
      </c>
      <c r="D42" s="110">
        <f>SUM(D43:D46)</f>
        <v>0</v>
      </c>
      <c r="E42" s="82">
        <f t="shared" ref="E42:AC42" si="7">SUM(E43:E46)</f>
        <v>29.120552251009528</v>
      </c>
      <c r="F42" s="82">
        <f t="shared" si="7"/>
        <v>0</v>
      </c>
      <c r="G42" s="82">
        <f t="shared" si="7"/>
        <v>0</v>
      </c>
      <c r="H42" s="82">
        <f t="shared" si="7"/>
        <v>0</v>
      </c>
      <c r="I42" s="82">
        <f t="shared" si="7"/>
        <v>0</v>
      </c>
      <c r="J42" s="82">
        <f t="shared" si="7"/>
        <v>0</v>
      </c>
      <c r="K42" s="111">
        <f t="shared" si="7"/>
        <v>0</v>
      </c>
      <c r="L42" s="110">
        <f t="shared" si="7"/>
        <v>5230.6584657009307</v>
      </c>
      <c r="M42" s="82">
        <f t="shared" si="7"/>
        <v>350.24853533999993</v>
      </c>
      <c r="N42" s="82">
        <f t="shared" si="7"/>
        <v>4505.6420508890005</v>
      </c>
      <c r="O42" s="82">
        <f t="shared" si="7"/>
        <v>6.6551409999999995</v>
      </c>
      <c r="P42" s="82">
        <f t="shared" si="7"/>
        <v>28.327245819999998</v>
      </c>
      <c r="Q42" s="82">
        <f t="shared" si="7"/>
        <v>7.266203</v>
      </c>
      <c r="R42" s="82">
        <f t="shared" si="7"/>
        <v>1217.6435049999998</v>
      </c>
      <c r="S42" s="82">
        <f t="shared" si="7"/>
        <v>0</v>
      </c>
      <c r="T42" s="82">
        <f t="shared" si="7"/>
        <v>0</v>
      </c>
      <c r="U42" s="82">
        <f t="shared" si="7"/>
        <v>0</v>
      </c>
      <c r="V42" s="111">
        <f t="shared" si="7"/>
        <v>0</v>
      </c>
      <c r="W42" s="82">
        <f t="shared" si="7"/>
        <v>985.78507497999999</v>
      </c>
      <c r="X42" s="110">
        <f t="shared" si="7"/>
        <v>0</v>
      </c>
      <c r="Y42" s="82">
        <f t="shared" si="7"/>
        <v>0</v>
      </c>
      <c r="Z42" s="82">
        <f t="shared" si="7"/>
        <v>0</v>
      </c>
      <c r="AA42" s="111">
        <f t="shared" si="7"/>
        <v>0</v>
      </c>
      <c r="AB42" s="82">
        <f t="shared" si="7"/>
        <v>0</v>
      </c>
      <c r="AC42" s="119">
        <f t="shared" si="7"/>
        <v>0</v>
      </c>
    </row>
    <row r="43" spans="2:29">
      <c r="B43" s="234"/>
      <c r="C43" s="109" t="s">
        <v>143</v>
      </c>
      <c r="D43" s="112">
        <f>'Balance Energético (u.físicas)'!D48</f>
        <v>0</v>
      </c>
      <c r="E43" s="83">
        <f>'Balance Energético (u.físicas)'!E48</f>
        <v>29.117243951009527</v>
      </c>
      <c r="F43" s="83">
        <f>'Balance Energético (u.físicas)'!F48</f>
        <v>0</v>
      </c>
      <c r="G43" s="83">
        <f>'Balance Energético (u.físicas)'!G48</f>
        <v>0</v>
      </c>
      <c r="H43" s="83">
        <f>'Balance Energético (u.físicas)'!H48</f>
        <v>0</v>
      </c>
      <c r="I43" s="83">
        <f>'Balance Energético (u.físicas)'!I48</f>
        <v>0</v>
      </c>
      <c r="J43" s="83">
        <f>'Balance Energético (u.físicas)'!J48</f>
        <v>0</v>
      </c>
      <c r="K43" s="113">
        <f>'Balance Energético (u.físicas)'!K48</f>
        <v>0</v>
      </c>
      <c r="L43" s="112">
        <f>'Balance Energético (u.físicas)'!L48</f>
        <v>4978.0048334621733</v>
      </c>
      <c r="M43" s="83">
        <f>'Balance Energético (u.físicas)'!M48</f>
        <v>5.6574810000000006</v>
      </c>
      <c r="N43" s="83">
        <f>'Balance Energético (u.físicas)'!N48</f>
        <v>4504.5891431730006</v>
      </c>
      <c r="O43" s="83">
        <f>'Balance Energético (u.físicas)'!O48</f>
        <v>6.5699279999999991</v>
      </c>
      <c r="P43" s="83">
        <f>'Balance Energético (u.físicas)'!P48</f>
        <v>28.081996879999998</v>
      </c>
      <c r="Q43" s="83">
        <f>'Balance Energético (u.físicas)'!Q48</f>
        <v>3.9999999999999992E-3</v>
      </c>
      <c r="R43" s="83">
        <f>'Balance Energético (u.físicas)'!R48</f>
        <v>9.0999999999999984E-2</v>
      </c>
      <c r="S43" s="83">
        <f>'Balance Energético (u.físicas)'!S48</f>
        <v>0</v>
      </c>
      <c r="T43" s="83">
        <f>'Balance Energético (u.físicas)'!T48</f>
        <v>0</v>
      </c>
      <c r="U43" s="83">
        <f>'Balance Energético (u.físicas)'!U48</f>
        <v>0</v>
      </c>
      <c r="V43" s="113">
        <f>'Balance Energético (u.físicas)'!V48</f>
        <v>0</v>
      </c>
      <c r="W43" s="83">
        <f>'Balance Energético (u.físicas)'!W48</f>
        <v>466.48893998000005</v>
      </c>
      <c r="X43" s="112">
        <f>'Balance Energético (u.físicas)'!X48</f>
        <v>0</v>
      </c>
      <c r="Y43" s="83">
        <f>'Balance Energético (u.físicas)'!Y48</f>
        <v>0</v>
      </c>
      <c r="Z43" s="83">
        <f>'Balance Energético (u.físicas)'!Z48</f>
        <v>0</v>
      </c>
      <c r="AA43" s="113">
        <f>'Balance Energético (u.físicas)'!AA48</f>
        <v>0</v>
      </c>
      <c r="AB43" s="83">
        <f>'Balance Energético (u.físicas)'!AB48</f>
        <v>0</v>
      </c>
      <c r="AC43" s="120">
        <f>'Balance Energético (u.físicas)'!AC48</f>
        <v>0</v>
      </c>
    </row>
    <row r="44" spans="2:29">
      <c r="B44" s="234"/>
      <c r="C44" s="109" t="s">
        <v>144</v>
      </c>
      <c r="D44" s="112">
        <f>'Balance Energético (u.físicas)'!D49</f>
        <v>0</v>
      </c>
      <c r="E44" s="83">
        <f>'Balance Energético (u.físicas)'!E49</f>
        <v>0</v>
      </c>
      <c r="F44" s="83">
        <f>'Balance Energético (u.físicas)'!F49</f>
        <v>0</v>
      </c>
      <c r="G44" s="83">
        <f>'Balance Energético (u.físicas)'!G49</f>
        <v>0</v>
      </c>
      <c r="H44" s="83">
        <f>'Balance Energético (u.físicas)'!H49</f>
        <v>0</v>
      </c>
      <c r="I44" s="83">
        <f>'Balance Energético (u.físicas)'!I49</f>
        <v>0</v>
      </c>
      <c r="J44" s="83">
        <f>'Balance Energético (u.físicas)'!J49</f>
        <v>0</v>
      </c>
      <c r="K44" s="113">
        <f>'Balance Energético (u.físicas)'!K49</f>
        <v>0</v>
      </c>
      <c r="L44" s="112">
        <f>'Balance Energético (u.físicas)'!L49</f>
        <v>50.842784000000009</v>
      </c>
      <c r="M44" s="83">
        <f>'Balance Energético (u.físicas)'!M49</f>
        <v>0</v>
      </c>
      <c r="N44" s="83">
        <f>'Balance Energético (u.físicas)'!N49</f>
        <v>0.10402400000000002</v>
      </c>
      <c r="O44" s="83">
        <f>'Balance Energético (u.físicas)'!O49</f>
        <v>0</v>
      </c>
      <c r="P44" s="83">
        <f>'Balance Energético (u.físicas)'!P49</f>
        <v>0</v>
      </c>
      <c r="Q44" s="83">
        <f>'Balance Energético (u.físicas)'!Q49</f>
        <v>0</v>
      </c>
      <c r="R44" s="83">
        <f>'Balance Energético (u.físicas)'!R49</f>
        <v>0</v>
      </c>
      <c r="S44" s="83">
        <f>'Balance Energético (u.físicas)'!S49</f>
        <v>0</v>
      </c>
      <c r="T44" s="83">
        <f>'Balance Energético (u.físicas)'!T49</f>
        <v>0</v>
      </c>
      <c r="U44" s="83">
        <f>'Balance Energético (u.físicas)'!U49</f>
        <v>0</v>
      </c>
      <c r="V44" s="113">
        <f>'Balance Energético (u.físicas)'!V49</f>
        <v>0</v>
      </c>
      <c r="W44" s="83">
        <f>'Balance Energético (u.físicas)'!W49</f>
        <v>474.71833399999997</v>
      </c>
      <c r="X44" s="112">
        <f>'Balance Energético (u.físicas)'!X49</f>
        <v>0</v>
      </c>
      <c r="Y44" s="83">
        <f>'Balance Energético (u.físicas)'!Y49</f>
        <v>0</v>
      </c>
      <c r="Z44" s="83">
        <f>'Balance Energético (u.físicas)'!Z49</f>
        <v>0</v>
      </c>
      <c r="AA44" s="113">
        <f>'Balance Energético (u.físicas)'!AA49</f>
        <v>0</v>
      </c>
      <c r="AB44" s="83">
        <f>'Balance Energético (u.físicas)'!AB49</f>
        <v>0</v>
      </c>
      <c r="AC44" s="120">
        <f>'Balance Energético (u.físicas)'!AC49</f>
        <v>0</v>
      </c>
    </row>
    <row r="45" spans="2:29">
      <c r="B45" s="234"/>
      <c r="C45" s="109" t="s">
        <v>145</v>
      </c>
      <c r="D45" s="112">
        <f>'Balance Energético (u.físicas)'!D50</f>
        <v>0</v>
      </c>
      <c r="E45" s="83">
        <f>'Balance Energético (u.físicas)'!E50</f>
        <v>3.3083000000000006E-3</v>
      </c>
      <c r="F45" s="83">
        <f>'Balance Energético (u.físicas)'!F50</f>
        <v>0</v>
      </c>
      <c r="G45" s="83">
        <f>'Balance Energético (u.físicas)'!G50</f>
        <v>0</v>
      </c>
      <c r="H45" s="83">
        <f>'Balance Energético (u.físicas)'!H50</f>
        <v>0</v>
      </c>
      <c r="I45" s="83">
        <f>'Balance Energético (u.físicas)'!I50</f>
        <v>0</v>
      </c>
      <c r="J45" s="83">
        <f>'Balance Energético (u.físicas)'!J50</f>
        <v>0</v>
      </c>
      <c r="K45" s="113">
        <f>'Balance Energético (u.físicas)'!K50</f>
        <v>0</v>
      </c>
      <c r="L45" s="112">
        <f>'Balance Energético (u.físicas)'!L50</f>
        <v>198.32527210641052</v>
      </c>
      <c r="M45" s="83">
        <f>'Balance Energético (u.físicas)'!M50</f>
        <v>344.27418449999993</v>
      </c>
      <c r="N45" s="83">
        <f>'Balance Energético (u.físicas)'!N50</f>
        <v>0.75994789600000012</v>
      </c>
      <c r="O45" s="83">
        <f>'Balance Energético (u.físicas)'!O50</f>
        <v>8.2213000000000008E-2</v>
      </c>
      <c r="P45" s="83">
        <f>'Balance Energético (u.físicas)'!P50</f>
        <v>0.14450894000000003</v>
      </c>
      <c r="Q45" s="83">
        <f>'Balance Energético (u.físicas)'!Q50</f>
        <v>0</v>
      </c>
      <c r="R45" s="83">
        <f>'Balance Energético (u.físicas)'!R50</f>
        <v>4.4173999999999998E-2</v>
      </c>
      <c r="S45" s="83">
        <f>'Balance Energético (u.físicas)'!S50</f>
        <v>0</v>
      </c>
      <c r="T45" s="83">
        <f>'Balance Energético (u.físicas)'!T50</f>
        <v>0</v>
      </c>
      <c r="U45" s="83">
        <f>'Balance Energético (u.físicas)'!U50</f>
        <v>0</v>
      </c>
      <c r="V45" s="113">
        <f>'Balance Energético (u.físicas)'!V50</f>
        <v>0</v>
      </c>
      <c r="W45" s="83">
        <f>'Balance Energético (u.físicas)'!W50</f>
        <v>29.114703000000006</v>
      </c>
      <c r="X45" s="112">
        <f>'Balance Energético (u.físicas)'!X50</f>
        <v>0</v>
      </c>
      <c r="Y45" s="83">
        <f>'Balance Energético (u.físicas)'!Y50</f>
        <v>0</v>
      </c>
      <c r="Z45" s="83">
        <f>'Balance Energético (u.físicas)'!Z50</f>
        <v>0</v>
      </c>
      <c r="AA45" s="113">
        <f>'Balance Energético (u.físicas)'!AA50</f>
        <v>0</v>
      </c>
      <c r="AB45" s="83">
        <f>'Balance Energético (u.físicas)'!AB50</f>
        <v>0</v>
      </c>
      <c r="AC45" s="120">
        <f>'Balance Energético (u.físicas)'!AC50</f>
        <v>0</v>
      </c>
    </row>
    <row r="46" spans="2:29">
      <c r="B46" s="234"/>
      <c r="C46" s="128" t="s">
        <v>146</v>
      </c>
      <c r="D46" s="125">
        <f>'Balance Energético (u.físicas)'!D51</f>
        <v>0</v>
      </c>
      <c r="E46" s="94">
        <f>'Balance Energético (u.físicas)'!E51</f>
        <v>0</v>
      </c>
      <c r="F46" s="94">
        <f>'Balance Energético (u.físicas)'!F51</f>
        <v>0</v>
      </c>
      <c r="G46" s="94">
        <f>'Balance Energético (u.físicas)'!G51</f>
        <v>0</v>
      </c>
      <c r="H46" s="94">
        <f>'Balance Energético (u.físicas)'!H51</f>
        <v>0</v>
      </c>
      <c r="I46" s="94">
        <f>'Balance Energético (u.físicas)'!I51</f>
        <v>0</v>
      </c>
      <c r="J46" s="94">
        <f>'Balance Energético (u.físicas)'!J51</f>
        <v>0</v>
      </c>
      <c r="K46" s="126">
        <f>'Balance Energético (u.físicas)'!K51</f>
        <v>0</v>
      </c>
      <c r="L46" s="125">
        <f>'Balance Energético (u.físicas)'!L51</f>
        <v>3.4855761323464276</v>
      </c>
      <c r="M46" s="94">
        <f>'Balance Energético (u.físicas)'!M51</f>
        <v>0.31686983999999996</v>
      </c>
      <c r="N46" s="94">
        <f>'Balance Energético (u.físicas)'!N51</f>
        <v>0.18893581999999998</v>
      </c>
      <c r="O46" s="94">
        <f>'Balance Energético (u.físicas)'!O51</f>
        <v>3.0000000000000001E-3</v>
      </c>
      <c r="P46" s="94">
        <f>'Balance Energético (u.físicas)'!P51</f>
        <v>0.10074</v>
      </c>
      <c r="Q46" s="94">
        <f>'Balance Energético (u.físicas)'!Q51</f>
        <v>7.2622030000000004</v>
      </c>
      <c r="R46" s="94">
        <f>'Balance Energético (u.físicas)'!R51</f>
        <v>1217.5083309999998</v>
      </c>
      <c r="S46" s="94">
        <f>'Balance Energético (u.físicas)'!S51</f>
        <v>0</v>
      </c>
      <c r="T46" s="94">
        <f>'Balance Energético (u.físicas)'!T51</f>
        <v>0</v>
      </c>
      <c r="U46" s="94">
        <f>'Balance Energético (u.físicas)'!U51</f>
        <v>0</v>
      </c>
      <c r="V46" s="126">
        <f>'Balance Energético (u.físicas)'!V51</f>
        <v>0</v>
      </c>
      <c r="W46" s="94">
        <f>'Balance Energético (u.físicas)'!W51</f>
        <v>15.463098000000002</v>
      </c>
      <c r="X46" s="125">
        <f>'Balance Energético (u.físicas)'!X51</f>
        <v>0</v>
      </c>
      <c r="Y46" s="94">
        <f>'Balance Energético (u.físicas)'!Y51</f>
        <v>0</v>
      </c>
      <c r="Z46" s="94">
        <f>'Balance Energético (u.físicas)'!Z51</f>
        <v>0</v>
      </c>
      <c r="AA46" s="126">
        <f>'Balance Energético (u.físicas)'!AA51</f>
        <v>0</v>
      </c>
      <c r="AB46" s="94">
        <f>'Balance Energético (u.físicas)'!AB51</f>
        <v>0</v>
      </c>
      <c r="AC46" s="127">
        <f>'Balance Energético (u.físicas)'!AC51</f>
        <v>0</v>
      </c>
    </row>
    <row r="47" spans="2:29" ht="24.75" customHeight="1">
      <c r="B47" s="234"/>
      <c r="C47" s="45" t="s">
        <v>134</v>
      </c>
      <c r="D47" s="110">
        <f>SUM(D48:D50)</f>
        <v>0</v>
      </c>
      <c r="E47" s="82">
        <f t="shared" ref="E47:AC47" si="8">SUM(E48:E50)</f>
        <v>719.93279552645049</v>
      </c>
      <c r="F47" s="82">
        <f t="shared" si="8"/>
        <v>0</v>
      </c>
      <c r="G47" s="82">
        <f t="shared" si="8"/>
        <v>5052.2347585506241</v>
      </c>
      <c r="H47" s="82">
        <f t="shared" si="8"/>
        <v>0</v>
      </c>
      <c r="I47" s="82">
        <f t="shared" si="8"/>
        <v>0</v>
      </c>
      <c r="J47" s="82">
        <f t="shared" si="8"/>
        <v>0</v>
      </c>
      <c r="K47" s="111">
        <f t="shared" si="8"/>
        <v>8.748839000000002</v>
      </c>
      <c r="L47" s="110">
        <f t="shared" si="8"/>
        <v>480.5294430087863</v>
      </c>
      <c r="M47" s="82">
        <f t="shared" si="8"/>
        <v>14.860258630000001</v>
      </c>
      <c r="N47" s="82">
        <f t="shared" si="8"/>
        <v>0</v>
      </c>
      <c r="O47" s="82">
        <f t="shared" si="8"/>
        <v>105.60229199999999</v>
      </c>
      <c r="P47" s="82">
        <f t="shared" si="8"/>
        <v>965.16654422999977</v>
      </c>
      <c r="Q47" s="82">
        <f t="shared" si="8"/>
        <v>0.12547900000000001</v>
      </c>
      <c r="R47" s="82">
        <f t="shared" si="8"/>
        <v>3.4283350000000001</v>
      </c>
      <c r="S47" s="82">
        <f t="shared" si="8"/>
        <v>0</v>
      </c>
      <c r="T47" s="82">
        <f t="shared" si="8"/>
        <v>0</v>
      </c>
      <c r="U47" s="82">
        <f t="shared" si="8"/>
        <v>0</v>
      </c>
      <c r="V47" s="111">
        <f t="shared" si="8"/>
        <v>0</v>
      </c>
      <c r="W47" s="82">
        <f t="shared" si="8"/>
        <v>23968.472503000008</v>
      </c>
      <c r="X47" s="110">
        <f t="shared" si="8"/>
        <v>0</v>
      </c>
      <c r="Y47" s="82">
        <f t="shared" si="8"/>
        <v>0</v>
      </c>
      <c r="Z47" s="82">
        <f t="shared" si="8"/>
        <v>0</v>
      </c>
      <c r="AA47" s="111">
        <f t="shared" si="8"/>
        <v>0</v>
      </c>
      <c r="AB47" s="82">
        <f t="shared" si="8"/>
        <v>9.6841997060869573</v>
      </c>
      <c r="AC47" s="119">
        <f t="shared" si="8"/>
        <v>0</v>
      </c>
    </row>
    <row r="48" spans="2:29">
      <c r="B48" s="234"/>
      <c r="C48" s="109" t="s">
        <v>162</v>
      </c>
      <c r="D48" s="112">
        <f>'Balance Energético (u.físicas)'!D53</f>
        <v>0</v>
      </c>
      <c r="E48" s="83">
        <f>'Balance Energético (u.físicas)'!E53</f>
        <v>135.22090514872068</v>
      </c>
      <c r="F48" s="83">
        <f>'Balance Energético (u.físicas)'!F53</f>
        <v>0</v>
      </c>
      <c r="G48" s="83">
        <f>'Balance Energético (u.físicas)'!G53</f>
        <v>15.507432992390537</v>
      </c>
      <c r="H48" s="83">
        <f>'Balance Energético (u.físicas)'!H53</f>
        <v>0</v>
      </c>
      <c r="I48" s="83">
        <f>'Balance Energético (u.físicas)'!I53</f>
        <v>0</v>
      </c>
      <c r="J48" s="83">
        <f>'Balance Energético (u.físicas)'!J53</f>
        <v>0</v>
      </c>
      <c r="K48" s="113">
        <f>'Balance Energético (u.físicas)'!K53</f>
        <v>8.748839000000002</v>
      </c>
      <c r="L48" s="112">
        <f>'Balance Energético (u.físicas)'!L53</f>
        <v>433.06706775878632</v>
      </c>
      <c r="M48" s="83">
        <f>'Balance Energético (u.físicas)'!M53</f>
        <v>14.20709763</v>
      </c>
      <c r="N48" s="83">
        <f>'Balance Energético (u.físicas)'!N53</f>
        <v>0</v>
      </c>
      <c r="O48" s="83">
        <f>'Balance Energético (u.físicas)'!O53</f>
        <v>4.3878839999999997</v>
      </c>
      <c r="P48" s="83">
        <f>'Balance Energético (u.físicas)'!P53</f>
        <v>137.23808510000001</v>
      </c>
      <c r="Q48" s="83">
        <f>'Balance Energético (u.físicas)'!Q53</f>
        <v>0.11447900000000001</v>
      </c>
      <c r="R48" s="83">
        <f>'Balance Energético (u.físicas)'!R53</f>
        <v>2.6319350000000004</v>
      </c>
      <c r="S48" s="83">
        <f>'Balance Energético (u.físicas)'!S53</f>
        <v>0</v>
      </c>
      <c r="T48" s="83">
        <f>'Balance Energético (u.físicas)'!T53</f>
        <v>0</v>
      </c>
      <c r="U48" s="83">
        <f>'Balance Energético (u.físicas)'!U53</f>
        <v>0</v>
      </c>
      <c r="V48" s="113">
        <f>'Balance Energético (u.físicas)'!V53</f>
        <v>0</v>
      </c>
      <c r="W48" s="83">
        <f>'Balance Energético (u.físicas)'!W53</f>
        <v>9733.0346250000057</v>
      </c>
      <c r="X48" s="112">
        <f>'Balance Energético (u.físicas)'!X53</f>
        <v>0</v>
      </c>
      <c r="Y48" s="83">
        <f>'Balance Energético (u.físicas)'!Y53</f>
        <v>0</v>
      </c>
      <c r="Z48" s="83">
        <f>'Balance Energético (u.físicas)'!Z53</f>
        <v>0</v>
      </c>
      <c r="AA48" s="113">
        <f>'Balance Energético (u.físicas)'!AA53</f>
        <v>0</v>
      </c>
      <c r="AB48" s="83">
        <f>'Balance Energético (u.físicas)'!AB53</f>
        <v>5.164858806130435</v>
      </c>
      <c r="AC48" s="120">
        <f>'Balance Energético (u.físicas)'!AC53</f>
        <v>0</v>
      </c>
    </row>
    <row r="49" spans="2:29">
      <c r="B49" s="234"/>
      <c r="C49" s="109" t="s">
        <v>163</v>
      </c>
      <c r="D49" s="112">
        <f>'Balance Energético (u.físicas)'!D54</f>
        <v>0</v>
      </c>
      <c r="E49" s="83">
        <f>'Balance Energético (u.físicas)'!E54</f>
        <v>35.657508017850532</v>
      </c>
      <c r="F49" s="83">
        <f>'Balance Energético (u.físicas)'!F54</f>
        <v>0</v>
      </c>
      <c r="G49" s="83">
        <f>'Balance Energético (u.físicas)'!G54</f>
        <v>40.578732850739392</v>
      </c>
      <c r="H49" s="83">
        <f>'Balance Energético (u.físicas)'!H54</f>
        <v>0</v>
      </c>
      <c r="I49" s="83">
        <f>'Balance Energético (u.físicas)'!I54</f>
        <v>0</v>
      </c>
      <c r="J49" s="83">
        <f>'Balance Energético (u.físicas)'!J54</f>
        <v>0</v>
      </c>
      <c r="K49" s="113">
        <f>'Balance Energético (u.físicas)'!K54</f>
        <v>0</v>
      </c>
      <c r="L49" s="112">
        <f>'Balance Energético (u.físicas)'!L54</f>
        <v>46.427478999999998</v>
      </c>
      <c r="M49" s="83">
        <f>'Balance Energético (u.físicas)'!M54</f>
        <v>0.65316099999999999</v>
      </c>
      <c r="N49" s="83">
        <f>'Balance Energético (u.físicas)'!N54</f>
        <v>0</v>
      </c>
      <c r="O49" s="83">
        <f>'Balance Energético (u.físicas)'!O54</f>
        <v>1.1150000000000001E-3</v>
      </c>
      <c r="P49" s="83">
        <f>'Balance Energético (u.físicas)'!P54</f>
        <v>20.881195999999996</v>
      </c>
      <c r="Q49" s="83">
        <f>'Balance Energético (u.físicas)'!Q54</f>
        <v>1.1000000000000001E-2</v>
      </c>
      <c r="R49" s="83">
        <f>'Balance Energético (u.físicas)'!R54</f>
        <v>0.79639999999999989</v>
      </c>
      <c r="S49" s="83">
        <f>'Balance Energético (u.físicas)'!S54</f>
        <v>0</v>
      </c>
      <c r="T49" s="83">
        <f>'Balance Energético (u.físicas)'!T54</f>
        <v>0</v>
      </c>
      <c r="U49" s="83">
        <f>'Balance Energético (u.físicas)'!U54</f>
        <v>0</v>
      </c>
      <c r="V49" s="113">
        <f>'Balance Energético (u.físicas)'!V54</f>
        <v>0</v>
      </c>
      <c r="W49" s="83">
        <f>'Balance Energético (u.físicas)'!W54</f>
        <v>2156.2569020000014</v>
      </c>
      <c r="X49" s="112">
        <f>'Balance Energético (u.físicas)'!X54</f>
        <v>0</v>
      </c>
      <c r="Y49" s="83">
        <f>'Balance Energético (u.físicas)'!Y54</f>
        <v>0</v>
      </c>
      <c r="Z49" s="83">
        <f>'Balance Energético (u.físicas)'!Z54</f>
        <v>0</v>
      </c>
      <c r="AA49" s="113">
        <f>'Balance Energético (u.físicas)'!AA54</f>
        <v>0</v>
      </c>
      <c r="AB49" s="83">
        <f>'Balance Energético (u.físicas)'!AB54</f>
        <v>0.77553328695652168</v>
      </c>
      <c r="AC49" s="120">
        <f>'Balance Energético (u.físicas)'!AC54</f>
        <v>0</v>
      </c>
    </row>
    <row r="50" spans="2:29">
      <c r="B50" s="234"/>
      <c r="C50" s="128" t="s">
        <v>164</v>
      </c>
      <c r="D50" s="125">
        <f>'Balance Energético (u.físicas)'!D55</f>
        <v>0</v>
      </c>
      <c r="E50" s="94">
        <f>'Balance Energético (u.físicas)'!E55</f>
        <v>549.05438235987924</v>
      </c>
      <c r="F50" s="94">
        <f>'Balance Energético (u.físicas)'!F55</f>
        <v>0</v>
      </c>
      <c r="G50" s="94">
        <f>'Balance Energético (u.físicas)'!G55</f>
        <v>4996.1485927074946</v>
      </c>
      <c r="H50" s="94">
        <f>'Balance Energético (u.físicas)'!H55</f>
        <v>0</v>
      </c>
      <c r="I50" s="94">
        <f>'Balance Energético (u.físicas)'!I55</f>
        <v>0</v>
      </c>
      <c r="J50" s="94">
        <f>'Balance Energético (u.físicas)'!J55</f>
        <v>0</v>
      </c>
      <c r="K50" s="126">
        <f>'Balance Energético (u.físicas)'!K55</f>
        <v>0</v>
      </c>
      <c r="L50" s="125">
        <f>'Balance Energético (u.físicas)'!L55</f>
        <v>1.0348962500000001</v>
      </c>
      <c r="M50" s="94">
        <f>'Balance Energético (u.físicas)'!M55</f>
        <v>0</v>
      </c>
      <c r="N50" s="94">
        <f>'Balance Energético (u.físicas)'!N55</f>
        <v>0</v>
      </c>
      <c r="O50" s="94">
        <f>'Balance Energético (u.físicas)'!O55</f>
        <v>101.21329299999999</v>
      </c>
      <c r="P50" s="94">
        <f>'Balance Energético (u.físicas)'!P55</f>
        <v>807.04726312999981</v>
      </c>
      <c r="Q50" s="94">
        <f>'Balance Energético (u.físicas)'!Q55</f>
        <v>0</v>
      </c>
      <c r="R50" s="94">
        <f>'Balance Energético (u.físicas)'!R55</f>
        <v>0</v>
      </c>
      <c r="S50" s="94">
        <f>'Balance Energético (u.físicas)'!S55</f>
        <v>0</v>
      </c>
      <c r="T50" s="94">
        <f>'Balance Energético (u.físicas)'!T55</f>
        <v>0</v>
      </c>
      <c r="U50" s="94">
        <f>'Balance Energético (u.físicas)'!U55</f>
        <v>0</v>
      </c>
      <c r="V50" s="126">
        <f>'Balance Energético (u.físicas)'!V55</f>
        <v>0</v>
      </c>
      <c r="W50" s="94">
        <f>'Balance Energético (u.físicas)'!W55</f>
        <v>12079.180976000001</v>
      </c>
      <c r="X50" s="125">
        <f>'Balance Energético (u.físicas)'!X55</f>
        <v>0</v>
      </c>
      <c r="Y50" s="94">
        <f>'Balance Energético (u.físicas)'!Y55</f>
        <v>0</v>
      </c>
      <c r="Z50" s="94">
        <f>'Balance Energético (u.físicas)'!Z55</f>
        <v>0</v>
      </c>
      <c r="AA50" s="126">
        <f>'Balance Energético (u.físicas)'!AA55</f>
        <v>0</v>
      </c>
      <c r="AB50" s="94">
        <f>'Balance Energético (u.físicas)'!AB55</f>
        <v>3.7438076130000009</v>
      </c>
      <c r="AC50" s="127">
        <f>'Balance Energético (u.físicas)'!AC55</f>
        <v>0</v>
      </c>
    </row>
    <row r="51" spans="2:29">
      <c r="B51" s="234"/>
      <c r="C51" s="131" t="s">
        <v>208</v>
      </c>
      <c r="D51" s="114">
        <f>'Balance Energético (u.físicas)'!D56</f>
        <v>0</v>
      </c>
      <c r="E51" s="107">
        <f>'Balance Energético (u.físicas)'!E56</f>
        <v>0</v>
      </c>
      <c r="F51" s="107">
        <f>'Balance Energético (u.físicas)'!F56</f>
        <v>0</v>
      </c>
      <c r="G51" s="107">
        <f>'Balance Energético (u.físicas)'!G56</f>
        <v>0</v>
      </c>
      <c r="H51" s="107">
        <f>'Balance Energético (u.físicas)'!H56</f>
        <v>0</v>
      </c>
      <c r="I51" s="107">
        <f>'Balance Energético (u.físicas)'!I56</f>
        <v>0</v>
      </c>
      <c r="J51" s="107">
        <f>'Balance Energético (u.físicas)'!J56</f>
        <v>0</v>
      </c>
      <c r="K51" s="115">
        <f>'Balance Energético (u.físicas)'!K56</f>
        <v>0</v>
      </c>
      <c r="L51" s="114">
        <f>'Balance Energético (u.físicas)'!L56</f>
        <v>0</v>
      </c>
      <c r="M51" s="107">
        <f>'Balance Energético (u.físicas)'!M56</f>
        <v>0</v>
      </c>
      <c r="N51" s="107">
        <f>'Balance Energético (u.físicas)'!N56</f>
        <v>0</v>
      </c>
      <c r="O51" s="107">
        <f>'Balance Energético (u.físicas)'!O56</f>
        <v>1.1952550000000002</v>
      </c>
      <c r="P51" s="107">
        <f>'Balance Energético (u.físicas)'!P56</f>
        <v>0</v>
      </c>
      <c r="Q51" s="107">
        <f>'Balance Energético (u.físicas)'!Q56</f>
        <v>0</v>
      </c>
      <c r="R51" s="107">
        <f>'Balance Energético (u.físicas)'!R56</f>
        <v>0</v>
      </c>
      <c r="S51" s="107">
        <f>'Balance Energético (u.físicas)'!S56</f>
        <v>0</v>
      </c>
      <c r="T51" s="107">
        <f>'Balance Energético (u.físicas)'!T56</f>
        <v>0</v>
      </c>
      <c r="U51" s="107">
        <f>'Balance Energético (u.físicas)'!U56</f>
        <v>0</v>
      </c>
      <c r="V51" s="115">
        <f>'Balance Energético (u.físicas)'!V56</f>
        <v>212.42151373015349</v>
      </c>
      <c r="W51" s="107">
        <f>'Balance Energético (u.físicas)'!W56</f>
        <v>0</v>
      </c>
      <c r="X51" s="114">
        <f>'Balance Energético (u.físicas)'!X56</f>
        <v>0</v>
      </c>
      <c r="Y51" s="107">
        <f>'Balance Energético (u.físicas)'!Y56</f>
        <v>0</v>
      </c>
      <c r="Z51" s="107">
        <f>'Balance Energético (u.físicas)'!Z56</f>
        <v>0</v>
      </c>
      <c r="AA51" s="115">
        <f>'Balance Energético (u.físicas)'!AA56</f>
        <v>0</v>
      </c>
      <c r="AB51" s="107">
        <f>'Balance Energético (u.físicas)'!AB56</f>
        <v>0</v>
      </c>
      <c r="AC51" s="121">
        <f>'Balance Energético (u.físicas)'!AC56</f>
        <v>0</v>
      </c>
    </row>
    <row r="52" spans="2:29">
      <c r="B52" s="234"/>
      <c r="C52" s="234"/>
      <c r="D52" s="277" t="s">
        <v>178</v>
      </c>
      <c r="E52" s="234"/>
      <c r="F52" s="234"/>
      <c r="G52" s="234"/>
      <c r="H52" s="234"/>
      <c r="I52" s="234"/>
      <c r="J52" s="234"/>
      <c r="K52" s="234"/>
      <c r="L52" s="234"/>
      <c r="M52" s="234"/>
      <c r="N52" s="234"/>
      <c r="O52" s="234"/>
      <c r="P52" s="234"/>
      <c r="Q52" s="234"/>
      <c r="R52" s="234"/>
      <c r="S52" s="234"/>
      <c r="T52" s="234"/>
      <c r="U52" s="234"/>
      <c r="V52" s="234"/>
      <c r="W52" s="234"/>
      <c r="X52" s="234"/>
      <c r="Y52" s="234"/>
      <c r="Z52" s="234"/>
      <c r="AA52" s="234"/>
      <c r="AB52" s="234"/>
      <c r="AC52" s="234"/>
    </row>
    <row r="53" spans="2:29" ht="31.5" customHeight="1">
      <c r="B53" s="234"/>
      <c r="C53" s="234"/>
      <c r="D53" s="616" t="s">
        <v>264</v>
      </c>
      <c r="E53" s="616"/>
      <c r="F53" s="616"/>
      <c r="G53" s="616"/>
      <c r="H53" s="616"/>
      <c r="I53" s="616"/>
      <c r="J53" s="616"/>
      <c r="K53" s="616"/>
      <c r="L53" s="616"/>
      <c r="M53" s="616"/>
      <c r="N53" s="616"/>
      <c r="O53" s="616"/>
      <c r="P53" s="616"/>
      <c r="Q53" s="234"/>
      <c r="R53" s="234"/>
      <c r="S53" s="234"/>
      <c r="T53" s="234"/>
      <c r="U53" s="234"/>
      <c r="V53" s="234"/>
      <c r="W53" s="234"/>
      <c r="X53" s="234"/>
      <c r="Y53" s="234"/>
      <c r="Z53" s="234"/>
      <c r="AA53" s="234"/>
      <c r="AB53" s="234"/>
      <c r="AC53" s="234"/>
    </row>
    <row r="54" spans="2:29" ht="16.5" customHeight="1">
      <c r="B54" s="234"/>
      <c r="C54" s="234"/>
      <c r="D54" s="611" t="s">
        <v>265</v>
      </c>
      <c r="E54" s="611"/>
      <c r="F54" s="611"/>
      <c r="G54" s="611"/>
      <c r="H54" s="611"/>
      <c r="I54" s="611"/>
      <c r="J54" s="611"/>
      <c r="K54" s="611"/>
      <c r="L54" s="611"/>
      <c r="M54" s="611"/>
      <c r="N54" s="611"/>
      <c r="O54" s="611"/>
      <c r="P54" s="611"/>
      <c r="Q54" s="234"/>
      <c r="R54" s="234"/>
      <c r="S54" s="234"/>
      <c r="T54" s="234"/>
      <c r="U54" s="234"/>
      <c r="V54" s="234"/>
      <c r="W54" s="234"/>
      <c r="X54" s="234"/>
      <c r="Y54" s="234"/>
      <c r="Z54" s="234"/>
      <c r="AA54" s="234"/>
      <c r="AB54" s="234"/>
      <c r="AC54" s="234"/>
    </row>
    <row r="55" spans="2:29" ht="48.75" customHeight="1">
      <c r="B55" s="234"/>
      <c r="C55" s="234"/>
      <c r="D55" s="619" t="s">
        <v>266</v>
      </c>
      <c r="E55" s="619"/>
      <c r="F55" s="619"/>
      <c r="G55" s="619"/>
      <c r="H55" s="619"/>
      <c r="I55" s="619"/>
      <c r="J55" s="619"/>
      <c r="K55" s="619"/>
      <c r="L55" s="619"/>
      <c r="M55" s="619"/>
      <c r="N55" s="619"/>
      <c r="O55" s="619"/>
      <c r="P55" s="619"/>
      <c r="Q55" s="234"/>
      <c r="R55" s="234"/>
      <c r="S55" s="234"/>
      <c r="T55" s="234"/>
      <c r="U55" s="234"/>
      <c r="V55" s="234"/>
      <c r="W55" s="234"/>
      <c r="X55" s="234"/>
      <c r="Y55" s="234"/>
      <c r="Z55" s="234"/>
      <c r="AA55" s="234"/>
      <c r="AB55" s="234"/>
      <c r="AC55" s="234"/>
    </row>
    <row r="56" spans="2:29" ht="32.25" customHeight="1">
      <c r="B56" s="234"/>
      <c r="C56" s="234"/>
      <c r="D56" s="619" t="s">
        <v>267</v>
      </c>
      <c r="E56" s="619"/>
      <c r="F56" s="619"/>
      <c r="G56" s="619"/>
      <c r="H56" s="619"/>
      <c r="I56" s="619"/>
      <c r="J56" s="619"/>
      <c r="K56" s="619"/>
      <c r="L56" s="619"/>
      <c r="M56" s="619"/>
      <c r="N56" s="619"/>
      <c r="O56" s="619"/>
      <c r="P56" s="619"/>
      <c r="Q56" s="234"/>
      <c r="R56" s="234"/>
      <c r="S56" s="234"/>
      <c r="T56" s="234"/>
      <c r="U56" s="234"/>
      <c r="V56" s="234"/>
      <c r="W56" s="234"/>
      <c r="X56" s="234"/>
      <c r="Y56" s="234"/>
      <c r="Z56" s="234"/>
      <c r="AA56" s="234"/>
      <c r="AB56" s="234"/>
      <c r="AC56" s="234"/>
    </row>
    <row r="57" spans="2:29" ht="45" customHeight="1">
      <c r="B57" s="234"/>
      <c r="C57" s="234"/>
      <c r="D57" s="619" t="s">
        <v>268</v>
      </c>
      <c r="E57" s="619"/>
      <c r="F57" s="619"/>
      <c r="G57" s="619"/>
      <c r="H57" s="619"/>
      <c r="I57" s="619"/>
      <c r="J57" s="619"/>
      <c r="K57" s="619"/>
      <c r="L57" s="619"/>
      <c r="M57" s="619"/>
      <c r="N57" s="619"/>
      <c r="O57" s="619"/>
      <c r="P57" s="619"/>
      <c r="Q57" s="234"/>
      <c r="R57" s="234"/>
      <c r="S57" s="234"/>
      <c r="T57" s="234"/>
      <c r="U57" s="234"/>
      <c r="V57" s="234"/>
      <c r="W57" s="234"/>
      <c r="X57" s="234"/>
      <c r="Y57" s="234"/>
      <c r="Z57" s="234"/>
      <c r="AA57" s="234"/>
      <c r="AB57" s="234"/>
      <c r="AC57" s="234"/>
    </row>
    <row r="58" spans="2:29" ht="45.75" customHeight="1">
      <c r="B58" s="234"/>
      <c r="C58" s="234"/>
      <c r="D58" s="619" t="s">
        <v>269</v>
      </c>
      <c r="E58" s="619"/>
      <c r="F58" s="619"/>
      <c r="G58" s="619"/>
      <c r="H58" s="619"/>
      <c r="I58" s="619"/>
      <c r="J58" s="619"/>
      <c r="K58" s="619"/>
      <c r="L58" s="619"/>
      <c r="M58" s="619"/>
      <c r="N58" s="619"/>
      <c r="O58" s="619"/>
      <c r="P58" s="619"/>
      <c r="Q58" s="234"/>
      <c r="R58" s="234"/>
      <c r="S58" s="234"/>
      <c r="T58" s="234"/>
      <c r="U58" s="234"/>
      <c r="V58" s="234"/>
      <c r="W58" s="234"/>
      <c r="X58" s="234"/>
      <c r="Y58" s="234"/>
      <c r="Z58" s="234"/>
      <c r="AA58" s="234"/>
      <c r="AB58" s="234"/>
      <c r="AC58" s="234"/>
    </row>
    <row r="59" spans="2:29" ht="17.25" customHeight="1">
      <c r="B59" s="234"/>
      <c r="C59" s="234"/>
      <c r="D59" s="611" t="s">
        <v>270</v>
      </c>
      <c r="E59" s="611"/>
      <c r="F59" s="611"/>
      <c r="G59" s="611"/>
      <c r="H59" s="611"/>
      <c r="I59" s="611"/>
      <c r="J59" s="611"/>
      <c r="K59" s="611"/>
      <c r="L59" s="611"/>
      <c r="M59" s="611"/>
      <c r="N59" s="611"/>
      <c r="O59" s="611"/>
      <c r="P59" s="611"/>
      <c r="Q59" s="234"/>
      <c r="R59" s="234"/>
      <c r="S59" s="234"/>
      <c r="T59" s="234"/>
      <c r="U59" s="234"/>
      <c r="V59" s="234"/>
      <c r="W59" s="234"/>
      <c r="X59" s="234"/>
      <c r="Y59" s="234"/>
      <c r="Z59" s="234"/>
      <c r="AA59" s="234"/>
      <c r="AB59" s="234"/>
      <c r="AC59" s="234"/>
    </row>
    <row r="60" spans="2:29" ht="15.75" customHeight="1">
      <c r="B60" s="234"/>
      <c r="C60" s="234"/>
      <c r="D60" s="611" t="s">
        <v>271</v>
      </c>
      <c r="E60" s="611"/>
      <c r="F60" s="611"/>
      <c r="G60" s="611"/>
      <c r="H60" s="611"/>
      <c r="I60" s="611"/>
      <c r="J60" s="611"/>
      <c r="K60" s="611"/>
      <c r="L60" s="611"/>
      <c r="M60" s="611"/>
      <c r="N60" s="611"/>
      <c r="O60" s="611"/>
      <c r="P60" s="611"/>
      <c r="Q60" s="234"/>
      <c r="R60" s="234"/>
      <c r="S60" s="234"/>
      <c r="T60" s="234"/>
      <c r="U60" s="234"/>
      <c r="V60" s="234"/>
      <c r="W60" s="234"/>
      <c r="X60" s="234"/>
      <c r="Y60" s="234"/>
      <c r="Z60" s="234"/>
      <c r="AA60" s="234"/>
      <c r="AB60" s="234"/>
      <c r="AC60" s="234"/>
    </row>
    <row r="61" spans="2:29">
      <c r="B61" s="234"/>
      <c r="C61" s="234"/>
      <c r="D61" s="623" t="s">
        <v>272</v>
      </c>
      <c r="E61" s="623"/>
      <c r="F61" s="623"/>
      <c r="G61" s="623"/>
      <c r="H61" s="623"/>
      <c r="I61" s="623"/>
      <c r="J61" s="623"/>
      <c r="K61" s="623"/>
      <c r="L61" s="623"/>
      <c r="M61" s="623"/>
      <c r="N61" s="623"/>
      <c r="O61" s="623"/>
      <c r="P61" s="623"/>
      <c r="Q61" s="234"/>
      <c r="R61" s="234"/>
      <c r="S61" s="234"/>
      <c r="T61" s="234"/>
      <c r="U61" s="234"/>
      <c r="V61" s="234"/>
      <c r="W61" s="234"/>
      <c r="X61" s="234"/>
      <c r="Y61" s="234"/>
      <c r="Z61" s="234"/>
      <c r="AA61" s="234"/>
      <c r="AB61" s="234"/>
      <c r="AC61" s="234"/>
    </row>
    <row r="62" spans="2:29" ht="15.75" customHeight="1">
      <c r="B62" s="234"/>
      <c r="C62" s="234"/>
      <c r="D62" s="623" t="s">
        <v>273</v>
      </c>
      <c r="E62" s="623"/>
      <c r="F62" s="623"/>
      <c r="G62" s="623"/>
      <c r="H62" s="623"/>
      <c r="I62" s="623"/>
      <c r="J62" s="623"/>
      <c r="K62" s="623"/>
      <c r="L62" s="623"/>
      <c r="M62" s="623"/>
      <c r="N62" s="623"/>
      <c r="O62" s="623"/>
      <c r="P62" s="623"/>
      <c r="Q62" s="234"/>
      <c r="R62" s="234"/>
      <c r="S62" s="234"/>
      <c r="T62" s="234"/>
      <c r="U62" s="234"/>
      <c r="V62" s="234"/>
      <c r="W62" s="234"/>
      <c r="X62" s="234"/>
      <c r="Y62" s="234"/>
      <c r="Z62" s="234"/>
      <c r="AA62" s="234"/>
      <c r="AB62" s="234"/>
      <c r="AC62" s="234"/>
    </row>
    <row r="63" spans="2:29" ht="32.25" customHeight="1">
      <c r="B63" s="234"/>
      <c r="C63" s="234"/>
      <c r="D63" s="619" t="s">
        <v>274</v>
      </c>
      <c r="E63" s="619"/>
      <c r="F63" s="619"/>
      <c r="G63" s="619"/>
      <c r="H63" s="619"/>
      <c r="I63" s="619"/>
      <c r="J63" s="619"/>
      <c r="K63" s="619"/>
      <c r="L63" s="619"/>
      <c r="M63" s="619"/>
      <c r="N63" s="619"/>
      <c r="O63" s="619"/>
      <c r="P63" s="619"/>
      <c r="Q63" s="234"/>
      <c r="R63" s="234"/>
      <c r="S63" s="234"/>
      <c r="T63" s="234"/>
      <c r="U63" s="234"/>
      <c r="V63" s="234"/>
      <c r="W63" s="234"/>
      <c r="X63" s="234"/>
      <c r="Y63" s="234"/>
      <c r="Z63" s="234"/>
      <c r="AA63" s="234"/>
      <c r="AB63" s="234"/>
      <c r="AC63" s="234"/>
    </row>
    <row r="64" spans="2:29" ht="27" customHeight="1">
      <c r="B64" s="234"/>
      <c r="C64" s="234"/>
      <c r="D64" s="624" t="s">
        <v>275</v>
      </c>
      <c r="E64" s="624"/>
      <c r="F64" s="624"/>
      <c r="G64" s="624"/>
      <c r="H64" s="624"/>
      <c r="I64" s="624"/>
      <c r="J64" s="624"/>
      <c r="K64" s="624"/>
      <c r="L64" s="624"/>
      <c r="M64" s="624"/>
      <c r="N64" s="624"/>
      <c r="O64" s="624"/>
      <c r="P64" s="624"/>
      <c r="Q64" s="234"/>
      <c r="R64" s="234"/>
      <c r="S64" s="234"/>
      <c r="T64" s="234"/>
      <c r="U64" s="234"/>
      <c r="V64" s="234"/>
      <c r="W64" s="234"/>
      <c r="X64" s="234"/>
      <c r="Y64" s="234"/>
      <c r="Z64" s="234"/>
      <c r="AA64" s="234"/>
      <c r="AB64" s="234"/>
      <c r="AC64" s="234"/>
    </row>
    <row r="65" spans="4:29">
      <c r="D65" s="183"/>
      <c r="E65" s="183"/>
      <c r="F65" s="183"/>
      <c r="G65" s="183"/>
      <c r="H65" s="183"/>
      <c r="I65" s="183"/>
      <c r="J65" s="183"/>
      <c r="K65" s="183"/>
      <c r="L65" s="183"/>
      <c r="M65" s="183"/>
      <c r="N65" s="183"/>
      <c r="O65" s="183"/>
      <c r="P65" s="183"/>
      <c r="Q65" s="183"/>
      <c r="R65" s="183"/>
      <c r="S65" s="183"/>
      <c r="T65" s="183"/>
      <c r="U65" s="183"/>
      <c r="V65" s="183"/>
      <c r="W65" s="183"/>
      <c r="X65" s="183"/>
      <c r="Y65" s="183"/>
      <c r="Z65" s="183"/>
      <c r="AA65" s="183"/>
      <c r="AB65" s="183"/>
      <c r="AC65" s="183"/>
    </row>
    <row r="66" spans="4:29">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row>
    <row r="67" spans="4:29">
      <c r="D67" s="276"/>
      <c r="E67" s="276"/>
      <c r="F67" s="276"/>
      <c r="G67" s="276"/>
      <c r="H67" s="276"/>
      <c r="I67" s="276"/>
      <c r="J67" s="276"/>
      <c r="K67" s="276"/>
      <c r="L67" s="276"/>
      <c r="M67" s="276"/>
      <c r="N67" s="276"/>
      <c r="O67" s="276"/>
      <c r="P67" s="276"/>
      <c r="Q67" s="276"/>
      <c r="R67" s="276"/>
      <c r="S67" s="276"/>
      <c r="T67" s="276"/>
      <c r="U67" s="276"/>
      <c r="V67" s="276"/>
      <c r="W67" s="276"/>
      <c r="X67" s="276"/>
      <c r="Y67" s="276"/>
      <c r="Z67" s="276"/>
      <c r="AA67" s="276"/>
      <c r="AB67" s="276"/>
      <c r="AC67" s="276"/>
    </row>
  </sheetData>
  <mergeCells count="19">
    <mergeCell ref="D60:P60"/>
    <mergeCell ref="D61:P61"/>
    <mergeCell ref="D62:P62"/>
    <mergeCell ref="D63:P63"/>
    <mergeCell ref="D64:P64"/>
    <mergeCell ref="H4:N4"/>
    <mergeCell ref="D7:K7"/>
    <mergeCell ref="D59:P59"/>
    <mergeCell ref="AB7:AB8"/>
    <mergeCell ref="AC7:AC8"/>
    <mergeCell ref="D53:P53"/>
    <mergeCell ref="W7:W8"/>
    <mergeCell ref="D54:P54"/>
    <mergeCell ref="D55:P55"/>
    <mergeCell ref="D56:P56"/>
    <mergeCell ref="D57:P57"/>
    <mergeCell ref="D58:P58"/>
    <mergeCell ref="L7:V7"/>
    <mergeCell ref="X7:AA7"/>
  </mergeCells>
  <hyperlinks>
    <hyperlink ref="C5" location="Índice!A1" display="VOLVER A INDICE"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59999389629810485"/>
    <pageSetUpPr fitToPage="1"/>
  </sheetPr>
  <dimension ref="B1:H32"/>
  <sheetViews>
    <sheetView workbookViewId="0"/>
  </sheetViews>
  <sheetFormatPr defaultColWidth="11.42578125" defaultRowHeight="12.75"/>
  <cols>
    <col min="1" max="1" width="2.7109375" style="137" customWidth="1"/>
    <col min="2" max="5" width="11.42578125" style="137"/>
    <col min="6" max="6" width="11.7109375" style="137" customWidth="1"/>
    <col min="7" max="16384" width="11.42578125" style="137"/>
  </cols>
  <sheetData>
    <row r="1" spans="2:8" ht="20.25" customHeight="1"/>
    <row r="2" spans="2:8" ht="12" customHeight="1">
      <c r="B2" s="493" t="s">
        <v>7</v>
      </c>
      <c r="C2" s="425"/>
      <c r="D2" s="425"/>
      <c r="E2" s="425"/>
      <c r="F2" s="425"/>
      <c r="H2" s="65" t="s">
        <v>8</v>
      </c>
    </row>
    <row r="3" spans="2:8" ht="20.25" customHeight="1">
      <c r="B3" s="425"/>
      <c r="C3" s="425"/>
      <c r="D3" s="425"/>
      <c r="E3" s="425"/>
      <c r="F3" s="425"/>
    </row>
    <row r="4" spans="2:8" ht="12.75" customHeight="1">
      <c r="B4" s="425"/>
      <c r="C4" s="425"/>
      <c r="D4" s="425"/>
      <c r="E4" s="425"/>
      <c r="F4" s="425"/>
    </row>
    <row r="6" spans="2:8">
      <c r="B6" s="569" t="s">
        <v>9</v>
      </c>
      <c r="C6" s="569"/>
      <c r="D6" s="569"/>
      <c r="E6" s="569"/>
      <c r="F6" s="569"/>
    </row>
    <row r="7" spans="2:8">
      <c r="B7" s="569"/>
      <c r="C7" s="569"/>
      <c r="D7" s="569"/>
      <c r="E7" s="569"/>
      <c r="F7" s="569"/>
    </row>
    <row r="8" spans="2:8">
      <c r="B8" s="569"/>
      <c r="C8" s="569"/>
      <c r="D8" s="569"/>
      <c r="E8" s="569"/>
      <c r="F8" s="569"/>
    </row>
    <row r="9" spans="2:8">
      <c r="B9" s="569"/>
      <c r="C9" s="569"/>
      <c r="D9" s="569"/>
      <c r="E9" s="569"/>
      <c r="F9" s="569"/>
    </row>
    <row r="10" spans="2:8" ht="12.75" customHeight="1">
      <c r="B10" s="569"/>
      <c r="C10" s="569"/>
      <c r="D10" s="569"/>
      <c r="E10" s="569"/>
      <c r="F10" s="569"/>
    </row>
    <row r="11" spans="2:8" ht="12.75" customHeight="1">
      <c r="B11" s="569"/>
      <c r="C11" s="569"/>
      <c r="D11" s="569"/>
      <c r="E11" s="569"/>
      <c r="F11" s="569"/>
    </row>
    <row r="12" spans="2:8" ht="12.75" customHeight="1">
      <c r="B12" s="569"/>
      <c r="C12" s="569"/>
      <c r="D12" s="569"/>
      <c r="E12" s="569"/>
      <c r="F12" s="569"/>
    </row>
    <row r="13" spans="2:8" ht="12.75" customHeight="1">
      <c r="B13" s="569"/>
      <c r="C13" s="569"/>
      <c r="D13" s="569"/>
      <c r="E13" s="569"/>
      <c r="F13" s="569"/>
    </row>
    <row r="14" spans="2:8">
      <c r="B14" s="569"/>
      <c r="C14" s="569"/>
      <c r="D14" s="569"/>
      <c r="E14" s="569"/>
      <c r="F14" s="569"/>
    </row>
    <row r="15" spans="2:8">
      <c r="B15" s="569"/>
      <c r="C15" s="569"/>
      <c r="D15" s="569"/>
      <c r="E15" s="569"/>
      <c r="F15" s="569"/>
    </row>
    <row r="16" spans="2:8">
      <c r="B16" s="569"/>
      <c r="C16" s="569"/>
      <c r="D16" s="569"/>
      <c r="E16" s="569"/>
      <c r="F16" s="569"/>
    </row>
    <row r="17" spans="2:6">
      <c r="B17" s="569"/>
      <c r="C17" s="569"/>
      <c r="D17" s="569"/>
      <c r="E17" s="569"/>
      <c r="F17" s="569"/>
    </row>
    <row r="18" spans="2:6">
      <c r="B18" s="569"/>
      <c r="C18" s="569"/>
      <c r="D18" s="569"/>
      <c r="E18" s="569"/>
      <c r="F18" s="569"/>
    </row>
    <row r="19" spans="2:6">
      <c r="B19" s="569"/>
      <c r="C19" s="569"/>
      <c r="D19" s="569"/>
      <c r="E19" s="569"/>
      <c r="F19" s="569"/>
    </row>
    <row r="20" spans="2:6">
      <c r="B20" s="569"/>
      <c r="C20" s="569"/>
      <c r="D20" s="569"/>
      <c r="E20" s="569"/>
      <c r="F20" s="569"/>
    </row>
    <row r="21" spans="2:6">
      <c r="B21" s="569"/>
      <c r="C21" s="569"/>
      <c r="D21" s="569"/>
      <c r="E21" s="569"/>
      <c r="F21" s="569"/>
    </row>
    <row r="22" spans="2:6">
      <c r="B22" s="569"/>
      <c r="C22" s="569"/>
      <c r="D22" s="569"/>
      <c r="E22" s="569"/>
      <c r="F22" s="569"/>
    </row>
    <row r="23" spans="2:6">
      <c r="B23" s="569"/>
      <c r="C23" s="569"/>
      <c r="D23" s="569"/>
      <c r="E23" s="569"/>
      <c r="F23" s="569"/>
    </row>
    <row r="24" spans="2:6">
      <c r="B24" s="569"/>
      <c r="C24" s="569"/>
      <c r="D24" s="569"/>
      <c r="E24" s="569"/>
      <c r="F24" s="569"/>
    </row>
    <row r="25" spans="2:6">
      <c r="B25" s="569"/>
      <c r="C25" s="569"/>
      <c r="D25" s="569"/>
      <c r="E25" s="569"/>
      <c r="F25" s="569"/>
    </row>
    <row r="26" spans="2:6">
      <c r="B26" s="569"/>
      <c r="C26" s="569"/>
      <c r="D26" s="569"/>
      <c r="E26" s="569"/>
      <c r="F26" s="569"/>
    </row>
    <row r="27" spans="2:6">
      <c r="B27" s="569"/>
      <c r="C27" s="569"/>
      <c r="D27" s="569"/>
      <c r="E27" s="569"/>
      <c r="F27" s="569"/>
    </row>
    <row r="28" spans="2:6">
      <c r="B28" s="569"/>
      <c r="C28" s="569"/>
      <c r="D28" s="569"/>
      <c r="E28" s="569"/>
      <c r="F28" s="569"/>
    </row>
    <row r="29" spans="2:6">
      <c r="B29" s="569"/>
      <c r="C29" s="569"/>
      <c r="D29" s="569"/>
      <c r="E29" s="569"/>
      <c r="F29" s="569"/>
    </row>
    <row r="30" spans="2:6">
      <c r="B30" s="569"/>
      <c r="C30" s="569"/>
      <c r="D30" s="569"/>
      <c r="E30" s="569"/>
      <c r="F30" s="569"/>
    </row>
    <row r="31" spans="2:6">
      <c r="B31" s="569"/>
      <c r="C31" s="569"/>
      <c r="D31" s="569"/>
      <c r="E31" s="569"/>
      <c r="F31" s="569"/>
    </row>
    <row r="32" spans="2:6">
      <c r="B32" s="569"/>
      <c r="C32" s="569"/>
      <c r="D32" s="569"/>
      <c r="E32" s="569"/>
      <c r="F32" s="569"/>
    </row>
  </sheetData>
  <mergeCells count="1">
    <mergeCell ref="B6:F32"/>
  </mergeCells>
  <hyperlinks>
    <hyperlink ref="H2" location="Índice!A1" display="IR A ÍNDICE" xr:uid="{00000000-0004-0000-0100-000000000000}"/>
  </hyperlinks>
  <pageMargins left="0.75" right="0.75" top="1" bottom="1" header="0" footer="0"/>
  <pageSetup paperSize="9" scale="7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T41"/>
  <sheetViews>
    <sheetView workbookViewId="0">
      <selection activeCell="B40" sqref="B40:B41"/>
    </sheetView>
  </sheetViews>
  <sheetFormatPr defaultColWidth="9.140625" defaultRowHeight="15"/>
  <cols>
    <col min="1" max="1" width="2.5703125" style="44" customWidth="1"/>
    <col min="2" max="2" width="6" style="44" customWidth="1"/>
    <col min="3" max="3" width="20.85546875" style="44" bestFit="1" customWidth="1"/>
    <col min="4" max="4" width="22.42578125" style="44" customWidth="1"/>
    <col min="5" max="5" width="15.42578125" style="44" customWidth="1"/>
    <col min="6" max="6" width="9.140625" style="44"/>
    <col min="7" max="7" width="13.5703125" style="44" hidden="1" customWidth="1"/>
    <col min="8" max="8" width="0" style="44" hidden="1" customWidth="1"/>
    <col min="9" max="16384" width="9.140625" style="44"/>
  </cols>
  <sheetData>
    <row r="2" spans="2:8">
      <c r="B2" s="80" t="s">
        <v>193</v>
      </c>
    </row>
    <row r="3" spans="2:8">
      <c r="B3" s="80" t="s">
        <v>76</v>
      </c>
    </row>
    <row r="4" spans="2:8">
      <c r="B4" s="80" t="s">
        <v>221</v>
      </c>
    </row>
    <row r="5" spans="2:8">
      <c r="B5" s="67" t="s">
        <v>78</v>
      </c>
    </row>
    <row r="7" spans="2:8">
      <c r="B7" s="50" t="s">
        <v>79</v>
      </c>
      <c r="C7" s="48"/>
      <c r="D7" s="48"/>
      <c r="E7" s="48" t="s">
        <v>107</v>
      </c>
    </row>
    <row r="8" spans="2:8">
      <c r="B8" s="52"/>
      <c r="C8" s="52" t="s">
        <v>194</v>
      </c>
      <c r="D8" s="48"/>
      <c r="E8" s="48"/>
      <c r="G8" s="249" t="s">
        <v>248</v>
      </c>
      <c r="H8" s="249" t="s">
        <v>249</v>
      </c>
    </row>
    <row r="9" spans="2:8">
      <c r="B9" s="49"/>
      <c r="C9" s="51" t="s">
        <v>225</v>
      </c>
      <c r="D9" s="49"/>
      <c r="E9" s="47">
        <f>(((('Balance de energía'!C3*1000000000)/G9)/1000)/H9)/1000</f>
        <v>239.85792500000005</v>
      </c>
      <c r="G9" s="254">
        <v>10862</v>
      </c>
      <c r="H9" s="254">
        <v>0.84794000000000003</v>
      </c>
    </row>
    <row r="10" spans="2:8">
      <c r="B10" s="49"/>
      <c r="C10" s="51" t="s">
        <v>226</v>
      </c>
      <c r="D10" s="49"/>
      <c r="E10" s="47">
        <f>(((('Producción bruta'!E10*1000000000)/G10)/1000)/H10)/1000</f>
        <v>1204.6427476945428</v>
      </c>
      <c r="G10" s="254">
        <v>9341</v>
      </c>
      <c r="H10" s="254">
        <v>1</v>
      </c>
    </row>
    <row r="11" spans="2:8">
      <c r="B11" s="49"/>
      <c r="C11" s="51" t="s">
        <v>227</v>
      </c>
      <c r="D11" s="49"/>
      <c r="E11" s="47">
        <f>(((('Producción bruta'!E11*1000000000)/G11)/1000)/H11)/1000</f>
        <v>1524.4818065714285</v>
      </c>
      <c r="G11" s="254">
        <v>7000</v>
      </c>
      <c r="H11" s="254">
        <v>1</v>
      </c>
    </row>
    <row r="12" spans="2:8">
      <c r="B12" s="49"/>
      <c r="C12" s="51" t="s">
        <v>228</v>
      </c>
      <c r="D12" s="49"/>
      <c r="E12" s="47">
        <f>(((('Producción bruta'!E12*1000000000)/G12)/1000)/H12)/1000</f>
        <v>22105.588672405385</v>
      </c>
      <c r="G12" s="254">
        <v>3500</v>
      </c>
      <c r="H12" s="254">
        <v>1</v>
      </c>
    </row>
    <row r="13" spans="2:8">
      <c r="B13" s="49"/>
      <c r="C13" s="51" t="s">
        <v>229</v>
      </c>
      <c r="D13" s="49"/>
      <c r="E13" s="47">
        <f>(((('Producción bruta'!E13*1000000000)/G13)/1000)/H13)/1000</f>
        <v>19116.049738999995</v>
      </c>
      <c r="G13" s="254">
        <v>860</v>
      </c>
      <c r="H13" s="254">
        <v>1</v>
      </c>
    </row>
    <row r="14" spans="2:8">
      <c r="B14" s="49"/>
      <c r="C14" s="51" t="s">
        <v>230</v>
      </c>
      <c r="D14" s="49"/>
      <c r="E14" s="47">
        <f>(((('Producción bruta'!E14*1000000000)/G14)/1000)/H14)/1000</f>
        <v>2451.8394590000007</v>
      </c>
      <c r="G14" s="254">
        <v>860</v>
      </c>
      <c r="H14" s="254">
        <v>1</v>
      </c>
    </row>
    <row r="15" spans="2:8">
      <c r="B15" s="49"/>
      <c r="C15" s="51" t="s">
        <v>231</v>
      </c>
      <c r="D15" s="49"/>
      <c r="E15" s="47">
        <f>(((('Producción bruta'!E15*1000000000)/G15)/1000)/H15)/1000</f>
        <v>2638.8392108799999</v>
      </c>
      <c r="G15" s="254">
        <v>860</v>
      </c>
      <c r="H15" s="254">
        <v>1</v>
      </c>
    </row>
    <row r="16" spans="2:8">
      <c r="B16" s="49"/>
      <c r="C16" s="51" t="s">
        <v>232</v>
      </c>
      <c r="D16" s="49"/>
      <c r="E16" s="47">
        <f>(((('Producción bruta'!E16*1000000000)/G16)/1000)/H16)/1000</f>
        <v>159.83467132231692</v>
      </c>
      <c r="G16" s="254">
        <v>5600</v>
      </c>
      <c r="H16" s="254">
        <v>1</v>
      </c>
    </row>
    <row r="17" spans="2:20">
      <c r="B17" s="52"/>
      <c r="C17" s="52" t="s">
        <v>195</v>
      </c>
      <c r="D17" s="46"/>
      <c r="E17" s="46"/>
      <c r="G17" s="254"/>
      <c r="H17" s="254"/>
    </row>
    <row r="18" spans="2:20">
      <c r="B18" s="49"/>
      <c r="C18" s="57" t="s">
        <v>276</v>
      </c>
      <c r="D18" s="57"/>
      <c r="E18" s="47">
        <f>(((('Producción bruta'!E18*1000000000)/G18)/1000)/H18)/1000</f>
        <v>75451.773508270213</v>
      </c>
      <c r="G18" s="254">
        <v>860</v>
      </c>
      <c r="H18" s="254">
        <v>1</v>
      </c>
    </row>
    <row r="19" spans="2:20">
      <c r="B19" s="54"/>
      <c r="C19" s="56" t="s">
        <v>196</v>
      </c>
      <c r="D19" s="56"/>
      <c r="E19" s="54"/>
      <c r="G19" s="254"/>
      <c r="H19" s="254"/>
    </row>
    <row r="20" spans="2:20">
      <c r="B20" s="49"/>
      <c r="C20" s="49"/>
      <c r="D20" s="57" t="s">
        <v>233</v>
      </c>
      <c r="E20" s="47">
        <f>(((('Producción bruta'!E20*1000000000)/G20)/1000)/H20)/1000</f>
        <v>3461.307444999999</v>
      </c>
      <c r="G20" s="254">
        <v>10900</v>
      </c>
      <c r="H20" s="254">
        <v>0.84</v>
      </c>
      <c r="J20" s="253"/>
      <c r="K20" s="254"/>
      <c r="L20" s="254"/>
      <c r="M20" s="254"/>
      <c r="N20" s="254"/>
      <c r="O20" s="254"/>
      <c r="P20" s="254"/>
      <c r="Q20" s="255"/>
      <c r="R20" s="256"/>
      <c r="S20" s="257"/>
      <c r="T20" s="232"/>
    </row>
    <row r="21" spans="2:20">
      <c r="B21" s="49"/>
      <c r="C21" s="49"/>
      <c r="D21" s="51" t="s">
        <v>234</v>
      </c>
      <c r="E21" s="47">
        <f>(((('Producción bruta'!E21*1000000000)/G21)/1000)/H21)/1000</f>
        <v>1219.5896167999997</v>
      </c>
      <c r="G21" s="254">
        <v>10500</v>
      </c>
      <c r="H21" s="254">
        <v>1</v>
      </c>
      <c r="J21" s="253"/>
      <c r="K21" s="261"/>
      <c r="L21" s="262"/>
      <c r="M21" s="262"/>
      <c r="N21" s="262"/>
      <c r="O21" s="262"/>
      <c r="P21" s="262"/>
      <c r="Q21" s="263"/>
      <c r="R21" s="234"/>
      <c r="S21" s="264"/>
      <c r="T21" s="234"/>
    </row>
    <row r="22" spans="2:20">
      <c r="B22" s="49"/>
      <c r="C22" s="49"/>
      <c r="D22" s="51" t="s">
        <v>235</v>
      </c>
      <c r="E22" s="47">
        <f>(((('Producción bruta'!E22*1000000000)/G22)/1000)/H22)/1000</f>
        <v>4073.7522948999999</v>
      </c>
      <c r="G22" s="254">
        <v>11200</v>
      </c>
      <c r="H22" s="254">
        <v>0.73</v>
      </c>
      <c r="J22" s="253"/>
      <c r="K22" s="253"/>
    </row>
    <row r="23" spans="2:20">
      <c r="B23" s="49"/>
      <c r="C23" s="49"/>
      <c r="D23" s="51" t="s">
        <v>236</v>
      </c>
      <c r="E23" s="47">
        <f>(((('Producción bruta'!E23*1000000000)/G23)/1000)/H23)/1000</f>
        <v>198.47210100000001</v>
      </c>
      <c r="G23" s="254">
        <v>11100</v>
      </c>
      <c r="H23" s="254">
        <v>0.81</v>
      </c>
      <c r="J23" s="254"/>
      <c r="K23" s="253"/>
    </row>
    <row r="24" spans="2:20">
      <c r="B24" s="49"/>
      <c r="C24" s="49"/>
      <c r="D24" s="51" t="s">
        <v>237</v>
      </c>
      <c r="E24" s="47">
        <f>(((('Producción bruta'!E24*1000000000)/G24)/1000)/H24)/1000</f>
        <v>250.54504722499999</v>
      </c>
      <c r="G24" s="254">
        <v>12100</v>
      </c>
      <c r="H24" s="254">
        <v>1</v>
      </c>
      <c r="J24" s="254"/>
      <c r="K24" s="253"/>
    </row>
    <row r="25" spans="2:20">
      <c r="B25" s="49"/>
      <c r="C25" s="49"/>
      <c r="D25" s="51" t="s">
        <v>238</v>
      </c>
      <c r="E25" s="47">
        <f>(((('Producción bruta'!E25*1000000000)/G25)/1000)/H25)/1000</f>
        <v>5.6400530000000009</v>
      </c>
      <c r="G25" s="254">
        <v>11400</v>
      </c>
      <c r="H25" s="254">
        <v>0.7</v>
      </c>
      <c r="J25" s="254"/>
      <c r="K25" s="253"/>
    </row>
    <row r="26" spans="2:20">
      <c r="B26" s="49"/>
      <c r="C26" s="49"/>
      <c r="D26" s="51" t="s">
        <v>239</v>
      </c>
      <c r="E26" s="47">
        <f>(((('Producción bruta'!E26*1000000000)/G26)/1000)/H26)/1000</f>
        <v>681.19102699999996</v>
      </c>
      <c r="G26" s="254">
        <v>11100</v>
      </c>
      <c r="H26" s="254">
        <v>0.81</v>
      </c>
      <c r="J26" s="254"/>
      <c r="K26" s="253"/>
    </row>
    <row r="27" spans="2:20" ht="15" customHeight="1">
      <c r="B27" s="49"/>
      <c r="C27" s="49"/>
      <c r="D27" s="51" t="s">
        <v>240</v>
      </c>
      <c r="E27" s="47">
        <f>(((('Producción bruta'!E27*1000000000)/G27)/1000)/H27)/1000</f>
        <v>71.977999999999994</v>
      </c>
      <c r="G27" s="254">
        <v>11500</v>
      </c>
      <c r="H27" s="254">
        <v>0.67</v>
      </c>
      <c r="J27" s="254"/>
      <c r="K27" s="253"/>
    </row>
    <row r="28" spans="2:20" ht="15" customHeight="1">
      <c r="B28" s="49"/>
      <c r="C28" s="49"/>
      <c r="D28" s="51" t="s">
        <v>241</v>
      </c>
      <c r="E28" s="47">
        <f>(((('Producción bruta'!E28*1000000000)/G28)/1000)/H28)/1000</f>
        <v>0.35080744950000015</v>
      </c>
      <c r="G28" s="254">
        <v>4260</v>
      </c>
      <c r="H28" s="254">
        <v>1</v>
      </c>
      <c r="J28" s="254"/>
      <c r="K28" s="253"/>
    </row>
    <row r="29" spans="2:20">
      <c r="B29" s="49"/>
      <c r="C29" s="49"/>
      <c r="D29" s="51" t="s">
        <v>242</v>
      </c>
      <c r="E29" s="47">
        <f>(((('Producción bruta'!E29*1000000000)/G29)/1000)/H29)/1000</f>
        <v>364.71107914628578</v>
      </c>
      <c r="G29" s="254">
        <v>7000</v>
      </c>
      <c r="H29" s="254">
        <v>1</v>
      </c>
      <c r="J29" s="255"/>
      <c r="K29" s="253"/>
    </row>
    <row r="30" spans="2:20">
      <c r="B30" s="49"/>
      <c r="C30" s="49"/>
      <c r="D30" s="51" t="s">
        <v>243</v>
      </c>
      <c r="E30" s="47">
        <f>(((('Producción bruta'!E30*1000000000)/G30)/1000)/H30)/1000</f>
        <v>304.73266559362912</v>
      </c>
      <c r="G30" s="254">
        <v>9644</v>
      </c>
      <c r="H30" s="254">
        <v>1</v>
      </c>
      <c r="J30" s="256"/>
      <c r="K30" s="234"/>
    </row>
    <row r="31" spans="2:20">
      <c r="B31" s="58"/>
      <c r="C31" s="58" t="s">
        <v>198</v>
      </c>
      <c r="D31" s="55"/>
      <c r="E31" s="54"/>
      <c r="G31" s="254"/>
      <c r="H31" s="254"/>
      <c r="J31" s="257"/>
      <c r="K31" s="264"/>
    </row>
    <row r="32" spans="2:20">
      <c r="B32" s="49"/>
      <c r="C32" s="49"/>
      <c r="D32" s="51" t="s">
        <v>244</v>
      </c>
      <c r="E32" s="47">
        <f>(((('Producción bruta'!E32*1000000000)/G32)/1000)/H32)/1000</f>
        <v>373.28571428571428</v>
      </c>
      <c r="G32" s="254">
        <v>7000</v>
      </c>
      <c r="H32" s="254">
        <v>1</v>
      </c>
      <c r="J32" s="232"/>
      <c r="K32" s="234"/>
    </row>
    <row r="33" spans="2:8">
      <c r="B33" s="49"/>
      <c r="C33" s="49"/>
      <c r="D33" s="51" t="s">
        <v>245</v>
      </c>
      <c r="E33" s="47">
        <f>(((('Producción bruta'!E33*1000000000)/G33)/1000)/H33)/1000</f>
        <v>200525.27472527471</v>
      </c>
      <c r="G33" s="254">
        <v>4.55</v>
      </c>
      <c r="H33" s="254">
        <v>1</v>
      </c>
    </row>
    <row r="34" spans="2:8">
      <c r="B34" s="49"/>
      <c r="C34" s="49"/>
      <c r="D34" s="51" t="s">
        <v>246</v>
      </c>
      <c r="E34" s="47">
        <f>(((('Producción bruta'!E34*1000000000)/G34)/1000)/H34)/1000</f>
        <v>17.175000000000001</v>
      </c>
      <c r="G34" s="254">
        <v>10000</v>
      </c>
      <c r="H34" s="254">
        <v>1</v>
      </c>
    </row>
    <row r="35" spans="2:8">
      <c r="B35" s="49"/>
      <c r="C35" s="49"/>
      <c r="D35" s="51" t="s">
        <v>247</v>
      </c>
      <c r="E35" s="47">
        <f>(((('Producción bruta'!E35*1000000000)/G35)/1000)/H35)/1000</f>
        <v>977586.11111111112</v>
      </c>
      <c r="G35" s="254">
        <v>0.72</v>
      </c>
      <c r="H35" s="254">
        <v>1</v>
      </c>
    </row>
    <row r="36" spans="2:8">
      <c r="B36" s="58"/>
      <c r="C36" s="58" t="s">
        <v>200</v>
      </c>
      <c r="D36" s="55"/>
      <c r="E36" s="59"/>
      <c r="G36" s="254"/>
      <c r="H36" s="254"/>
    </row>
    <row r="37" spans="2:8" ht="15" customHeight="1">
      <c r="B37" s="49"/>
      <c r="C37" s="49"/>
      <c r="D37" s="51" t="s">
        <v>223</v>
      </c>
      <c r="E37" s="53">
        <f>(((('Producción bruta'!E37*1000000000)/G37)/1000)/H37)/1000</f>
        <v>11.071922376260869</v>
      </c>
      <c r="G37" s="254">
        <v>4600</v>
      </c>
      <c r="H37" s="254">
        <v>1</v>
      </c>
    </row>
    <row r="38" spans="2:8">
      <c r="B38" s="49"/>
      <c r="C38" s="49"/>
      <c r="D38" s="51" t="s">
        <v>224</v>
      </c>
      <c r="E38" s="53">
        <f>(((('Producción bruta'!E38*1000000000)/G38)/1000)/H38)/1000</f>
        <v>394.61300000000006</v>
      </c>
      <c r="G38" s="254">
        <v>5413</v>
      </c>
      <c r="H38" s="254">
        <v>1</v>
      </c>
    </row>
    <row r="40" spans="2:8">
      <c r="B40" s="66" t="s">
        <v>91</v>
      </c>
    </row>
    <row r="41" spans="2:8">
      <c r="B41" s="66" t="s">
        <v>92</v>
      </c>
    </row>
  </sheetData>
  <hyperlinks>
    <hyperlink ref="B5" location="Índice!A1" display="VOLVER A INDICE"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3">
    <tabColor theme="6" tint="0.39997558519241921"/>
    <pageSetUpPr fitToPage="1"/>
  </sheetPr>
  <dimension ref="A1:S69"/>
  <sheetViews>
    <sheetView workbookViewId="0"/>
  </sheetViews>
  <sheetFormatPr defaultColWidth="11.42578125" defaultRowHeight="12.75"/>
  <cols>
    <col min="1" max="1" width="1.42578125" style="281" customWidth="1"/>
    <col min="2" max="2" width="27.7109375" style="281" customWidth="1"/>
    <col min="3" max="3" width="12.140625" style="281" bestFit="1" customWidth="1"/>
    <col min="4" max="6" width="13.28515625" style="281" customWidth="1"/>
    <col min="7" max="7" width="23.28515625" style="281" bestFit="1" customWidth="1"/>
    <col min="8" max="8" width="14.7109375" style="281" bestFit="1" customWidth="1"/>
    <col min="9" max="17" width="11.42578125" style="280"/>
    <col min="18" max="16384" width="11.42578125" style="281"/>
  </cols>
  <sheetData>
    <row r="1" spans="1:19" ht="6.75" customHeight="1">
      <c r="A1" s="278"/>
      <c r="B1" s="278"/>
      <c r="C1" s="278"/>
      <c r="D1" s="278"/>
      <c r="E1" s="278"/>
      <c r="F1" s="278"/>
      <c r="G1" s="278"/>
      <c r="H1" s="278"/>
      <c r="I1" s="279"/>
      <c r="J1" s="279"/>
      <c r="K1" s="279"/>
    </row>
    <row r="2" spans="1:19" ht="15.95" customHeight="1">
      <c r="A2" s="278"/>
      <c r="B2" s="80" t="s">
        <v>106</v>
      </c>
      <c r="C2" s="80"/>
      <c r="D2" s="80"/>
      <c r="E2" s="80"/>
      <c r="F2" s="80"/>
      <c r="G2" s="80"/>
      <c r="H2" s="80"/>
      <c r="J2" s="282"/>
      <c r="K2" s="279"/>
    </row>
    <row r="3" spans="1:19" ht="15.95" customHeight="1">
      <c r="A3" s="278"/>
      <c r="B3" s="80" t="s">
        <v>76</v>
      </c>
      <c r="C3" s="80"/>
      <c r="D3" s="80"/>
      <c r="E3" s="80"/>
      <c r="F3" s="80"/>
      <c r="G3" s="80"/>
      <c r="H3" s="80"/>
      <c r="J3" s="283"/>
      <c r="K3" s="279"/>
    </row>
    <row r="4" spans="1:19" ht="15.95" customHeight="1">
      <c r="A4" s="278"/>
      <c r="B4" s="80" t="s">
        <v>221</v>
      </c>
      <c r="D4" s="80"/>
      <c r="E4" s="80"/>
      <c r="F4" s="80"/>
      <c r="G4" s="80"/>
      <c r="H4" s="80"/>
      <c r="I4" s="283"/>
      <c r="J4" s="284"/>
      <c r="K4" s="279"/>
    </row>
    <row r="5" spans="1:19" ht="15.95" customHeight="1">
      <c r="A5" s="278"/>
      <c r="B5" s="67" t="s">
        <v>78</v>
      </c>
      <c r="C5" s="67"/>
      <c r="D5" s="80"/>
      <c r="E5" s="80"/>
      <c r="F5" s="80"/>
      <c r="G5" s="80"/>
      <c r="H5" s="80"/>
      <c r="I5" s="283"/>
      <c r="J5" s="284"/>
      <c r="K5" s="279"/>
    </row>
    <row r="6" spans="1:19" ht="15.95" customHeight="1">
      <c r="A6" s="278"/>
      <c r="B6" s="80"/>
      <c r="C6" s="80"/>
      <c r="D6" s="80"/>
      <c r="E6" s="80"/>
      <c r="F6" s="80"/>
      <c r="G6" s="80"/>
      <c r="H6" s="80"/>
      <c r="I6" s="283"/>
      <c r="J6" s="284"/>
      <c r="K6" s="279"/>
    </row>
    <row r="7" spans="1:19" ht="15.95" customHeight="1">
      <c r="A7" s="278"/>
      <c r="B7" s="434" t="s">
        <v>79</v>
      </c>
      <c r="C7" s="130" t="s">
        <v>277</v>
      </c>
      <c r="D7" s="130" t="s">
        <v>64</v>
      </c>
      <c r="E7" s="130" t="s">
        <v>108</v>
      </c>
      <c r="F7" s="130" t="s">
        <v>109</v>
      </c>
      <c r="G7" s="130" t="s">
        <v>278</v>
      </c>
      <c r="H7" s="46" t="s">
        <v>279</v>
      </c>
      <c r="I7" s="283"/>
      <c r="J7" s="80"/>
      <c r="K7" s="279"/>
    </row>
    <row r="8" spans="1:19" ht="15.95" customHeight="1">
      <c r="A8" s="278"/>
      <c r="B8" s="129" t="s">
        <v>280</v>
      </c>
      <c r="C8" s="47" t="s">
        <v>281</v>
      </c>
      <c r="D8" s="47">
        <f>'Balance Energético (u.físicas)'!D9</f>
        <v>239.85792500000005</v>
      </c>
      <c r="E8" s="47">
        <f>'Balance Energético (u.físicas)'!$D$10</f>
        <v>9650.0371290000003</v>
      </c>
      <c r="F8" s="47">
        <f>'Balance Energético (u.físicas)'!$D$11</f>
        <v>0</v>
      </c>
      <c r="G8" s="136">
        <f>'Balance Energético (u.físicas)'!$D$14</f>
        <v>-57.41895199999999</v>
      </c>
      <c r="H8" s="389">
        <f>'Balance Energético (u.físicas)'!$D$16</f>
        <v>9947.3140060000023</v>
      </c>
      <c r="I8" s="285"/>
      <c r="J8" s="281"/>
      <c r="K8" s="279"/>
      <c r="R8" s="280"/>
      <c r="S8" s="280"/>
    </row>
    <row r="9" spans="1:19" ht="15.95" customHeight="1">
      <c r="A9" s="278"/>
      <c r="B9" s="129" t="s">
        <v>136</v>
      </c>
      <c r="C9" s="47" t="s">
        <v>282</v>
      </c>
      <c r="D9" s="47">
        <f>'Balance Energético (u.físicas)'!$E$9</f>
        <v>1204.6427476945428</v>
      </c>
      <c r="E9" s="47">
        <f>'Balance Energético (u.físicas)'!$E$10</f>
        <v>4348.7928594368923</v>
      </c>
      <c r="F9" s="47">
        <f>+'Balance Energético (u.físicas)'!$E$11</f>
        <v>360.12032972915108</v>
      </c>
      <c r="G9" s="136">
        <f>+'Balance Energético (u.físicas)'!E$14</f>
        <v>21.290208102273848</v>
      </c>
      <c r="H9" s="389">
        <f>+'Balance Energético (u.físicas)'!$E$16</f>
        <v>5172.0250693000089</v>
      </c>
      <c r="I9" s="285"/>
      <c r="J9" s="286"/>
      <c r="K9" s="279"/>
      <c r="R9" s="280"/>
      <c r="S9" s="280"/>
    </row>
    <row r="10" spans="1:19" ht="15.95" customHeight="1">
      <c r="A10" s="278"/>
      <c r="B10" s="129" t="s">
        <v>84</v>
      </c>
      <c r="C10" s="47" t="s">
        <v>283</v>
      </c>
      <c r="D10" s="47">
        <f>+'Balance Energético (u.físicas)'!$F$9</f>
        <v>1524.4818065714285</v>
      </c>
      <c r="E10" s="47">
        <f>+'Balance Energético (u.físicas)'!$F$10</f>
        <v>9962.2113606171424</v>
      </c>
      <c r="F10" s="47">
        <f>+'Balance Energético (u.físicas)'!$F$11</f>
        <v>525.4719483428571</v>
      </c>
      <c r="G10" s="136">
        <f>+'Balance Energético (u.físicas)'!F$14</f>
        <v>289.65228545428573</v>
      </c>
      <c r="H10" s="389">
        <f>+'Balance Energético (u.físicas)'!$F$16</f>
        <v>10671.568933391427</v>
      </c>
      <c r="I10" s="285"/>
      <c r="J10" s="286"/>
      <c r="K10" s="279"/>
      <c r="R10" s="280"/>
      <c r="S10" s="280"/>
    </row>
    <row r="11" spans="1:19" ht="15.95" customHeight="1">
      <c r="A11" s="278"/>
      <c r="B11" s="129" t="s">
        <v>284</v>
      </c>
      <c r="C11" s="47" t="s">
        <v>283</v>
      </c>
      <c r="D11" s="47">
        <f>+'Balance Energético (u.físicas)'!$G9</f>
        <v>22105.588672405385</v>
      </c>
      <c r="E11" s="47">
        <f>+'Balance Energético (u.físicas)'!$G10</f>
        <v>1.7845840000000002</v>
      </c>
      <c r="F11" s="47">
        <f>+'Balance Energético (u.físicas)'!$G11</f>
        <v>0</v>
      </c>
      <c r="G11" s="136">
        <f>+'Balance Energético (u.físicas)'!$G14</f>
        <v>31.872144651851421</v>
      </c>
      <c r="H11" s="389">
        <f>+'Balance Energético (u.físicas)'!$G16</f>
        <v>22075.501111753532</v>
      </c>
      <c r="I11" s="285"/>
      <c r="J11" s="286"/>
      <c r="K11" s="279"/>
      <c r="R11" s="280"/>
      <c r="S11" s="280"/>
    </row>
    <row r="12" spans="1:19" ht="15.95" customHeight="1">
      <c r="A12" s="278"/>
      <c r="B12" s="129" t="s">
        <v>285</v>
      </c>
      <c r="C12" s="47" t="s">
        <v>286</v>
      </c>
      <c r="D12" s="47">
        <f>+'Balance Energético (u.físicas)'!$H9</f>
        <v>19116.049738999995</v>
      </c>
      <c r="E12" s="47">
        <f>+'Balance Energético (u.físicas)'!$H10</f>
        <v>0</v>
      </c>
      <c r="F12" s="47">
        <f>+'Balance Energético (u.físicas)'!$H11</f>
        <v>0</v>
      </c>
      <c r="G12" s="136">
        <f>+'Balance Energético (u.físicas)'!$H14</f>
        <v>0</v>
      </c>
      <c r="H12" s="389">
        <f>+'Balance Energético (u.físicas)'!$H16</f>
        <v>19116.049738999995</v>
      </c>
      <c r="I12" s="285"/>
      <c r="J12" s="286"/>
      <c r="K12" s="279"/>
      <c r="R12" s="280"/>
      <c r="S12" s="280"/>
    </row>
    <row r="13" spans="1:19" ht="15.95" customHeight="1">
      <c r="A13" s="278"/>
      <c r="B13" s="129" t="s">
        <v>287</v>
      </c>
      <c r="C13" s="47" t="s">
        <v>286</v>
      </c>
      <c r="D13" s="47">
        <f>+'Balance Energético (u.físicas)'!$I9</f>
        <v>2451.8394590000007</v>
      </c>
      <c r="E13" s="47">
        <f>+'Balance Energético (u.físicas)'!$I10</f>
        <v>0</v>
      </c>
      <c r="F13" s="47">
        <f>+'Balance Energético (u.físicas)'!$I11</f>
        <v>0</v>
      </c>
      <c r="G13" s="136">
        <f>+'Balance Energético (u.físicas)'!$I14</f>
        <v>0</v>
      </c>
      <c r="H13" s="389">
        <f>+'Balance Energético (u.físicas)'!$I16</f>
        <v>2451.8394590000007</v>
      </c>
      <c r="I13" s="285"/>
      <c r="J13" s="286"/>
      <c r="K13" s="279"/>
      <c r="R13" s="280"/>
      <c r="S13" s="280"/>
    </row>
    <row r="14" spans="1:19" ht="15.95" customHeight="1">
      <c r="A14" s="278"/>
      <c r="B14" s="129" t="s">
        <v>288</v>
      </c>
      <c r="C14" s="47" t="s">
        <v>286</v>
      </c>
      <c r="D14" s="47">
        <f>+'Balance Energético (u.físicas)'!$J9</f>
        <v>2638.8392108799999</v>
      </c>
      <c r="E14" s="47">
        <f>+'Balance Energético (u.físicas)'!$J10</f>
        <v>0</v>
      </c>
      <c r="F14" s="47">
        <f>+'Balance Energético (u.físicas)'!$J11</f>
        <v>0</v>
      </c>
      <c r="G14" s="136">
        <f>+'Balance Energético (u.físicas)'!$J14</f>
        <v>0</v>
      </c>
      <c r="H14" s="389">
        <f>+'Balance Energético (u.físicas)'!$J16</f>
        <v>2638.8392108799999</v>
      </c>
      <c r="I14" s="285"/>
      <c r="J14" s="286"/>
      <c r="K14" s="279"/>
      <c r="R14" s="280"/>
      <c r="S14" s="280"/>
    </row>
    <row r="15" spans="1:19" ht="15.95" customHeight="1">
      <c r="A15" s="278"/>
      <c r="B15" s="129" t="s">
        <v>289</v>
      </c>
      <c r="C15" s="47" t="s">
        <v>282</v>
      </c>
      <c r="D15" s="47">
        <f>+'Balance Energético (u.físicas)'!$K9</f>
        <v>159.83467132231692</v>
      </c>
      <c r="E15" s="47">
        <f>+'Balance Energético (u.físicas)'!$K10</f>
        <v>0</v>
      </c>
      <c r="F15" s="47">
        <f>+'Balance Energético (u.físicas)'!$K11</f>
        <v>0</v>
      </c>
      <c r="G15" s="136">
        <f>+'Balance Energético (u.físicas)'!$K14</f>
        <v>0</v>
      </c>
      <c r="H15" s="389">
        <f>+'Balance Energético (u.físicas)'!$K16</f>
        <v>159.83467132231692</v>
      </c>
      <c r="I15" s="285"/>
      <c r="J15" s="286"/>
      <c r="K15" s="279"/>
      <c r="R15" s="280"/>
      <c r="S15" s="280"/>
    </row>
    <row r="16" spans="1:19" s="280" customFormat="1">
      <c r="A16" s="279"/>
      <c r="D16" s="287"/>
      <c r="E16" s="288"/>
      <c r="F16" s="287"/>
      <c r="G16" s="289"/>
      <c r="H16" s="290"/>
      <c r="I16" s="290"/>
      <c r="J16" s="284"/>
      <c r="K16" s="279"/>
    </row>
    <row r="17" spans="1:11" s="280" customFormat="1">
      <c r="A17" s="279"/>
      <c r="B17" s="66" t="s">
        <v>93</v>
      </c>
      <c r="C17" s="163"/>
      <c r="D17" s="291"/>
      <c r="E17" s="291"/>
      <c r="F17" s="291"/>
      <c r="G17" s="291"/>
      <c r="H17" s="291"/>
      <c r="I17" s="291"/>
      <c r="J17" s="193"/>
      <c r="K17" s="279"/>
    </row>
    <row r="18" spans="1:11" s="280" customFormat="1">
      <c r="A18" s="279"/>
      <c r="B18" s="66" t="s">
        <v>142</v>
      </c>
      <c r="C18" s="163"/>
      <c r="D18" s="291"/>
      <c r="E18" s="291"/>
      <c r="F18" s="291"/>
      <c r="G18" s="291"/>
      <c r="H18" s="291"/>
      <c r="I18" s="291"/>
      <c r="J18" s="193"/>
      <c r="K18" s="279"/>
    </row>
    <row r="19" spans="1:11" s="280" customFormat="1">
      <c r="A19" s="279"/>
      <c r="D19" s="284"/>
      <c r="E19" s="286"/>
      <c r="F19" s="284"/>
      <c r="G19" s="284"/>
      <c r="H19" s="284"/>
      <c r="I19" s="284"/>
      <c r="J19" s="284"/>
      <c r="K19" s="279"/>
    </row>
    <row r="20" spans="1:11" s="280" customFormat="1">
      <c r="A20" s="279"/>
      <c r="B20" s="284"/>
      <c r="C20" s="284"/>
      <c r="D20" s="284"/>
      <c r="E20" s="286"/>
      <c r="F20" s="284"/>
      <c r="G20" s="170"/>
      <c r="H20" s="170"/>
      <c r="I20" s="170"/>
      <c r="J20" s="170">
        <f>+'Balance Energético (u.físicas)'!I$14</f>
        <v>0</v>
      </c>
      <c r="K20" s="279"/>
    </row>
    <row r="21" spans="1:11" s="280" customFormat="1">
      <c r="A21" s="279"/>
      <c r="B21" s="279"/>
      <c r="C21" s="279"/>
      <c r="D21" s="279"/>
      <c r="E21" s="279"/>
      <c r="F21" s="279"/>
      <c r="G21" s="170"/>
      <c r="H21" s="170"/>
      <c r="I21" s="170"/>
      <c r="J21" s="279"/>
      <c r="K21" s="279"/>
    </row>
    <row r="22" spans="1:11">
      <c r="A22" s="279"/>
      <c r="B22" s="279"/>
      <c r="C22" s="279"/>
      <c r="D22" s="279"/>
      <c r="E22" s="279"/>
      <c r="F22" s="279"/>
      <c r="G22" s="170"/>
      <c r="H22" s="170"/>
      <c r="I22" s="170"/>
      <c r="J22" s="279"/>
      <c r="K22" s="279"/>
    </row>
    <row r="23" spans="1:11">
      <c r="A23" s="279"/>
      <c r="B23" s="279"/>
      <c r="C23" s="279"/>
      <c r="D23" s="279"/>
      <c r="E23" s="279"/>
      <c r="F23" s="279"/>
      <c r="G23" s="170"/>
      <c r="H23" s="170"/>
      <c r="I23" s="170"/>
      <c r="J23" s="279"/>
      <c r="K23" s="279"/>
    </row>
    <row r="24" spans="1:11">
      <c r="A24" s="279"/>
      <c r="B24" s="279"/>
      <c r="C24" s="279"/>
      <c r="D24" s="279"/>
      <c r="E24" s="279"/>
      <c r="F24" s="279"/>
      <c r="G24" s="170"/>
      <c r="H24" s="170"/>
      <c r="I24" s="170"/>
      <c r="J24" s="279"/>
      <c r="K24" s="279"/>
    </row>
    <row r="25" spans="1:11">
      <c r="A25" s="279"/>
      <c r="B25" s="279"/>
      <c r="C25" s="279"/>
      <c r="D25" s="279"/>
      <c r="E25" s="279"/>
      <c r="F25" s="279"/>
      <c r="G25" s="170"/>
      <c r="H25" s="170"/>
      <c r="I25" s="170"/>
      <c r="J25" s="279"/>
      <c r="K25" s="279"/>
    </row>
    <row r="26" spans="1:11">
      <c r="A26" s="279"/>
      <c r="B26" s="279"/>
      <c r="C26" s="279"/>
      <c r="D26" s="279"/>
      <c r="E26" s="279"/>
      <c r="F26" s="279"/>
      <c r="G26" s="170"/>
      <c r="H26" s="170"/>
      <c r="I26" s="170"/>
      <c r="J26" s="279"/>
      <c r="K26" s="279"/>
    </row>
    <row r="27" spans="1:11">
      <c r="A27" s="279"/>
      <c r="B27" s="279"/>
      <c r="C27" s="279"/>
      <c r="D27" s="279"/>
      <c r="E27" s="279"/>
      <c r="F27" s="279"/>
      <c r="G27" s="170"/>
      <c r="H27" s="170"/>
      <c r="I27" s="170"/>
      <c r="J27" s="279"/>
      <c r="K27" s="279"/>
    </row>
    <row r="28" spans="1:11">
      <c r="A28" s="279"/>
      <c r="B28" s="279"/>
      <c r="C28" s="279"/>
      <c r="D28" s="279"/>
      <c r="E28" s="279"/>
      <c r="F28" s="279"/>
      <c r="G28" s="170"/>
      <c r="H28" s="279"/>
      <c r="I28" s="279"/>
      <c r="J28" s="279"/>
      <c r="K28" s="279"/>
    </row>
    <row r="29" spans="1:11">
      <c r="A29" s="280"/>
      <c r="B29" s="280"/>
      <c r="C29" s="280"/>
      <c r="D29" s="280"/>
      <c r="E29" s="280"/>
      <c r="F29" s="280"/>
      <c r="G29" s="170"/>
      <c r="H29" s="280"/>
    </row>
    <row r="30" spans="1:11">
      <c r="A30" s="280"/>
      <c r="B30" s="280"/>
      <c r="C30" s="280"/>
      <c r="D30" s="280"/>
      <c r="E30" s="280"/>
      <c r="F30" s="280"/>
      <c r="G30" s="170"/>
      <c r="H30" s="280"/>
    </row>
    <row r="31" spans="1:11">
      <c r="A31" s="280"/>
      <c r="B31" s="280"/>
      <c r="C31" s="280"/>
      <c r="D31" s="280"/>
      <c r="E31" s="280"/>
      <c r="F31" s="280"/>
      <c r="G31" s="170"/>
      <c r="H31" s="280"/>
    </row>
    <row r="32" spans="1:11">
      <c r="A32" s="280"/>
      <c r="B32" s="280"/>
      <c r="C32" s="280"/>
      <c r="D32" s="280"/>
      <c r="E32" s="280"/>
      <c r="F32" s="280"/>
      <c r="G32" s="170"/>
      <c r="H32" s="280"/>
    </row>
    <row r="33" spans="1:8">
      <c r="A33" s="280"/>
      <c r="B33" s="280"/>
      <c r="C33" s="280"/>
      <c r="D33" s="280"/>
      <c r="E33" s="280"/>
      <c r="F33" s="280"/>
      <c r="G33" s="170"/>
      <c r="H33" s="280"/>
    </row>
    <row r="34" spans="1:8">
      <c r="A34" s="280"/>
      <c r="B34" s="280"/>
      <c r="C34" s="280"/>
      <c r="D34" s="280"/>
      <c r="E34" s="280"/>
      <c r="F34" s="280"/>
      <c r="G34" s="170"/>
      <c r="H34" s="280"/>
    </row>
    <row r="35" spans="1:8">
      <c r="A35" s="280"/>
      <c r="B35" s="280"/>
      <c r="C35" s="280"/>
      <c r="D35" s="280"/>
      <c r="E35" s="280"/>
      <c r="F35" s="280"/>
      <c r="G35" s="170"/>
      <c r="H35" s="280"/>
    </row>
    <row r="36" spans="1:8">
      <c r="A36" s="280"/>
      <c r="B36" s="280"/>
      <c r="C36" s="280"/>
      <c r="D36" s="280"/>
      <c r="E36" s="280"/>
      <c r="F36" s="280"/>
      <c r="G36" s="170"/>
      <c r="H36" s="280"/>
    </row>
    <row r="37" spans="1:8">
      <c r="A37" s="280"/>
      <c r="B37" s="280"/>
      <c r="C37" s="280"/>
      <c r="D37" s="280"/>
      <c r="E37" s="280"/>
      <c r="F37" s="280"/>
      <c r="G37" s="280"/>
      <c r="H37" s="280"/>
    </row>
    <row r="38" spans="1:8">
      <c r="A38" s="280"/>
      <c r="B38" s="280"/>
      <c r="C38" s="280"/>
      <c r="D38" s="280"/>
      <c r="E38" s="280"/>
      <c r="F38" s="280"/>
      <c r="G38" s="280"/>
      <c r="H38" s="280"/>
    </row>
    <row r="39" spans="1:8">
      <c r="A39" s="280"/>
      <c r="B39" s="280"/>
      <c r="C39" s="280"/>
      <c r="D39" s="280"/>
      <c r="E39" s="280"/>
      <c r="F39" s="280"/>
      <c r="G39" s="280"/>
      <c r="H39" s="280"/>
    </row>
    <row r="40" spans="1:8">
      <c r="A40" s="280"/>
      <c r="B40" s="280"/>
      <c r="C40" s="280"/>
      <c r="D40" s="280"/>
      <c r="E40" s="280"/>
      <c r="F40" s="280"/>
      <c r="G40" s="280"/>
      <c r="H40" s="280"/>
    </row>
    <row r="41" spans="1:8">
      <c r="A41" s="280"/>
      <c r="B41" s="280"/>
      <c r="C41" s="280"/>
      <c r="D41" s="280"/>
      <c r="E41" s="280"/>
      <c r="F41" s="280"/>
      <c r="G41" s="280"/>
      <c r="H41" s="280"/>
    </row>
    <row r="42" spans="1:8">
      <c r="A42" s="280"/>
      <c r="B42" s="280"/>
      <c r="C42" s="280"/>
      <c r="D42" s="280"/>
      <c r="E42" s="280"/>
      <c r="F42" s="280"/>
      <c r="G42" s="280"/>
      <c r="H42" s="280"/>
    </row>
    <row r="43" spans="1:8">
      <c r="A43" s="280"/>
      <c r="B43" s="280"/>
      <c r="C43" s="280"/>
      <c r="D43" s="280"/>
      <c r="E43" s="280"/>
      <c r="F43" s="280"/>
      <c r="G43" s="280"/>
      <c r="H43" s="280"/>
    </row>
    <row r="44" spans="1:8">
      <c r="A44" s="280"/>
      <c r="B44" s="280"/>
      <c r="C44" s="280"/>
      <c r="D44" s="280"/>
      <c r="E44" s="280"/>
      <c r="F44" s="280"/>
      <c r="G44" s="280"/>
      <c r="H44" s="280"/>
    </row>
    <row r="45" spans="1:8">
      <c r="A45" s="280"/>
      <c r="B45" s="280"/>
      <c r="C45" s="280"/>
      <c r="D45" s="280"/>
      <c r="E45" s="280"/>
      <c r="F45" s="280"/>
      <c r="G45" s="280"/>
      <c r="H45" s="280"/>
    </row>
    <row r="46" spans="1:8">
      <c r="A46" s="280"/>
      <c r="B46" s="280"/>
      <c r="C46" s="280"/>
      <c r="D46" s="280"/>
      <c r="E46" s="280"/>
      <c r="F46" s="280"/>
      <c r="G46" s="280"/>
      <c r="H46" s="280"/>
    </row>
    <row r="47" spans="1:8">
      <c r="A47" s="280"/>
      <c r="B47" s="280"/>
      <c r="C47" s="280"/>
      <c r="D47" s="280"/>
      <c r="E47" s="280"/>
      <c r="F47" s="280"/>
      <c r="G47" s="280"/>
      <c r="H47" s="280"/>
    </row>
    <row r="48" spans="1:8">
      <c r="A48" s="280"/>
      <c r="B48" s="280"/>
      <c r="C48" s="280"/>
      <c r="D48" s="280"/>
      <c r="E48" s="280"/>
      <c r="F48" s="280"/>
      <c r="G48" s="280"/>
      <c r="H48" s="280"/>
    </row>
    <row r="49" spans="1:19">
      <c r="A49" s="280"/>
      <c r="B49" s="280"/>
      <c r="C49" s="280"/>
      <c r="D49" s="280"/>
      <c r="E49" s="280"/>
      <c r="F49" s="280"/>
      <c r="G49" s="280"/>
      <c r="H49" s="280"/>
    </row>
    <row r="50" spans="1:19">
      <c r="A50" s="280"/>
      <c r="B50" s="280"/>
      <c r="C50" s="280"/>
      <c r="D50" s="280"/>
      <c r="E50" s="280"/>
      <c r="F50" s="280"/>
      <c r="G50" s="280"/>
      <c r="H50" s="280"/>
    </row>
    <row r="51" spans="1:19">
      <c r="A51" s="280"/>
      <c r="B51" s="280"/>
      <c r="C51" s="280"/>
      <c r="D51" s="280"/>
      <c r="E51" s="280"/>
      <c r="F51" s="280"/>
      <c r="G51" s="280"/>
      <c r="H51" s="280"/>
    </row>
    <row r="52" spans="1:19">
      <c r="A52" s="280"/>
      <c r="B52" s="280"/>
      <c r="C52" s="280"/>
      <c r="D52" s="280"/>
      <c r="E52" s="280"/>
      <c r="F52" s="280"/>
      <c r="G52" s="280"/>
      <c r="H52" s="280"/>
    </row>
    <row r="53" spans="1:19">
      <c r="A53" s="280"/>
      <c r="B53" s="280"/>
      <c r="C53" s="280"/>
      <c r="D53" s="280"/>
      <c r="E53" s="280"/>
      <c r="F53" s="280"/>
      <c r="G53" s="280"/>
      <c r="H53" s="280"/>
    </row>
    <row r="54" spans="1:19" s="280" customFormat="1"/>
    <row r="55" spans="1:19" s="280" customFormat="1"/>
    <row r="56" spans="1:19" s="280" customFormat="1"/>
    <row r="57" spans="1:19" s="280" customFormat="1"/>
    <row r="58" spans="1:19" s="280" customFormat="1"/>
    <row r="59" spans="1:19" s="280" customFormat="1"/>
    <row r="60" spans="1:19" s="280" customFormat="1"/>
    <row r="61" spans="1:19">
      <c r="D61" s="280"/>
      <c r="E61" s="280"/>
      <c r="F61" s="280"/>
      <c r="G61" s="280"/>
      <c r="H61" s="280"/>
      <c r="R61" s="280"/>
      <c r="S61" s="280"/>
    </row>
    <row r="62" spans="1:19">
      <c r="D62" s="280"/>
      <c r="E62" s="280"/>
      <c r="F62" s="280"/>
      <c r="G62" s="280"/>
      <c r="H62" s="280"/>
      <c r="R62" s="280"/>
      <c r="S62" s="280"/>
    </row>
    <row r="63" spans="1:19">
      <c r="D63" s="280"/>
      <c r="E63" s="280"/>
      <c r="F63" s="280"/>
      <c r="G63" s="280"/>
      <c r="H63" s="280"/>
      <c r="R63" s="280"/>
      <c r="S63" s="280"/>
    </row>
    <row r="64" spans="1:19">
      <c r="D64" s="280"/>
      <c r="E64" s="280"/>
      <c r="F64" s="280"/>
      <c r="G64" s="280"/>
      <c r="H64" s="280"/>
      <c r="R64" s="280"/>
      <c r="S64" s="280"/>
    </row>
    <row r="65" spans="4:19">
      <c r="D65" s="280"/>
      <c r="E65" s="280"/>
      <c r="F65" s="280"/>
      <c r="G65" s="280"/>
      <c r="H65" s="280"/>
      <c r="R65" s="280"/>
      <c r="S65" s="280"/>
    </row>
    <row r="66" spans="4:19">
      <c r="D66" s="280"/>
      <c r="E66" s="280"/>
      <c r="F66" s="280"/>
      <c r="G66" s="280"/>
      <c r="H66" s="280"/>
      <c r="R66" s="280"/>
      <c r="S66" s="280"/>
    </row>
    <row r="67" spans="4:19">
      <c r="D67" s="280"/>
      <c r="E67" s="280"/>
      <c r="F67" s="280"/>
      <c r="G67" s="280"/>
      <c r="H67" s="280"/>
      <c r="R67" s="280"/>
      <c r="S67" s="280"/>
    </row>
    <row r="68" spans="4:19">
      <c r="D68" s="280"/>
      <c r="E68" s="280"/>
      <c r="F68" s="280"/>
      <c r="G68" s="280"/>
      <c r="H68" s="280"/>
      <c r="R68" s="280"/>
      <c r="S68" s="280"/>
    </row>
    <row r="69" spans="4:19">
      <c r="D69" s="280"/>
      <c r="E69" s="280"/>
      <c r="F69" s="280"/>
      <c r="G69" s="280"/>
      <c r="H69" s="280"/>
      <c r="R69" s="280"/>
      <c r="S69" s="280"/>
    </row>
  </sheetData>
  <hyperlinks>
    <hyperlink ref="B5" location="Índice!A1" display="VOLVER A INDICE" xr:uid="{00000000-0004-0000-1400-000000000000}"/>
  </hyperlinks>
  <pageMargins left="0.75" right="0.75" top="1" bottom="1" header="0" footer="0"/>
  <pageSetup scale="97"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4">
    <tabColor theme="6" tint="0.39997558519241921"/>
    <pageSetUpPr fitToPage="1"/>
  </sheetPr>
  <dimension ref="A1:Y99"/>
  <sheetViews>
    <sheetView workbookViewId="0"/>
  </sheetViews>
  <sheetFormatPr defaultColWidth="11.42578125" defaultRowHeight="12.75" outlineLevelRow="1"/>
  <cols>
    <col min="1" max="1" width="1.7109375" style="278" customWidth="1"/>
    <col min="2" max="2" width="30.140625" style="278" customWidth="1"/>
    <col min="3" max="3" width="11.85546875" style="292" bestFit="1" customWidth="1"/>
    <col min="4" max="4" width="15.7109375" style="278" bestFit="1" customWidth="1"/>
    <col min="5" max="5" width="12.140625" style="278" customWidth="1"/>
    <col min="6" max="6" width="12.42578125" style="278" customWidth="1"/>
    <col min="7" max="7" width="24.5703125" style="278" bestFit="1" customWidth="1"/>
    <col min="8" max="8" width="13.7109375" style="278" customWidth="1"/>
    <col min="9" max="9" width="13.5703125" style="278" bestFit="1" customWidth="1"/>
    <col min="10" max="10" width="14" style="278" customWidth="1"/>
    <col min="11" max="18" width="11.42578125" style="279"/>
    <col min="19" max="16384" width="11.42578125" style="278"/>
  </cols>
  <sheetData>
    <row r="1" spans="2:18" ht="7.5" customHeight="1"/>
    <row r="2" spans="2:18" s="293" customFormat="1" ht="15.95" customHeight="1">
      <c r="B2" s="80" t="s">
        <v>114</v>
      </c>
      <c r="C2" s="80"/>
      <c r="D2" s="80"/>
      <c r="E2" s="80"/>
      <c r="F2" s="80"/>
      <c r="G2" s="80"/>
      <c r="H2" s="80"/>
      <c r="I2" s="80"/>
      <c r="J2" s="80"/>
      <c r="L2" s="294"/>
      <c r="M2" s="295"/>
      <c r="N2" s="295"/>
      <c r="O2" s="295"/>
      <c r="P2" s="295"/>
      <c r="Q2" s="295"/>
      <c r="R2" s="295"/>
    </row>
    <row r="3" spans="2:18" s="293" customFormat="1" ht="15.95" customHeight="1">
      <c r="B3" s="80" t="s">
        <v>76</v>
      </c>
      <c r="C3" s="80"/>
      <c r="D3" s="80"/>
      <c r="E3" s="80"/>
      <c r="F3" s="80"/>
      <c r="G3" s="80"/>
      <c r="H3" s="80"/>
      <c r="I3" s="80"/>
      <c r="J3" s="80"/>
      <c r="L3" s="296"/>
      <c r="M3" s="295"/>
      <c r="N3" s="295"/>
      <c r="O3" s="295"/>
      <c r="P3" s="295"/>
      <c r="Q3" s="295"/>
      <c r="R3" s="295"/>
    </row>
    <row r="4" spans="2:18" s="293" customFormat="1" ht="15.95" customHeight="1">
      <c r="B4" s="80" t="s">
        <v>221</v>
      </c>
      <c r="C4" s="80"/>
      <c r="D4" s="80"/>
      <c r="E4" s="80"/>
      <c r="F4" s="80"/>
      <c r="G4" s="80"/>
      <c r="H4" s="80"/>
      <c r="I4" s="80"/>
      <c r="J4" s="80"/>
      <c r="K4" s="297"/>
      <c r="L4" s="80"/>
      <c r="M4" s="295"/>
      <c r="N4" s="295"/>
      <c r="O4" s="295"/>
      <c r="P4" s="295"/>
      <c r="Q4" s="295"/>
      <c r="R4" s="295"/>
    </row>
    <row r="5" spans="2:18" s="293" customFormat="1" ht="15.95" customHeight="1">
      <c r="B5" s="67" t="s">
        <v>78</v>
      </c>
      <c r="C5" s="80"/>
      <c r="D5" s="80"/>
      <c r="E5" s="80"/>
      <c r="F5" s="80"/>
      <c r="G5" s="80"/>
      <c r="H5" s="80"/>
      <c r="I5" s="80"/>
      <c r="J5" s="80"/>
      <c r="K5" s="297"/>
      <c r="L5" s="80"/>
      <c r="M5" s="295"/>
      <c r="N5" s="295"/>
      <c r="O5" s="295"/>
      <c r="P5" s="295"/>
      <c r="Q5" s="295"/>
      <c r="R5" s="295"/>
    </row>
    <row r="6" spans="2:18" s="293" customFormat="1" ht="15.95" customHeight="1">
      <c r="B6" s="80"/>
      <c r="C6" s="80"/>
      <c r="D6" s="80"/>
      <c r="E6" s="80"/>
      <c r="F6" s="80"/>
      <c r="G6" s="80"/>
      <c r="H6" s="80"/>
      <c r="I6" s="80"/>
      <c r="J6" s="80"/>
      <c r="K6" s="297"/>
      <c r="L6" s="80"/>
      <c r="M6" s="295"/>
      <c r="N6" s="295"/>
      <c r="O6" s="295"/>
      <c r="P6" s="295"/>
      <c r="Q6" s="295"/>
      <c r="R6" s="295"/>
    </row>
    <row r="7" spans="2:18" s="293" customFormat="1" ht="15" customHeight="1">
      <c r="B7" s="46" t="s">
        <v>79</v>
      </c>
      <c r="C7" s="46" t="s">
        <v>277</v>
      </c>
      <c r="D7" s="46" t="s">
        <v>64</v>
      </c>
      <c r="E7" s="46" t="s">
        <v>108</v>
      </c>
      <c r="F7" s="46" t="s">
        <v>109</v>
      </c>
      <c r="G7" s="46" t="s">
        <v>278</v>
      </c>
      <c r="H7" s="48" t="s">
        <v>115</v>
      </c>
      <c r="I7" s="48" t="s">
        <v>116</v>
      </c>
      <c r="J7" s="46" t="s">
        <v>117</v>
      </c>
      <c r="K7" s="297"/>
      <c r="M7" s="295"/>
      <c r="N7" s="295"/>
      <c r="O7" s="295"/>
      <c r="P7" s="295"/>
      <c r="Q7" s="295"/>
      <c r="R7" s="295"/>
    </row>
    <row r="8" spans="2:18" s="293" customFormat="1" ht="15.95" customHeight="1">
      <c r="B8" s="451" t="s">
        <v>196</v>
      </c>
      <c r="C8" s="379"/>
      <c r="D8" s="379"/>
      <c r="E8" s="452"/>
      <c r="F8" s="452"/>
      <c r="G8" s="452"/>
      <c r="H8" s="452"/>
      <c r="I8" s="452"/>
      <c r="J8" s="451"/>
      <c r="K8" s="297"/>
      <c r="L8" s="298"/>
      <c r="M8" s="295"/>
      <c r="N8" s="295"/>
      <c r="O8" s="295"/>
      <c r="P8" s="295"/>
      <c r="Q8" s="295"/>
      <c r="R8" s="295"/>
    </row>
    <row r="9" spans="2:18" s="293" customFormat="1" ht="15.95" customHeight="1" outlineLevel="1">
      <c r="B9" s="381" t="s">
        <v>118</v>
      </c>
      <c r="C9" s="376" t="s">
        <v>290</v>
      </c>
      <c r="D9" s="376">
        <f>'Producción bruta (u.físicas)'!E20</f>
        <v>3461.307444999999</v>
      </c>
      <c r="E9" s="382">
        <f>'Balance Energético (u.físicas)'!$L10</f>
        <v>6634.9076777142855</v>
      </c>
      <c r="F9" s="382">
        <f>'Balance Energético (u.físicas)'!$L11</f>
        <v>68.002105000000014</v>
      </c>
      <c r="G9" s="382">
        <f>'Balance Energético (u.físicas)'!$L14</f>
        <v>79.437900811428563</v>
      </c>
      <c r="H9" s="382">
        <f>'Balance Energético (u.físicas)'!$L26</f>
        <v>9139.1368525151811</v>
      </c>
      <c r="I9" s="382">
        <f>'Matriz de Consumos (u.físicas)'!$L11</f>
        <v>685.24321909838261</v>
      </c>
      <c r="J9" s="381">
        <f>H9+I9</f>
        <v>9824.3800716135629</v>
      </c>
    </row>
    <row r="10" spans="2:18" s="293" customFormat="1" ht="15.95" customHeight="1" outlineLevel="1">
      <c r="B10" s="381" t="s">
        <v>119</v>
      </c>
      <c r="C10" s="376" t="s">
        <v>283</v>
      </c>
      <c r="D10" s="376">
        <f>'Producción bruta (u.físicas)'!E21</f>
        <v>1219.5896167999997</v>
      </c>
      <c r="E10" s="382">
        <f>'Balance Energético (u.físicas)'!$M10</f>
        <v>41.684378850000002</v>
      </c>
      <c r="F10" s="382">
        <f>'Balance Energético (u.físicas)'!M11</f>
        <v>325.54526375</v>
      </c>
      <c r="G10" s="382">
        <f>'Balance Energético (u.físicas)'!M14</f>
        <v>-14.714444920000004</v>
      </c>
      <c r="H10" s="382">
        <f>'Balance Energético (u.físicas)'!M26</f>
        <v>834.74735082178984</v>
      </c>
      <c r="I10" s="382">
        <f>'Matriz de Consumos (u.físicas)'!$M11</f>
        <v>144.27956225</v>
      </c>
      <c r="J10" s="381">
        <f t="shared" ref="J10:J30" si="0">H10+I10</f>
        <v>979.02691307178986</v>
      </c>
      <c r="K10" s="297"/>
      <c r="L10" s="299"/>
      <c r="M10" s="295"/>
      <c r="N10" s="295"/>
      <c r="O10" s="295"/>
      <c r="P10" s="295"/>
      <c r="Q10" s="295"/>
      <c r="R10" s="295"/>
    </row>
    <row r="11" spans="2:18" s="293" customFormat="1" ht="15.95" customHeight="1" outlineLevel="1">
      <c r="B11" s="381" t="s">
        <v>165</v>
      </c>
      <c r="C11" s="376" t="s">
        <v>290</v>
      </c>
      <c r="D11" s="376">
        <f>'Producción bruta (u.físicas)'!E22</f>
        <v>4073.7522948999999</v>
      </c>
      <c r="E11" s="382">
        <f>'Balance Energético (u.físicas)'!$N10</f>
        <v>623.09446999999989</v>
      </c>
      <c r="F11" s="382">
        <f>'Balance Energético (u.físicas)'!N11</f>
        <v>29.910713999999995</v>
      </c>
      <c r="G11" s="382">
        <f>'Balance Energético (u.físicas)'!N14</f>
        <v>-3.3165294166666688</v>
      </c>
      <c r="H11" s="382">
        <f>'Balance Energético (u.físicas)'!N26</f>
        <v>4505.6420508890005</v>
      </c>
      <c r="I11" s="382">
        <f>'Matriz de Consumos (u.físicas)'!$N11</f>
        <v>86.89181990000003</v>
      </c>
      <c r="J11" s="381">
        <f t="shared" si="0"/>
        <v>4592.5338707890005</v>
      </c>
      <c r="K11" s="297"/>
      <c r="L11" s="299"/>
      <c r="M11" s="295"/>
      <c r="N11" s="295"/>
      <c r="O11" s="295"/>
      <c r="P11" s="295"/>
      <c r="Q11" s="295"/>
      <c r="R11" s="295"/>
    </row>
    <row r="12" spans="2:18" s="293" customFormat="1" ht="15.95" customHeight="1" outlineLevel="1">
      <c r="B12" s="381" t="s">
        <v>121</v>
      </c>
      <c r="C12" s="376" t="s">
        <v>290</v>
      </c>
      <c r="D12" s="376">
        <f>'Producción bruta (u.físicas)'!E23</f>
        <v>198.47210100000001</v>
      </c>
      <c r="E12" s="382">
        <f>'Balance Energético (u.físicas)'!$O10</f>
        <v>0.25387799999999999</v>
      </c>
      <c r="F12" s="382">
        <f>'Balance Energético (u.físicas)'!O11</f>
        <v>0</v>
      </c>
      <c r="G12" s="382">
        <f>'Balance Energético (u.físicas)'!O14</f>
        <v>0.4047379999999971</v>
      </c>
      <c r="H12" s="382">
        <f>'Balance Energético (u.físicas)'!O26</f>
        <v>125.93959600000001</v>
      </c>
      <c r="I12" s="382">
        <f>'Matriz de Consumos (u.físicas)'!$O11</f>
        <v>69.990353000000027</v>
      </c>
      <c r="J12" s="381">
        <f t="shared" si="0"/>
        <v>195.92994900000002</v>
      </c>
      <c r="K12" s="297"/>
      <c r="L12" s="299"/>
      <c r="M12" s="295"/>
      <c r="N12" s="295"/>
      <c r="O12" s="295"/>
      <c r="P12" s="295"/>
      <c r="Q12" s="295"/>
      <c r="R12" s="295"/>
    </row>
    <row r="13" spans="2:18" s="293" customFormat="1" ht="15.95" customHeight="1" outlineLevel="1">
      <c r="B13" s="381" t="s">
        <v>122</v>
      </c>
      <c r="C13" s="376" t="s">
        <v>283</v>
      </c>
      <c r="D13" s="376">
        <f>'Producción bruta (u.físicas)'!E24</f>
        <v>250.54504722499999</v>
      </c>
      <c r="E13" s="382">
        <f>'Balance Energético (u.físicas)'!$P10</f>
        <v>1069.8972283089254</v>
      </c>
      <c r="F13" s="382">
        <f>'Balance Energético (u.físicas)'!P11</f>
        <v>12.193018199999999</v>
      </c>
      <c r="G13" s="382">
        <f>'Balance Energético (u.físicas)'!P14</f>
        <v>-30.75905102942076</v>
      </c>
      <c r="H13" s="382">
        <f>'Balance Energético (u.físicas)'!P26</f>
        <v>1226.9074057849998</v>
      </c>
      <c r="I13" s="382">
        <f>'Matriz de Consumos (u.físicas)'!$P11</f>
        <v>15.163578970330523</v>
      </c>
      <c r="J13" s="381">
        <f t="shared" si="0"/>
        <v>1242.0709847553303</v>
      </c>
    </row>
    <row r="14" spans="2:18" s="293" customFormat="1" ht="15.95" customHeight="1" outlineLevel="1">
      <c r="B14" s="381" t="s">
        <v>123</v>
      </c>
      <c r="C14" s="376" t="s">
        <v>290</v>
      </c>
      <c r="D14" s="376">
        <f>'Producción bruta (u.físicas)'!E25</f>
        <v>5.6400530000000009</v>
      </c>
      <c r="E14" s="382">
        <f>'Balance Energético (u.físicas)'!$Q10</f>
        <v>4.383</v>
      </c>
      <c r="F14" s="382">
        <f>'Balance Energético (u.físicas)'!Q11</f>
        <v>0</v>
      </c>
      <c r="G14" s="382">
        <f>'Balance Energético (u.físicas)'!Q14</f>
        <v>0.75236933333333378</v>
      </c>
      <c r="H14" s="382">
        <f>'Balance Energético (u.físicas)'!Q26</f>
        <v>8.2508669999999995</v>
      </c>
      <c r="I14" s="382">
        <f>'Matriz de Consumos (u.físicas)'!$Q11</f>
        <v>0.26987700000000003</v>
      </c>
      <c r="J14" s="381">
        <f t="shared" si="0"/>
        <v>8.5207439999999988</v>
      </c>
      <c r="K14" s="297"/>
      <c r="L14" s="299"/>
      <c r="M14" s="295"/>
      <c r="N14" s="295"/>
      <c r="O14" s="295"/>
      <c r="P14" s="295"/>
      <c r="Q14" s="295"/>
      <c r="R14" s="295"/>
    </row>
    <row r="15" spans="2:18" s="293" customFormat="1" ht="15.95" customHeight="1" outlineLevel="1">
      <c r="B15" s="381" t="s">
        <v>124</v>
      </c>
      <c r="C15" s="376" t="s">
        <v>290</v>
      </c>
      <c r="D15" s="376">
        <f>'Producción bruta (u.físicas)'!E26</f>
        <v>681.19102699999996</v>
      </c>
      <c r="E15" s="382">
        <f>'Balance Energético (u.físicas)'!$R10</f>
        <v>743.33495899999991</v>
      </c>
      <c r="F15" s="382">
        <f>'Balance Energético (u.físicas)'!R11</f>
        <v>0</v>
      </c>
      <c r="G15" s="382">
        <f>'Balance Energético (u.físicas)'!R14</f>
        <v>45.117356666666652</v>
      </c>
      <c r="H15" s="382">
        <f>'Balance Energético (u.físicas)'!R26</f>
        <v>1269.468429</v>
      </c>
      <c r="I15" s="382">
        <f>'Matriz de Consumos (u.físicas)'!$R11</f>
        <v>1.9990000000000001E-2</v>
      </c>
      <c r="J15" s="381">
        <f t="shared" si="0"/>
        <v>1269.488419</v>
      </c>
      <c r="L15" s="299"/>
      <c r="M15" s="295"/>
      <c r="N15" s="295"/>
      <c r="O15" s="295"/>
      <c r="P15" s="295"/>
      <c r="Q15" s="295"/>
      <c r="R15" s="295"/>
    </row>
    <row r="16" spans="2:18" s="293" customFormat="1" ht="15.95" customHeight="1" outlineLevel="1">
      <c r="B16" s="381" t="s">
        <v>125</v>
      </c>
      <c r="C16" s="376" t="s">
        <v>290</v>
      </c>
      <c r="D16" s="382">
        <f>'Producción bruta (u.físicas)'!E27</f>
        <v>71.977999999999994</v>
      </c>
      <c r="E16" s="382">
        <f>'Balance Energético (u.físicas)'!$S10</f>
        <v>201.93814599999999</v>
      </c>
      <c r="F16" s="382">
        <f>'Balance Energético (u.físicas)'!S11</f>
        <v>0</v>
      </c>
      <c r="G16" s="382">
        <f>'Balance Energético (u.físicas)'!S14</f>
        <v>21.049527999999999</v>
      </c>
      <c r="H16" s="382">
        <f>'Balance Energético (u.físicas)'!S26</f>
        <v>1.6799999999999996E-3</v>
      </c>
      <c r="I16" s="382">
        <f>'Matriz de Consumos (u.físicas)'!$S11</f>
        <v>252.52036799999999</v>
      </c>
      <c r="J16" s="381">
        <f t="shared" si="0"/>
        <v>252.52204799999998</v>
      </c>
      <c r="K16" s="297"/>
      <c r="L16" s="299"/>
      <c r="M16" s="295"/>
      <c r="N16" s="295"/>
      <c r="O16" s="295"/>
      <c r="P16" s="295"/>
      <c r="Q16" s="295"/>
      <c r="R16" s="295"/>
    </row>
    <row r="17" spans="2:25" s="293" customFormat="1" ht="15.95" customHeight="1" outlineLevel="1">
      <c r="B17" s="381" t="s">
        <v>126</v>
      </c>
      <c r="C17" s="376" t="s">
        <v>290</v>
      </c>
      <c r="D17" s="376">
        <f>'Producción bruta (u.físicas)'!E28</f>
        <v>0.35080744950000015</v>
      </c>
      <c r="E17" s="382">
        <f>'Balance Energético (u.físicas)'!$T10</f>
        <v>0</v>
      </c>
      <c r="F17" s="382">
        <f>'Balance Energético (u.físicas)'!T11</f>
        <v>0</v>
      </c>
      <c r="G17" s="382">
        <f>'Balance Energético (u.físicas)'!T14</f>
        <v>0</v>
      </c>
      <c r="H17" s="382">
        <f>'Balance Energético (u.físicas)'!T26</f>
        <v>350.80745000000002</v>
      </c>
      <c r="I17" s="382">
        <f>'Matriz de Consumos (u.físicas)'!$T11</f>
        <v>0</v>
      </c>
      <c r="J17" s="381">
        <f t="shared" si="0"/>
        <v>350.80745000000002</v>
      </c>
      <c r="K17" s="297"/>
      <c r="L17" s="299"/>
      <c r="M17" s="295"/>
      <c r="N17" s="295"/>
      <c r="O17" s="295"/>
      <c r="P17" s="295"/>
      <c r="Q17" s="295"/>
      <c r="R17" s="295"/>
    </row>
    <row r="18" spans="2:25" s="293" customFormat="1" ht="15.95" customHeight="1" outlineLevel="1">
      <c r="B18" s="383" t="s">
        <v>127</v>
      </c>
      <c r="C18" s="376" t="s">
        <v>283</v>
      </c>
      <c r="D18" s="376">
        <f>'Producción bruta (u.físicas)'!E29</f>
        <v>364.71107914628578</v>
      </c>
      <c r="E18" s="382">
        <f>'Balance Energético (u.físicas)'!$U10</f>
        <v>210.58926947428571</v>
      </c>
      <c r="F18" s="382">
        <f>'Balance Energético (u.físicas)'!U11</f>
        <v>46.299232073142861</v>
      </c>
      <c r="G18" s="382">
        <f>'Balance Energético (u.físicas)'!U14</f>
        <v>14.727615268571425</v>
      </c>
      <c r="H18" s="382">
        <f>'Balance Energético (u.físicas)'!U26</f>
        <v>318.8275585714286</v>
      </c>
      <c r="I18" s="382">
        <f>'Matriz de Consumos (u.físicas)'!$U11</f>
        <v>239.55981428571428</v>
      </c>
      <c r="J18" s="390">
        <f t="shared" si="0"/>
        <v>558.38737285714285</v>
      </c>
      <c r="U18" s="293">
        <f>'Matriz de Consumos (u.físicas)'!Y11</f>
        <v>0</v>
      </c>
      <c r="V18" s="293">
        <f>'Matriz de Consumos (u.físicas)'!Z11</f>
        <v>0</v>
      </c>
      <c r="W18" s="293">
        <f>'Matriz de Consumos (u.físicas)'!AA11</f>
        <v>0</v>
      </c>
      <c r="X18" s="293">
        <f>'Matriz de Consumos (u.físicas)'!AB11</f>
        <v>0</v>
      </c>
      <c r="Y18" s="293">
        <f>'Matriz de Consumos (u.físicas)'!AC11</f>
        <v>0</v>
      </c>
    </row>
    <row r="19" spans="2:25" s="293" customFormat="1" ht="15.95" customHeight="1" outlineLevel="1">
      <c r="B19" s="384" t="s">
        <v>128</v>
      </c>
      <c r="C19" s="403" t="s">
        <v>283</v>
      </c>
      <c r="D19" s="385">
        <f>'Producción bruta (u.físicas)'!E30</f>
        <v>304.73266559362912</v>
      </c>
      <c r="E19" s="385">
        <f>'Balance Energético (u.físicas)'!$V10</f>
        <v>1.6372345599999998</v>
      </c>
      <c r="F19" s="385">
        <f>'Balance Energético (u.físicas)'!V11</f>
        <v>12.391991880215679</v>
      </c>
      <c r="G19" s="385">
        <f>'Balance Energético (u.físicas)'!V14</f>
        <v>4.4318266041911789</v>
      </c>
      <c r="H19" s="385">
        <f>'Balance Energético (u.físicas)'!V26</f>
        <v>289.79031515760892</v>
      </c>
      <c r="I19" s="377">
        <f>'Matriz de Consumos (u.físicas)'!$V11</f>
        <v>0</v>
      </c>
      <c r="J19" s="391">
        <f t="shared" si="0"/>
        <v>289.79031515760892</v>
      </c>
      <c r="M19" s="295"/>
      <c r="N19" s="295"/>
      <c r="O19" s="295"/>
      <c r="P19" s="295"/>
      <c r="Q19" s="295"/>
      <c r="R19" s="295"/>
    </row>
    <row r="20" spans="2:25" s="293" customFormat="1" ht="15.95" customHeight="1">
      <c r="B20" s="384" t="s">
        <v>99</v>
      </c>
      <c r="C20" s="403" t="s">
        <v>286</v>
      </c>
      <c r="D20" s="386">
        <f>'Producción bruta (u.físicas)'!$E$18</f>
        <v>75451.773508270213</v>
      </c>
      <c r="E20" s="385">
        <f>'Balance Energético (u.físicas)'!$W10</f>
        <v>0</v>
      </c>
      <c r="F20" s="385">
        <f>'Balance Energético (u.físicas)'!W11</f>
        <v>1.5554100000000002</v>
      </c>
      <c r="G20" s="385">
        <f>'Balance Energético (u.físicas)'!W14</f>
        <v>0</v>
      </c>
      <c r="H20" s="385">
        <f>'Balance Energético (u.físicas)'!W26</f>
        <v>71745.976310855942</v>
      </c>
      <c r="I20" s="377">
        <f>'Matriz de Consumos (u.físicas)'!$W11</f>
        <v>0</v>
      </c>
      <c r="J20" s="391">
        <f t="shared" si="0"/>
        <v>71745.976310855942</v>
      </c>
      <c r="K20" s="297"/>
      <c r="L20" s="299"/>
      <c r="M20" s="295"/>
      <c r="N20" s="295"/>
      <c r="O20" s="295"/>
      <c r="P20" s="295"/>
      <c r="Q20" s="295"/>
      <c r="R20" s="295"/>
    </row>
    <row r="21" spans="2:25" s="293" customFormat="1" ht="15.95" customHeight="1">
      <c r="B21" s="384" t="s">
        <v>100</v>
      </c>
      <c r="C21" s="403" t="s">
        <v>283</v>
      </c>
      <c r="D21" s="385">
        <f>'Producción bruta (u.físicas)'!E32</f>
        <v>373.28571428571428</v>
      </c>
      <c r="E21" s="385">
        <f>'Balance Energético (u.físicas)'!$X10</f>
        <v>0</v>
      </c>
      <c r="F21" s="385">
        <f>'Balance Energético (u.físicas)'!X11</f>
        <v>149.90914285714288</v>
      </c>
      <c r="G21" s="385">
        <f>'Balance Energético (u.físicas)'!X14</f>
        <v>-74.155240028478559</v>
      </c>
      <c r="H21" s="385">
        <f>'Balance Energético (u.físicas)'!X26</f>
        <v>12.642815091524287</v>
      </c>
      <c r="I21" s="377">
        <f>'Matriz de Consumos (u.físicas)'!$X11</f>
        <v>336.1296342857143</v>
      </c>
      <c r="J21" s="391">
        <f t="shared" si="0"/>
        <v>348.77244937723862</v>
      </c>
      <c r="K21" s="297"/>
      <c r="L21" s="299"/>
      <c r="M21" s="295"/>
      <c r="N21" s="295"/>
      <c r="O21" s="295"/>
      <c r="P21" s="295"/>
      <c r="Q21" s="295"/>
      <c r="R21" s="295"/>
    </row>
    <row r="22" spans="2:25" s="293" customFormat="1" ht="15.95" customHeight="1">
      <c r="B22" s="384" t="s">
        <v>101</v>
      </c>
      <c r="C22" s="403" t="s">
        <v>290</v>
      </c>
      <c r="D22" s="385">
        <f>'Producción bruta (u.físicas)'!E33</f>
        <v>200525.27472527471</v>
      </c>
      <c r="E22" s="385">
        <f>'Balance Energético (u.físicas)'!$Y10</f>
        <v>0</v>
      </c>
      <c r="F22" s="385">
        <f>'Balance Energético (u.físicas)'!Y11</f>
        <v>0</v>
      </c>
      <c r="G22" s="385">
        <f>'Balance Energético (u.físicas)'!Y14</f>
        <v>0</v>
      </c>
      <c r="H22" s="385">
        <f>'Balance Energético (u.físicas)'!Y26</f>
        <v>188161.09890109891</v>
      </c>
      <c r="I22" s="377">
        <f>'Matriz de Consumos (u.físicas)'!$Y11</f>
        <v>0</v>
      </c>
      <c r="J22" s="391">
        <f t="shared" si="0"/>
        <v>188161.09890109891</v>
      </c>
      <c r="Q22" s="295"/>
      <c r="R22" s="295"/>
    </row>
    <row r="23" spans="2:25" s="293" customFormat="1" ht="15.95" customHeight="1">
      <c r="B23" s="384" t="s">
        <v>147</v>
      </c>
      <c r="C23" s="403" t="s">
        <v>290</v>
      </c>
      <c r="D23" s="385">
        <f>'Producción bruta (u.físicas)'!E34</f>
        <v>17.175000000000001</v>
      </c>
      <c r="E23" s="385">
        <f>'Balance Energético (u.físicas)'!$Z10</f>
        <v>0</v>
      </c>
      <c r="F23" s="385">
        <f>'Balance Energético (u.físicas)'!Z11</f>
        <v>0</v>
      </c>
      <c r="G23" s="385">
        <f>'Balance Energético (u.físicas)'!Z14</f>
        <v>0</v>
      </c>
      <c r="H23" s="385">
        <f>'Balance Energético (u.físicas)'!Z26</f>
        <v>16.514423076923073</v>
      </c>
      <c r="I23" s="377">
        <f>'Matriz de Consumos (u.físicas)'!$Z11</f>
        <v>0</v>
      </c>
      <c r="J23" s="391">
        <f t="shared" si="0"/>
        <v>16.514423076923073</v>
      </c>
      <c r="K23" s="297"/>
      <c r="L23" s="299"/>
      <c r="M23" s="295"/>
      <c r="N23" s="295"/>
      <c r="O23" s="295"/>
      <c r="P23" s="295"/>
      <c r="Q23" s="295"/>
      <c r="R23" s="295"/>
    </row>
    <row r="24" spans="2:25" s="293" customFormat="1" ht="15.95" customHeight="1">
      <c r="B24" s="384" t="s">
        <v>103</v>
      </c>
      <c r="C24" s="403" t="s">
        <v>290</v>
      </c>
      <c r="D24" s="385">
        <f>'Producción bruta (u.físicas)'!E35</f>
        <v>977586.11111111112</v>
      </c>
      <c r="E24" s="385">
        <f>'Balance Energético (u.físicas)'!$AA10</f>
        <v>0</v>
      </c>
      <c r="F24" s="385">
        <f>'Balance Energético (u.físicas)'!AA11</f>
        <v>0</v>
      </c>
      <c r="G24" s="385">
        <f>'Balance Energético (u.físicas)'!AA14</f>
        <v>0</v>
      </c>
      <c r="H24" s="385">
        <f>'Balance Energético (u.físicas)'!AA26</f>
        <v>880006.94444444438</v>
      </c>
      <c r="I24" s="377">
        <f>'Matriz de Consumos (u.físicas)'!$AA11</f>
        <v>0</v>
      </c>
      <c r="J24" s="391">
        <f t="shared" si="0"/>
        <v>880006.94444444438</v>
      </c>
      <c r="K24" s="297"/>
      <c r="L24" s="299"/>
      <c r="M24" s="295"/>
      <c r="N24" s="295"/>
      <c r="O24" s="295"/>
      <c r="P24" s="295"/>
      <c r="Q24" s="295"/>
      <c r="R24" s="295"/>
    </row>
    <row r="25" spans="2:25" s="293" customFormat="1" ht="15.95" customHeight="1">
      <c r="B25" s="384" t="s">
        <v>104</v>
      </c>
      <c r="C25" s="403" t="s">
        <v>291</v>
      </c>
      <c r="D25" s="385">
        <f>'Producción bruta (u.físicas)'!E37</f>
        <v>11.071922376260869</v>
      </c>
      <c r="E25" s="385">
        <f>'Balance Energético (u.físicas)'!$AB10</f>
        <v>0</v>
      </c>
      <c r="F25" s="385">
        <f>'Balance Energético (u.físicas)'!AB11</f>
        <v>0</v>
      </c>
      <c r="G25" s="385">
        <f>'Balance Energético (u.físicas)'!AB14</f>
        <v>0.11941347669565222</v>
      </c>
      <c r="H25" s="385">
        <f>'Balance Energético (u.físicas)'!AB26</f>
        <v>10.49465615670435</v>
      </c>
      <c r="I25" s="377">
        <f>'Matriz de Consumos (u.físicas)'!$AB11</f>
        <v>0</v>
      </c>
      <c r="J25" s="391">
        <f t="shared" si="0"/>
        <v>10.49465615670435</v>
      </c>
      <c r="K25" s="297"/>
      <c r="L25" s="299"/>
      <c r="M25" s="295"/>
      <c r="N25" s="295"/>
      <c r="O25" s="295"/>
      <c r="P25" s="295"/>
      <c r="Q25" s="295"/>
      <c r="R25" s="295"/>
    </row>
    <row r="26" spans="2:25" s="293" customFormat="1" ht="15.95" customHeight="1">
      <c r="B26" s="384" t="s">
        <v>105</v>
      </c>
      <c r="C26" s="403" t="s">
        <v>283</v>
      </c>
      <c r="D26" s="385">
        <f>'Producción bruta (u.físicas)'!E38</f>
        <v>394.61300000000006</v>
      </c>
      <c r="E26" s="385">
        <f>'Balance Energético (u.físicas)'!$AC10</f>
        <v>0</v>
      </c>
      <c r="F26" s="385">
        <f>'Balance Energético (u.físicas)'!AC11</f>
        <v>394.61300000000006</v>
      </c>
      <c r="G26" s="385">
        <f>'Balance Energético (u.físicas)'!AC14</f>
        <v>0</v>
      </c>
      <c r="H26" s="385">
        <f>'Balance Energético (u.físicas)'!AC26</f>
        <v>0</v>
      </c>
      <c r="I26" s="377">
        <f>'Matriz de Consumos (u.físicas)'!$AC11</f>
        <v>0</v>
      </c>
      <c r="J26" s="391">
        <f t="shared" si="0"/>
        <v>0</v>
      </c>
      <c r="K26" s="297"/>
      <c r="L26" s="299"/>
      <c r="M26" s="295"/>
      <c r="N26" s="295"/>
      <c r="O26" s="295"/>
      <c r="P26" s="295"/>
      <c r="Q26" s="295"/>
      <c r="R26" s="295"/>
    </row>
    <row r="27" spans="2:25" s="293" customFormat="1" ht="15.95" customHeight="1">
      <c r="B27" s="384" t="s">
        <v>83</v>
      </c>
      <c r="C27" s="403" t="s">
        <v>291</v>
      </c>
      <c r="D27" s="385">
        <f>'Producción bruta (u.físicas)'!E10</f>
        <v>1204.6427476945428</v>
      </c>
      <c r="E27" s="385">
        <f>'Balance Energético (u.físicas)'!$E10</f>
        <v>4348.7928594368923</v>
      </c>
      <c r="F27" s="385">
        <f>'Balance Energético (u.físicas)'!E11</f>
        <v>360.12032972915108</v>
      </c>
      <c r="G27" s="385">
        <f>'Balance Energético (u.físicas)'!E14</f>
        <v>21.290208102273848</v>
      </c>
      <c r="H27" s="385">
        <f>'Balance Energético (u.físicas)'!E26</f>
        <v>1875.3715119896708</v>
      </c>
      <c r="I27" s="377">
        <f>'Matriz de Consumos (u.físicas)'!$E11</f>
        <v>2849.5008553353614</v>
      </c>
      <c r="J27" s="391">
        <f t="shared" si="0"/>
        <v>4724.8723673250324</v>
      </c>
      <c r="K27" s="297"/>
      <c r="L27" s="299"/>
      <c r="M27" s="295"/>
      <c r="N27" s="295"/>
      <c r="O27" s="295"/>
      <c r="P27" s="295"/>
      <c r="Q27" s="295"/>
      <c r="R27" s="295"/>
    </row>
    <row r="28" spans="2:25" s="293" customFormat="1" ht="15.95" customHeight="1">
      <c r="B28" s="384" t="s">
        <v>84</v>
      </c>
      <c r="C28" s="403" t="s">
        <v>283</v>
      </c>
      <c r="D28" s="385">
        <f>'Producción bruta (u.físicas)'!E11</f>
        <v>1524.4818065714285</v>
      </c>
      <c r="E28" s="385">
        <f>'Balance Energético (u.físicas)'!$F10</f>
        <v>9962.2113606171424</v>
      </c>
      <c r="F28" s="385">
        <f>'Balance Energético (u.físicas)'!F11</f>
        <v>525.4719483428571</v>
      </c>
      <c r="G28" s="385">
        <f>'Balance Energético (u.físicas)'!F14</f>
        <v>289.65228545428573</v>
      </c>
      <c r="H28" s="385">
        <f>'Balance Energético (u.físicas)'!F26</f>
        <v>339.42985000000004</v>
      </c>
      <c r="I28" s="377">
        <f>'Matriz de Consumos (u.físicas)'!$F11</f>
        <v>10910.429269567194</v>
      </c>
      <c r="J28" s="391">
        <f t="shared" si="0"/>
        <v>11249.859119567194</v>
      </c>
      <c r="K28" s="297"/>
      <c r="L28" s="299"/>
      <c r="M28" s="295"/>
      <c r="N28" s="295"/>
      <c r="O28" s="295"/>
      <c r="P28" s="295"/>
      <c r="Q28" s="295"/>
      <c r="R28" s="295"/>
    </row>
    <row r="29" spans="2:25" s="293" customFormat="1" ht="15.95" customHeight="1">
      <c r="B29" s="384" t="s">
        <v>85</v>
      </c>
      <c r="C29" s="403" t="s">
        <v>283</v>
      </c>
      <c r="D29" s="385">
        <f>'Producción bruta (u.físicas)'!E12</f>
        <v>22105.588672405385</v>
      </c>
      <c r="E29" s="385">
        <f>'Balance Energético (u.físicas)'!$G10</f>
        <v>1.7845840000000002</v>
      </c>
      <c r="F29" s="385">
        <f>'Balance Energético (u.físicas)'!G11</f>
        <v>0</v>
      </c>
      <c r="G29" s="385">
        <f>'Balance Energético (u.físicas)'!G14</f>
        <v>31.872144651851421</v>
      </c>
      <c r="H29" s="385">
        <f>'Balance Energético (u.físicas)'!G26</f>
        <v>10597.548121044187</v>
      </c>
      <c r="I29" s="377">
        <f>'Matriz de Consumos (u.físicas)'!$G11</f>
        <v>11782.094329030499</v>
      </c>
      <c r="J29" s="391">
        <f t="shared" si="0"/>
        <v>22379.642450074687</v>
      </c>
      <c r="K29" s="297"/>
      <c r="L29" s="299"/>
      <c r="M29" s="295"/>
      <c r="N29" s="295"/>
      <c r="O29" s="295"/>
      <c r="P29" s="295"/>
      <c r="Q29" s="295"/>
      <c r="R29" s="295"/>
    </row>
    <row r="30" spans="2:25" s="293" customFormat="1" ht="15.95" customHeight="1">
      <c r="B30" s="384" t="s">
        <v>89</v>
      </c>
      <c r="C30" s="403" t="s">
        <v>291</v>
      </c>
      <c r="D30" s="385">
        <f>'Producción bruta (u.físicas)'!$E$16</f>
        <v>159.83467132231692</v>
      </c>
      <c r="E30" s="385">
        <f>'Balance Energético (u.físicas)'!$K10</f>
        <v>0</v>
      </c>
      <c r="F30" s="385">
        <f>'Balance Energético (u.físicas)'!K11</f>
        <v>0</v>
      </c>
      <c r="G30" s="385">
        <f>'Balance Energético (u.físicas)'!K14</f>
        <v>0</v>
      </c>
      <c r="H30" s="385">
        <f>'Balance Energético (u.físicas)'!K26</f>
        <v>8.748839000000002</v>
      </c>
      <c r="I30" s="377">
        <f>'Matriz de Consumos (u.físicas)'!$K11</f>
        <v>121.77647594985608</v>
      </c>
      <c r="J30" s="391">
        <f t="shared" si="0"/>
        <v>130.52531494985607</v>
      </c>
      <c r="K30" s="297"/>
      <c r="L30" s="299"/>
      <c r="M30" s="295"/>
      <c r="N30" s="295"/>
      <c r="O30" s="295"/>
      <c r="P30" s="295"/>
      <c r="Q30" s="295"/>
      <c r="R30" s="295"/>
    </row>
    <row r="31" spans="2:25">
      <c r="C31" s="300"/>
      <c r="D31" s="301"/>
      <c r="F31" s="302"/>
      <c r="G31" s="303"/>
      <c r="I31" s="302"/>
      <c r="J31" s="302"/>
      <c r="K31" s="302"/>
      <c r="L31" s="304"/>
    </row>
    <row r="32" spans="2:25">
      <c r="B32" s="66" t="s">
        <v>93</v>
      </c>
      <c r="C32" s="305"/>
      <c r="D32" s="306"/>
      <c r="E32" s="306"/>
      <c r="F32" s="193"/>
      <c r="G32" s="307"/>
      <c r="H32" s="193"/>
      <c r="I32" s="193"/>
      <c r="J32" s="193"/>
      <c r="K32" s="193"/>
      <c r="L32" s="203"/>
    </row>
    <row r="33" spans="1:12">
      <c r="B33" s="66" t="s">
        <v>142</v>
      </c>
      <c r="C33" s="308"/>
      <c r="D33" s="302"/>
      <c r="E33" s="302"/>
      <c r="F33" s="302"/>
      <c r="G33" s="307"/>
      <c r="H33" s="302"/>
      <c r="I33" s="302"/>
      <c r="J33" s="302"/>
      <c r="K33" s="302"/>
      <c r="L33" s="304"/>
    </row>
    <row r="34" spans="1:12">
      <c r="B34" s="302"/>
      <c r="C34" s="308"/>
      <c r="D34" s="302"/>
      <c r="E34" s="302"/>
      <c r="F34" s="302"/>
      <c r="G34" s="307"/>
      <c r="H34" s="302"/>
      <c r="I34" s="302"/>
      <c r="J34" s="302"/>
      <c r="K34" s="302"/>
      <c r="L34" s="304"/>
    </row>
    <row r="35" spans="1:12">
      <c r="B35" s="302"/>
      <c r="C35" s="308"/>
      <c r="D35" s="302"/>
      <c r="E35" s="302"/>
      <c r="F35" s="302"/>
      <c r="G35" s="307"/>
      <c r="H35" s="302"/>
      <c r="I35" s="302"/>
      <c r="J35" s="302"/>
      <c r="K35" s="302"/>
      <c r="L35" s="304"/>
    </row>
    <row r="36" spans="1:12">
      <c r="B36" s="302"/>
      <c r="C36" s="308"/>
      <c r="D36" s="302"/>
      <c r="E36" s="302"/>
      <c r="F36" s="302"/>
      <c r="G36" s="307"/>
      <c r="H36" s="302"/>
      <c r="I36" s="302"/>
      <c r="J36" s="302"/>
      <c r="K36" s="302"/>
      <c r="L36" s="304"/>
    </row>
    <row r="37" spans="1:12">
      <c r="B37" s="279"/>
      <c r="C37" s="309"/>
      <c r="D37" s="279"/>
      <c r="E37" s="279"/>
      <c r="F37" s="279"/>
      <c r="G37" s="307"/>
      <c r="H37" s="279"/>
      <c r="I37" s="279"/>
      <c r="J37" s="279"/>
    </row>
    <row r="38" spans="1:12">
      <c r="B38" s="279"/>
      <c r="C38" s="309"/>
      <c r="D38" s="279"/>
      <c r="E38" s="279"/>
      <c r="F38" s="279"/>
      <c r="G38" s="307"/>
      <c r="H38" s="279"/>
      <c r="I38" s="279"/>
      <c r="J38" s="279"/>
    </row>
    <row r="39" spans="1:12">
      <c r="B39" s="279"/>
      <c r="C39" s="309"/>
      <c r="D39" s="279"/>
      <c r="E39" s="279"/>
      <c r="F39" s="279"/>
      <c r="G39" s="307"/>
      <c r="H39" s="279"/>
      <c r="I39" s="279"/>
      <c r="J39" s="279"/>
    </row>
    <row r="40" spans="1:12">
      <c r="A40" s="279"/>
      <c r="B40" s="279"/>
      <c r="C40" s="309"/>
      <c r="D40" s="279"/>
      <c r="E40" s="279"/>
      <c r="F40" s="279"/>
      <c r="G40" s="310"/>
      <c r="H40" s="279"/>
      <c r="I40" s="279"/>
      <c r="J40" s="279"/>
    </row>
    <row r="41" spans="1:12">
      <c r="A41" s="279"/>
      <c r="B41" s="279"/>
      <c r="C41" s="309"/>
      <c r="D41" s="279"/>
      <c r="E41" s="279"/>
      <c r="F41" s="279"/>
      <c r="G41" s="279"/>
      <c r="H41" s="279"/>
      <c r="I41" s="279"/>
      <c r="J41" s="279"/>
    </row>
    <row r="42" spans="1:12">
      <c r="A42" s="279"/>
      <c r="B42" s="279"/>
      <c r="C42" s="309"/>
      <c r="D42" s="279"/>
      <c r="E42" s="279"/>
      <c r="F42" s="279"/>
      <c r="G42" s="279"/>
      <c r="H42" s="279"/>
      <c r="I42" s="279"/>
      <c r="J42" s="279"/>
    </row>
    <row r="43" spans="1:12" s="279" customFormat="1">
      <c r="C43" s="309"/>
    </row>
    <row r="44" spans="1:12" s="279" customFormat="1">
      <c r="C44" s="309"/>
    </row>
    <row r="45" spans="1:12" s="279" customFormat="1">
      <c r="C45" s="309"/>
    </row>
    <row r="46" spans="1:12" s="279" customFormat="1">
      <c r="C46" s="309"/>
    </row>
    <row r="47" spans="1:12" s="279" customFormat="1">
      <c r="C47" s="309"/>
    </row>
    <row r="48" spans="1:12" s="279" customFormat="1">
      <c r="C48" s="309"/>
    </row>
    <row r="49" spans="3:3" s="279" customFormat="1">
      <c r="C49" s="309"/>
    </row>
    <row r="50" spans="3:3" s="279" customFormat="1">
      <c r="C50" s="309"/>
    </row>
    <row r="51" spans="3:3" s="279" customFormat="1">
      <c r="C51" s="309"/>
    </row>
    <row r="52" spans="3:3" s="279" customFormat="1">
      <c r="C52" s="309"/>
    </row>
    <row r="53" spans="3:3" s="279" customFormat="1">
      <c r="C53" s="309"/>
    </row>
    <row r="54" spans="3:3" s="279" customFormat="1">
      <c r="C54" s="309"/>
    </row>
    <row r="55" spans="3:3" s="279" customFormat="1">
      <c r="C55" s="309"/>
    </row>
    <row r="56" spans="3:3" s="279" customFormat="1">
      <c r="C56" s="309"/>
    </row>
    <row r="57" spans="3:3" s="279" customFormat="1">
      <c r="C57" s="309"/>
    </row>
    <row r="58" spans="3:3" s="279" customFormat="1">
      <c r="C58" s="309"/>
    </row>
    <row r="59" spans="3:3" s="279" customFormat="1">
      <c r="C59" s="309"/>
    </row>
    <row r="60" spans="3:3" s="279" customFormat="1">
      <c r="C60" s="309"/>
    </row>
    <row r="61" spans="3:3" s="279" customFormat="1">
      <c r="C61" s="309"/>
    </row>
    <row r="62" spans="3:3" s="279" customFormat="1">
      <c r="C62" s="309"/>
    </row>
    <row r="63" spans="3:3" s="279" customFormat="1">
      <c r="C63" s="309"/>
    </row>
    <row r="64" spans="3:3" s="279" customFormat="1">
      <c r="C64" s="309"/>
    </row>
    <row r="65" spans="4:10">
      <c r="D65" s="279"/>
      <c r="E65" s="279"/>
      <c r="F65" s="279"/>
      <c r="G65" s="279"/>
      <c r="H65" s="279"/>
      <c r="I65" s="279"/>
      <c r="J65" s="279"/>
    </row>
    <row r="66" spans="4:10">
      <c r="D66" s="279"/>
      <c r="E66" s="279"/>
      <c r="F66" s="279"/>
      <c r="G66" s="279"/>
      <c r="H66" s="279"/>
      <c r="I66" s="279"/>
      <c r="J66" s="279"/>
    </row>
    <row r="67" spans="4:10">
      <c r="D67" s="279"/>
      <c r="E67" s="279"/>
      <c r="F67" s="279"/>
      <c r="G67" s="279"/>
      <c r="H67" s="279"/>
      <c r="I67" s="279"/>
      <c r="J67" s="279"/>
    </row>
    <row r="68" spans="4:10">
      <c r="D68" s="279"/>
      <c r="E68" s="279"/>
      <c r="F68" s="279"/>
      <c r="G68" s="279"/>
      <c r="H68" s="279"/>
      <c r="I68" s="279"/>
      <c r="J68" s="279"/>
    </row>
    <row r="69" spans="4:10">
      <c r="D69" s="279"/>
      <c r="E69" s="279"/>
      <c r="F69" s="279"/>
      <c r="G69" s="279"/>
      <c r="H69" s="279"/>
      <c r="I69" s="279"/>
      <c r="J69" s="279"/>
    </row>
    <row r="70" spans="4:10">
      <c r="D70" s="279"/>
      <c r="E70" s="279"/>
      <c r="F70" s="279"/>
      <c r="G70" s="279"/>
      <c r="H70" s="279"/>
      <c r="I70" s="279"/>
      <c r="J70" s="279"/>
    </row>
    <row r="71" spans="4:10">
      <c r="D71" s="279"/>
      <c r="E71" s="279"/>
      <c r="F71" s="279"/>
      <c r="G71" s="279"/>
      <c r="H71" s="279"/>
      <c r="I71" s="279"/>
      <c r="J71" s="279"/>
    </row>
    <row r="72" spans="4:10">
      <c r="D72" s="279"/>
      <c r="E72" s="279"/>
      <c r="F72" s="279"/>
      <c r="G72" s="279"/>
      <c r="H72" s="279"/>
      <c r="I72" s="279"/>
      <c r="J72" s="279"/>
    </row>
    <row r="73" spans="4:10">
      <c r="D73" s="279"/>
      <c r="E73" s="279"/>
      <c r="F73" s="279"/>
      <c r="G73" s="279"/>
      <c r="H73" s="279"/>
      <c r="I73" s="279"/>
      <c r="J73" s="279"/>
    </row>
    <row r="74" spans="4:10">
      <c r="D74" s="279"/>
      <c r="E74" s="279"/>
      <c r="F74" s="279"/>
      <c r="G74" s="279"/>
      <c r="H74" s="279"/>
      <c r="I74" s="279"/>
      <c r="J74" s="279"/>
    </row>
    <row r="75" spans="4:10">
      <c r="D75" s="279"/>
      <c r="E75" s="279"/>
      <c r="F75" s="279"/>
      <c r="G75" s="279"/>
      <c r="H75" s="279"/>
      <c r="I75" s="279"/>
      <c r="J75" s="279"/>
    </row>
    <row r="76" spans="4:10">
      <c r="D76" s="279"/>
      <c r="E76" s="279"/>
      <c r="F76" s="279"/>
      <c r="G76" s="279"/>
      <c r="H76" s="279"/>
      <c r="I76" s="279"/>
      <c r="J76" s="279"/>
    </row>
    <row r="77" spans="4:10">
      <c r="D77" s="279"/>
      <c r="E77" s="279"/>
      <c r="F77" s="279"/>
      <c r="G77" s="279"/>
      <c r="H77" s="279"/>
      <c r="I77" s="279"/>
      <c r="J77" s="279"/>
    </row>
    <row r="78" spans="4:10">
      <c r="D78" s="279"/>
      <c r="E78" s="279"/>
      <c r="F78" s="279"/>
      <c r="G78" s="279"/>
      <c r="H78" s="279"/>
      <c r="I78" s="279"/>
      <c r="J78" s="279"/>
    </row>
    <row r="79" spans="4:10">
      <c r="D79" s="279"/>
      <c r="E79" s="279"/>
      <c r="F79" s="279"/>
      <c r="G79" s="279"/>
      <c r="H79" s="279"/>
      <c r="I79" s="279"/>
      <c r="J79" s="279"/>
    </row>
    <row r="80" spans="4:10">
      <c r="D80" s="279"/>
      <c r="E80" s="279"/>
      <c r="F80" s="279"/>
      <c r="G80" s="279"/>
      <c r="H80" s="279"/>
      <c r="I80" s="279"/>
      <c r="J80" s="279"/>
    </row>
    <row r="81" spans="4:10">
      <c r="D81" s="279"/>
      <c r="E81" s="279"/>
      <c r="F81" s="279"/>
      <c r="G81" s="279"/>
      <c r="H81" s="279"/>
      <c r="I81" s="279"/>
      <c r="J81" s="279"/>
    </row>
    <row r="82" spans="4:10">
      <c r="D82" s="279"/>
      <c r="E82" s="279"/>
      <c r="F82" s="279"/>
      <c r="G82" s="279"/>
      <c r="H82" s="279"/>
      <c r="I82" s="279"/>
      <c r="J82" s="279"/>
    </row>
    <row r="83" spans="4:10">
      <c r="D83" s="279"/>
      <c r="E83" s="279"/>
      <c r="F83" s="279"/>
      <c r="G83" s="279"/>
      <c r="H83" s="279"/>
      <c r="I83" s="279"/>
      <c r="J83" s="279"/>
    </row>
    <row r="84" spans="4:10">
      <c r="D84" s="279"/>
      <c r="E84" s="279"/>
      <c r="F84" s="279"/>
      <c r="G84" s="279"/>
      <c r="H84" s="279"/>
      <c r="I84" s="279"/>
      <c r="J84" s="279"/>
    </row>
    <row r="85" spans="4:10">
      <c r="D85" s="279"/>
      <c r="E85" s="279"/>
      <c r="F85" s="279"/>
      <c r="G85" s="279"/>
      <c r="H85" s="279"/>
      <c r="I85" s="279"/>
      <c r="J85" s="279"/>
    </row>
    <row r="86" spans="4:10">
      <c r="D86" s="279"/>
      <c r="E86" s="279"/>
      <c r="F86" s="279"/>
      <c r="G86" s="279"/>
      <c r="H86" s="279"/>
      <c r="I86" s="279"/>
      <c r="J86" s="279"/>
    </row>
    <row r="87" spans="4:10">
      <c r="D87" s="279"/>
      <c r="E87" s="279"/>
      <c r="F87" s="279"/>
      <c r="G87" s="279"/>
      <c r="H87" s="279"/>
      <c r="I87" s="279"/>
      <c r="J87" s="279"/>
    </row>
    <row r="88" spans="4:10">
      <c r="D88" s="279"/>
      <c r="E88" s="279"/>
      <c r="F88" s="279"/>
      <c r="G88" s="279"/>
      <c r="H88" s="279"/>
      <c r="I88" s="279"/>
      <c r="J88" s="279"/>
    </row>
    <row r="89" spans="4:10">
      <c r="D89" s="279"/>
      <c r="E89" s="279"/>
      <c r="F89" s="279"/>
      <c r="G89" s="279"/>
      <c r="H89" s="279"/>
      <c r="I89" s="279"/>
      <c r="J89" s="279"/>
    </row>
    <row r="90" spans="4:10">
      <c r="D90" s="279"/>
      <c r="E90" s="279"/>
      <c r="F90" s="279"/>
      <c r="G90" s="279"/>
      <c r="H90" s="279"/>
      <c r="I90" s="279"/>
      <c r="J90" s="279"/>
    </row>
    <row r="91" spans="4:10">
      <c r="D91" s="279"/>
      <c r="E91" s="279"/>
      <c r="F91" s="279"/>
      <c r="G91" s="279"/>
      <c r="H91" s="279"/>
      <c r="I91" s="279"/>
      <c r="J91" s="279"/>
    </row>
    <row r="92" spans="4:10">
      <c r="D92" s="279"/>
      <c r="E92" s="279"/>
      <c r="F92" s="279"/>
      <c r="G92" s="279"/>
      <c r="H92" s="279"/>
      <c r="I92" s="279"/>
      <c r="J92" s="279"/>
    </row>
    <row r="93" spans="4:10">
      <c r="D93" s="279"/>
      <c r="E93" s="279"/>
      <c r="F93" s="279"/>
      <c r="G93" s="279"/>
      <c r="H93" s="279"/>
      <c r="I93" s="279"/>
      <c r="J93" s="279"/>
    </row>
    <row r="94" spans="4:10">
      <c r="D94" s="279"/>
      <c r="E94" s="279"/>
      <c r="F94" s="279"/>
      <c r="G94" s="279"/>
      <c r="H94" s="279"/>
      <c r="I94" s="279"/>
      <c r="J94" s="279"/>
    </row>
    <row r="95" spans="4:10">
      <c r="D95" s="279"/>
      <c r="E95" s="279"/>
      <c r="F95" s="279"/>
      <c r="G95" s="279"/>
      <c r="H95" s="279"/>
      <c r="I95" s="279"/>
      <c r="J95" s="279"/>
    </row>
    <row r="96" spans="4:10">
      <c r="D96" s="279"/>
      <c r="E96" s="279"/>
      <c r="F96" s="279"/>
      <c r="G96" s="279"/>
      <c r="H96" s="279"/>
      <c r="I96" s="279"/>
      <c r="J96" s="279"/>
    </row>
    <row r="97" spans="4:10">
      <c r="D97" s="279"/>
      <c r="E97" s="279"/>
      <c r="F97" s="279"/>
      <c r="G97" s="279"/>
      <c r="H97" s="279"/>
      <c r="I97" s="279"/>
      <c r="J97" s="279"/>
    </row>
    <row r="98" spans="4:10">
      <c r="D98" s="279"/>
      <c r="E98" s="279"/>
      <c r="F98" s="279"/>
      <c r="G98" s="279"/>
      <c r="H98" s="279"/>
      <c r="I98" s="279"/>
      <c r="J98" s="279"/>
    </row>
    <row r="99" spans="4:10">
      <c r="D99" s="279"/>
      <c r="E99" s="279"/>
      <c r="F99" s="279"/>
      <c r="G99" s="279"/>
      <c r="H99" s="279"/>
      <c r="I99" s="279"/>
      <c r="J99" s="279"/>
    </row>
  </sheetData>
  <hyperlinks>
    <hyperlink ref="B5" location="Índice!A1" display="VOLVER A INDICE" xr:uid="{00000000-0004-0000-1500-000000000000}"/>
  </hyperlinks>
  <pageMargins left="0.75" right="0.75" top="1" bottom="1" header="0" footer="0"/>
  <pageSetup scale="5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5">
    <tabColor theme="6" tint="0.39997558519241921"/>
  </sheetPr>
  <dimension ref="A1:X117"/>
  <sheetViews>
    <sheetView workbookViewId="0"/>
  </sheetViews>
  <sheetFormatPr defaultColWidth="11.42578125" defaultRowHeight="12.75" outlineLevelRow="1"/>
  <cols>
    <col min="1" max="1" width="1.28515625" style="281" customWidth="1"/>
    <col min="2" max="2" width="30.5703125" style="281" customWidth="1"/>
    <col min="3" max="3" width="11.85546875" style="281" bestFit="1" customWidth="1"/>
    <col min="4" max="4" width="12.7109375" style="281" bestFit="1" customWidth="1"/>
    <col min="5" max="6" width="11.7109375" style="281" bestFit="1" customWidth="1"/>
    <col min="7" max="10" width="13.42578125" style="281" bestFit="1" customWidth="1"/>
    <col min="11" max="24" width="11.42578125" style="280"/>
    <col min="25" max="16384" width="11.42578125" style="281"/>
  </cols>
  <sheetData>
    <row r="1" spans="1:24" ht="5.25" customHeight="1">
      <c r="A1" s="278"/>
      <c r="B1" s="278"/>
      <c r="C1" s="278"/>
      <c r="D1" s="278"/>
      <c r="E1" s="278"/>
      <c r="F1" s="278"/>
      <c r="G1" s="278"/>
      <c r="H1" s="278"/>
      <c r="I1" s="278"/>
      <c r="J1" s="278"/>
      <c r="K1" s="279"/>
      <c r="L1" s="279"/>
    </row>
    <row r="2" spans="1:24" s="311" customFormat="1" ht="15.95" customHeight="1">
      <c r="A2" s="293"/>
      <c r="B2" s="80" t="s">
        <v>130</v>
      </c>
      <c r="C2" s="80"/>
      <c r="D2" s="80"/>
      <c r="E2" s="80"/>
      <c r="F2" s="80"/>
      <c r="G2" s="80"/>
      <c r="H2" s="80"/>
      <c r="I2" s="80"/>
      <c r="J2" s="80"/>
      <c r="L2" s="294"/>
      <c r="M2" s="312"/>
      <c r="N2" s="313"/>
      <c r="O2" s="313"/>
      <c r="P2" s="313"/>
      <c r="Q2" s="313"/>
      <c r="R2" s="313"/>
      <c r="S2" s="313"/>
      <c r="T2" s="313"/>
      <c r="U2" s="313"/>
      <c r="V2" s="313"/>
      <c r="W2" s="313"/>
      <c r="X2" s="313"/>
    </row>
    <row r="3" spans="1:24" s="311" customFormat="1" ht="15.95" customHeight="1">
      <c r="A3" s="293"/>
      <c r="B3" s="80" t="s">
        <v>76</v>
      </c>
      <c r="C3" s="80"/>
      <c r="D3" s="80"/>
      <c r="E3" s="80"/>
      <c r="F3" s="80"/>
      <c r="G3" s="80"/>
      <c r="H3" s="80"/>
      <c r="I3" s="80"/>
      <c r="J3" s="80"/>
      <c r="L3" s="314"/>
      <c r="M3" s="312"/>
      <c r="N3" s="313"/>
      <c r="O3" s="313"/>
      <c r="P3" s="313"/>
      <c r="Q3" s="313"/>
      <c r="R3" s="313"/>
      <c r="S3" s="313"/>
      <c r="T3" s="313"/>
      <c r="U3" s="313"/>
      <c r="V3" s="313"/>
      <c r="W3" s="313"/>
      <c r="X3" s="313"/>
    </row>
    <row r="4" spans="1:24" s="311" customFormat="1" ht="15.95" customHeight="1">
      <c r="A4" s="293"/>
      <c r="B4" s="80" t="s">
        <v>221</v>
      </c>
      <c r="C4" s="80"/>
      <c r="D4" s="80"/>
      <c r="E4" s="80"/>
      <c r="F4" s="80"/>
      <c r="G4" s="80"/>
      <c r="H4" s="80"/>
      <c r="I4" s="80"/>
      <c r="J4" s="80"/>
      <c r="L4" s="314"/>
      <c r="M4" s="312"/>
      <c r="N4" s="313"/>
      <c r="O4" s="313"/>
      <c r="P4" s="313"/>
      <c r="Q4" s="313"/>
      <c r="R4" s="313"/>
      <c r="S4" s="313"/>
      <c r="T4" s="313"/>
      <c r="U4" s="313"/>
      <c r="V4" s="313"/>
      <c r="W4" s="313"/>
      <c r="X4" s="313"/>
    </row>
    <row r="5" spans="1:24" s="311" customFormat="1" ht="15.95" customHeight="1">
      <c r="A5" s="293"/>
      <c r="B5" s="67" t="s">
        <v>78</v>
      </c>
      <c r="C5" s="80"/>
      <c r="D5" s="80"/>
      <c r="E5" s="80"/>
      <c r="F5" s="80"/>
      <c r="G5" s="80"/>
      <c r="H5" s="80"/>
      <c r="I5" s="80"/>
      <c r="J5" s="80"/>
      <c r="K5" s="314"/>
      <c r="L5" s="315"/>
      <c r="M5" s="312"/>
      <c r="N5" s="313"/>
      <c r="O5" s="313"/>
      <c r="P5" s="313"/>
      <c r="Q5" s="313"/>
      <c r="R5" s="313"/>
      <c r="S5" s="313"/>
      <c r="T5" s="313"/>
      <c r="U5" s="313"/>
      <c r="V5" s="313"/>
      <c r="W5" s="313"/>
      <c r="X5" s="313"/>
    </row>
    <row r="6" spans="1:24" s="311" customFormat="1" ht="15.95" customHeight="1">
      <c r="A6" s="293"/>
      <c r="B6" s="80"/>
      <c r="C6" s="80"/>
      <c r="D6" s="80"/>
      <c r="E6" s="80"/>
      <c r="F6" s="80"/>
      <c r="G6" s="80"/>
      <c r="H6" s="80"/>
      <c r="I6" s="80"/>
      <c r="J6" s="80"/>
      <c r="K6" s="314"/>
      <c r="L6" s="315"/>
      <c r="M6" s="312"/>
      <c r="N6" s="313"/>
      <c r="O6" s="313"/>
      <c r="P6" s="313"/>
      <c r="Q6" s="313"/>
      <c r="R6" s="313"/>
      <c r="S6" s="313"/>
      <c r="T6" s="313"/>
      <c r="U6" s="313"/>
      <c r="V6" s="313"/>
      <c r="W6" s="313"/>
      <c r="X6" s="313"/>
    </row>
    <row r="7" spans="1:24" s="311" customFormat="1" ht="15.95" customHeight="1">
      <c r="A7" s="293"/>
      <c r="B7" s="626" t="s">
        <v>79</v>
      </c>
      <c r="C7" s="625" t="s">
        <v>277</v>
      </c>
      <c r="D7" s="625" t="s">
        <v>133</v>
      </c>
      <c r="E7" s="625" t="s">
        <v>292</v>
      </c>
      <c r="F7" s="625" t="s">
        <v>293</v>
      </c>
      <c r="G7" s="625" t="s">
        <v>294</v>
      </c>
      <c r="H7" s="625" t="s">
        <v>115</v>
      </c>
      <c r="I7" s="625" t="s">
        <v>116</v>
      </c>
      <c r="J7" s="626" t="s">
        <v>117</v>
      </c>
      <c r="K7" s="314"/>
      <c r="L7" s="315"/>
      <c r="M7" s="312"/>
      <c r="N7" s="313"/>
      <c r="O7" s="313"/>
      <c r="P7" s="313"/>
      <c r="Q7" s="313"/>
      <c r="R7" s="313"/>
      <c r="S7" s="313"/>
      <c r="T7" s="313"/>
      <c r="U7" s="313"/>
      <c r="V7" s="313"/>
      <c r="W7" s="313"/>
      <c r="X7" s="313"/>
    </row>
    <row r="8" spans="1:24" s="311" customFormat="1" ht="15.95" customHeight="1">
      <c r="A8" s="293"/>
      <c r="B8" s="626"/>
      <c r="C8" s="625"/>
      <c r="D8" s="625"/>
      <c r="E8" s="625"/>
      <c r="F8" s="625"/>
      <c r="G8" s="625"/>
      <c r="H8" s="625"/>
      <c r="I8" s="625"/>
      <c r="J8" s="626"/>
      <c r="K8" s="316"/>
      <c r="L8" s="315"/>
      <c r="M8" s="312"/>
      <c r="N8" s="313"/>
      <c r="O8" s="313"/>
      <c r="P8" s="313"/>
      <c r="Q8" s="313"/>
      <c r="R8" s="313"/>
      <c r="S8" s="313"/>
      <c r="T8" s="313"/>
      <c r="U8" s="313"/>
      <c r="V8" s="313"/>
      <c r="W8" s="313"/>
      <c r="X8" s="313"/>
    </row>
    <row r="9" spans="1:24" s="311" customFormat="1" ht="15.95" customHeight="1">
      <c r="A9" s="293"/>
      <c r="B9" s="392" t="s">
        <v>196</v>
      </c>
      <c r="C9" s="393"/>
      <c r="D9" s="393"/>
      <c r="E9" s="393"/>
      <c r="F9" s="393"/>
      <c r="G9" s="393"/>
      <c r="H9" s="393"/>
      <c r="I9" s="394"/>
      <c r="J9" s="392"/>
      <c r="K9" s="316"/>
      <c r="L9" s="315"/>
      <c r="M9" s="80"/>
      <c r="N9" s="313"/>
      <c r="O9" s="313"/>
      <c r="P9" s="313"/>
      <c r="Q9" s="313"/>
      <c r="R9" s="313"/>
      <c r="S9" s="313"/>
      <c r="T9" s="313"/>
      <c r="U9" s="313"/>
      <c r="V9" s="313"/>
      <c r="W9" s="313"/>
      <c r="X9" s="313"/>
    </row>
    <row r="10" spans="1:24" s="311" customFormat="1" ht="15.95" customHeight="1" outlineLevel="1">
      <c r="A10" s="293"/>
      <c r="B10" s="395" t="s">
        <v>118</v>
      </c>
      <c r="C10" s="396" t="s">
        <v>290</v>
      </c>
      <c r="D10" s="396">
        <f>'Balance Energético (u.físicas)'!$L47</f>
        <v>5230.6584657009307</v>
      </c>
      <c r="E10" s="396">
        <f>'Balance Energético (u.físicas)'!$L35</f>
        <v>3426.2534898054637</v>
      </c>
      <c r="F10" s="396">
        <f>'Balance Energético (u.físicas)'!$L52</f>
        <v>480.52944300878642</v>
      </c>
      <c r="G10" s="396">
        <f>'Balance Energético (u.físicas)'!$L27</f>
        <v>1.695454</v>
      </c>
      <c r="H10" s="396">
        <f>'Balance Energético (u.físicas)'!$L26</f>
        <v>9139.1368525151811</v>
      </c>
      <c r="I10" s="396">
        <f>'Matriz de Consumos (u.físicas)'!$L11</f>
        <v>685.24321909838261</v>
      </c>
      <c r="J10" s="395">
        <f>+SUM(H10:I10)</f>
        <v>9824.3800716135629</v>
      </c>
      <c r="K10" s="316"/>
      <c r="L10" s="193"/>
      <c r="N10" s="313"/>
      <c r="O10" s="313"/>
      <c r="P10" s="313"/>
      <c r="Q10" s="313"/>
      <c r="R10" s="313"/>
      <c r="S10" s="313"/>
      <c r="T10" s="313"/>
      <c r="U10" s="313"/>
      <c r="V10" s="313"/>
      <c r="W10" s="313"/>
      <c r="X10" s="313"/>
    </row>
    <row r="11" spans="1:24" s="311" customFormat="1" ht="15.95" customHeight="1" outlineLevel="1">
      <c r="A11" s="293"/>
      <c r="B11" s="395" t="s">
        <v>119</v>
      </c>
      <c r="C11" s="396" t="s">
        <v>283</v>
      </c>
      <c r="D11" s="396">
        <f>'Balance Energético (u.físicas)'!$M47</f>
        <v>350.24853533999999</v>
      </c>
      <c r="E11" s="396">
        <f>'Balance Energético (u.físicas)'!$M35</f>
        <v>462.72393685178986</v>
      </c>
      <c r="F11" s="396">
        <f>'Balance Energético (u.físicas)'!$M52</f>
        <v>14.860258630000001</v>
      </c>
      <c r="G11" s="396">
        <f>'Balance Energético (u.físicas)'!$M27</f>
        <v>6.9146200000000002</v>
      </c>
      <c r="H11" s="396">
        <f>'Balance Energético (u.físicas)'!$M26</f>
        <v>834.74735082178984</v>
      </c>
      <c r="I11" s="396">
        <f>'Matriz de Consumos (u.físicas)'!$M11</f>
        <v>144.27956225</v>
      </c>
      <c r="J11" s="395">
        <f t="shared" ref="J11:J31" si="0">+SUM(H11:I11)</f>
        <v>979.02691307178986</v>
      </c>
      <c r="K11" s="316"/>
      <c r="L11" s="193"/>
      <c r="N11" s="313"/>
      <c r="O11" s="313"/>
      <c r="P11" s="313"/>
      <c r="Q11" s="313"/>
      <c r="R11" s="313"/>
      <c r="S11" s="313"/>
      <c r="T11" s="313"/>
      <c r="U11" s="313"/>
      <c r="V11" s="313"/>
      <c r="W11" s="313"/>
      <c r="X11" s="313"/>
    </row>
    <row r="12" spans="1:24" s="311" customFormat="1" ht="15.95" customHeight="1" outlineLevel="1">
      <c r="A12" s="293"/>
      <c r="B12" s="395" t="s">
        <v>165</v>
      </c>
      <c r="C12" s="396" t="s">
        <v>290</v>
      </c>
      <c r="D12" s="396">
        <f>'Balance Energético (u.físicas)'!$N47</f>
        <v>4505.6420508890005</v>
      </c>
      <c r="E12" s="396">
        <f>'Balance Energético (u.físicas)'!$N35</f>
        <v>0</v>
      </c>
      <c r="F12" s="396">
        <f>'Balance Energético (u.físicas)'!$N52</f>
        <v>0</v>
      </c>
      <c r="G12" s="396">
        <f>'Balance Energético (u.físicas)'!$N27</f>
        <v>0</v>
      </c>
      <c r="H12" s="396">
        <f>'Balance Energético (u.físicas)'!N26</f>
        <v>4505.6420508890005</v>
      </c>
      <c r="I12" s="396">
        <f>'Matriz de Consumos (u.físicas)'!$N11</f>
        <v>86.89181990000003</v>
      </c>
      <c r="J12" s="395">
        <f t="shared" si="0"/>
        <v>4592.5338707890005</v>
      </c>
      <c r="K12" s="316"/>
      <c r="L12" s="193"/>
      <c r="U12" s="313"/>
      <c r="V12" s="313"/>
      <c r="W12" s="313"/>
      <c r="X12" s="313"/>
    </row>
    <row r="13" spans="1:24" s="311" customFormat="1" ht="15.95" customHeight="1" outlineLevel="1">
      <c r="A13" s="293"/>
      <c r="B13" s="395" t="s">
        <v>121</v>
      </c>
      <c r="C13" s="396" t="s">
        <v>290</v>
      </c>
      <c r="D13" s="396">
        <f>'Balance Energético (u.físicas)'!$O47</f>
        <v>6.6551409999999995</v>
      </c>
      <c r="E13" s="396">
        <f>'Balance Energético (u.físicas)'!$O35</f>
        <v>12.486908000000001</v>
      </c>
      <c r="F13" s="396">
        <f>'Balance Energético (u.físicas)'!$O52</f>
        <v>105.60229200000001</v>
      </c>
      <c r="G13" s="396">
        <f>'Balance Energético (u.físicas)'!$O27</f>
        <v>0</v>
      </c>
      <c r="H13" s="396">
        <f>'Balance Energético (u.físicas)'!O26</f>
        <v>125.93959600000001</v>
      </c>
      <c r="I13" s="396">
        <f>'Matriz de Consumos (u.físicas)'!$O11</f>
        <v>69.990353000000027</v>
      </c>
      <c r="J13" s="395">
        <f t="shared" si="0"/>
        <v>195.92994900000002</v>
      </c>
      <c r="K13" s="316"/>
      <c r="L13" s="193"/>
      <c r="M13" s="312"/>
      <c r="U13" s="313"/>
      <c r="V13" s="313"/>
      <c r="W13" s="313"/>
      <c r="X13" s="313"/>
    </row>
    <row r="14" spans="1:24" s="311" customFormat="1" ht="15.95" customHeight="1" outlineLevel="1">
      <c r="A14" s="293"/>
      <c r="B14" s="395" t="s">
        <v>122</v>
      </c>
      <c r="C14" s="396" t="s">
        <v>283</v>
      </c>
      <c r="D14" s="396">
        <f>'Balance Energético (u.físicas)'!$P47</f>
        <v>28.327245820000002</v>
      </c>
      <c r="E14" s="396">
        <f>'Balance Energético (u.físicas)'!$P35</f>
        <v>222.6859335499999</v>
      </c>
      <c r="F14" s="396">
        <f>'Balance Energético (u.físicas)'!$P52</f>
        <v>965.16654422999977</v>
      </c>
      <c r="G14" s="396">
        <f>'Balance Energético (u.físicas)'!$P27</f>
        <v>10.727682184999999</v>
      </c>
      <c r="H14" s="396">
        <f>'Balance Energético (u.físicas)'!P26</f>
        <v>1226.9074057849998</v>
      </c>
      <c r="I14" s="396">
        <f>'Matriz de Consumos (u.físicas)'!$P11</f>
        <v>15.163578970330523</v>
      </c>
      <c r="J14" s="395">
        <f t="shared" si="0"/>
        <v>1242.0709847553303</v>
      </c>
      <c r="K14" s="316"/>
      <c r="L14" s="193"/>
      <c r="M14" s="312"/>
      <c r="N14" s="313"/>
      <c r="O14" s="313"/>
      <c r="P14" s="313"/>
      <c r="Q14" s="313"/>
      <c r="R14" s="313"/>
      <c r="S14" s="313"/>
      <c r="T14" s="313"/>
      <c r="U14" s="313"/>
      <c r="V14" s="313"/>
      <c r="W14" s="313"/>
      <c r="X14" s="313"/>
    </row>
    <row r="15" spans="1:24" s="311" customFormat="1" ht="15.95" customHeight="1" outlineLevel="1">
      <c r="A15" s="293"/>
      <c r="B15" s="395" t="s">
        <v>123</v>
      </c>
      <c r="C15" s="396" t="s">
        <v>290</v>
      </c>
      <c r="D15" s="396">
        <f>'Balance Energético (u.físicas)'!$Q47</f>
        <v>7.2662030000000009</v>
      </c>
      <c r="E15" s="396">
        <f>'Balance Energético (u.físicas)'!$Q35</f>
        <v>0.85918499999999987</v>
      </c>
      <c r="F15" s="396">
        <f>'Balance Energético (u.físicas)'!$Q52</f>
        <v>0.12547900000000001</v>
      </c>
      <c r="G15" s="396">
        <f>'Balance Energético (u.físicas)'!$Q27</f>
        <v>0</v>
      </c>
      <c r="H15" s="396">
        <f>'Balance Energético (u.físicas)'!Q26</f>
        <v>8.2508669999999995</v>
      </c>
      <c r="I15" s="396">
        <f>'Matriz de Consumos (u.físicas)'!$Q11</f>
        <v>0.26987700000000003</v>
      </c>
      <c r="J15" s="395">
        <f t="shared" si="0"/>
        <v>8.5207439999999988</v>
      </c>
      <c r="K15" s="316"/>
      <c r="L15" s="193"/>
      <c r="M15" s="312"/>
      <c r="N15" s="313"/>
      <c r="O15" s="313"/>
      <c r="P15" s="313"/>
      <c r="Q15" s="313"/>
      <c r="R15" s="313"/>
      <c r="S15" s="313"/>
      <c r="T15" s="313"/>
      <c r="U15" s="313"/>
      <c r="V15" s="313"/>
      <c r="W15" s="313"/>
      <c r="X15" s="313"/>
    </row>
    <row r="16" spans="1:24" s="311" customFormat="1" ht="15.95" customHeight="1" outlineLevel="1">
      <c r="A16" s="293"/>
      <c r="B16" s="395" t="s">
        <v>124</v>
      </c>
      <c r="C16" s="396" t="s">
        <v>290</v>
      </c>
      <c r="D16" s="396">
        <f>'Balance Energético (u.físicas)'!$R47</f>
        <v>1217.6435049999995</v>
      </c>
      <c r="E16" s="396">
        <f>'Balance Energético (u.físicas)'!$R35</f>
        <v>48.396588999999992</v>
      </c>
      <c r="F16" s="396">
        <f>'Balance Energético (u.físicas)'!$R52</f>
        <v>3.4283350000000006</v>
      </c>
      <c r="G16" s="396">
        <f>'Balance Energético (u.físicas)'!$R27</f>
        <v>0</v>
      </c>
      <c r="H16" s="396">
        <f>'Balance Energético (u.físicas)'!R26</f>
        <v>1269.468429</v>
      </c>
      <c r="I16" s="396">
        <f>'Matriz de Consumos (u.físicas)'!$R11</f>
        <v>1.9990000000000001E-2</v>
      </c>
      <c r="J16" s="395">
        <f t="shared" si="0"/>
        <v>1269.488419</v>
      </c>
      <c r="K16" s="316"/>
      <c r="L16" s="193"/>
      <c r="M16" s="312"/>
      <c r="N16" s="313"/>
      <c r="O16" s="313"/>
      <c r="P16" s="313"/>
      <c r="Q16" s="313"/>
      <c r="R16" s="313"/>
      <c r="S16" s="313"/>
      <c r="T16" s="313"/>
      <c r="U16" s="313"/>
      <c r="V16" s="313"/>
      <c r="W16" s="313"/>
      <c r="X16" s="313"/>
    </row>
    <row r="17" spans="1:24" s="311" customFormat="1" ht="15.95" customHeight="1" outlineLevel="1">
      <c r="A17" s="293"/>
      <c r="B17" s="395" t="s">
        <v>125</v>
      </c>
      <c r="C17" s="396" t="s">
        <v>290</v>
      </c>
      <c r="D17" s="396">
        <f>'Balance Energético (u.físicas)'!$S47</f>
        <v>0</v>
      </c>
      <c r="E17" s="396">
        <f>'Balance Energético (u.físicas)'!$S35</f>
        <v>0</v>
      </c>
      <c r="F17" s="396">
        <f>'Balance Energético (u.físicas)'!$S52</f>
        <v>0</v>
      </c>
      <c r="G17" s="396">
        <f>'Balance Energético (u.físicas)'!$S27</f>
        <v>1.6799999999999996E-3</v>
      </c>
      <c r="H17" s="396">
        <f>'Balance Energético (u.físicas)'!S26</f>
        <v>1.6799999999999996E-3</v>
      </c>
      <c r="I17" s="396">
        <f>'Matriz de Consumos (u.físicas)'!$S11</f>
        <v>252.52036799999999</v>
      </c>
      <c r="J17" s="395">
        <f t="shared" si="0"/>
        <v>252.52204799999998</v>
      </c>
      <c r="K17" s="316"/>
      <c r="L17" s="193"/>
      <c r="M17" s="312"/>
      <c r="N17" s="313"/>
      <c r="O17" s="313"/>
      <c r="P17" s="313"/>
      <c r="Q17" s="313"/>
      <c r="R17" s="313"/>
      <c r="S17" s="313"/>
      <c r="T17" s="313"/>
      <c r="U17" s="313"/>
      <c r="V17" s="313"/>
      <c r="W17" s="313"/>
      <c r="X17" s="313"/>
    </row>
    <row r="18" spans="1:24" s="311" customFormat="1" ht="15.95" customHeight="1" outlineLevel="1">
      <c r="A18" s="293"/>
      <c r="B18" s="395" t="s">
        <v>126</v>
      </c>
      <c r="C18" s="396" t="s">
        <v>290</v>
      </c>
      <c r="D18" s="396">
        <f>'Balance Energético (u.físicas)'!$T47</f>
        <v>0</v>
      </c>
      <c r="E18" s="396">
        <f>'Balance Energético (u.físicas)'!$T35</f>
        <v>0</v>
      </c>
      <c r="F18" s="396">
        <f>'Balance Energético (u.físicas)'!$T52</f>
        <v>0</v>
      </c>
      <c r="G18" s="396">
        <f>'Balance Energético (u.físicas)'!$T27</f>
        <v>350.80745000000002</v>
      </c>
      <c r="H18" s="396">
        <f>'Balance Energético (u.físicas)'!T26</f>
        <v>350.80745000000002</v>
      </c>
      <c r="I18" s="396">
        <f>'Matriz de Consumos (u.físicas)'!$T11</f>
        <v>0</v>
      </c>
      <c r="J18" s="395">
        <f t="shared" si="0"/>
        <v>350.80745000000002</v>
      </c>
      <c r="K18" s="316"/>
      <c r="L18" s="193"/>
      <c r="M18" s="312"/>
      <c r="N18" s="313"/>
      <c r="O18" s="313"/>
      <c r="P18" s="313"/>
      <c r="Q18" s="313"/>
      <c r="R18" s="313"/>
      <c r="S18" s="313"/>
      <c r="T18" s="313"/>
      <c r="U18" s="313"/>
      <c r="V18" s="313"/>
      <c r="W18" s="313"/>
      <c r="X18" s="313"/>
    </row>
    <row r="19" spans="1:24" s="311" customFormat="1" ht="15.95" customHeight="1" outlineLevel="1">
      <c r="A19" s="293"/>
      <c r="B19" s="395" t="s">
        <v>127</v>
      </c>
      <c r="C19" s="396" t="s">
        <v>283</v>
      </c>
      <c r="D19" s="396">
        <f>'Balance Energético (u.físicas)'!$U47</f>
        <v>0</v>
      </c>
      <c r="E19" s="396">
        <f>'Balance Energético (u.físicas)'!$U35</f>
        <v>318.8275585714286</v>
      </c>
      <c r="F19" s="396">
        <f>'Balance Energético (u.físicas)'!$U52</f>
        <v>0</v>
      </c>
      <c r="G19" s="396">
        <f>'Balance Energético (u.físicas)'!$U27</f>
        <v>0</v>
      </c>
      <c r="H19" s="396">
        <f>'Balance Energético (u.físicas)'!U26</f>
        <v>318.8275585714286</v>
      </c>
      <c r="I19" s="396">
        <f>'Matriz de Consumos (u.físicas)'!$U11</f>
        <v>239.55981428571428</v>
      </c>
      <c r="J19" s="395">
        <f t="shared" si="0"/>
        <v>558.38737285714285</v>
      </c>
      <c r="K19" s="316"/>
      <c r="L19" s="193"/>
      <c r="M19" s="312"/>
      <c r="N19" s="313"/>
      <c r="O19" s="313"/>
      <c r="P19" s="313"/>
      <c r="Q19" s="313"/>
      <c r="R19" s="313"/>
      <c r="S19" s="313"/>
      <c r="T19" s="313"/>
      <c r="U19" s="313"/>
      <c r="V19" s="313"/>
      <c r="W19" s="313"/>
      <c r="X19" s="313"/>
    </row>
    <row r="20" spans="1:24" s="311" customFormat="1" ht="15.95" customHeight="1" outlineLevel="1">
      <c r="A20" s="293"/>
      <c r="B20" s="390" t="s">
        <v>128</v>
      </c>
      <c r="C20" s="396" t="s">
        <v>283</v>
      </c>
      <c r="D20" s="396">
        <f>'Balance Energético (u.físicas)'!$V47</f>
        <v>0</v>
      </c>
      <c r="E20" s="396">
        <f>'Balance Energético (u.físicas)'!$V35</f>
        <v>0</v>
      </c>
      <c r="F20" s="396">
        <f>'Balance Energético (u.físicas)'!$V52</f>
        <v>0</v>
      </c>
      <c r="G20" s="396">
        <f>'Balance Energético (u.físicas)'!$V27</f>
        <v>77.368801427455438</v>
      </c>
      <c r="H20" s="396">
        <f>'Balance Energético (u.físicas)'!V26</f>
        <v>289.79031515760892</v>
      </c>
      <c r="I20" s="396">
        <f>'Matriz de Consumos (u.físicas)'!$V11</f>
        <v>0</v>
      </c>
      <c r="J20" s="390">
        <f t="shared" si="0"/>
        <v>289.79031515760892</v>
      </c>
      <c r="K20" s="316"/>
      <c r="L20" s="193"/>
      <c r="M20" s="312"/>
      <c r="N20" s="313"/>
      <c r="O20" s="313"/>
      <c r="P20" s="313"/>
      <c r="Q20" s="313"/>
      <c r="R20" s="313"/>
      <c r="S20" s="313"/>
      <c r="T20" s="313"/>
      <c r="U20" s="313"/>
      <c r="V20" s="313"/>
      <c r="W20" s="313"/>
      <c r="X20" s="313"/>
    </row>
    <row r="21" spans="1:24" s="311" customFormat="1" ht="15.95" customHeight="1">
      <c r="A21" s="293"/>
      <c r="B21" s="391" t="s">
        <v>99</v>
      </c>
      <c r="C21" s="402" t="s">
        <v>286</v>
      </c>
      <c r="D21" s="389">
        <f>'Balance Energético (u.físicas)'!$W47</f>
        <v>985.78507497999999</v>
      </c>
      <c r="E21" s="389">
        <f>'Balance Energético (u.físicas)'!$W35</f>
        <v>43337.569436315935</v>
      </c>
      <c r="F21" s="389">
        <f>'Balance Energético (u.físicas)'!$W52</f>
        <v>23968.472503000005</v>
      </c>
      <c r="G21" s="389">
        <f>'Balance Energético (u.físicas)'!$W27</f>
        <v>3454.14929656</v>
      </c>
      <c r="H21" s="389">
        <f>'Balance Energético (u.físicas)'!W26</f>
        <v>71745.976310855942</v>
      </c>
      <c r="I21" s="397">
        <f>'Matriz de Consumos (u.físicas)'!$W11</f>
        <v>0</v>
      </c>
      <c r="J21" s="391">
        <f t="shared" si="0"/>
        <v>71745.976310855942</v>
      </c>
      <c r="K21" s="316"/>
      <c r="L21" s="193"/>
      <c r="M21" s="312"/>
      <c r="N21" s="313"/>
      <c r="O21" s="313"/>
      <c r="P21" s="313"/>
      <c r="Q21" s="313"/>
      <c r="R21" s="313"/>
      <c r="S21" s="313"/>
      <c r="T21" s="313"/>
      <c r="U21" s="313"/>
      <c r="V21" s="313"/>
      <c r="W21" s="313"/>
      <c r="X21" s="313"/>
    </row>
    <row r="22" spans="1:24" s="311" customFormat="1" ht="15.95" customHeight="1">
      <c r="A22" s="293"/>
      <c r="B22" s="391" t="s">
        <v>100</v>
      </c>
      <c r="C22" s="402" t="s">
        <v>283</v>
      </c>
      <c r="D22" s="389">
        <f>'Balance Energético (u.físicas)'!$X47</f>
        <v>0</v>
      </c>
      <c r="E22" s="389">
        <f>'Balance Energético (u.físicas)'!$X35</f>
        <v>12.642815091524287</v>
      </c>
      <c r="F22" s="389">
        <f>'Balance Energético (u.físicas)'!$X52</f>
        <v>0</v>
      </c>
      <c r="G22" s="389">
        <f>'Balance Energético (u.físicas)'!$X27</f>
        <v>0</v>
      </c>
      <c r="H22" s="389">
        <f>'Balance Energético (u.físicas)'!X26</f>
        <v>12.642815091524287</v>
      </c>
      <c r="I22" s="397">
        <f>'Matriz de Consumos (u.físicas)'!$X11</f>
        <v>336.1296342857143</v>
      </c>
      <c r="J22" s="391">
        <f t="shared" si="0"/>
        <v>348.77244937723862</v>
      </c>
      <c r="K22" s="316"/>
      <c r="L22" s="193"/>
      <c r="M22" s="312"/>
      <c r="N22" s="313"/>
      <c r="O22" s="313"/>
      <c r="P22" s="313"/>
      <c r="Q22" s="313"/>
      <c r="R22" s="313"/>
      <c r="S22" s="313"/>
      <c r="T22" s="313"/>
      <c r="U22" s="313"/>
      <c r="V22" s="313"/>
      <c r="W22" s="313"/>
      <c r="X22" s="313"/>
    </row>
    <row r="23" spans="1:24" s="311" customFormat="1" ht="15.95" customHeight="1">
      <c r="A23" s="293"/>
      <c r="B23" s="391" t="s">
        <v>101</v>
      </c>
      <c r="C23" s="402" t="s">
        <v>290</v>
      </c>
      <c r="D23" s="389">
        <f>'Balance Energético (u.físicas)'!$Y47</f>
        <v>0</v>
      </c>
      <c r="E23" s="389">
        <f>'Balance Energético (u.físicas)'!$Y35</f>
        <v>139697.58241758242</v>
      </c>
      <c r="F23" s="389">
        <f>'Balance Energético (u.físicas)'!$Y52</f>
        <v>0</v>
      </c>
      <c r="G23" s="389">
        <f>'Balance Energético (u.físicas)'!$Y27</f>
        <v>48463.516483516483</v>
      </c>
      <c r="H23" s="389">
        <f>'Balance Energético (u.físicas)'!Y26</f>
        <v>188161.09890109891</v>
      </c>
      <c r="I23" s="397">
        <f>'Matriz de Consumos (u.físicas)'!$Y11</f>
        <v>0</v>
      </c>
      <c r="J23" s="391">
        <f t="shared" si="0"/>
        <v>188161.09890109891</v>
      </c>
      <c r="K23" s="316"/>
      <c r="L23" s="193"/>
      <c r="M23" s="312"/>
      <c r="N23" s="313"/>
      <c r="O23" s="313"/>
      <c r="P23" s="313"/>
      <c r="Q23" s="313"/>
      <c r="R23" s="313"/>
      <c r="S23" s="313"/>
      <c r="T23" s="313"/>
      <c r="U23" s="313"/>
      <c r="V23" s="313"/>
      <c r="W23" s="313"/>
      <c r="X23" s="313"/>
    </row>
    <row r="24" spans="1:24" s="311" customFormat="1" ht="15.95" customHeight="1">
      <c r="A24" s="293"/>
      <c r="B24" s="391" t="s">
        <v>147</v>
      </c>
      <c r="C24" s="402" t="s">
        <v>290</v>
      </c>
      <c r="D24" s="389">
        <f>'Balance Energético (u.físicas)'!$Z47</f>
        <v>0</v>
      </c>
      <c r="E24" s="389">
        <f>'Balance Energético (u.físicas)'!$Z35</f>
        <v>0</v>
      </c>
      <c r="F24" s="389">
        <f>'Balance Energético (u.físicas)'!$Z52</f>
        <v>0</v>
      </c>
      <c r="G24" s="389">
        <f>'Balance Energético (u.físicas)'!$Z27</f>
        <v>16.514423076923073</v>
      </c>
      <c r="H24" s="389">
        <f>'Balance Energético (u.físicas)'!Z26</f>
        <v>16.514423076923073</v>
      </c>
      <c r="I24" s="397">
        <f>'Matriz de Consumos (u.físicas)'!$Z11</f>
        <v>0</v>
      </c>
      <c r="J24" s="391">
        <f t="shared" si="0"/>
        <v>16.514423076923073</v>
      </c>
      <c r="K24" s="316"/>
      <c r="L24" s="193"/>
      <c r="M24" s="312"/>
      <c r="N24" s="313"/>
      <c r="O24" s="313"/>
      <c r="P24" s="313"/>
      <c r="Q24" s="313"/>
      <c r="R24" s="313"/>
      <c r="S24" s="313"/>
      <c r="T24" s="313"/>
      <c r="U24" s="313"/>
      <c r="V24" s="313"/>
      <c r="W24" s="313"/>
      <c r="X24" s="313"/>
    </row>
    <row r="25" spans="1:24" s="311" customFormat="1" ht="15.95" customHeight="1">
      <c r="A25" s="293"/>
      <c r="B25" s="391" t="s">
        <v>103</v>
      </c>
      <c r="C25" s="402" t="s">
        <v>290</v>
      </c>
      <c r="D25" s="389">
        <f>'Balance Energético (u.físicas)'!$AA47</f>
        <v>0</v>
      </c>
      <c r="E25" s="389">
        <f>'Balance Energético (u.físicas)'!$AA35</f>
        <v>179675.00000000003</v>
      </c>
      <c r="F25" s="389">
        <f>'Balance Energético (u.físicas)'!$AA52</f>
        <v>0</v>
      </c>
      <c r="G25" s="389">
        <f>'Balance Energético (u.físicas)'!$AA27</f>
        <v>700331.9444444445</v>
      </c>
      <c r="H25" s="389">
        <f>'Balance Energético (u.físicas)'!AA26</f>
        <v>880006.94444444438</v>
      </c>
      <c r="I25" s="397">
        <f>'Matriz de Consumos (u.físicas)'!$AA11</f>
        <v>0</v>
      </c>
      <c r="J25" s="391">
        <f t="shared" si="0"/>
        <v>880006.94444444438</v>
      </c>
      <c r="K25" s="316"/>
      <c r="L25" s="193"/>
      <c r="M25" s="312"/>
      <c r="N25" s="313"/>
      <c r="O25" s="313"/>
      <c r="P25" s="313"/>
      <c r="Q25" s="313"/>
      <c r="R25" s="313"/>
      <c r="S25" s="313"/>
      <c r="T25" s="313"/>
      <c r="U25" s="313"/>
      <c r="V25" s="313"/>
      <c r="W25" s="313"/>
      <c r="X25" s="313"/>
    </row>
    <row r="26" spans="1:24" s="311" customFormat="1" ht="15.95" customHeight="1">
      <c r="A26" s="293"/>
      <c r="B26" s="391" t="s">
        <v>104</v>
      </c>
      <c r="C26" s="402" t="s">
        <v>291</v>
      </c>
      <c r="D26" s="389">
        <f>'Balance Energético (u.físicas)'!$AB47</f>
        <v>0</v>
      </c>
      <c r="E26" s="389">
        <f>'Balance Energético (u.físicas)'!$AB35</f>
        <v>0.81045645061739136</v>
      </c>
      <c r="F26" s="389">
        <f>'Balance Energético (u.físicas)'!$AB52</f>
        <v>9.6841997060869556</v>
      </c>
      <c r="G26" s="389">
        <f>'Balance Energético (u.físicas)'!$AB27</f>
        <v>0</v>
      </c>
      <c r="H26" s="389">
        <f>'Balance Energético (u.físicas)'!AB26</f>
        <v>10.49465615670435</v>
      </c>
      <c r="I26" s="397">
        <f>'Matriz de Consumos (u.físicas)'!$AB11</f>
        <v>0</v>
      </c>
      <c r="J26" s="391">
        <f t="shared" si="0"/>
        <v>10.49465615670435</v>
      </c>
      <c r="K26" s="316"/>
      <c r="L26" s="193"/>
      <c r="M26" s="312"/>
      <c r="N26" s="313"/>
      <c r="O26" s="313"/>
      <c r="P26" s="313"/>
      <c r="Q26" s="313"/>
      <c r="R26" s="313"/>
      <c r="S26" s="313"/>
      <c r="T26" s="313"/>
      <c r="U26" s="313"/>
      <c r="V26" s="313"/>
      <c r="W26" s="313"/>
      <c r="X26" s="313"/>
    </row>
    <row r="27" spans="1:24" s="311" customFormat="1" ht="15.95" customHeight="1">
      <c r="A27" s="293"/>
      <c r="B27" s="391" t="s">
        <v>105</v>
      </c>
      <c r="C27" s="402" t="s">
        <v>283</v>
      </c>
      <c r="D27" s="389">
        <f>'Balance Energético (u.físicas)'!$AC47</f>
        <v>0</v>
      </c>
      <c r="E27" s="389">
        <f>'Balance Energético (u.físicas)'!$AC35</f>
        <v>0</v>
      </c>
      <c r="F27" s="389">
        <f>'Balance Energético (u.físicas)'!$AC52</f>
        <v>0</v>
      </c>
      <c r="G27" s="389">
        <f>'Balance Energético (u.físicas)'!$AC27</f>
        <v>0</v>
      </c>
      <c r="H27" s="389">
        <f>'Balance Energético (u.físicas)'!AC26</f>
        <v>0</v>
      </c>
      <c r="I27" s="397">
        <f>'Matriz de Consumos (u.físicas)'!$AC11</f>
        <v>0</v>
      </c>
      <c r="J27" s="391">
        <f t="shared" si="0"/>
        <v>0</v>
      </c>
      <c r="K27" s="316"/>
      <c r="L27" s="193"/>
      <c r="M27" s="312"/>
      <c r="N27" s="313"/>
      <c r="O27" s="313"/>
      <c r="P27" s="313"/>
      <c r="Q27" s="313"/>
      <c r="R27" s="313"/>
      <c r="S27" s="313"/>
      <c r="T27" s="313"/>
      <c r="U27" s="313"/>
      <c r="V27" s="313"/>
      <c r="W27" s="313"/>
      <c r="X27" s="313"/>
    </row>
    <row r="28" spans="1:24" s="311" customFormat="1" ht="15.95" customHeight="1">
      <c r="A28" s="293"/>
      <c r="B28" s="391" t="s">
        <v>83</v>
      </c>
      <c r="C28" s="402" t="s">
        <v>291</v>
      </c>
      <c r="D28" s="389">
        <f>'Balance Energético (u.físicas)'!$E47</f>
        <v>29.120552251009531</v>
      </c>
      <c r="E28" s="389">
        <f>'Balance Energético (u.físicas)'!$E35</f>
        <v>827.98004298247065</v>
      </c>
      <c r="F28" s="389">
        <f>'Balance Energético (u.físicas)'!$E52</f>
        <v>719.93279552645038</v>
      </c>
      <c r="G28" s="389">
        <f>'Balance Energético (u.físicas)'!$E27</f>
        <v>298.33812122973984</v>
      </c>
      <c r="H28" s="389">
        <f>'Balance Energético (u.físicas)'!E26</f>
        <v>1875.3715119896708</v>
      </c>
      <c r="I28" s="397">
        <f>'Matriz de Consumos (u.físicas)'!$E11</f>
        <v>2849.5008553353614</v>
      </c>
      <c r="J28" s="391">
        <f t="shared" si="0"/>
        <v>4724.8723673250324</v>
      </c>
      <c r="K28" s="316"/>
      <c r="L28" s="193"/>
      <c r="M28" s="312"/>
      <c r="N28" s="313"/>
      <c r="O28" s="313"/>
      <c r="P28" s="313"/>
      <c r="Q28" s="313"/>
      <c r="R28" s="313"/>
      <c r="S28" s="313"/>
      <c r="T28" s="313"/>
      <c r="U28" s="313"/>
      <c r="V28" s="313"/>
      <c r="W28" s="313"/>
      <c r="X28" s="313"/>
    </row>
    <row r="29" spans="1:24">
      <c r="A29" s="278"/>
      <c r="B29" s="391" t="s">
        <v>84</v>
      </c>
      <c r="C29" s="402" t="s">
        <v>283</v>
      </c>
      <c r="D29" s="389">
        <f>'Balance Energético (u.físicas)'!$F47</f>
        <v>0</v>
      </c>
      <c r="E29" s="389">
        <f>'Balance Energético (u.físicas)'!$F35</f>
        <v>339.42985000000004</v>
      </c>
      <c r="F29" s="389">
        <f>'Balance Energético (u.físicas)'!D27</f>
        <v>0</v>
      </c>
      <c r="G29" s="389">
        <f>'Balance Energético (u.físicas)'!$F27</f>
        <v>0</v>
      </c>
      <c r="H29" s="389">
        <f>'Balance Energético (u.físicas)'!F26</f>
        <v>339.42985000000004</v>
      </c>
      <c r="I29" s="397">
        <f>'Matriz de Consumos (u.físicas)'!$F11</f>
        <v>10910.429269567194</v>
      </c>
      <c r="J29" s="391">
        <f t="shared" si="0"/>
        <v>11249.859119567194</v>
      </c>
      <c r="K29" s="316"/>
      <c r="L29" s="193"/>
      <c r="M29" s="318"/>
    </row>
    <row r="30" spans="1:24">
      <c r="A30" s="278"/>
      <c r="B30" s="391" t="s">
        <v>85</v>
      </c>
      <c r="C30" s="402" t="s">
        <v>283</v>
      </c>
      <c r="D30" s="389">
        <f>'Balance Energético (u.físicas)'!$G47</f>
        <v>0</v>
      </c>
      <c r="E30" s="389">
        <f>'Balance Energético (u.físicas)'!$G35</f>
        <v>5544.0589434935637</v>
      </c>
      <c r="F30" s="389">
        <f>'Balance Energético (u.físicas)'!$G52</f>
        <v>5052.234758550625</v>
      </c>
      <c r="G30" s="389">
        <f>'Balance Energético (u.físicas)'!$G27</f>
        <v>1.2544190000000002</v>
      </c>
      <c r="H30" s="389">
        <f>'Balance Energético (u.físicas)'!G26</f>
        <v>10597.548121044187</v>
      </c>
      <c r="I30" s="397">
        <f>'Matriz de Consumos (u.físicas)'!$G11</f>
        <v>11782.094329030499</v>
      </c>
      <c r="J30" s="391">
        <f t="shared" si="0"/>
        <v>22379.642450074687</v>
      </c>
      <c r="K30" s="316"/>
      <c r="L30" s="193"/>
      <c r="M30" s="203"/>
    </row>
    <row r="31" spans="1:24" ht="14.25">
      <c r="A31" s="278"/>
      <c r="B31" s="391" t="s">
        <v>89</v>
      </c>
      <c r="C31" s="402" t="s">
        <v>291</v>
      </c>
      <c r="D31" s="389">
        <f>'Balance Energético (u.físicas)'!$K47</f>
        <v>0</v>
      </c>
      <c r="E31" s="389">
        <f>'Balance Energético (u.físicas)'!$K35</f>
        <v>0</v>
      </c>
      <c r="F31" s="389">
        <f>'Balance Energético (u.físicas)'!$K52</f>
        <v>8.748839000000002</v>
      </c>
      <c r="G31" s="389">
        <f>'Balance Energético (u.físicas)'!$K27</f>
        <v>0</v>
      </c>
      <c r="H31" s="389">
        <f>'Balance Energético (u.físicas)'!K26</f>
        <v>8.748839000000002</v>
      </c>
      <c r="I31" s="397">
        <f>'Matriz de Consumos (u.físicas)'!$K11</f>
        <v>121.77647594985608</v>
      </c>
      <c r="J31" s="391">
        <f t="shared" si="0"/>
        <v>130.52531494985607</v>
      </c>
      <c r="K31" s="316"/>
      <c r="L31" s="193"/>
      <c r="M31" s="203"/>
    </row>
    <row r="32" spans="1:24">
      <c r="A32" s="278"/>
      <c r="G32" s="317"/>
      <c r="H32" s="317"/>
      <c r="I32" s="302"/>
      <c r="J32" s="317"/>
      <c r="K32" s="317"/>
      <c r="L32" s="317"/>
      <c r="M32" s="318"/>
    </row>
    <row r="33" spans="1:13">
      <c r="A33" s="278"/>
      <c r="C33" s="317"/>
      <c r="D33" s="317"/>
      <c r="E33" s="317"/>
      <c r="F33" s="317"/>
      <c r="G33" s="317"/>
      <c r="H33" s="317"/>
      <c r="I33" s="317"/>
      <c r="J33" s="317"/>
      <c r="K33" s="317"/>
      <c r="L33" s="317"/>
      <c r="M33" s="318"/>
    </row>
    <row r="34" spans="1:13">
      <c r="A34" s="278"/>
      <c r="B34" s="66" t="s">
        <v>93</v>
      </c>
      <c r="C34" s="317"/>
      <c r="D34" s="317"/>
      <c r="E34" s="317"/>
      <c r="F34" s="317"/>
      <c r="G34" s="317"/>
      <c r="H34" s="317"/>
      <c r="I34" s="317"/>
      <c r="J34" s="317"/>
      <c r="K34" s="317"/>
      <c r="L34" s="317"/>
      <c r="M34" s="318"/>
    </row>
    <row r="35" spans="1:13">
      <c r="A35" s="278"/>
      <c r="B35" s="66" t="s">
        <v>142</v>
      </c>
      <c r="C35" s="317"/>
      <c r="D35" s="317"/>
      <c r="E35" s="317"/>
      <c r="F35" s="317"/>
      <c r="G35" s="317"/>
      <c r="H35" s="317"/>
      <c r="I35" s="317"/>
      <c r="J35" s="317"/>
      <c r="K35" s="317"/>
      <c r="L35" s="317"/>
      <c r="M35" s="318"/>
    </row>
    <row r="36" spans="1:13">
      <c r="A36" s="278"/>
      <c r="C36" s="163"/>
      <c r="D36" s="187"/>
      <c r="E36" s="187"/>
      <c r="F36" s="187"/>
      <c r="G36" s="279"/>
      <c r="H36" s="279"/>
      <c r="I36" s="279"/>
      <c r="J36" s="279"/>
      <c r="K36" s="279"/>
      <c r="L36" s="279"/>
    </row>
    <row r="37" spans="1:13">
      <c r="A37" s="278"/>
      <c r="C37" s="317"/>
      <c r="D37" s="317"/>
      <c r="E37" s="317"/>
      <c r="F37" s="317"/>
      <c r="G37" s="279"/>
      <c r="H37" s="279"/>
      <c r="I37" s="279"/>
      <c r="J37" s="279"/>
      <c r="K37" s="279"/>
      <c r="L37" s="279"/>
    </row>
    <row r="38" spans="1:13">
      <c r="A38" s="278"/>
      <c r="B38" s="279"/>
      <c r="C38" s="279"/>
      <c r="D38" s="279"/>
      <c r="E38" s="279"/>
      <c r="F38" s="279"/>
      <c r="G38" s="279"/>
      <c r="H38" s="279"/>
      <c r="I38" s="279"/>
      <c r="J38" s="279"/>
      <c r="K38" s="279"/>
      <c r="L38" s="279"/>
    </row>
    <row r="39" spans="1:13">
      <c r="A39" s="278"/>
      <c r="B39" s="279"/>
      <c r="C39" s="279"/>
      <c r="D39" s="279"/>
      <c r="E39" s="279"/>
      <c r="F39" s="279"/>
      <c r="G39" s="279"/>
      <c r="H39" s="279"/>
      <c r="I39" s="279"/>
      <c r="J39" s="279"/>
      <c r="K39" s="279"/>
      <c r="L39" s="279"/>
    </row>
    <row r="40" spans="1:13">
      <c r="B40" s="280"/>
      <c r="C40" s="280"/>
      <c r="D40" s="280"/>
      <c r="E40" s="280"/>
      <c r="F40" s="280"/>
      <c r="G40" s="280"/>
      <c r="H40" s="280"/>
      <c r="I40" s="280"/>
      <c r="J40" s="280"/>
    </row>
    <row r="41" spans="1:13">
      <c r="B41" s="280"/>
      <c r="C41" s="280"/>
      <c r="D41" s="280"/>
      <c r="E41" s="280"/>
      <c r="F41" s="280"/>
      <c r="G41" s="280"/>
      <c r="H41" s="280"/>
      <c r="I41" s="280"/>
      <c r="J41" s="280"/>
    </row>
    <row r="42" spans="1:13">
      <c r="B42" s="280"/>
      <c r="C42" s="280"/>
      <c r="D42" s="280"/>
      <c r="E42" s="280"/>
      <c r="F42" s="280"/>
      <c r="G42" s="280"/>
      <c r="H42" s="280"/>
      <c r="I42" s="280"/>
      <c r="J42" s="280"/>
    </row>
    <row r="43" spans="1:13">
      <c r="B43" s="280"/>
      <c r="C43" s="280"/>
      <c r="D43" s="280"/>
      <c r="E43" s="280"/>
      <c r="F43" s="280"/>
      <c r="G43" s="280"/>
      <c r="H43" s="280"/>
      <c r="I43" s="280"/>
      <c r="J43" s="280"/>
    </row>
    <row r="44" spans="1:13">
      <c r="B44" s="280"/>
      <c r="C44" s="280"/>
      <c r="D44" s="280"/>
      <c r="E44" s="280"/>
      <c r="F44" s="280"/>
      <c r="G44" s="280"/>
      <c r="H44" s="280"/>
      <c r="I44" s="280"/>
      <c r="J44" s="280"/>
    </row>
    <row r="45" spans="1:13">
      <c r="A45" s="280"/>
      <c r="B45" s="280"/>
      <c r="C45" s="280"/>
      <c r="D45" s="280"/>
      <c r="E45" s="280"/>
      <c r="F45" s="280"/>
      <c r="G45" s="280"/>
      <c r="H45" s="280"/>
      <c r="I45" s="280"/>
      <c r="J45" s="280"/>
    </row>
    <row r="46" spans="1:13" s="280" customFormat="1">
      <c r="L46" s="66"/>
    </row>
    <row r="47" spans="1:13" s="280" customFormat="1">
      <c r="L47" s="66"/>
    </row>
    <row r="48" spans="1:13" s="280" customFormat="1"/>
    <row r="49" s="280" customFormat="1"/>
    <row r="50" s="280" customFormat="1"/>
    <row r="51" s="280" customFormat="1"/>
    <row r="52" s="280" customFormat="1"/>
    <row r="53" s="280" customFormat="1"/>
    <row r="54" s="280" customFormat="1"/>
    <row r="55" s="280" customFormat="1"/>
    <row r="56" s="280" customFormat="1"/>
    <row r="57" s="280" customFormat="1"/>
    <row r="58" s="280" customFormat="1"/>
    <row r="59" s="280" customFormat="1"/>
    <row r="60" s="280" customFormat="1"/>
    <row r="61" s="280" customFormat="1"/>
    <row r="62" s="280" customFormat="1"/>
    <row r="63" s="280" customFormat="1"/>
    <row r="64" s="280" customFormat="1"/>
    <row r="65" s="280" customFormat="1"/>
    <row r="66" s="280" customFormat="1"/>
    <row r="67" s="280" customFormat="1"/>
    <row r="68" s="280" customFormat="1"/>
    <row r="69" s="280" customFormat="1"/>
    <row r="70" s="280" customFormat="1"/>
    <row r="71" s="280" customFormat="1"/>
    <row r="72" s="280" customFormat="1"/>
    <row r="73" s="280" customFormat="1"/>
    <row r="74" s="280" customFormat="1"/>
    <row r="75" s="280" customFormat="1"/>
    <row r="76" s="280" customFormat="1"/>
    <row r="77" s="280" customFormat="1"/>
    <row r="78" s="280" customFormat="1"/>
    <row r="79" s="280" customFormat="1"/>
    <row r="80" s="280" customFormat="1"/>
    <row r="81" s="280" customFormat="1"/>
    <row r="82" s="280" customFormat="1"/>
    <row r="83" s="280" customFormat="1"/>
    <row r="84" s="280" customFormat="1"/>
    <row r="85" s="280" customFormat="1"/>
    <row r="86" s="280" customFormat="1"/>
    <row r="87" s="280" customFormat="1"/>
    <row r="88" s="280" customFormat="1"/>
    <row r="89" s="280" customFormat="1"/>
    <row r="90" s="280" customFormat="1"/>
    <row r="91" s="280" customFormat="1"/>
    <row r="92" s="280" customFormat="1"/>
    <row r="93" s="280" customFormat="1"/>
    <row r="94" s="280" customFormat="1"/>
    <row r="95" s="280" customFormat="1"/>
    <row r="96" s="280" customFormat="1"/>
    <row r="97" s="280" customFormat="1"/>
    <row r="98" s="280" customFormat="1"/>
    <row r="99" s="280" customFormat="1"/>
    <row r="100" s="280" customFormat="1"/>
    <row r="101" s="280" customFormat="1"/>
    <row r="102" s="280" customFormat="1"/>
    <row r="103" s="280" customFormat="1"/>
    <row r="104" s="280" customFormat="1"/>
    <row r="105" s="280" customFormat="1"/>
    <row r="106" s="280" customFormat="1"/>
    <row r="107" s="280" customFormat="1"/>
    <row r="108" s="280" customFormat="1"/>
    <row r="109" s="280" customFormat="1"/>
    <row r="110" s="280" customFormat="1"/>
    <row r="111" s="280" customFormat="1"/>
    <row r="112" s="280" customFormat="1"/>
    <row r="113" s="280" customFormat="1"/>
    <row r="114" s="280" customFormat="1"/>
    <row r="115" s="280" customFormat="1"/>
    <row r="116" s="280" customFormat="1"/>
    <row r="117" s="280" customFormat="1"/>
  </sheetData>
  <mergeCells count="9">
    <mergeCell ref="I7:I8"/>
    <mergeCell ref="J7:J8"/>
    <mergeCell ref="B7:B8"/>
    <mergeCell ref="C7:C8"/>
    <mergeCell ref="D7:D8"/>
    <mergeCell ref="E7:E8"/>
    <mergeCell ref="F7:F8"/>
    <mergeCell ref="G7:G8"/>
    <mergeCell ref="H7:H8"/>
  </mergeCells>
  <hyperlinks>
    <hyperlink ref="B5" location="Índice!A1" display="VOLVER A INDICE" xr:uid="{00000000-0004-0000-1600-000000000000}"/>
  </hyperlinks>
  <pageMargins left="0.75" right="0.75" top="1" bottom="1" header="0" footer="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6">
    <tabColor theme="6" tint="0.39997558519241921"/>
  </sheetPr>
  <dimension ref="A1:AE75"/>
  <sheetViews>
    <sheetView workbookViewId="0"/>
  </sheetViews>
  <sheetFormatPr defaultColWidth="11.42578125" defaultRowHeight="12.75" outlineLevelRow="1"/>
  <cols>
    <col min="1" max="1" width="1.5703125" style="281" customWidth="1"/>
    <col min="2" max="2" width="30.5703125" style="281" customWidth="1"/>
    <col min="3" max="3" width="11.85546875" style="281" bestFit="1" customWidth="1"/>
    <col min="4" max="4" width="18.28515625" style="281" bestFit="1" customWidth="1"/>
    <col min="5" max="5" width="12.7109375" style="281" bestFit="1" customWidth="1"/>
    <col min="6" max="8" width="11.42578125" style="281"/>
    <col min="9" max="18" width="11.42578125" style="280"/>
    <col min="19" max="16384" width="11.42578125" style="281"/>
  </cols>
  <sheetData>
    <row r="1" spans="1:31" ht="4.5" customHeight="1">
      <c r="A1" s="278"/>
      <c r="B1" s="278"/>
      <c r="C1" s="278"/>
      <c r="D1" s="278"/>
      <c r="E1" s="278"/>
      <c r="F1" s="278"/>
      <c r="G1" s="278"/>
      <c r="H1" s="278"/>
      <c r="I1" s="279"/>
      <c r="J1" s="279"/>
    </row>
    <row r="2" spans="1:31" ht="15.95" customHeight="1">
      <c r="A2" s="278"/>
      <c r="B2" s="80" t="s">
        <v>130</v>
      </c>
      <c r="C2" s="80"/>
      <c r="D2" s="80"/>
      <c r="E2" s="80"/>
      <c r="F2" s="80"/>
      <c r="G2" s="80"/>
      <c r="H2" s="80"/>
      <c r="J2" s="282"/>
    </row>
    <row r="3" spans="1:31" ht="15.95" customHeight="1">
      <c r="A3" s="278"/>
      <c r="B3" s="80" t="s">
        <v>133</v>
      </c>
      <c r="C3" s="80"/>
      <c r="D3" s="80"/>
      <c r="E3" s="80"/>
      <c r="F3" s="80"/>
      <c r="G3" s="80"/>
      <c r="H3" s="80"/>
      <c r="J3" s="319"/>
    </row>
    <row r="4" spans="1:31" ht="15.95" customHeight="1">
      <c r="A4" s="278"/>
      <c r="B4" s="80" t="s">
        <v>76</v>
      </c>
      <c r="C4" s="80"/>
      <c r="D4" s="80"/>
      <c r="E4" s="80"/>
      <c r="F4" s="80"/>
      <c r="G4" s="80"/>
      <c r="H4" s="80"/>
      <c r="I4" s="319"/>
      <c r="J4" s="320"/>
    </row>
    <row r="5" spans="1:31" ht="15.95" customHeight="1">
      <c r="A5" s="278"/>
      <c r="B5" s="80" t="s">
        <v>221</v>
      </c>
      <c r="C5" s="80"/>
      <c r="D5" s="80"/>
      <c r="E5" s="80"/>
      <c r="F5" s="80"/>
      <c r="G5" s="80"/>
      <c r="H5" s="80"/>
      <c r="I5" s="319"/>
      <c r="J5" s="320"/>
    </row>
    <row r="6" spans="1:31" ht="15.95" customHeight="1">
      <c r="A6" s="278"/>
      <c r="B6" s="67" t="s">
        <v>78</v>
      </c>
      <c r="C6" s="80"/>
      <c r="D6" s="80"/>
      <c r="E6" s="80"/>
      <c r="F6" s="80"/>
      <c r="G6" s="80"/>
      <c r="H6" s="80"/>
      <c r="I6" s="319"/>
      <c r="J6" s="320"/>
    </row>
    <row r="7" spans="1:31" ht="15.95" customHeight="1">
      <c r="A7" s="278"/>
      <c r="C7" s="80"/>
      <c r="D7" s="80"/>
      <c r="E7" s="80"/>
      <c r="F7" s="80"/>
      <c r="G7" s="80"/>
      <c r="H7" s="80"/>
      <c r="I7" s="319"/>
      <c r="J7" s="320"/>
    </row>
    <row r="8" spans="1:31" ht="15.95" customHeight="1">
      <c r="A8" s="278"/>
      <c r="B8" s="367" t="s">
        <v>79</v>
      </c>
      <c r="C8" s="367" t="s">
        <v>277</v>
      </c>
      <c r="D8" s="367" t="s">
        <v>143</v>
      </c>
      <c r="E8" s="367" t="s">
        <v>144</v>
      </c>
      <c r="F8" s="367" t="s">
        <v>145</v>
      </c>
      <c r="G8" s="367" t="s">
        <v>146</v>
      </c>
      <c r="H8" s="367" t="s">
        <v>90</v>
      </c>
      <c r="I8" s="319"/>
      <c r="J8" s="320"/>
    </row>
    <row r="9" spans="1:31" ht="15.95" customHeight="1">
      <c r="A9" s="278"/>
      <c r="B9" s="62" t="s">
        <v>196</v>
      </c>
      <c r="C9" s="63"/>
      <c r="D9" s="63"/>
      <c r="E9" s="63"/>
      <c r="F9" s="63"/>
      <c r="G9" s="134"/>
      <c r="H9" s="62"/>
      <c r="I9" s="319"/>
      <c r="J9" s="320"/>
    </row>
    <row r="10" spans="1:31" ht="15.95" customHeight="1" outlineLevel="1">
      <c r="A10" s="278"/>
      <c r="B10" s="61" t="s">
        <v>118</v>
      </c>
      <c r="C10" s="382" t="s">
        <v>290</v>
      </c>
      <c r="D10" s="382">
        <f>'Balance Energético (u.físicas)'!$L48</f>
        <v>4978.0048334621733</v>
      </c>
      <c r="E10" s="382">
        <f>'Balance Energético (u.físicas)'!$L49</f>
        <v>50.842784000000009</v>
      </c>
      <c r="F10" s="382">
        <f>'Balance Energético (u.físicas)'!$L50</f>
        <v>198.32527210641052</v>
      </c>
      <c r="G10" s="382">
        <f>'Balance Energético (u.físicas)'!$L51</f>
        <v>3.4855761323464276</v>
      </c>
      <c r="H10" s="61">
        <f>SUM(D10:G10)</f>
        <v>5230.6584657009307</v>
      </c>
      <c r="J10" s="170"/>
      <c r="K10" s="170"/>
      <c r="L10" s="170"/>
      <c r="M10" s="170"/>
      <c r="N10" s="170"/>
      <c r="O10" s="170"/>
      <c r="P10" s="170"/>
      <c r="Q10" s="170"/>
      <c r="R10" s="170"/>
      <c r="S10" s="170"/>
      <c r="T10" s="170"/>
      <c r="U10" s="191"/>
      <c r="V10" s="191"/>
      <c r="W10" s="191"/>
      <c r="X10" s="191"/>
      <c r="Y10" s="191"/>
      <c r="Z10" s="191"/>
      <c r="AA10" s="191"/>
      <c r="AB10" s="191"/>
      <c r="AC10" s="191"/>
      <c r="AD10" s="191"/>
      <c r="AE10" s="191"/>
    </row>
    <row r="11" spans="1:31" ht="15.95" customHeight="1" outlineLevel="1">
      <c r="A11" s="278"/>
      <c r="B11" s="61" t="s">
        <v>119</v>
      </c>
      <c r="C11" s="382" t="s">
        <v>283</v>
      </c>
      <c r="D11" s="382">
        <f>'Balance Energético (u.físicas)'!$M48</f>
        <v>5.6574810000000006</v>
      </c>
      <c r="E11" s="382">
        <f>'Balance Energético (u.físicas)'!$M49</f>
        <v>0</v>
      </c>
      <c r="F11" s="382">
        <f>'Balance Energético (u.físicas)'!$M50</f>
        <v>344.27418449999993</v>
      </c>
      <c r="G11" s="382">
        <f>'Balance Energético (u.físicas)'!$M51</f>
        <v>0.31686983999999996</v>
      </c>
      <c r="H11" s="61">
        <f t="shared" ref="H11:H31" si="0">SUM(D11:G11)</f>
        <v>350.24853533999993</v>
      </c>
      <c r="J11" s="80"/>
      <c r="K11" s="170"/>
      <c r="L11" s="170"/>
      <c r="M11" s="170"/>
      <c r="N11" s="170"/>
      <c r="O11" s="170"/>
      <c r="P11" s="170"/>
      <c r="Q11" s="170"/>
      <c r="R11" s="170"/>
      <c r="S11" s="170"/>
      <c r="T11" s="170"/>
      <c r="U11" s="191"/>
      <c r="V11" s="191"/>
      <c r="W11" s="191"/>
      <c r="X11" s="191"/>
      <c r="Y11" s="191"/>
      <c r="Z11" s="191"/>
      <c r="AA11" s="191"/>
      <c r="AB11" s="191"/>
      <c r="AC11" s="191"/>
      <c r="AD11" s="191"/>
      <c r="AE11" s="191"/>
    </row>
    <row r="12" spans="1:31" ht="15.95" customHeight="1" outlineLevel="1">
      <c r="A12" s="278"/>
      <c r="B12" s="61" t="s">
        <v>165</v>
      </c>
      <c r="C12" s="382" t="s">
        <v>290</v>
      </c>
      <c r="D12" s="382">
        <f>'Balance Energético (u.físicas)'!$N48</f>
        <v>4504.5891431730006</v>
      </c>
      <c r="E12" s="382">
        <f>'Balance Energético (u.físicas)'!$N49</f>
        <v>0.10402400000000002</v>
      </c>
      <c r="F12" s="382">
        <f>'Balance Energético (u.físicas)'!$N50</f>
        <v>0.75994789600000012</v>
      </c>
      <c r="G12" s="382">
        <f>'Balance Energético (u.físicas)'!$N51</f>
        <v>0.18893581999999998</v>
      </c>
      <c r="H12" s="61">
        <f t="shared" si="0"/>
        <v>4505.6420508890005</v>
      </c>
      <c r="J12" s="281"/>
      <c r="K12" s="170"/>
      <c r="L12" s="170"/>
      <c r="M12" s="170"/>
      <c r="N12" s="170"/>
      <c r="O12" s="170"/>
      <c r="P12" s="170"/>
      <c r="Q12" s="170"/>
      <c r="R12" s="170"/>
      <c r="S12" s="170"/>
      <c r="T12" s="170"/>
      <c r="U12" s="191"/>
      <c r="V12" s="191"/>
      <c r="W12" s="191"/>
      <c r="X12" s="191"/>
      <c r="Y12" s="191"/>
      <c r="Z12" s="191"/>
      <c r="AA12" s="191"/>
      <c r="AB12" s="191"/>
      <c r="AC12" s="191"/>
      <c r="AD12" s="191"/>
      <c r="AE12" s="191"/>
    </row>
    <row r="13" spans="1:31" ht="15.95" customHeight="1" outlineLevel="1">
      <c r="A13" s="278"/>
      <c r="B13" s="61" t="s">
        <v>121</v>
      </c>
      <c r="C13" s="382" t="s">
        <v>290</v>
      </c>
      <c r="D13" s="382">
        <f>'Balance Energético (u.físicas)'!$O48</f>
        <v>6.5699279999999991</v>
      </c>
      <c r="E13" s="382">
        <f>'Balance Energético (u.físicas)'!$O49</f>
        <v>0</v>
      </c>
      <c r="F13" s="382">
        <f>'Balance Energético (u.físicas)'!$O50</f>
        <v>8.2213000000000008E-2</v>
      </c>
      <c r="G13" s="382">
        <f>'Balance Energético (u.físicas)'!$O51</f>
        <v>3.0000000000000001E-3</v>
      </c>
      <c r="H13" s="61">
        <f t="shared" si="0"/>
        <v>6.6551409999999995</v>
      </c>
      <c r="I13" s="319"/>
      <c r="J13" s="281"/>
      <c r="K13" s="170"/>
      <c r="L13" s="170"/>
      <c r="M13" s="170"/>
      <c r="N13" s="170"/>
      <c r="O13" s="170"/>
      <c r="P13" s="170"/>
      <c r="Q13" s="170"/>
      <c r="R13" s="170"/>
      <c r="S13" s="170"/>
      <c r="T13" s="170"/>
      <c r="U13" s="191"/>
      <c r="V13" s="191"/>
      <c r="W13" s="191"/>
      <c r="X13" s="191"/>
      <c r="Y13" s="191"/>
      <c r="Z13" s="191"/>
      <c r="AA13" s="191"/>
      <c r="AB13" s="191"/>
      <c r="AC13" s="191"/>
      <c r="AD13" s="191"/>
      <c r="AE13" s="191"/>
    </row>
    <row r="14" spans="1:31" ht="15.95" customHeight="1" outlineLevel="1">
      <c r="A14" s="278"/>
      <c r="B14" s="61" t="s">
        <v>122</v>
      </c>
      <c r="C14" s="382" t="s">
        <v>283</v>
      </c>
      <c r="D14" s="382">
        <f>'Balance Energético (u.físicas)'!$P48</f>
        <v>28.081996879999998</v>
      </c>
      <c r="E14" s="382">
        <f>'Balance Energético (u.físicas)'!$P49</f>
        <v>0</v>
      </c>
      <c r="F14" s="382">
        <f>'Balance Energético (u.físicas)'!$P50</f>
        <v>0.14450894000000003</v>
      </c>
      <c r="G14" s="382">
        <f>'Balance Energético (u.físicas)'!$P51</f>
        <v>0.10074</v>
      </c>
      <c r="H14" s="61">
        <f t="shared" si="0"/>
        <v>28.327245819999998</v>
      </c>
      <c r="I14" s="319"/>
      <c r="J14" s="320"/>
    </row>
    <row r="15" spans="1:31" ht="15.95" customHeight="1" outlineLevel="1">
      <c r="A15" s="278"/>
      <c r="B15" s="61" t="s">
        <v>123</v>
      </c>
      <c r="C15" s="382" t="s">
        <v>290</v>
      </c>
      <c r="D15" s="382">
        <f>'Balance Energético (u.físicas)'!$Q48</f>
        <v>3.9999999999999992E-3</v>
      </c>
      <c r="E15" s="382">
        <f>'Balance Energético (u.físicas)'!$Q49</f>
        <v>0</v>
      </c>
      <c r="F15" s="382">
        <f>'Balance Energético (u.físicas)'!$Q50</f>
        <v>0</v>
      </c>
      <c r="G15" s="382">
        <f>'Balance Energético (u.físicas)'!$Q51</f>
        <v>7.2622030000000004</v>
      </c>
      <c r="H15" s="61">
        <f t="shared" si="0"/>
        <v>7.266203</v>
      </c>
      <c r="I15" s="319"/>
      <c r="J15" s="320"/>
    </row>
    <row r="16" spans="1:31" ht="15.95" customHeight="1" outlineLevel="1">
      <c r="A16" s="278"/>
      <c r="B16" s="61" t="s">
        <v>124</v>
      </c>
      <c r="C16" s="382" t="s">
        <v>290</v>
      </c>
      <c r="D16" s="382">
        <f>'Balance Energético (u.físicas)'!$R48</f>
        <v>9.0999999999999984E-2</v>
      </c>
      <c r="E16" s="382">
        <f>'Balance Energético (u.físicas)'!$R49</f>
        <v>0</v>
      </c>
      <c r="F16" s="382">
        <f>'Balance Energético (u.físicas)'!$R50</f>
        <v>4.4173999999999998E-2</v>
      </c>
      <c r="G16" s="382">
        <f>'Balance Energético (u.físicas)'!$R51</f>
        <v>1217.5083309999998</v>
      </c>
      <c r="H16" s="61">
        <f t="shared" si="0"/>
        <v>1217.6435049999998</v>
      </c>
      <c r="I16" s="319"/>
      <c r="J16" s="320"/>
    </row>
    <row r="17" spans="1:10" ht="15.95" customHeight="1" outlineLevel="1">
      <c r="A17" s="278"/>
      <c r="B17" s="61" t="s">
        <v>125</v>
      </c>
      <c r="C17" s="382" t="s">
        <v>290</v>
      </c>
      <c r="D17" s="382">
        <f>'Balance Energético (u.físicas)'!$S48</f>
        <v>0</v>
      </c>
      <c r="E17" s="382">
        <f>'Balance Energético (u.físicas)'!$S49</f>
        <v>0</v>
      </c>
      <c r="F17" s="382">
        <f>'Balance Energético (u.físicas)'!$S50</f>
        <v>0</v>
      </c>
      <c r="G17" s="382">
        <f>'Balance Energético (u.físicas)'!$S51</f>
        <v>0</v>
      </c>
      <c r="H17" s="382">
        <f t="shared" si="0"/>
        <v>0</v>
      </c>
      <c r="I17" s="319"/>
      <c r="J17" s="321"/>
    </row>
    <row r="18" spans="1:10" ht="15.95" customHeight="1" outlineLevel="1">
      <c r="A18" s="278"/>
      <c r="B18" s="61" t="s">
        <v>126</v>
      </c>
      <c r="C18" s="382" t="s">
        <v>290</v>
      </c>
      <c r="D18" s="382">
        <f>'Balance Energético (u.físicas)'!$T48</f>
        <v>0</v>
      </c>
      <c r="E18" s="382">
        <f>'Balance Energético (u.físicas)'!$T49</f>
        <v>0</v>
      </c>
      <c r="F18" s="382">
        <f>'Balance Energético (u.físicas)'!$T50</f>
        <v>0</v>
      </c>
      <c r="G18" s="382">
        <f>'Balance Energético (u.físicas)'!$T51</f>
        <v>0</v>
      </c>
      <c r="H18" s="382">
        <f t="shared" si="0"/>
        <v>0</v>
      </c>
      <c r="I18" s="319"/>
      <c r="J18" s="320"/>
    </row>
    <row r="19" spans="1:10" ht="15.95" customHeight="1" outlineLevel="1">
      <c r="A19" s="278"/>
      <c r="B19" s="61" t="s">
        <v>127</v>
      </c>
      <c r="C19" s="382" t="s">
        <v>283</v>
      </c>
      <c r="D19" s="382">
        <f>'Balance Energético (u.físicas)'!$U48</f>
        <v>0</v>
      </c>
      <c r="E19" s="382">
        <f>'Balance Energético (u.físicas)'!$U49</f>
        <v>0</v>
      </c>
      <c r="F19" s="382">
        <f>'Balance Energético (u.físicas)'!$U50</f>
        <v>0</v>
      </c>
      <c r="G19" s="382">
        <f>'Balance Energético (u.físicas)'!$U51</f>
        <v>0</v>
      </c>
      <c r="H19" s="382">
        <f t="shared" si="0"/>
        <v>0</v>
      </c>
      <c r="I19" s="319"/>
      <c r="J19" s="320"/>
    </row>
    <row r="20" spans="1:10" outlineLevel="1">
      <c r="A20" s="278"/>
      <c r="B20" s="61" t="s">
        <v>128</v>
      </c>
      <c r="C20" s="382" t="s">
        <v>283</v>
      </c>
      <c r="D20" s="382">
        <f>'Balance Energético (u.físicas)'!$V48</f>
        <v>0</v>
      </c>
      <c r="E20" s="382">
        <f>'Balance Energético (u.físicas)'!$V49</f>
        <v>0</v>
      </c>
      <c r="F20" s="382">
        <f>'Balance Energético (u.físicas)'!$V50</f>
        <v>0</v>
      </c>
      <c r="G20" s="382">
        <f>'Balance Energético (u.físicas)'!$V51</f>
        <v>0</v>
      </c>
      <c r="H20" s="382">
        <f t="shared" si="0"/>
        <v>0</v>
      </c>
      <c r="I20" s="319"/>
      <c r="J20" s="320"/>
    </row>
    <row r="21" spans="1:10">
      <c r="A21" s="278"/>
      <c r="B21" s="135" t="s">
        <v>99</v>
      </c>
      <c r="C21" s="399" t="s">
        <v>286</v>
      </c>
      <c r="D21" s="64">
        <f>'Balance Energético (u.físicas)'!$W48</f>
        <v>466.48893998000005</v>
      </c>
      <c r="E21" s="64">
        <f>'Balance Energético (u.físicas)'!$W49</f>
        <v>474.71833399999997</v>
      </c>
      <c r="F21" s="64">
        <f>'Balance Energético (u.físicas)'!$W50</f>
        <v>29.114703000000006</v>
      </c>
      <c r="G21" s="135">
        <f>'Balance Energético (u.físicas)'!$W51</f>
        <v>15.463098000000002</v>
      </c>
      <c r="H21" s="135">
        <f t="shared" si="0"/>
        <v>985.78507497999999</v>
      </c>
      <c r="I21" s="322"/>
      <c r="J21" s="193"/>
    </row>
    <row r="22" spans="1:10">
      <c r="A22" s="278"/>
      <c r="B22" s="135" t="s">
        <v>100</v>
      </c>
      <c r="C22" s="399" t="s">
        <v>283</v>
      </c>
      <c r="D22" s="64">
        <f>'Balance Energético (u.físicas)'!$X48</f>
        <v>0</v>
      </c>
      <c r="E22" s="64">
        <f>'Balance Energético (u.físicas)'!$X49</f>
        <v>0</v>
      </c>
      <c r="F22" s="64">
        <f>'Balance Energético (u.físicas)'!$X50</f>
        <v>0</v>
      </c>
      <c r="G22" s="135">
        <f>'Balance Energético (u.físicas)'!$X51</f>
        <v>0</v>
      </c>
      <c r="H22" s="135">
        <f t="shared" si="0"/>
        <v>0</v>
      </c>
      <c r="I22" s="322"/>
      <c r="J22" s="193"/>
    </row>
    <row r="23" spans="1:10" ht="14.25">
      <c r="A23" s="278"/>
      <c r="B23" s="135" t="s">
        <v>101</v>
      </c>
      <c r="C23" s="399" t="s">
        <v>290</v>
      </c>
      <c r="D23" s="64">
        <f>'Balance Energético (u.físicas)'!$Y48</f>
        <v>0</v>
      </c>
      <c r="E23" s="64">
        <f>'Balance Energético (u.físicas)'!$Y49</f>
        <v>0</v>
      </c>
      <c r="F23" s="64">
        <f>'Balance Energético (u.físicas)'!$Y50</f>
        <v>0</v>
      </c>
      <c r="G23" s="135">
        <f>'Balance Energético (u.físicas)'!$Y51</f>
        <v>0</v>
      </c>
      <c r="H23" s="135">
        <f t="shared" si="0"/>
        <v>0</v>
      </c>
      <c r="I23" s="319"/>
      <c r="J23" s="320"/>
    </row>
    <row r="24" spans="1:10" ht="14.25">
      <c r="A24" s="278"/>
      <c r="B24" s="135" t="s">
        <v>102</v>
      </c>
      <c r="C24" s="399" t="s">
        <v>290</v>
      </c>
      <c r="D24" s="64">
        <f>'Balance Energético (u.físicas)'!$Z48</f>
        <v>0</v>
      </c>
      <c r="E24" s="64">
        <f>'Balance Energético (u.físicas)'!$Z49</f>
        <v>0</v>
      </c>
      <c r="F24" s="64">
        <f>'Balance Energético (u.físicas)'!$Z50</f>
        <v>0</v>
      </c>
      <c r="G24" s="135">
        <f>'Balance Energético (u.físicas)'!$Z51</f>
        <v>0</v>
      </c>
      <c r="H24" s="135">
        <f t="shared" si="0"/>
        <v>0</v>
      </c>
      <c r="I24" s="323"/>
      <c r="J24" s="279"/>
    </row>
    <row r="25" spans="1:10" ht="14.25">
      <c r="A25" s="278"/>
      <c r="B25" s="135" t="s">
        <v>103</v>
      </c>
      <c r="C25" s="399" t="s">
        <v>290</v>
      </c>
      <c r="D25" s="64">
        <f>'Balance Energético (u.físicas)'!$AA48</f>
        <v>0</v>
      </c>
      <c r="E25" s="64">
        <f>'Balance Energético (u.físicas)'!$AA49</f>
        <v>0</v>
      </c>
      <c r="F25" s="64">
        <f>'Balance Energético (u.físicas)'!$AA50</f>
        <v>0</v>
      </c>
      <c r="G25" s="135">
        <f>'Balance Energético (u.físicas)'!$AA51</f>
        <v>0</v>
      </c>
      <c r="H25" s="135">
        <f t="shared" si="0"/>
        <v>0</v>
      </c>
      <c r="I25" s="323"/>
      <c r="J25" s="279"/>
    </row>
    <row r="26" spans="1:10" ht="14.25">
      <c r="A26" s="279"/>
      <c r="B26" s="135" t="s">
        <v>104</v>
      </c>
      <c r="C26" s="399" t="s">
        <v>291</v>
      </c>
      <c r="D26" s="64">
        <f>'Balance Energético (u.físicas)'!$AB48</f>
        <v>0</v>
      </c>
      <c r="E26" s="64">
        <f>'Balance Energético (u.físicas)'!$AB49</f>
        <v>0</v>
      </c>
      <c r="F26" s="64">
        <f>'Balance Energético (u.físicas)'!$AB50</f>
        <v>0</v>
      </c>
      <c r="G26" s="135">
        <f>'Balance Energético (u.físicas)'!$AB51</f>
        <v>0</v>
      </c>
      <c r="H26" s="135">
        <f t="shared" si="0"/>
        <v>0</v>
      </c>
      <c r="I26" s="323"/>
      <c r="J26" s="279"/>
    </row>
    <row r="27" spans="1:10">
      <c r="A27" s="279"/>
      <c r="B27" s="135" t="s">
        <v>105</v>
      </c>
      <c r="C27" s="399" t="s">
        <v>283</v>
      </c>
      <c r="D27" s="64">
        <f>'Balance Energético (u.físicas)'!$AC48</f>
        <v>0</v>
      </c>
      <c r="E27" s="64">
        <f>'Balance Energético (u.físicas)'!$AC49</f>
        <v>0</v>
      </c>
      <c r="F27" s="64">
        <f>'Balance Energético (u.físicas)'!$AC50</f>
        <v>0</v>
      </c>
      <c r="G27" s="135">
        <f>'Balance Energético (u.físicas)'!$AC51</f>
        <v>0</v>
      </c>
      <c r="H27" s="135">
        <f t="shared" si="0"/>
        <v>0</v>
      </c>
      <c r="I27" s="323"/>
      <c r="J27" s="279"/>
    </row>
    <row r="28" spans="1:10" ht="14.25">
      <c r="A28" s="280"/>
      <c r="B28" s="135" t="s">
        <v>83</v>
      </c>
      <c r="C28" s="399" t="s">
        <v>291</v>
      </c>
      <c r="D28" s="64">
        <f>'Balance Energético (u.físicas)'!$E48</f>
        <v>29.117243951009527</v>
      </c>
      <c r="E28" s="64">
        <f>'Balance Energético (u.físicas)'!$E49</f>
        <v>0</v>
      </c>
      <c r="F28" s="64">
        <f>'Balance Energético (u.físicas)'!$E50</f>
        <v>3.3083000000000006E-3</v>
      </c>
      <c r="G28" s="135">
        <f>'Balance Energético (u.físicas)'!$E51</f>
        <v>0</v>
      </c>
      <c r="H28" s="135">
        <f t="shared" si="0"/>
        <v>29.120552251009528</v>
      </c>
      <c r="I28" s="324"/>
    </row>
    <row r="29" spans="1:10">
      <c r="A29" s="280"/>
      <c r="B29" s="135" t="s">
        <v>84</v>
      </c>
      <c r="C29" s="399" t="s">
        <v>283</v>
      </c>
      <c r="D29" s="64">
        <f>'Balance Energético (u.físicas)'!$F48</f>
        <v>0</v>
      </c>
      <c r="E29" s="64">
        <f>'Balance Energético (u.físicas)'!$F49</f>
        <v>0</v>
      </c>
      <c r="F29" s="64">
        <f>'Balance Energético (u.físicas)'!$F50</f>
        <v>0</v>
      </c>
      <c r="G29" s="135">
        <f>'Balance Energético (u.físicas)'!$F51</f>
        <v>0</v>
      </c>
      <c r="H29" s="135">
        <f t="shared" si="0"/>
        <v>0</v>
      </c>
      <c r="I29" s="324"/>
    </row>
    <row r="30" spans="1:10">
      <c r="A30" s="280"/>
      <c r="B30" s="135" t="s">
        <v>85</v>
      </c>
      <c r="C30" s="399" t="s">
        <v>283</v>
      </c>
      <c r="D30" s="64">
        <f>'Balance Energético (u.físicas)'!$G48</f>
        <v>0</v>
      </c>
      <c r="E30" s="64">
        <f>'Balance Energético (u.físicas)'!$G49</f>
        <v>0</v>
      </c>
      <c r="F30" s="64">
        <f>'Balance Energético (u.físicas)'!$G50</f>
        <v>0</v>
      </c>
      <c r="G30" s="135">
        <f>'Balance Energético (u.físicas)'!$G51</f>
        <v>0</v>
      </c>
      <c r="H30" s="135">
        <f t="shared" si="0"/>
        <v>0</v>
      </c>
      <c r="I30" s="324"/>
    </row>
    <row r="31" spans="1:10" ht="14.25">
      <c r="A31" s="280"/>
      <c r="B31" s="135" t="s">
        <v>89</v>
      </c>
      <c r="C31" s="399" t="s">
        <v>291</v>
      </c>
      <c r="D31" s="64">
        <f>'Balance Energético (u.físicas)'!$K48</f>
        <v>0</v>
      </c>
      <c r="E31" s="64">
        <f>'Balance Energético (u.físicas)'!$K49</f>
        <v>0</v>
      </c>
      <c r="F31" s="64">
        <f>'Balance Energético (u.físicas)'!$K50</f>
        <v>0</v>
      </c>
      <c r="G31" s="135">
        <f>'Balance Energético (u.físicas)'!$K51</f>
        <v>0</v>
      </c>
      <c r="H31" s="135">
        <f t="shared" si="0"/>
        <v>0</v>
      </c>
      <c r="I31" s="324"/>
    </row>
    <row r="32" spans="1:10">
      <c r="A32" s="280"/>
      <c r="B32" s="280"/>
      <c r="C32" s="280"/>
      <c r="D32" s="280"/>
      <c r="E32" s="280"/>
      <c r="F32" s="280"/>
      <c r="G32" s="280"/>
      <c r="H32" s="280"/>
    </row>
    <row r="33" spans="1:8">
      <c r="A33" s="280"/>
      <c r="B33" s="66" t="s">
        <v>295</v>
      </c>
      <c r="C33" s="280"/>
      <c r="D33" s="280"/>
      <c r="E33" s="280"/>
      <c r="F33" s="280"/>
      <c r="G33" s="280"/>
      <c r="H33" s="280"/>
    </row>
    <row r="34" spans="1:8">
      <c r="A34" s="280"/>
      <c r="B34" s="66" t="s">
        <v>93</v>
      </c>
      <c r="C34" s="280"/>
      <c r="D34" s="280"/>
      <c r="E34" s="280"/>
      <c r="F34" s="280"/>
      <c r="G34" s="280"/>
      <c r="H34" s="280"/>
    </row>
    <row r="35" spans="1:8">
      <c r="A35" s="280"/>
      <c r="B35" s="66" t="s">
        <v>142</v>
      </c>
      <c r="C35" s="280"/>
      <c r="D35" s="280"/>
      <c r="E35" s="280"/>
      <c r="F35" s="280"/>
      <c r="G35" s="280"/>
      <c r="H35" s="280"/>
    </row>
    <row r="36" spans="1:8">
      <c r="A36" s="280"/>
      <c r="B36" s="66"/>
      <c r="C36" s="280"/>
      <c r="D36" s="280"/>
      <c r="E36" s="280"/>
      <c r="F36" s="280"/>
      <c r="G36" s="280"/>
      <c r="H36" s="280"/>
    </row>
    <row r="37" spans="1:8">
      <c r="A37" s="280"/>
      <c r="B37" s="280"/>
      <c r="C37" s="280"/>
      <c r="D37" s="280"/>
      <c r="E37" s="280"/>
      <c r="F37" s="280"/>
      <c r="G37" s="280"/>
      <c r="H37" s="280"/>
    </row>
    <row r="38" spans="1:8">
      <c r="A38" s="280"/>
      <c r="B38" s="280"/>
      <c r="C38" s="280"/>
      <c r="D38" s="280"/>
      <c r="E38" s="280"/>
      <c r="F38" s="280"/>
      <c r="G38" s="280"/>
      <c r="H38" s="280"/>
    </row>
    <row r="39" spans="1:8" s="280" customFormat="1"/>
    <row r="40" spans="1:8" s="280" customFormat="1"/>
    <row r="41" spans="1:8" s="280" customFormat="1"/>
    <row r="42" spans="1:8" s="280" customFormat="1"/>
    <row r="43" spans="1:8" s="280" customFormat="1"/>
    <row r="44" spans="1:8" s="280" customFormat="1"/>
    <row r="45" spans="1:8" s="280" customFormat="1"/>
    <row r="46" spans="1:8" s="280" customFormat="1"/>
    <row r="47" spans="1:8" s="280" customFormat="1"/>
    <row r="48" spans="1:8" s="280" customFormat="1"/>
    <row r="49" s="280" customFormat="1"/>
    <row r="50" s="280" customFormat="1"/>
    <row r="51" s="280" customFormat="1"/>
    <row r="52" s="280" customFormat="1"/>
    <row r="53" s="280" customFormat="1"/>
    <row r="54" s="280" customFormat="1"/>
    <row r="55" s="280" customFormat="1"/>
    <row r="56" s="280" customFormat="1"/>
    <row r="57" s="280" customFormat="1"/>
    <row r="58" s="280" customFormat="1"/>
    <row r="59" s="280" customFormat="1"/>
    <row r="60" s="280" customFormat="1"/>
    <row r="61" s="280" customFormat="1"/>
    <row r="62" s="280" customFormat="1"/>
    <row r="63" s="280" customFormat="1"/>
    <row r="64" s="280" customFormat="1"/>
    <row r="65" spans="4:8" s="280" customFormat="1"/>
    <row r="66" spans="4:8" s="280" customFormat="1"/>
    <row r="67" spans="4:8" s="280" customFormat="1"/>
    <row r="68" spans="4:8">
      <c r="D68" s="280"/>
      <c r="E68" s="280"/>
      <c r="F68" s="280"/>
      <c r="G68" s="280"/>
      <c r="H68" s="280"/>
    </row>
    <row r="69" spans="4:8">
      <c r="D69" s="280"/>
      <c r="E69" s="280"/>
      <c r="F69" s="280"/>
      <c r="G69" s="280"/>
      <c r="H69" s="280"/>
    </row>
    <row r="70" spans="4:8">
      <c r="D70" s="280"/>
      <c r="E70" s="280"/>
      <c r="F70" s="280"/>
      <c r="G70" s="280"/>
      <c r="H70" s="280"/>
    </row>
    <row r="71" spans="4:8">
      <c r="D71" s="280"/>
      <c r="E71" s="280"/>
      <c r="F71" s="280"/>
      <c r="G71" s="280"/>
      <c r="H71" s="280"/>
    </row>
    <row r="72" spans="4:8">
      <c r="D72" s="280"/>
      <c r="E72" s="280"/>
      <c r="F72" s="280"/>
      <c r="G72" s="280"/>
      <c r="H72" s="280"/>
    </row>
    <row r="73" spans="4:8">
      <c r="D73" s="280"/>
      <c r="E73" s="280"/>
      <c r="F73" s="280"/>
      <c r="G73" s="280"/>
      <c r="H73" s="280"/>
    </row>
    <row r="74" spans="4:8">
      <c r="D74" s="280"/>
      <c r="E74" s="280"/>
      <c r="F74" s="280"/>
      <c r="G74" s="280"/>
      <c r="H74" s="280"/>
    </row>
    <row r="75" spans="4:8">
      <c r="D75" s="280"/>
      <c r="E75" s="280"/>
      <c r="F75" s="280"/>
      <c r="G75" s="280"/>
      <c r="H75" s="280"/>
    </row>
  </sheetData>
  <hyperlinks>
    <hyperlink ref="B6" location="Índice!A1" display="VOLVER A INDICE" xr:uid="{00000000-0004-0000-1700-000000000000}"/>
  </hyperlinks>
  <pageMargins left="0.75" right="0.75" top="1" bottom="1" header="0" footer="0"/>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7">
    <tabColor theme="6" tint="0.39997558519241921"/>
  </sheetPr>
  <dimension ref="A1:AL44"/>
  <sheetViews>
    <sheetView zoomScaleNormal="100" workbookViewId="0"/>
  </sheetViews>
  <sheetFormatPr defaultColWidth="11.42578125" defaultRowHeight="12.75" outlineLevelRow="1"/>
  <cols>
    <col min="1" max="1" width="1.85546875" style="324" customWidth="1"/>
    <col min="2" max="2" width="31.140625" style="324" customWidth="1"/>
    <col min="3" max="3" width="11.85546875" style="324" bestFit="1" customWidth="1"/>
    <col min="4" max="4" width="11.5703125" style="324" bestFit="1" customWidth="1"/>
    <col min="5" max="5" width="11.28515625" style="324" customWidth="1"/>
    <col min="6" max="6" width="10.140625" style="324" customWidth="1"/>
    <col min="7" max="7" width="11.42578125" style="324"/>
    <col min="8" max="8" width="12.42578125" style="324" bestFit="1" customWidth="1"/>
    <col min="9" max="9" width="14.85546875" style="324" bestFit="1" customWidth="1"/>
    <col min="10" max="10" width="10.85546875" style="324" bestFit="1" customWidth="1"/>
    <col min="11" max="11" width="9.7109375" style="324" customWidth="1"/>
    <col min="12" max="12" width="10.140625" style="324" customWidth="1"/>
    <col min="13" max="14" width="11.42578125" style="324"/>
    <col min="15" max="15" width="12" style="324" customWidth="1"/>
    <col min="16" max="16" width="11.42578125" style="324"/>
    <col min="17" max="17" width="19.28515625" style="324" customWidth="1"/>
    <col min="18" max="18" width="19.42578125" style="324" customWidth="1"/>
    <col min="19" max="26" width="11.42578125" style="324"/>
    <col min="27" max="27" width="21.5703125" style="324" customWidth="1"/>
    <col min="28" max="16384" width="11.42578125" style="324"/>
  </cols>
  <sheetData>
    <row r="1" spans="1:38" ht="5.25" customHeight="1">
      <c r="A1" s="325"/>
      <c r="B1" s="326"/>
      <c r="C1" s="326"/>
      <c r="D1" s="326"/>
      <c r="E1" s="326"/>
      <c r="F1" s="326"/>
      <c r="G1" s="326"/>
      <c r="H1" s="326"/>
      <c r="I1" s="326"/>
      <c r="J1" s="326"/>
      <c r="K1" s="326"/>
      <c r="L1" s="326"/>
      <c r="M1" s="326"/>
      <c r="N1" s="326"/>
      <c r="O1" s="326"/>
      <c r="P1" s="327"/>
    </row>
    <row r="2" spans="1:38" ht="15.95" customHeight="1">
      <c r="A2" s="325"/>
      <c r="B2" s="80" t="s">
        <v>130</v>
      </c>
      <c r="C2" s="80"/>
      <c r="D2" s="80"/>
      <c r="E2" s="80"/>
      <c r="F2" s="80"/>
      <c r="G2" s="80"/>
      <c r="H2" s="80"/>
      <c r="I2" s="80"/>
      <c r="J2" s="80"/>
      <c r="K2" s="80"/>
      <c r="L2" s="80"/>
      <c r="M2" s="80"/>
      <c r="N2" s="80"/>
      <c r="O2" s="80"/>
      <c r="P2" s="328"/>
      <c r="Q2" s="242" t="s">
        <v>78</v>
      </c>
    </row>
    <row r="3" spans="1:38" ht="15.95" customHeight="1">
      <c r="A3" s="325"/>
      <c r="B3" s="80" t="s">
        <v>148</v>
      </c>
      <c r="C3" s="80"/>
      <c r="D3" s="80"/>
      <c r="E3" s="80"/>
      <c r="F3" s="80"/>
      <c r="G3" s="80"/>
      <c r="H3" s="80"/>
      <c r="I3" s="80"/>
      <c r="J3" s="80"/>
      <c r="K3" s="80"/>
      <c r="L3" s="80"/>
      <c r="M3" s="80"/>
      <c r="N3" s="80"/>
      <c r="O3" s="80"/>
      <c r="P3" s="328"/>
      <c r="Q3" s="328"/>
    </row>
    <row r="4" spans="1:38" ht="15.95" customHeight="1">
      <c r="A4" s="325"/>
      <c r="B4" s="80" t="s">
        <v>76</v>
      </c>
      <c r="C4" s="80"/>
      <c r="D4" s="80"/>
      <c r="E4" s="80"/>
      <c r="F4" s="80"/>
      <c r="G4" s="80"/>
      <c r="H4" s="80"/>
      <c r="I4" s="80"/>
      <c r="J4" s="80"/>
      <c r="K4" s="80"/>
      <c r="L4" s="80"/>
      <c r="M4" s="80"/>
      <c r="N4" s="80"/>
      <c r="O4" s="80"/>
      <c r="P4" s="328"/>
      <c r="Q4" s="328"/>
    </row>
    <row r="5" spans="1:38" ht="15.95" customHeight="1">
      <c r="A5" s="325"/>
      <c r="B5" s="80" t="s">
        <v>221</v>
      </c>
      <c r="C5" s="80"/>
      <c r="D5" s="80"/>
      <c r="E5" s="80"/>
      <c r="F5" s="80"/>
      <c r="G5" s="80"/>
      <c r="H5" s="80"/>
      <c r="I5" s="80"/>
      <c r="J5" s="80"/>
      <c r="K5" s="80"/>
      <c r="L5" s="80"/>
      <c r="M5" s="80"/>
      <c r="N5" s="80"/>
      <c r="O5" s="80"/>
      <c r="P5" s="328"/>
      <c r="Q5" s="328"/>
    </row>
    <row r="6" spans="1:38" ht="15.95" customHeight="1">
      <c r="A6" s="325"/>
      <c r="B6" s="67" t="s">
        <v>78</v>
      </c>
      <c r="C6" s="80"/>
      <c r="D6" s="80"/>
      <c r="E6" s="80"/>
      <c r="F6" s="80"/>
      <c r="G6" s="80"/>
      <c r="H6" s="80"/>
      <c r="I6" s="80"/>
      <c r="J6" s="80"/>
      <c r="K6" s="80"/>
      <c r="L6" s="80"/>
      <c r="M6" s="80"/>
      <c r="N6" s="80"/>
      <c r="O6" s="80"/>
      <c r="P6" s="328"/>
    </row>
    <row r="7" spans="1:38" ht="15.95" customHeight="1">
      <c r="A7" s="325"/>
      <c r="C7" s="80"/>
      <c r="D7" s="80"/>
      <c r="E7" s="80"/>
      <c r="F7" s="80"/>
      <c r="G7" s="80"/>
      <c r="H7" s="80"/>
      <c r="I7" s="80"/>
      <c r="J7" s="80"/>
      <c r="K7" s="80"/>
      <c r="L7" s="80"/>
      <c r="M7" s="80"/>
      <c r="N7" s="80"/>
      <c r="O7" s="80"/>
    </row>
    <row r="8" spans="1:38" ht="15.95" customHeight="1">
      <c r="A8" s="325"/>
      <c r="B8" s="573" t="s">
        <v>79</v>
      </c>
      <c r="C8" s="573" t="s">
        <v>277</v>
      </c>
      <c r="D8" s="573" t="s">
        <v>149</v>
      </c>
      <c r="E8" s="573" t="s">
        <v>150</v>
      </c>
      <c r="F8" s="574" t="s">
        <v>151</v>
      </c>
      <c r="G8" s="573" t="s">
        <v>152</v>
      </c>
      <c r="H8" s="573" t="s">
        <v>153</v>
      </c>
      <c r="I8" s="573" t="s">
        <v>154</v>
      </c>
      <c r="J8" s="573" t="s">
        <v>155</v>
      </c>
      <c r="K8" s="573" t="s">
        <v>156</v>
      </c>
      <c r="L8" s="574" t="s">
        <v>157</v>
      </c>
      <c r="M8" s="574" t="s">
        <v>158</v>
      </c>
      <c r="N8" s="573" t="s">
        <v>159</v>
      </c>
      <c r="O8" s="573" t="s">
        <v>90</v>
      </c>
      <c r="Q8" s="170"/>
      <c r="R8" s="170"/>
      <c r="S8" s="170"/>
      <c r="T8" s="170"/>
      <c r="U8" s="170"/>
      <c r="V8" s="170"/>
      <c r="W8" s="170"/>
      <c r="X8" s="170"/>
      <c r="Y8" s="170"/>
      <c r="Z8" s="170"/>
      <c r="AA8" s="170"/>
      <c r="AB8" s="191"/>
      <c r="AC8" s="191"/>
      <c r="AD8" s="191"/>
      <c r="AE8" s="191"/>
      <c r="AF8" s="191"/>
      <c r="AG8" s="191"/>
      <c r="AH8" s="191"/>
      <c r="AI8" s="191"/>
      <c r="AJ8" s="191"/>
      <c r="AK8" s="191"/>
      <c r="AL8" s="191"/>
    </row>
    <row r="9" spans="1:38" ht="15.95" customHeight="1">
      <c r="A9" s="325"/>
      <c r="B9" s="573"/>
      <c r="C9" s="573"/>
      <c r="D9" s="573"/>
      <c r="E9" s="573"/>
      <c r="F9" s="574"/>
      <c r="G9" s="573"/>
      <c r="H9" s="573"/>
      <c r="I9" s="573"/>
      <c r="J9" s="573"/>
      <c r="K9" s="573"/>
      <c r="L9" s="574"/>
      <c r="M9" s="574"/>
      <c r="N9" s="573"/>
      <c r="O9" s="573"/>
      <c r="P9" s="328"/>
      <c r="Q9" s="170"/>
      <c r="R9" s="170"/>
      <c r="S9" s="170"/>
      <c r="T9" s="170"/>
      <c r="U9" s="170"/>
      <c r="V9" s="170"/>
      <c r="W9" s="170"/>
      <c r="X9" s="170"/>
      <c r="Y9" s="170"/>
      <c r="Z9" s="170"/>
      <c r="AA9" s="170"/>
      <c r="AB9" s="191"/>
      <c r="AC9" s="191"/>
      <c r="AD9" s="191"/>
      <c r="AE9" s="191"/>
      <c r="AF9" s="191"/>
      <c r="AG9" s="191"/>
      <c r="AH9" s="191"/>
      <c r="AI9" s="191"/>
      <c r="AJ9" s="191"/>
      <c r="AK9" s="191"/>
      <c r="AL9" s="191"/>
    </row>
    <row r="10" spans="1:38" ht="15.95" customHeight="1">
      <c r="A10" s="325"/>
      <c r="B10" s="453" t="s">
        <v>196</v>
      </c>
      <c r="C10" s="63"/>
      <c r="D10" s="63"/>
      <c r="E10" s="63"/>
      <c r="F10" s="63"/>
      <c r="G10" s="63"/>
      <c r="H10" s="387"/>
      <c r="I10" s="63"/>
      <c r="J10" s="63"/>
      <c r="K10" s="63"/>
      <c r="L10" s="63"/>
      <c r="M10" s="63"/>
      <c r="N10" s="134"/>
      <c r="O10" s="134"/>
      <c r="P10" s="328"/>
      <c r="R10" s="170"/>
      <c r="S10" s="170"/>
      <c r="T10" s="170"/>
      <c r="U10" s="170"/>
      <c r="V10" s="170"/>
      <c r="W10" s="170"/>
      <c r="X10" s="170"/>
      <c r="Y10" s="170"/>
      <c r="Z10" s="170"/>
      <c r="AA10" s="170"/>
      <c r="AB10" s="191"/>
      <c r="AC10" s="191"/>
      <c r="AD10" s="191"/>
      <c r="AE10" s="191"/>
      <c r="AF10" s="191"/>
      <c r="AG10" s="191"/>
      <c r="AH10" s="191"/>
      <c r="AI10" s="191"/>
      <c r="AJ10" s="191"/>
      <c r="AK10" s="191"/>
      <c r="AL10" s="191"/>
    </row>
    <row r="11" spans="1:38" ht="15.95" customHeight="1" outlineLevel="1">
      <c r="A11" s="325"/>
      <c r="B11" s="373" t="s">
        <v>118</v>
      </c>
      <c r="C11" s="400" t="s">
        <v>290</v>
      </c>
      <c r="D11" s="382">
        <f>'Balance Energético (u.físicas)'!$L36</f>
        <v>1740.1855664950244</v>
      </c>
      <c r="E11" s="382">
        <f>'Balance Energético (u.físicas)'!$L37</f>
        <v>63.815959177615902</v>
      </c>
      <c r="F11" s="382">
        <f>'Balance Energético (u.físicas)'!$L38</f>
        <v>49.924827000000008</v>
      </c>
      <c r="G11" s="382">
        <f>'Balance Energético (u.físicas)'!$L39</f>
        <v>18.494760016418716</v>
      </c>
      <c r="H11" s="382">
        <f>'Balance Energético (u.físicas)'!$L40</f>
        <v>7.7389374823642347</v>
      </c>
      <c r="I11" s="382">
        <f>'Balance Energético (u.físicas)'!$L41</f>
        <v>0</v>
      </c>
      <c r="J11" s="382">
        <f>'Balance Energético (u.físicas)'!$L42</f>
        <v>9.0293170000000007</v>
      </c>
      <c r="K11" s="382">
        <f>'Balance Energético (u.físicas)'!$L43</f>
        <v>0.3012899</v>
      </c>
      <c r="L11" s="382">
        <f>'Balance Energético (u.físicas)'!$L44</f>
        <v>186.58725436840029</v>
      </c>
      <c r="M11" s="382">
        <f>'Balance Energético (u.físicas)'!$L45</f>
        <v>919.64248930875658</v>
      </c>
      <c r="N11" s="61">
        <f>'Balance Energético (u.físicas)'!$L46</f>
        <v>430.53308905688334</v>
      </c>
      <c r="O11" s="61">
        <f t="shared" ref="O11:O32" si="0">SUM(D11:N11)</f>
        <v>3426.2534898054637</v>
      </c>
      <c r="P11" s="329"/>
      <c r="R11" s="170"/>
      <c r="S11" s="170"/>
      <c r="T11" s="170"/>
      <c r="U11" s="170"/>
      <c r="V11" s="170"/>
      <c r="W11" s="170"/>
      <c r="X11" s="170"/>
      <c r="Y11" s="170"/>
      <c r="Z11" s="170"/>
      <c r="AA11" s="170"/>
      <c r="AB11" s="191"/>
      <c r="AC11" s="191"/>
      <c r="AD11" s="191"/>
      <c r="AE11" s="191"/>
      <c r="AF11" s="191"/>
      <c r="AG11" s="191"/>
      <c r="AH11" s="191"/>
      <c r="AI11" s="191"/>
      <c r="AJ11" s="191"/>
      <c r="AK11" s="191"/>
      <c r="AL11" s="191"/>
    </row>
    <row r="12" spans="1:38" ht="15.95" customHeight="1" outlineLevel="1">
      <c r="A12" s="325"/>
      <c r="B12" s="373" t="s">
        <v>119</v>
      </c>
      <c r="C12" s="400" t="s">
        <v>283</v>
      </c>
      <c r="D12" s="382">
        <f>'Balance Energético (u.físicas)'!$M36</f>
        <v>77.894388530000001</v>
      </c>
      <c r="E12" s="382">
        <f>'Balance Energético (u.físicas)'!$M37</f>
        <v>25.687700000000003</v>
      </c>
      <c r="F12" s="382">
        <f>'Balance Energético (u.físicas)'!$M38</f>
        <v>4.4538000000000002</v>
      </c>
      <c r="G12" s="382">
        <f>'Balance Energético (u.físicas)'!$M39</f>
        <v>171.00879755000003</v>
      </c>
      <c r="H12" s="382">
        <f>'Balance Energético (u.físicas)'!$M40</f>
        <v>0</v>
      </c>
      <c r="I12" s="382">
        <f>'Balance Energético (u.físicas)'!$M41</f>
        <v>0</v>
      </c>
      <c r="J12" s="382">
        <f>'Balance Energético (u.físicas)'!$M42</f>
        <v>0.49244600000000005</v>
      </c>
      <c r="K12" s="382">
        <f>'Balance Energético (u.físicas)'!$M43</f>
        <v>0.44525400000000004</v>
      </c>
      <c r="L12" s="382">
        <f>'Balance Energético (u.físicas)'!$M44</f>
        <v>66.357341302999998</v>
      </c>
      <c r="M12" s="382">
        <f>'Balance Energético (u.físicas)'!$M45</f>
        <v>79.841250885790018</v>
      </c>
      <c r="N12" s="61">
        <f>'Balance Energético (u.físicas)'!$M46</f>
        <v>36.542958583000001</v>
      </c>
      <c r="O12" s="61">
        <f t="shared" si="0"/>
        <v>462.72393685178997</v>
      </c>
      <c r="P12" s="329"/>
      <c r="R12" s="170"/>
      <c r="S12" s="170"/>
      <c r="T12" s="170"/>
      <c r="U12" s="170"/>
      <c r="V12" s="170"/>
      <c r="W12" s="170"/>
      <c r="X12" s="170"/>
      <c r="Y12" s="170"/>
      <c r="Z12" s="170"/>
      <c r="AA12" s="170"/>
      <c r="AB12" s="191"/>
      <c r="AC12" s="191"/>
      <c r="AD12" s="191"/>
      <c r="AE12" s="191"/>
      <c r="AF12" s="191"/>
      <c r="AG12" s="191"/>
      <c r="AH12" s="191"/>
      <c r="AI12" s="191"/>
      <c r="AJ12" s="191"/>
      <c r="AK12" s="191"/>
      <c r="AL12" s="191"/>
    </row>
    <row r="13" spans="1:38" ht="15.95" customHeight="1" outlineLevel="1">
      <c r="A13" s="325"/>
      <c r="B13" s="373" t="s">
        <v>120</v>
      </c>
      <c r="C13" s="400" t="s">
        <v>290</v>
      </c>
      <c r="D13" s="382">
        <f>'Balance Energético (u.físicas)'!$N36</f>
        <v>0</v>
      </c>
      <c r="E13" s="382">
        <f>'Balance Energético (u.físicas)'!$N37</f>
        <v>0</v>
      </c>
      <c r="F13" s="382">
        <f>'Balance Energético (u.físicas)'!$N38</f>
        <v>0</v>
      </c>
      <c r="G13" s="382">
        <f>'Balance Energético (u.físicas)'!$N39</f>
        <v>0</v>
      </c>
      <c r="H13" s="382">
        <f>'Balance Energético (u.físicas)'!$N40</f>
        <v>0</v>
      </c>
      <c r="I13" s="382">
        <f>'Balance Energético (u.físicas)'!$N41</f>
        <v>0</v>
      </c>
      <c r="J13" s="382">
        <f>'Balance Energético (u.físicas)'!$N42</f>
        <v>0</v>
      </c>
      <c r="K13" s="382">
        <f>'Balance Energético (u.físicas)'!$N43</f>
        <v>0</v>
      </c>
      <c r="L13" s="382">
        <f>'Balance Energético (u.físicas)'!$N44</f>
        <v>0</v>
      </c>
      <c r="M13" s="382">
        <f>'Balance Energético (u.físicas)'!$N45</f>
        <v>0</v>
      </c>
      <c r="N13" s="61">
        <f>'Balance Energético (u.físicas)'!$N46</f>
        <v>0</v>
      </c>
      <c r="O13" s="61">
        <f t="shared" si="0"/>
        <v>0</v>
      </c>
      <c r="P13" s="329"/>
      <c r="Q13" s="170"/>
      <c r="R13" s="170"/>
      <c r="S13" s="170"/>
      <c r="T13" s="170"/>
      <c r="U13" s="170"/>
      <c r="V13" s="170"/>
      <c r="W13" s="170"/>
      <c r="X13" s="170"/>
      <c r="Y13" s="170"/>
      <c r="Z13" s="170"/>
      <c r="AA13" s="170"/>
      <c r="AB13" s="191"/>
      <c r="AC13" s="191"/>
      <c r="AD13" s="191"/>
      <c r="AE13" s="191"/>
      <c r="AF13" s="191"/>
      <c r="AG13" s="191"/>
      <c r="AH13" s="191"/>
      <c r="AI13" s="191"/>
      <c r="AJ13" s="191"/>
      <c r="AK13" s="191"/>
      <c r="AL13" s="191"/>
    </row>
    <row r="14" spans="1:38" ht="15.95" customHeight="1" outlineLevel="1">
      <c r="A14" s="325"/>
      <c r="B14" s="373" t="s">
        <v>121</v>
      </c>
      <c r="C14" s="400" t="s">
        <v>290</v>
      </c>
      <c r="D14" s="382">
        <f>'Balance Energético (u.físicas)'!$O36</f>
        <v>6.9074930000000014</v>
      </c>
      <c r="E14" s="382">
        <f>'Balance Energético (u.físicas)'!$O37</f>
        <v>0</v>
      </c>
      <c r="F14" s="382">
        <f>'Balance Energético (u.físicas)'!$O38</f>
        <v>0</v>
      </c>
      <c r="G14" s="382">
        <f>'Balance Energético (u.físicas)'!$O39</f>
        <v>4.5899999999999995E-3</v>
      </c>
      <c r="H14" s="382">
        <f>'Balance Energético (u.físicas)'!$O40</f>
        <v>2.9999999999999997E-4</v>
      </c>
      <c r="I14" s="382">
        <f>'Balance Energético (u.físicas)'!$O41</f>
        <v>0</v>
      </c>
      <c r="J14" s="382">
        <f>'Balance Energético (u.físicas)'!$O42</f>
        <v>0</v>
      </c>
      <c r="K14" s="382">
        <f>'Balance Energético (u.físicas)'!$O43</f>
        <v>0</v>
      </c>
      <c r="L14" s="382">
        <f>'Balance Energético (u.físicas)'!$O44</f>
        <v>9.9150000000000002E-2</v>
      </c>
      <c r="M14" s="382">
        <f>'Balance Energético (u.físicas)'!$O45</f>
        <v>4.3555070000000002</v>
      </c>
      <c r="N14" s="61">
        <f>'Balance Energético (u.físicas)'!$O46</f>
        <v>1.1198679999999999</v>
      </c>
      <c r="O14" s="61">
        <f t="shared" si="0"/>
        <v>12.486908000000003</v>
      </c>
      <c r="P14" s="329"/>
      <c r="Q14" s="170"/>
      <c r="R14" s="170"/>
      <c r="S14" s="170"/>
      <c r="T14" s="170"/>
      <c r="U14" s="170"/>
      <c r="V14" s="170"/>
      <c r="W14" s="170"/>
      <c r="X14" s="170"/>
      <c r="Y14" s="170"/>
      <c r="Z14" s="170"/>
      <c r="AA14" s="170"/>
      <c r="AB14" s="191"/>
      <c r="AC14" s="191"/>
      <c r="AD14" s="191"/>
      <c r="AE14" s="191"/>
      <c r="AF14" s="191"/>
      <c r="AG14" s="191"/>
      <c r="AH14" s="191"/>
      <c r="AI14" s="191"/>
      <c r="AJ14" s="191"/>
      <c r="AK14" s="191"/>
      <c r="AL14" s="191"/>
    </row>
    <row r="15" spans="1:38" ht="15.95" customHeight="1" outlineLevel="1">
      <c r="A15" s="325"/>
      <c r="B15" s="373" t="s">
        <v>122</v>
      </c>
      <c r="C15" s="400" t="s">
        <v>283</v>
      </c>
      <c r="D15" s="382">
        <f>'Balance Energético (u.físicas)'!$P36</f>
        <v>3.2188312000000003</v>
      </c>
      <c r="E15" s="382">
        <f>'Balance Energético (u.físicas)'!$P37</f>
        <v>1.9867900000000003</v>
      </c>
      <c r="F15" s="382">
        <f>'Balance Energético (u.físicas)'!$P38</f>
        <v>0</v>
      </c>
      <c r="G15" s="382">
        <f>'Balance Energético (u.físicas)'!$P39</f>
        <v>7.7385123200000017</v>
      </c>
      <c r="H15" s="382">
        <f>'Balance Energético (u.físicas)'!$P40</f>
        <v>1.2550700000000001</v>
      </c>
      <c r="I15" s="382">
        <f>'Balance Energético (u.físicas)'!$P41</f>
        <v>0</v>
      </c>
      <c r="J15" s="382">
        <f>'Balance Energético (u.físicas)'!$P42</f>
        <v>1.8853487000000004</v>
      </c>
      <c r="K15" s="382">
        <f>'Balance Energético (u.físicas)'!$P43</f>
        <v>0.23408715000000002</v>
      </c>
      <c r="L15" s="382">
        <f>'Balance Energético (u.físicas)'!$P44</f>
        <v>4.1225000000000005</v>
      </c>
      <c r="M15" s="382">
        <f>'Balance Energético (u.físicas)'!$P45</f>
        <v>199.65971104999988</v>
      </c>
      <c r="N15" s="61">
        <f>'Balance Energético (u.físicas)'!$P46</f>
        <v>2.5850831300000001</v>
      </c>
      <c r="O15" s="61">
        <f t="shared" si="0"/>
        <v>222.68593354999987</v>
      </c>
      <c r="P15" s="329"/>
      <c r="Q15" s="170"/>
      <c r="R15" s="170"/>
      <c r="S15" s="170"/>
      <c r="T15" s="170"/>
      <c r="U15" s="170"/>
      <c r="V15" s="170"/>
      <c r="W15" s="170"/>
      <c r="X15" s="170"/>
      <c r="Y15" s="170"/>
      <c r="Z15" s="170"/>
      <c r="AA15" s="170"/>
      <c r="AB15" s="191"/>
      <c r="AC15" s="191"/>
      <c r="AD15" s="191"/>
      <c r="AE15" s="191"/>
      <c r="AF15" s="191"/>
      <c r="AG15" s="191"/>
      <c r="AH15" s="191"/>
      <c r="AI15" s="191"/>
      <c r="AJ15" s="191"/>
      <c r="AK15" s="191"/>
      <c r="AL15" s="191"/>
    </row>
    <row r="16" spans="1:38" ht="15.95" customHeight="1" outlineLevel="1">
      <c r="A16" s="325"/>
      <c r="B16" s="373" t="s">
        <v>123</v>
      </c>
      <c r="C16" s="400" t="s">
        <v>290</v>
      </c>
      <c r="D16" s="382">
        <f>'Balance Energético (u.físicas)'!$Q36</f>
        <v>0</v>
      </c>
      <c r="E16" s="382">
        <f>'Balance Energético (u.físicas)'!$Q37</f>
        <v>0</v>
      </c>
      <c r="F16" s="382">
        <f>'Balance Energético (u.físicas)'!$Q38</f>
        <v>0</v>
      </c>
      <c r="G16" s="382">
        <f>'Balance Energético (u.físicas)'!$Q39</f>
        <v>0</v>
      </c>
      <c r="H16" s="382">
        <f>'Balance Energético (u.físicas)'!$Q40</f>
        <v>0</v>
      </c>
      <c r="I16" s="382">
        <f>'Balance Energético (u.físicas)'!$Q41</f>
        <v>0</v>
      </c>
      <c r="J16" s="382">
        <f>'Balance Energético (u.físicas)'!$Q42</f>
        <v>0</v>
      </c>
      <c r="K16" s="382">
        <f>'Balance Energético (u.físicas)'!$Q43</f>
        <v>0</v>
      </c>
      <c r="L16" s="382">
        <f>'Balance Energético (u.físicas)'!$Q44</f>
        <v>0</v>
      </c>
      <c r="M16" s="382">
        <f>'Balance Energético (u.físicas)'!$Q45</f>
        <v>0.85918499999999987</v>
      </c>
      <c r="N16" s="61">
        <f>'Balance Energético (u.físicas)'!$Q46</f>
        <v>0</v>
      </c>
      <c r="O16" s="61">
        <f t="shared" si="0"/>
        <v>0.85918499999999987</v>
      </c>
      <c r="P16" s="329"/>
      <c r="Q16" s="170"/>
      <c r="R16" s="170"/>
      <c r="S16" s="170"/>
      <c r="T16" s="170"/>
      <c r="U16" s="170"/>
      <c r="V16" s="170"/>
      <c r="W16" s="170"/>
      <c r="X16" s="170"/>
      <c r="Y16" s="170"/>
      <c r="Z16" s="170"/>
      <c r="AA16" s="170"/>
      <c r="AB16" s="191"/>
      <c r="AC16" s="191"/>
      <c r="AD16" s="191"/>
      <c r="AE16" s="191"/>
      <c r="AF16" s="191"/>
      <c r="AG16" s="191"/>
      <c r="AH16" s="191"/>
      <c r="AI16" s="191"/>
      <c r="AJ16" s="191"/>
      <c r="AK16" s="191"/>
      <c r="AL16" s="191"/>
    </row>
    <row r="17" spans="1:38" ht="15.95" customHeight="1" outlineLevel="1">
      <c r="A17" s="325"/>
      <c r="B17" s="373" t="s">
        <v>124</v>
      </c>
      <c r="C17" s="400" t="s">
        <v>290</v>
      </c>
      <c r="D17" s="382">
        <f>'Balance Energético (u.físicas)'!$R36</f>
        <v>1.0000000000000002E-2</v>
      </c>
      <c r="E17" s="382">
        <f>'Balance Energético (u.físicas)'!$R37</f>
        <v>5.0365000000000002</v>
      </c>
      <c r="F17" s="382">
        <f>'Balance Energético (u.físicas)'!$R38</f>
        <v>0</v>
      </c>
      <c r="G17" s="382">
        <f>'Balance Energético (u.físicas)'!$R39</f>
        <v>0</v>
      </c>
      <c r="H17" s="382">
        <f>'Balance Energético (u.físicas)'!$R40</f>
        <v>0</v>
      </c>
      <c r="I17" s="382">
        <f>'Balance Energético (u.físicas)'!$R41</f>
        <v>0</v>
      </c>
      <c r="J17" s="382">
        <f>'Balance Energético (u.físicas)'!$R42</f>
        <v>0.26600000000000001</v>
      </c>
      <c r="K17" s="382">
        <f>'Balance Energético (u.físicas)'!$R43</f>
        <v>0</v>
      </c>
      <c r="L17" s="382">
        <f>'Balance Energético (u.físicas)'!$R44</f>
        <v>0</v>
      </c>
      <c r="M17" s="382">
        <f>'Balance Energético (u.físicas)'!$R45</f>
        <v>31.866588999999998</v>
      </c>
      <c r="N17" s="61">
        <f>'Balance Energético (u.físicas)'!$R46</f>
        <v>11.217499999999998</v>
      </c>
      <c r="O17" s="61">
        <f t="shared" si="0"/>
        <v>48.396588999999992</v>
      </c>
      <c r="P17" s="329"/>
      <c r="Q17" s="170"/>
      <c r="R17" s="170"/>
      <c r="S17" s="170"/>
      <c r="T17" s="170"/>
      <c r="U17" s="170"/>
      <c r="V17" s="170"/>
      <c r="W17" s="170"/>
      <c r="X17" s="170"/>
      <c r="Y17" s="170"/>
      <c r="Z17" s="170"/>
      <c r="AA17" s="170"/>
      <c r="AB17" s="191"/>
      <c r="AC17" s="191"/>
      <c r="AD17" s="191"/>
      <c r="AE17" s="191"/>
      <c r="AF17" s="191"/>
      <c r="AG17" s="191"/>
      <c r="AH17" s="191"/>
      <c r="AI17" s="191"/>
      <c r="AJ17" s="191"/>
      <c r="AK17" s="191"/>
      <c r="AL17" s="191"/>
    </row>
    <row r="18" spans="1:38" ht="15.95" customHeight="1" outlineLevel="1">
      <c r="A18" s="325"/>
      <c r="B18" s="373" t="s">
        <v>125</v>
      </c>
      <c r="C18" s="400" t="s">
        <v>290</v>
      </c>
      <c r="D18" s="382">
        <f>'Balance Energético (u.físicas)'!$S36</f>
        <v>0</v>
      </c>
      <c r="E18" s="382">
        <f>'Balance Energético (u.físicas)'!$S37</f>
        <v>0</v>
      </c>
      <c r="F18" s="382">
        <f>'Balance Energético (u.físicas)'!$S38</f>
        <v>0</v>
      </c>
      <c r="G18" s="382">
        <f>'Balance Energético (u.físicas)'!$S39</f>
        <v>0</v>
      </c>
      <c r="H18" s="382">
        <f>'Balance Energético (u.físicas)'!$S40</f>
        <v>0</v>
      </c>
      <c r="I18" s="382">
        <f>'Balance Energético (u.físicas)'!$S41</f>
        <v>0</v>
      </c>
      <c r="J18" s="382">
        <f>'Balance Energético (u.físicas)'!$S42</f>
        <v>0</v>
      </c>
      <c r="K18" s="382">
        <f>'Balance Energético (u.físicas)'!$S43</f>
        <v>0</v>
      </c>
      <c r="L18" s="382">
        <f>'Balance Energético (u.físicas)'!$S44</f>
        <v>0</v>
      </c>
      <c r="M18" s="382">
        <f>'Balance Energético (u.físicas)'!$S45</f>
        <v>0</v>
      </c>
      <c r="N18" s="61">
        <f>'Balance Energético (u.físicas)'!$S46</f>
        <v>0</v>
      </c>
      <c r="O18" s="61">
        <f t="shared" si="0"/>
        <v>0</v>
      </c>
      <c r="P18" s="329"/>
      <c r="Q18" s="170"/>
      <c r="R18" s="170"/>
      <c r="S18" s="170"/>
      <c r="T18" s="170"/>
      <c r="U18" s="170"/>
      <c r="V18" s="170"/>
      <c r="W18" s="170"/>
      <c r="X18" s="170"/>
      <c r="Y18" s="170"/>
      <c r="Z18" s="170"/>
      <c r="AA18" s="170"/>
      <c r="AB18" s="191"/>
      <c r="AC18" s="191"/>
      <c r="AD18" s="191"/>
      <c r="AE18" s="191"/>
      <c r="AF18" s="191"/>
      <c r="AG18" s="191"/>
      <c r="AH18" s="191"/>
      <c r="AI18" s="191"/>
      <c r="AJ18" s="191"/>
      <c r="AK18" s="191"/>
      <c r="AL18" s="191"/>
    </row>
    <row r="19" spans="1:38" ht="15.95" customHeight="1" outlineLevel="1">
      <c r="A19" s="325"/>
      <c r="B19" s="373" t="s">
        <v>126</v>
      </c>
      <c r="C19" s="400" t="s">
        <v>290</v>
      </c>
      <c r="D19" s="382">
        <f>'Balance Energético (u.físicas)'!$T36</f>
        <v>0</v>
      </c>
      <c r="E19" s="382">
        <f>'Balance Energético (u.físicas)'!$T37</f>
        <v>0</v>
      </c>
      <c r="F19" s="382">
        <f>'Balance Energético (u.físicas)'!$T38</f>
        <v>0</v>
      </c>
      <c r="G19" s="382">
        <f>'Balance Energético (u.físicas)'!$T39</f>
        <v>0</v>
      </c>
      <c r="H19" s="382">
        <f>'Balance Energético (u.físicas)'!$T40</f>
        <v>0</v>
      </c>
      <c r="I19" s="382">
        <f>'Balance Energético (u.físicas)'!$T41</f>
        <v>0</v>
      </c>
      <c r="J19" s="382">
        <f>'Balance Energético (u.físicas)'!$T42</f>
        <v>0</v>
      </c>
      <c r="K19" s="382">
        <f>'Balance Energético (u.físicas)'!$T43</f>
        <v>0</v>
      </c>
      <c r="L19" s="382">
        <f>'Balance Energético (u.físicas)'!$T44</f>
        <v>0</v>
      </c>
      <c r="M19" s="382">
        <f>'Balance Energético (u.físicas)'!$T45</f>
        <v>0</v>
      </c>
      <c r="N19" s="61">
        <f>'Balance Energético (u.físicas)'!$T46</f>
        <v>0</v>
      </c>
      <c r="O19" s="61">
        <f t="shared" si="0"/>
        <v>0</v>
      </c>
      <c r="P19" s="329"/>
      <c r="Q19" s="170"/>
      <c r="R19" s="170"/>
      <c r="S19" s="170"/>
      <c r="T19" s="170"/>
      <c r="U19" s="170"/>
      <c r="V19" s="170"/>
      <c r="W19" s="170"/>
      <c r="X19" s="170"/>
      <c r="Y19" s="170"/>
      <c r="Z19" s="170"/>
      <c r="AA19" s="170"/>
      <c r="AB19" s="191"/>
      <c r="AC19" s="191"/>
      <c r="AD19" s="191"/>
      <c r="AE19" s="191"/>
      <c r="AF19" s="191"/>
      <c r="AG19" s="191"/>
      <c r="AH19" s="191"/>
      <c r="AI19" s="191"/>
      <c r="AJ19" s="191"/>
      <c r="AK19" s="191"/>
      <c r="AL19" s="191"/>
    </row>
    <row r="20" spans="1:38" ht="15.95" customHeight="1" outlineLevel="1">
      <c r="A20" s="325"/>
      <c r="B20" s="374" t="s">
        <v>127</v>
      </c>
      <c r="C20" s="400" t="s">
        <v>283</v>
      </c>
      <c r="D20" s="382">
        <f>'Balance Energético (u.físicas)'!$U36</f>
        <v>0.41613</v>
      </c>
      <c r="E20" s="382">
        <f>'Balance Energético (u.físicas)'!$U37</f>
        <v>0</v>
      </c>
      <c r="F20" s="382">
        <f>'Balance Energético (u.físicas)'!$U38</f>
        <v>0</v>
      </c>
      <c r="G20" s="382">
        <f>'Balance Energético (u.físicas)'!$U39</f>
        <v>0</v>
      </c>
      <c r="H20" s="382">
        <f>'Balance Energético (u.físicas)'!$U40</f>
        <v>0</v>
      </c>
      <c r="I20" s="382">
        <f>'Balance Energético (u.físicas)'!$U41</f>
        <v>0</v>
      </c>
      <c r="J20" s="382">
        <f>'Balance Energético (u.físicas)'!$U42</f>
        <v>300.16556571428572</v>
      </c>
      <c r="K20" s="382">
        <f>'Balance Energético (u.físicas)'!$U43</f>
        <v>0</v>
      </c>
      <c r="L20" s="382">
        <f>'Balance Energético (u.físicas)'!$U44</f>
        <v>0</v>
      </c>
      <c r="M20" s="382">
        <f>'Balance Energético (u.físicas)'!$U45</f>
        <v>18.24586285714286</v>
      </c>
      <c r="N20" s="61">
        <f>'Balance Energético (u.físicas)'!$U46</f>
        <v>0</v>
      </c>
      <c r="O20" s="61">
        <f t="shared" si="0"/>
        <v>318.8275585714286</v>
      </c>
      <c r="P20" s="329"/>
      <c r="Q20" s="170"/>
      <c r="R20" s="170"/>
      <c r="S20" s="170"/>
      <c r="T20" s="170"/>
      <c r="U20" s="170"/>
      <c r="V20" s="170"/>
      <c r="W20" s="170"/>
      <c r="X20" s="170"/>
      <c r="Y20" s="170"/>
      <c r="Z20" s="170"/>
      <c r="AA20" s="170"/>
      <c r="AB20" s="191"/>
      <c r="AC20" s="191"/>
      <c r="AD20" s="191"/>
      <c r="AE20" s="191"/>
      <c r="AF20" s="191"/>
      <c r="AG20" s="191"/>
      <c r="AH20" s="191"/>
      <c r="AI20" s="191"/>
      <c r="AJ20" s="191"/>
      <c r="AK20" s="191"/>
      <c r="AL20" s="191"/>
    </row>
    <row r="21" spans="1:38" ht="15.95" customHeight="1" outlineLevel="1">
      <c r="A21" s="325"/>
      <c r="B21" s="374" t="s">
        <v>128</v>
      </c>
      <c r="C21" s="400" t="s">
        <v>283</v>
      </c>
      <c r="D21" s="382">
        <f>'Balance Energético (u.físicas)'!$V36</f>
        <v>0</v>
      </c>
      <c r="E21" s="382">
        <f>'Balance Energético (u.físicas)'!$V37</f>
        <v>0</v>
      </c>
      <c r="F21" s="382">
        <f>'Balance Energético (u.físicas)'!$V38</f>
        <v>0</v>
      </c>
      <c r="G21" s="382">
        <f>'Balance Energético (u.físicas)'!$V39</f>
        <v>0</v>
      </c>
      <c r="H21" s="382">
        <f>'Balance Energético (u.físicas)'!$V40</f>
        <v>0</v>
      </c>
      <c r="I21" s="382">
        <f>'Balance Energético (u.físicas)'!$V41</f>
        <v>0</v>
      </c>
      <c r="J21" s="382">
        <f>'Balance Energético (u.físicas)'!$V42</f>
        <v>0</v>
      </c>
      <c r="K21" s="382">
        <f>'Balance Energético (u.físicas)'!$V43</f>
        <v>0</v>
      </c>
      <c r="L21" s="382">
        <f>'Balance Energético (u.físicas)'!$V44</f>
        <v>0</v>
      </c>
      <c r="M21" s="382">
        <f>'Balance Energético (u.físicas)'!$V45</f>
        <v>0</v>
      </c>
      <c r="N21" s="61">
        <f>'Balance Energético (u.físicas)'!$V46</f>
        <v>0</v>
      </c>
      <c r="O21" s="61">
        <f t="shared" si="0"/>
        <v>0</v>
      </c>
      <c r="P21" s="329"/>
      <c r="Q21" s="170"/>
      <c r="R21" s="170"/>
      <c r="S21" s="170"/>
      <c r="T21" s="170"/>
      <c r="U21" s="170"/>
      <c r="V21" s="170"/>
      <c r="W21" s="170"/>
      <c r="X21" s="170"/>
      <c r="Y21" s="170"/>
      <c r="Z21" s="170"/>
      <c r="AA21" s="170"/>
      <c r="AB21" s="191"/>
      <c r="AC21" s="191"/>
      <c r="AD21" s="191"/>
      <c r="AE21" s="191"/>
      <c r="AF21" s="191"/>
      <c r="AG21" s="191"/>
      <c r="AH21" s="191"/>
      <c r="AI21" s="191"/>
      <c r="AJ21" s="191"/>
      <c r="AK21" s="191"/>
      <c r="AL21" s="191"/>
    </row>
    <row r="22" spans="1:38" ht="15.95" customHeight="1">
      <c r="A22" s="325"/>
      <c r="B22" s="377" t="s">
        <v>99</v>
      </c>
      <c r="C22" s="399" t="s">
        <v>286</v>
      </c>
      <c r="D22" s="64">
        <f>'Balance Energético (u.físicas)'!$W36</f>
        <v>22825.33843416001</v>
      </c>
      <c r="E22" s="64">
        <f>'Balance Energético (u.físicas)'!$W37</f>
        <v>240.89695</v>
      </c>
      <c r="F22" s="64">
        <f>'Balance Energético (u.físicas)'!$W38</f>
        <v>746.4710799999998</v>
      </c>
      <c r="G22" s="64">
        <f>'Balance Energético (u.físicas)'!$W39</f>
        <v>5532.1065636959993</v>
      </c>
      <c r="H22" s="64">
        <f>'Balance Energético (u.físicas)'!$W40</f>
        <v>589.89280899999994</v>
      </c>
      <c r="I22" s="64">
        <f>'Balance Energético (u.físicas)'!$W41</f>
        <v>43.195999999999998</v>
      </c>
      <c r="J22" s="64">
        <f>'Balance Energético (u.físicas)'!$W42</f>
        <v>467.5081869999301</v>
      </c>
      <c r="K22" s="64">
        <f>'Balance Energético (u.físicas)'!$W43</f>
        <v>21.35454</v>
      </c>
      <c r="L22" s="64">
        <f>'Balance Energético (u.físicas)'!$W44</f>
        <v>85.258089000000027</v>
      </c>
      <c r="M22" s="64">
        <f>'Balance Energético (u.físicas)'!$W45</f>
        <v>12105.217595939999</v>
      </c>
      <c r="N22" s="64">
        <f>'Balance Energético (u.físicas)'!$W46</f>
        <v>680.32918752000012</v>
      </c>
      <c r="O22" s="135">
        <f t="shared" si="0"/>
        <v>43337.569436315935</v>
      </c>
      <c r="P22" s="329"/>
      <c r="Q22" s="170"/>
      <c r="R22" s="170"/>
      <c r="S22" s="170"/>
      <c r="T22" s="170"/>
      <c r="U22" s="170"/>
      <c r="V22" s="170"/>
      <c r="W22" s="170"/>
      <c r="X22" s="170"/>
      <c r="Y22" s="170"/>
      <c r="Z22" s="170"/>
      <c r="AA22" s="170"/>
      <c r="AB22" s="191"/>
      <c r="AC22" s="191"/>
      <c r="AD22" s="191"/>
      <c r="AE22" s="191"/>
      <c r="AF22" s="191"/>
      <c r="AG22" s="191"/>
      <c r="AH22" s="191"/>
      <c r="AI22" s="191"/>
      <c r="AJ22" s="191"/>
      <c r="AK22" s="191"/>
      <c r="AL22" s="191"/>
    </row>
    <row r="23" spans="1:38" ht="15.95" customHeight="1">
      <c r="A23" s="325"/>
      <c r="B23" s="377" t="s">
        <v>100</v>
      </c>
      <c r="C23" s="399" t="s">
        <v>283</v>
      </c>
      <c r="D23" s="64">
        <f>'Balance Energético (u.físicas)'!$X36</f>
        <v>4.7310800915242863</v>
      </c>
      <c r="E23" s="64">
        <f>'Balance Energético (u.físicas)'!$X37</f>
        <v>0</v>
      </c>
      <c r="F23" s="64">
        <f>'Balance Energético (u.físicas)'!$X38</f>
        <v>0</v>
      </c>
      <c r="G23" s="64">
        <f>'Balance Energético (u.físicas)'!$X39</f>
        <v>0</v>
      </c>
      <c r="H23" s="64">
        <f>'Balance Energético (u.físicas)'!$X40</f>
        <v>0</v>
      </c>
      <c r="I23" s="64">
        <f>'Balance Energético (u.físicas)'!$X41</f>
        <v>0</v>
      </c>
      <c r="J23" s="64">
        <f>'Balance Energético (u.físicas)'!$X42</f>
        <v>0</v>
      </c>
      <c r="K23" s="64">
        <f>'Balance Energético (u.físicas)'!$X43</f>
        <v>6.0758999999999999</v>
      </c>
      <c r="L23" s="64">
        <f>'Balance Energético (u.físicas)'!$X44</f>
        <v>0</v>
      </c>
      <c r="M23" s="64">
        <f>'Balance Energético (u.físicas)'!$X45</f>
        <v>1.8358350000000003</v>
      </c>
      <c r="N23" s="64">
        <f>'Balance Energético (u.físicas)'!$X46</f>
        <v>0</v>
      </c>
      <c r="O23" s="135">
        <f t="shared" si="0"/>
        <v>12.642815091524287</v>
      </c>
      <c r="P23" s="329"/>
      <c r="Q23" s="330"/>
      <c r="R23" s="331"/>
      <c r="S23" s="330"/>
      <c r="T23" s="330"/>
      <c r="U23" s="330"/>
      <c r="V23" s="330"/>
      <c r="W23" s="330"/>
      <c r="X23" s="330"/>
      <c r="Y23" s="330"/>
      <c r="Z23" s="330"/>
      <c r="AA23" s="330"/>
    </row>
    <row r="24" spans="1:38" ht="15.95" customHeight="1">
      <c r="A24" s="325"/>
      <c r="B24" s="377" t="s">
        <v>101</v>
      </c>
      <c r="C24" s="399" t="s">
        <v>290</v>
      </c>
      <c r="D24" s="64">
        <f>'Balance Energético (u.físicas)'!$Y36</f>
        <v>0</v>
      </c>
      <c r="E24" s="64">
        <f>'Balance Energético (u.físicas)'!$Y37</f>
        <v>0</v>
      </c>
      <c r="F24" s="64">
        <f>'Balance Energético (u.físicas)'!$Y38</f>
        <v>0</v>
      </c>
      <c r="G24" s="64">
        <f>'Balance Energético (u.físicas)'!$Y39</f>
        <v>0</v>
      </c>
      <c r="H24" s="64">
        <f>'Balance Energético (u.físicas)'!$Y40</f>
        <v>139697.58241758242</v>
      </c>
      <c r="I24" s="64">
        <f>'Balance Energético (u.físicas)'!$Y41</f>
        <v>0</v>
      </c>
      <c r="J24" s="64">
        <f>'Balance Energético (u.físicas)'!$Y42</f>
        <v>0</v>
      </c>
      <c r="K24" s="64">
        <f>'Balance Energético (u.físicas)'!$Y43</f>
        <v>0</v>
      </c>
      <c r="L24" s="64">
        <f>'Balance Energético (u.físicas)'!$Y44</f>
        <v>0</v>
      </c>
      <c r="M24" s="64">
        <f>'Balance Energético (u.físicas)'!$Y45</f>
        <v>0</v>
      </c>
      <c r="N24" s="64">
        <f>'Balance Energético (u.físicas)'!$Y46</f>
        <v>0</v>
      </c>
      <c r="O24" s="135">
        <f t="shared" si="0"/>
        <v>139697.58241758242</v>
      </c>
      <c r="P24" s="329"/>
      <c r="Q24" s="330"/>
      <c r="R24" s="331"/>
      <c r="S24" s="330"/>
      <c r="T24" s="330"/>
      <c r="U24" s="330"/>
      <c r="V24" s="330"/>
      <c r="W24" s="330"/>
      <c r="X24" s="330"/>
      <c r="Y24" s="330"/>
      <c r="Z24" s="330"/>
      <c r="AA24" s="330"/>
    </row>
    <row r="25" spans="1:38" ht="15.95" customHeight="1">
      <c r="A25" s="325"/>
      <c r="B25" s="377" t="s">
        <v>147</v>
      </c>
      <c r="C25" s="399" t="s">
        <v>290</v>
      </c>
      <c r="D25" s="64">
        <f>'Balance Energético (u.físicas)'!$Z36</f>
        <v>0</v>
      </c>
      <c r="E25" s="64">
        <f>'Balance Energético (u.físicas)'!$Z37</f>
        <v>0</v>
      </c>
      <c r="F25" s="64">
        <f>'Balance Energético (u.físicas)'!$Z38</f>
        <v>0</v>
      </c>
      <c r="G25" s="64">
        <f>'Balance Energético (u.físicas)'!$Z39</f>
        <v>0</v>
      </c>
      <c r="H25" s="64">
        <f>'Balance Energético (u.físicas)'!$Z40</f>
        <v>0</v>
      </c>
      <c r="I25" s="64">
        <f>'Balance Energético (u.físicas)'!$Z41</f>
        <v>0</v>
      </c>
      <c r="J25" s="64">
        <f>'Balance Energético (u.físicas)'!$Z42</f>
        <v>0</v>
      </c>
      <c r="K25" s="64">
        <f>'Balance Energético (u.físicas)'!$Z43</f>
        <v>0</v>
      </c>
      <c r="L25" s="64">
        <f>'Balance Energético (u.físicas)'!$Z44</f>
        <v>0</v>
      </c>
      <c r="M25" s="64">
        <f>'Balance Energético (u.físicas)'!$Z45</f>
        <v>0</v>
      </c>
      <c r="N25" s="64">
        <f>'Balance Energético (u.físicas)'!$Z46</f>
        <v>0</v>
      </c>
      <c r="O25" s="135">
        <f t="shared" si="0"/>
        <v>0</v>
      </c>
      <c r="P25" s="329"/>
      <c r="Q25" s="330"/>
      <c r="R25" s="330"/>
      <c r="S25" s="330"/>
      <c r="T25" s="330"/>
      <c r="U25" s="330"/>
      <c r="V25" s="330"/>
      <c r="W25" s="330"/>
      <c r="X25" s="330"/>
      <c r="Y25" s="330"/>
      <c r="Z25" s="330"/>
      <c r="AA25" s="330"/>
    </row>
    <row r="26" spans="1:38" ht="14.25">
      <c r="A26" s="325"/>
      <c r="B26" s="377" t="s">
        <v>103</v>
      </c>
      <c r="C26" s="399" t="s">
        <v>290</v>
      </c>
      <c r="D26" s="64">
        <f>'Balance Energético (u.físicas)'!$AA36</f>
        <v>0</v>
      </c>
      <c r="E26" s="64">
        <f>'Balance Energético (u.físicas)'!$AA37</f>
        <v>0</v>
      </c>
      <c r="F26" s="64">
        <f>'Balance Energético (u.físicas)'!$AA38</f>
        <v>0</v>
      </c>
      <c r="G26" s="64">
        <f>'Balance Energético (u.físicas)'!$AA39</f>
        <v>0</v>
      </c>
      <c r="H26" s="64">
        <f>'Balance Energético (u.físicas)'!$AA40</f>
        <v>179675.00000000003</v>
      </c>
      <c r="I26" s="64">
        <f>'Balance Energético (u.físicas)'!$AA41</f>
        <v>0</v>
      </c>
      <c r="J26" s="64">
        <f>'Balance Energético (u.físicas)'!$AA42</f>
        <v>0</v>
      </c>
      <c r="K26" s="64">
        <f>'Balance Energético (u.físicas)'!$AA43</f>
        <v>0</v>
      </c>
      <c r="L26" s="64">
        <f>'Balance Energético (u.físicas)'!$AA44</f>
        <v>0</v>
      </c>
      <c r="M26" s="64">
        <f>'Balance Energético (u.físicas)'!$AA45</f>
        <v>0</v>
      </c>
      <c r="N26" s="64">
        <f>'Balance Energético (u.físicas)'!$AA46</f>
        <v>0</v>
      </c>
      <c r="O26" s="135">
        <f t="shared" si="0"/>
        <v>179675.00000000003</v>
      </c>
      <c r="P26" s="332"/>
    </row>
    <row r="27" spans="1:38" ht="14.25">
      <c r="A27" s="325"/>
      <c r="B27" s="377" t="s">
        <v>104</v>
      </c>
      <c r="C27" s="399" t="s">
        <v>291</v>
      </c>
      <c r="D27" s="64">
        <f>'Balance Energético (u.físicas)'!$AB36</f>
        <v>0.15422</v>
      </c>
      <c r="E27" s="64">
        <f>'Balance Energético (u.físicas)'!$AB37</f>
        <v>0</v>
      </c>
      <c r="F27" s="64">
        <f>'Balance Energético (u.físicas)'!$AB38</f>
        <v>0</v>
      </c>
      <c r="G27" s="64">
        <f>'Balance Energético (u.físicas)'!$AB39</f>
        <v>3.3085913043478274E-4</v>
      </c>
      <c r="H27" s="64">
        <f>'Balance Energético (u.físicas)'!$AB40</f>
        <v>0</v>
      </c>
      <c r="I27" s="64">
        <f>'Balance Energético (u.físicas)'!$AB41</f>
        <v>2.4404347826086959E-5</v>
      </c>
      <c r="J27" s="64">
        <f>'Balance Energético (u.físicas)'!$AB42</f>
        <v>2.6233043478260877E-6</v>
      </c>
      <c r="K27" s="64">
        <f>'Balance Energético (u.físicas)'!$AB43</f>
        <v>6.5247826086956524E-5</v>
      </c>
      <c r="L27" s="64">
        <f>'Balance Energético (u.físicas)'!$AB44</f>
        <v>2.4453999999999996E-4</v>
      </c>
      <c r="M27" s="64">
        <f>'Balance Energético (u.físicas)'!$AB45</f>
        <v>0.65532964557391304</v>
      </c>
      <c r="N27" s="64">
        <f>'Balance Energético (u.físicas)'!$AB46</f>
        <v>2.3913043478260867E-4</v>
      </c>
      <c r="O27" s="135">
        <f t="shared" si="0"/>
        <v>0.81045645061739136</v>
      </c>
      <c r="P27" s="332"/>
    </row>
    <row r="28" spans="1:38">
      <c r="A28" s="325"/>
      <c r="B28" s="377" t="s">
        <v>105</v>
      </c>
      <c r="C28" s="399" t="s">
        <v>283</v>
      </c>
      <c r="D28" s="64">
        <f>'Balance Energético (u.físicas)'!$AC36</f>
        <v>0</v>
      </c>
      <c r="E28" s="64">
        <f>'Balance Energético (u.físicas)'!$AC37</f>
        <v>0</v>
      </c>
      <c r="F28" s="64">
        <f>'Balance Energético (u.físicas)'!$AC38</f>
        <v>0</v>
      </c>
      <c r="G28" s="64">
        <f>'Balance Energético (u.físicas)'!$AC39</f>
        <v>0</v>
      </c>
      <c r="H28" s="64">
        <f>'Balance Energético (u.físicas)'!$AC40</f>
        <v>0</v>
      </c>
      <c r="I28" s="64">
        <f>'Balance Energético (u.físicas)'!$AC41</f>
        <v>0</v>
      </c>
      <c r="J28" s="64">
        <f>'Balance Energético (u.físicas)'!$AC42</f>
        <v>0</v>
      </c>
      <c r="K28" s="64">
        <f>'Balance Energético (u.físicas)'!$AC43</f>
        <v>0</v>
      </c>
      <c r="L28" s="64">
        <f>'Balance Energético (u.físicas)'!$AC44</f>
        <v>0</v>
      </c>
      <c r="M28" s="64">
        <f>'Balance Energético (u.físicas)'!$AC45</f>
        <v>0</v>
      </c>
      <c r="N28" s="64">
        <f>'Balance Energético (u.físicas)'!$AC46</f>
        <v>0</v>
      </c>
      <c r="O28" s="135">
        <f t="shared" si="0"/>
        <v>0</v>
      </c>
      <c r="P28" s="333"/>
      <c r="Q28" s="334"/>
    </row>
    <row r="29" spans="1:38" ht="14.25">
      <c r="A29" s="325"/>
      <c r="B29" s="377" t="s">
        <v>83</v>
      </c>
      <c r="C29" s="399" t="s">
        <v>291</v>
      </c>
      <c r="D29" s="64">
        <f>'Balance Energético (u.físicas)'!$E36</f>
        <v>141.38387232768869</v>
      </c>
      <c r="E29" s="64">
        <f>'Balance Energético (u.físicas)'!$E37</f>
        <v>22.94</v>
      </c>
      <c r="F29" s="64">
        <f>'Balance Energético (u.físicas)'!$E38</f>
        <v>0</v>
      </c>
      <c r="G29" s="64">
        <f>'Balance Energético (u.físicas)'!$E39</f>
        <v>186.64838574673229</v>
      </c>
      <c r="H29" s="64">
        <f>'Balance Energético (u.físicas)'!$E40</f>
        <v>5.3615980000000008</v>
      </c>
      <c r="I29" s="64">
        <f>'Balance Energético (u.físicas)'!$E41</f>
        <v>1.596538</v>
      </c>
      <c r="J29" s="64">
        <f>'Balance Energético (u.físicas)'!$E42</f>
        <v>11.756839817204797</v>
      </c>
      <c r="K29" s="64">
        <f>'Balance Energético (u.físicas)'!$E43</f>
        <v>1.1010089999999999</v>
      </c>
      <c r="L29" s="64">
        <f>'Balance Energético (u.físicas)'!$E44</f>
        <v>7.9262000000000013E-2</v>
      </c>
      <c r="M29" s="64">
        <f>'Balance Energético (u.físicas)'!$E45</f>
        <v>417.87351155342895</v>
      </c>
      <c r="N29" s="64">
        <f>'Balance Energético (u.físicas)'!$E46</f>
        <v>39.23902653741569</v>
      </c>
      <c r="O29" s="135">
        <f t="shared" si="0"/>
        <v>827.98004298247054</v>
      </c>
      <c r="P29" s="333"/>
    </row>
    <row r="30" spans="1:38">
      <c r="A30" s="325"/>
      <c r="B30" s="377" t="s">
        <v>84</v>
      </c>
      <c r="C30" s="399" t="s">
        <v>283</v>
      </c>
      <c r="D30" s="64">
        <f>'Balance Energético (u.físicas)'!$F36</f>
        <v>0</v>
      </c>
      <c r="E30" s="64">
        <f>'Balance Energético (u.físicas)'!$F37</f>
        <v>0</v>
      </c>
      <c r="F30" s="64">
        <f>'Balance Energético (u.físicas)'!$F38</f>
        <v>90.836000000000013</v>
      </c>
      <c r="G30" s="64">
        <f>'Balance Energético (u.físicas)'!$F39</f>
        <v>13.062000000000001</v>
      </c>
      <c r="H30" s="64">
        <f>'Balance Energético (u.físicas)'!$F40</f>
        <v>0</v>
      </c>
      <c r="I30" s="64">
        <f>'Balance Energético (u.físicas)'!$F41</f>
        <v>0</v>
      </c>
      <c r="J30" s="64">
        <f>'Balance Energético (u.físicas)'!$F42</f>
        <v>11.05841</v>
      </c>
      <c r="K30" s="64">
        <f>'Balance Energético (u.físicas)'!$F43</f>
        <v>114.93500000000002</v>
      </c>
      <c r="L30" s="64">
        <f>'Balance Energético (u.físicas)'!$F44</f>
        <v>2.3539349999999999</v>
      </c>
      <c r="M30" s="64">
        <f>'Balance Energético (u.físicas)'!$F45</f>
        <v>86.122149999999991</v>
      </c>
      <c r="N30" s="64">
        <f>'Balance Energético (u.físicas)'!$F46</f>
        <v>21.062355</v>
      </c>
      <c r="O30" s="135">
        <f t="shared" si="0"/>
        <v>339.42985000000004</v>
      </c>
      <c r="P30" s="333"/>
    </row>
    <row r="31" spans="1:38">
      <c r="A31" s="325"/>
      <c r="B31" s="377" t="s">
        <v>85</v>
      </c>
      <c r="C31" s="399" t="s">
        <v>283</v>
      </c>
      <c r="D31" s="64">
        <f>'Balance Energético (u.físicas)'!$G36</f>
        <v>0</v>
      </c>
      <c r="E31" s="64">
        <f>'Balance Energético (u.físicas)'!$G37</f>
        <v>0</v>
      </c>
      <c r="F31" s="64">
        <f>'Balance Energético (u.físicas)'!$G38</f>
        <v>0</v>
      </c>
      <c r="G31" s="64">
        <f>'Balance Energético (u.físicas)'!$G39</f>
        <v>4043.2816127335655</v>
      </c>
      <c r="H31" s="64">
        <f>'Balance Energético (u.físicas)'!$G40</f>
        <v>0</v>
      </c>
      <c r="I31" s="64">
        <f>'Balance Energético (u.físicas)'!$G41</f>
        <v>0</v>
      </c>
      <c r="J31" s="64">
        <f>'Balance Energético (u.físicas)'!$G42</f>
        <v>28.647960000000001</v>
      </c>
      <c r="K31" s="64">
        <f>'Balance Energético (u.físicas)'!$G43</f>
        <v>0.52990400000000004</v>
      </c>
      <c r="L31" s="64">
        <f>'Balance Energético (u.físicas)'!$G44</f>
        <v>0</v>
      </c>
      <c r="M31" s="64">
        <f>'Balance Energético (u.físicas)'!$G45</f>
        <v>1471.5994667599996</v>
      </c>
      <c r="N31" s="64">
        <f>'Balance Energético (u.físicas)'!$G46</f>
        <v>0</v>
      </c>
      <c r="O31" s="135">
        <f t="shared" si="0"/>
        <v>5544.0589434935646</v>
      </c>
      <c r="P31" s="333"/>
    </row>
    <row r="32" spans="1:38" ht="14.25">
      <c r="A32" s="325"/>
      <c r="B32" s="377" t="s">
        <v>89</v>
      </c>
      <c r="C32" s="401" t="s">
        <v>291</v>
      </c>
      <c r="D32" s="63">
        <f>'Balance Energético (u.físicas)'!$K36</f>
        <v>0</v>
      </c>
      <c r="E32" s="63">
        <f>'Balance Energético (u.físicas)'!$K37</f>
        <v>0</v>
      </c>
      <c r="F32" s="63">
        <f>'Balance Energético (u.físicas)'!$K38</f>
        <v>0</v>
      </c>
      <c r="G32" s="63">
        <f>'Balance Energético (u.físicas)'!$K39</f>
        <v>0</v>
      </c>
      <c r="H32" s="63">
        <f>'Balance Energético (u.físicas)'!$K40</f>
        <v>0</v>
      </c>
      <c r="I32" s="63">
        <f>'Balance Energético (u.físicas)'!$K41</f>
        <v>0</v>
      </c>
      <c r="J32" s="63">
        <f>'Balance Energético (u.físicas)'!$K42</f>
        <v>0</v>
      </c>
      <c r="K32" s="63">
        <f>'Balance Energético (u.físicas)'!$K43</f>
        <v>0</v>
      </c>
      <c r="L32" s="63">
        <f>'Balance Energético (u.físicas)'!$K44</f>
        <v>0</v>
      </c>
      <c r="M32" s="64">
        <f>'Balance Energético (u.físicas)'!$K45</f>
        <v>0</v>
      </c>
      <c r="N32" s="64">
        <f>'Balance Energético (u.físicas)'!$K46</f>
        <v>0</v>
      </c>
      <c r="O32" s="135">
        <f t="shared" si="0"/>
        <v>0</v>
      </c>
      <c r="P32" s="335"/>
    </row>
    <row r="33" spans="1:16">
      <c r="A33" s="327"/>
      <c r="B33" s="333"/>
      <c r="C33" s="333"/>
      <c r="D33" s="333"/>
      <c r="E33" s="333"/>
      <c r="F33" s="333"/>
      <c r="G33" s="333"/>
      <c r="H33" s="333"/>
      <c r="I33" s="333"/>
      <c r="J33" s="333"/>
      <c r="K33" s="333"/>
      <c r="L33" s="333"/>
      <c r="M33" s="333"/>
      <c r="N33" s="333"/>
      <c r="O33" s="333"/>
      <c r="P33" s="335"/>
    </row>
    <row r="34" spans="1:16">
      <c r="B34" s="335"/>
      <c r="C34" s="335"/>
      <c r="D34" s="335"/>
      <c r="E34" s="335"/>
      <c r="F34" s="335"/>
      <c r="G34" s="335"/>
      <c r="H34" s="335"/>
      <c r="I34" s="335"/>
      <c r="J34" s="335"/>
      <c r="K34" s="335"/>
      <c r="L34" s="335"/>
      <c r="M34" s="335"/>
      <c r="N34" s="335"/>
      <c r="O34" s="335"/>
      <c r="P34" s="335"/>
    </row>
    <row r="35" spans="1:16">
      <c r="B35" s="66" t="s">
        <v>93</v>
      </c>
      <c r="C35" s="335"/>
      <c r="D35" s="335"/>
      <c r="E35" s="335"/>
      <c r="F35" s="335"/>
      <c r="G35" s="335"/>
      <c r="H35" s="335"/>
      <c r="I35" s="335"/>
      <c r="J35" s="335"/>
      <c r="K35" s="335"/>
      <c r="L35" s="335"/>
      <c r="M35" s="335"/>
      <c r="N35" s="335"/>
      <c r="O35" s="335"/>
      <c r="P35" s="335"/>
    </row>
    <row r="36" spans="1:16">
      <c r="B36" s="66" t="s">
        <v>142</v>
      </c>
      <c r="C36" s="335"/>
      <c r="D36" s="335"/>
      <c r="E36" s="335"/>
      <c r="F36" s="335"/>
      <c r="G36" s="335"/>
      <c r="H36" s="335"/>
      <c r="I36" s="335"/>
      <c r="J36" s="335"/>
      <c r="K36" s="335"/>
      <c r="L36" s="335"/>
      <c r="M36" s="335"/>
      <c r="N36" s="335"/>
      <c r="O36" s="335"/>
      <c r="P36" s="335"/>
    </row>
    <row r="37" spans="1:16">
      <c r="B37" s="66"/>
      <c r="C37" s="335"/>
      <c r="D37" s="335"/>
      <c r="E37" s="335"/>
      <c r="F37" s="335"/>
      <c r="G37" s="335"/>
      <c r="H37" s="335"/>
      <c r="I37" s="335"/>
      <c r="J37" s="335"/>
      <c r="K37" s="335"/>
      <c r="L37" s="335"/>
      <c r="M37" s="335"/>
      <c r="N37" s="335"/>
      <c r="O37" s="335"/>
      <c r="P37" s="335"/>
    </row>
    <row r="38" spans="1:16">
      <c r="B38" s="335"/>
      <c r="C38" s="335"/>
      <c r="D38" s="335"/>
      <c r="E38" s="335"/>
      <c r="F38" s="335"/>
      <c r="G38" s="335"/>
      <c r="H38" s="335"/>
      <c r="I38" s="335"/>
      <c r="J38" s="335"/>
      <c r="K38" s="335"/>
      <c r="L38" s="335"/>
      <c r="M38" s="335"/>
      <c r="N38" s="335"/>
      <c r="O38" s="335"/>
      <c r="P38" s="335"/>
    </row>
    <row r="39" spans="1:16">
      <c r="B39" s="335"/>
      <c r="C39" s="335"/>
      <c r="D39" s="335"/>
      <c r="E39" s="335"/>
      <c r="F39" s="335"/>
      <c r="G39" s="335"/>
      <c r="H39" s="335"/>
      <c r="I39" s="335"/>
      <c r="J39" s="335"/>
      <c r="K39" s="335"/>
      <c r="L39" s="335"/>
      <c r="M39" s="335"/>
      <c r="N39" s="335"/>
      <c r="O39" s="335"/>
      <c r="P39" s="335"/>
    </row>
    <row r="40" spans="1:16">
      <c r="C40" s="335"/>
      <c r="D40" s="335"/>
      <c r="E40" s="335"/>
      <c r="F40" s="335"/>
      <c r="G40" s="335"/>
      <c r="H40" s="335"/>
      <c r="I40" s="335"/>
      <c r="J40" s="335"/>
      <c r="K40" s="335"/>
      <c r="L40" s="335"/>
      <c r="M40" s="335"/>
      <c r="N40" s="335"/>
      <c r="O40" s="335"/>
      <c r="P40" s="335"/>
    </row>
    <row r="41" spans="1:16">
      <c r="C41" s="335"/>
      <c r="D41" s="335"/>
      <c r="E41" s="335"/>
      <c r="F41" s="335"/>
      <c r="G41" s="335"/>
      <c r="H41" s="335"/>
      <c r="I41" s="335"/>
      <c r="J41" s="335"/>
      <c r="K41" s="335"/>
      <c r="L41" s="335"/>
      <c r="M41" s="335"/>
      <c r="N41" s="335"/>
      <c r="O41" s="335"/>
      <c r="P41" s="335"/>
    </row>
    <row r="42" spans="1:16">
      <c r="B42" s="335"/>
      <c r="C42" s="335"/>
      <c r="D42" s="335"/>
      <c r="E42" s="335"/>
      <c r="F42" s="335"/>
      <c r="G42" s="335"/>
      <c r="H42" s="335"/>
      <c r="I42" s="335"/>
      <c r="J42" s="335"/>
      <c r="K42" s="335"/>
      <c r="L42" s="335"/>
      <c r="M42" s="335"/>
      <c r="N42" s="335"/>
      <c r="O42" s="335"/>
      <c r="P42" s="335"/>
    </row>
    <row r="43" spans="1:16">
      <c r="B43" s="335"/>
      <c r="C43" s="335"/>
      <c r="D43" s="335"/>
      <c r="E43" s="335"/>
      <c r="F43" s="335"/>
      <c r="G43" s="335"/>
      <c r="H43" s="335"/>
      <c r="I43" s="335"/>
      <c r="J43" s="335"/>
      <c r="K43" s="335"/>
      <c r="L43" s="335"/>
      <c r="M43" s="335"/>
      <c r="N43" s="335"/>
      <c r="O43" s="335"/>
      <c r="P43" s="335"/>
    </row>
    <row r="44" spans="1:16">
      <c r="B44" s="335"/>
      <c r="C44" s="335"/>
      <c r="D44" s="335"/>
      <c r="E44" s="335"/>
      <c r="F44" s="335"/>
      <c r="G44" s="335"/>
      <c r="H44" s="335"/>
      <c r="I44" s="335"/>
      <c r="J44" s="335"/>
      <c r="K44" s="335"/>
      <c r="L44" s="335"/>
      <c r="M44" s="335"/>
      <c r="N44" s="335"/>
      <c r="O44" s="335"/>
      <c r="P44" s="335"/>
    </row>
  </sheetData>
  <mergeCells count="14">
    <mergeCell ref="G8:G9"/>
    <mergeCell ref="B8:B9"/>
    <mergeCell ref="C8:C9"/>
    <mergeCell ref="D8:D9"/>
    <mergeCell ref="E8:E9"/>
    <mergeCell ref="F8:F9"/>
    <mergeCell ref="N8:N9"/>
    <mergeCell ref="O8:O9"/>
    <mergeCell ref="H8:H9"/>
    <mergeCell ref="I8:I9"/>
    <mergeCell ref="J8:J9"/>
    <mergeCell ref="K8:K9"/>
    <mergeCell ref="L8:L9"/>
    <mergeCell ref="M8:M9"/>
  </mergeCells>
  <hyperlinks>
    <hyperlink ref="Q2" location="Índice!A1" display="VOLVER A INDICE" xr:uid="{00000000-0004-0000-1800-000000000000}"/>
    <hyperlink ref="B6" location="Índice!A1" display="VOLVER A INDICE" xr:uid="{00000000-0004-0000-1800-000001000000}"/>
  </hyperlinks>
  <pageMargins left="0.75" right="0.75" top="1" bottom="1" header="0" footer="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8">
    <tabColor theme="6" tint="0.39997558519241921"/>
  </sheetPr>
  <dimension ref="A1:AD82"/>
  <sheetViews>
    <sheetView zoomScaleNormal="100" workbookViewId="0"/>
  </sheetViews>
  <sheetFormatPr defaultColWidth="11.42578125" defaultRowHeight="12.75" outlineLevelRow="1"/>
  <cols>
    <col min="1" max="1" width="1.42578125" style="339" customWidth="1"/>
    <col min="2" max="2" width="30.85546875" style="339" customWidth="1"/>
    <col min="3" max="3" width="11.85546875" style="339" bestFit="1" customWidth="1"/>
    <col min="4" max="4" width="13.85546875" style="339" customWidth="1"/>
    <col min="5" max="5" width="11.42578125" style="339"/>
    <col min="6" max="6" width="13.28515625" style="339" bestFit="1" customWidth="1"/>
    <col min="7" max="7" width="11.42578125" style="339"/>
    <col min="8" max="18" width="11.42578125" style="338"/>
    <col min="19" max="16384" width="11.42578125" style="339"/>
  </cols>
  <sheetData>
    <row r="1" spans="1:30" ht="6.75" customHeight="1">
      <c r="A1" s="336"/>
      <c r="B1" s="336"/>
      <c r="C1" s="336"/>
      <c r="D1" s="336"/>
      <c r="E1" s="336"/>
      <c r="F1" s="336"/>
      <c r="G1" s="336"/>
      <c r="H1" s="337"/>
      <c r="I1" s="337"/>
      <c r="J1" s="337"/>
    </row>
    <row r="2" spans="1:30" s="341" customFormat="1" ht="15.95" customHeight="1">
      <c r="A2" s="340"/>
      <c r="B2" s="80" t="s">
        <v>130</v>
      </c>
      <c r="C2" s="80"/>
      <c r="D2" s="80"/>
      <c r="E2" s="80"/>
      <c r="F2" s="80"/>
      <c r="G2" s="80"/>
      <c r="I2" s="342"/>
      <c r="J2" s="343"/>
      <c r="K2" s="344"/>
      <c r="L2" s="344"/>
      <c r="M2" s="344"/>
      <c r="N2" s="344"/>
      <c r="O2" s="344"/>
      <c r="P2" s="344"/>
      <c r="Q2" s="344"/>
      <c r="R2" s="344"/>
    </row>
    <row r="3" spans="1:30" s="341" customFormat="1" ht="15.95" customHeight="1">
      <c r="A3" s="340"/>
      <c r="B3" s="80" t="s">
        <v>161</v>
      </c>
      <c r="C3" s="80"/>
      <c r="D3" s="80"/>
      <c r="E3" s="80"/>
      <c r="F3" s="80"/>
      <c r="G3" s="80"/>
      <c r="I3" s="343"/>
      <c r="J3" s="343"/>
      <c r="K3" s="344"/>
      <c r="L3" s="344"/>
      <c r="M3" s="344"/>
      <c r="N3" s="344"/>
      <c r="O3" s="344"/>
      <c r="P3" s="344"/>
      <c r="Q3" s="344"/>
      <c r="R3" s="344"/>
    </row>
    <row r="4" spans="1:30" s="341" customFormat="1" ht="15.95" customHeight="1">
      <c r="A4" s="340"/>
      <c r="B4" s="80" t="s">
        <v>76</v>
      </c>
      <c r="C4" s="80"/>
      <c r="D4" s="80"/>
      <c r="E4" s="80"/>
      <c r="F4" s="80"/>
      <c r="G4" s="80"/>
      <c r="H4" s="343"/>
      <c r="I4" s="343"/>
      <c r="J4" s="343"/>
      <c r="K4" s="344"/>
      <c r="L4" s="344"/>
      <c r="M4" s="344"/>
      <c r="N4" s="344"/>
      <c r="O4" s="344"/>
      <c r="P4" s="344"/>
      <c r="Q4" s="344"/>
      <c r="R4" s="344"/>
    </row>
    <row r="5" spans="1:30" s="341" customFormat="1" ht="15.95" customHeight="1">
      <c r="A5" s="340"/>
      <c r="B5" s="80" t="s">
        <v>221</v>
      </c>
      <c r="C5" s="80"/>
      <c r="D5" s="80"/>
      <c r="E5" s="80"/>
      <c r="F5" s="80"/>
      <c r="G5" s="80"/>
      <c r="H5" s="343"/>
      <c r="I5" s="343"/>
      <c r="J5" s="343"/>
      <c r="K5" s="344"/>
      <c r="L5" s="344"/>
      <c r="M5" s="344"/>
      <c r="N5" s="344"/>
      <c r="O5" s="344"/>
      <c r="P5" s="344"/>
      <c r="Q5" s="344"/>
      <c r="R5" s="344"/>
    </row>
    <row r="6" spans="1:30" s="341" customFormat="1" ht="15.95" customHeight="1">
      <c r="A6" s="340"/>
      <c r="B6" s="67" t="s">
        <v>78</v>
      </c>
      <c r="C6" s="80"/>
      <c r="D6" s="80"/>
      <c r="E6" s="80"/>
      <c r="F6" s="80"/>
      <c r="G6" s="80"/>
      <c r="H6" s="343"/>
      <c r="I6" s="343"/>
      <c r="J6" s="343"/>
      <c r="K6" s="344"/>
      <c r="L6" s="344"/>
      <c r="M6" s="344"/>
      <c r="N6" s="344"/>
      <c r="O6" s="344"/>
      <c r="P6" s="344"/>
      <c r="Q6" s="344"/>
      <c r="R6" s="344"/>
    </row>
    <row r="7" spans="1:30" s="341" customFormat="1" ht="15.95" customHeight="1">
      <c r="A7" s="340"/>
      <c r="C7" s="80"/>
      <c r="D7" s="80"/>
      <c r="E7" s="80"/>
      <c r="F7" s="80"/>
      <c r="G7" s="80"/>
      <c r="H7" s="343"/>
      <c r="I7" s="343"/>
      <c r="J7" s="343"/>
      <c r="K7" s="344"/>
      <c r="L7" s="344"/>
      <c r="M7" s="344"/>
      <c r="N7" s="344"/>
      <c r="O7" s="344"/>
      <c r="P7" s="344"/>
      <c r="Q7" s="344"/>
      <c r="R7" s="344"/>
    </row>
    <row r="8" spans="1:30" s="341" customFormat="1" ht="15.95" customHeight="1">
      <c r="A8" s="340"/>
      <c r="B8" s="367" t="s">
        <v>79</v>
      </c>
      <c r="C8" s="367" t="s">
        <v>277</v>
      </c>
      <c r="D8" s="367" t="s">
        <v>162</v>
      </c>
      <c r="E8" s="367" t="s">
        <v>163</v>
      </c>
      <c r="F8" s="367" t="s">
        <v>164</v>
      </c>
      <c r="G8" s="367" t="s">
        <v>90</v>
      </c>
      <c r="H8" s="343"/>
      <c r="J8" s="170"/>
      <c r="K8" s="170"/>
      <c r="L8" s="170"/>
      <c r="M8" s="170"/>
      <c r="N8" s="170"/>
      <c r="O8" s="170"/>
      <c r="P8" s="170"/>
      <c r="Q8" s="170"/>
      <c r="R8" s="170"/>
      <c r="S8" s="170"/>
      <c r="T8" s="191"/>
      <c r="U8" s="191"/>
      <c r="V8" s="191"/>
      <c r="W8" s="191"/>
      <c r="X8" s="191"/>
      <c r="Y8" s="191"/>
      <c r="Z8" s="191"/>
      <c r="AA8" s="191"/>
      <c r="AB8" s="191"/>
      <c r="AC8" s="191"/>
      <c r="AD8" s="191"/>
    </row>
    <row r="9" spans="1:30" s="341" customFormat="1" ht="15.95" customHeight="1">
      <c r="A9" s="340"/>
      <c r="B9" s="375" t="s">
        <v>196</v>
      </c>
      <c r="C9" s="63"/>
      <c r="D9" s="63"/>
      <c r="E9" s="63"/>
      <c r="F9" s="134"/>
      <c r="G9" s="134"/>
      <c r="H9" s="343"/>
      <c r="J9" s="170"/>
      <c r="K9" s="170"/>
      <c r="L9" s="170"/>
      <c r="M9" s="170"/>
      <c r="N9" s="170"/>
      <c r="O9" s="170"/>
      <c r="P9" s="170"/>
      <c r="Q9" s="170"/>
      <c r="R9" s="170"/>
      <c r="S9" s="170"/>
      <c r="T9" s="191"/>
      <c r="U9" s="191"/>
      <c r="V9" s="191"/>
      <c r="W9" s="191"/>
      <c r="X9" s="191"/>
      <c r="Y9" s="191"/>
      <c r="Z9" s="191"/>
      <c r="AA9" s="191"/>
      <c r="AB9" s="191"/>
      <c r="AC9" s="191"/>
      <c r="AD9" s="191"/>
    </row>
    <row r="10" spans="1:30" s="341" customFormat="1" ht="15.95" customHeight="1" outlineLevel="1">
      <c r="A10" s="340"/>
      <c r="B10" s="376" t="s">
        <v>118</v>
      </c>
      <c r="C10" s="382" t="s">
        <v>290</v>
      </c>
      <c r="D10" s="382">
        <f>'Balance Energético (u.físicas)'!$L53</f>
        <v>433.06706775878632</v>
      </c>
      <c r="E10" s="382">
        <f>'Balance Energético (u.físicas)'!$L54</f>
        <v>46.427478999999998</v>
      </c>
      <c r="F10" s="382">
        <f>'Balance Energético (u.físicas)'!$L55</f>
        <v>1.0348962500000001</v>
      </c>
      <c r="G10" s="382">
        <f t="shared" ref="G10:G31" si="0">SUM(D10:F10)</f>
        <v>480.5294430087863</v>
      </c>
      <c r="H10" s="343"/>
      <c r="J10" s="170"/>
      <c r="K10" s="170"/>
      <c r="L10" s="170"/>
      <c r="M10" s="170"/>
      <c r="N10" s="170"/>
      <c r="O10" s="170"/>
      <c r="P10" s="170"/>
      <c r="Q10" s="170"/>
      <c r="R10" s="170"/>
      <c r="S10" s="170"/>
      <c r="T10" s="191"/>
      <c r="U10" s="191"/>
      <c r="V10" s="191"/>
      <c r="W10" s="191"/>
      <c r="X10" s="191"/>
      <c r="Y10" s="191"/>
      <c r="Z10" s="191"/>
      <c r="AA10" s="191"/>
      <c r="AB10" s="191"/>
      <c r="AC10" s="191"/>
      <c r="AD10" s="191"/>
    </row>
    <row r="11" spans="1:30" s="341" customFormat="1" ht="15.95" customHeight="1" outlineLevel="1">
      <c r="A11" s="340"/>
      <c r="B11" s="376" t="s">
        <v>119</v>
      </c>
      <c r="C11" s="382" t="s">
        <v>283</v>
      </c>
      <c r="D11" s="382">
        <f>'Balance Energético (u.físicas)'!$M53</f>
        <v>14.20709763</v>
      </c>
      <c r="E11" s="382">
        <f>'Balance Energético (u.físicas)'!$M54</f>
        <v>0.65316099999999999</v>
      </c>
      <c r="F11" s="382">
        <f>'Balance Energético (u.físicas)'!$M55</f>
        <v>0</v>
      </c>
      <c r="G11" s="382">
        <f t="shared" si="0"/>
        <v>14.860258630000001</v>
      </c>
      <c r="H11" s="343"/>
      <c r="I11" s="170"/>
      <c r="J11" s="170"/>
      <c r="K11" s="170"/>
      <c r="L11" s="170"/>
      <c r="M11" s="170"/>
      <c r="N11" s="170"/>
      <c r="O11" s="170"/>
      <c r="P11" s="170"/>
      <c r="Q11" s="170"/>
      <c r="R11" s="170"/>
      <c r="S11" s="170"/>
      <c r="T11" s="191"/>
      <c r="U11" s="191"/>
      <c r="V11" s="191"/>
      <c r="W11" s="191"/>
      <c r="X11" s="191"/>
      <c r="Y11" s="191"/>
      <c r="Z11" s="191"/>
      <c r="AA11" s="191"/>
      <c r="AB11" s="191"/>
      <c r="AC11" s="191"/>
      <c r="AD11" s="191"/>
    </row>
    <row r="12" spans="1:30" s="341" customFormat="1" ht="15.95" customHeight="1" outlineLevel="1">
      <c r="A12" s="340"/>
      <c r="B12" s="376" t="s">
        <v>165</v>
      </c>
      <c r="C12" s="382" t="s">
        <v>290</v>
      </c>
      <c r="D12" s="382">
        <f>'Balance Energético (u.físicas)'!$N53</f>
        <v>0</v>
      </c>
      <c r="E12" s="382">
        <f>'Balance Energético (u.físicas)'!$N54</f>
        <v>0</v>
      </c>
      <c r="F12" s="382">
        <f>'Balance Energético (u.físicas)'!$N55</f>
        <v>0</v>
      </c>
      <c r="G12" s="382">
        <f t="shared" si="0"/>
        <v>0</v>
      </c>
      <c r="H12" s="343"/>
      <c r="I12" s="343"/>
      <c r="J12" s="343"/>
      <c r="K12" s="344"/>
      <c r="L12" s="344"/>
      <c r="M12" s="344"/>
      <c r="N12" s="344"/>
      <c r="O12" s="344"/>
      <c r="P12" s="344"/>
      <c r="Q12" s="344"/>
      <c r="R12" s="344"/>
    </row>
    <row r="13" spans="1:30" s="341" customFormat="1" ht="15.95" customHeight="1" outlineLevel="1">
      <c r="A13" s="340"/>
      <c r="B13" s="376" t="s">
        <v>121</v>
      </c>
      <c r="C13" s="382" t="s">
        <v>290</v>
      </c>
      <c r="D13" s="382">
        <f>'Balance Energético (u.físicas)'!$O53</f>
        <v>4.3878839999999997</v>
      </c>
      <c r="E13" s="382">
        <f>'Balance Energético (u.físicas)'!$O54</f>
        <v>1.1150000000000001E-3</v>
      </c>
      <c r="F13" s="382">
        <f>'Balance Energético (u.físicas)'!$O55</f>
        <v>101.21329299999999</v>
      </c>
      <c r="G13" s="382">
        <f t="shared" si="0"/>
        <v>105.60229199999999</v>
      </c>
      <c r="H13" s="343"/>
      <c r="I13" s="343"/>
      <c r="J13" s="343"/>
      <c r="K13" s="344"/>
      <c r="L13" s="344"/>
      <c r="M13" s="344"/>
      <c r="N13" s="344"/>
      <c r="O13" s="344"/>
      <c r="P13" s="344"/>
      <c r="Q13" s="344"/>
      <c r="R13" s="344"/>
    </row>
    <row r="14" spans="1:30" s="341" customFormat="1" ht="15.95" customHeight="1" outlineLevel="1">
      <c r="A14" s="340"/>
      <c r="B14" s="376" t="s">
        <v>122</v>
      </c>
      <c r="C14" s="382" t="s">
        <v>283</v>
      </c>
      <c r="D14" s="382">
        <f>'Balance Energético (u.físicas)'!$P53</f>
        <v>137.23808510000001</v>
      </c>
      <c r="E14" s="382">
        <f>'Balance Energético (u.físicas)'!$P54</f>
        <v>20.881195999999996</v>
      </c>
      <c r="F14" s="382">
        <f>'Balance Energético (u.físicas)'!$P55</f>
        <v>807.04726312999981</v>
      </c>
      <c r="G14" s="382">
        <f t="shared" si="0"/>
        <v>965.16654422999977</v>
      </c>
      <c r="H14" s="343"/>
      <c r="I14" s="343"/>
      <c r="J14" s="343"/>
      <c r="K14" s="344"/>
      <c r="L14" s="344"/>
      <c r="M14" s="344"/>
      <c r="N14" s="344"/>
      <c r="O14" s="344"/>
      <c r="P14" s="344"/>
      <c r="Q14" s="344"/>
      <c r="R14" s="344"/>
    </row>
    <row r="15" spans="1:30" s="341" customFormat="1" ht="15.95" customHeight="1" outlineLevel="1">
      <c r="A15" s="340"/>
      <c r="B15" s="376" t="s">
        <v>123</v>
      </c>
      <c r="C15" s="382" t="s">
        <v>290</v>
      </c>
      <c r="D15" s="382">
        <f>'Balance Energético (u.físicas)'!$Q53</f>
        <v>0.11447900000000001</v>
      </c>
      <c r="E15" s="382">
        <f>'Balance Energético (u.físicas)'!$Q54</f>
        <v>1.1000000000000001E-2</v>
      </c>
      <c r="F15" s="382">
        <f>'Balance Energético (u.físicas)'!$Q55</f>
        <v>0</v>
      </c>
      <c r="G15" s="382">
        <f t="shared" si="0"/>
        <v>0.12547900000000001</v>
      </c>
      <c r="H15" s="343"/>
      <c r="I15" s="343"/>
      <c r="J15" s="343"/>
      <c r="K15" s="344"/>
      <c r="L15" s="344"/>
      <c r="M15" s="344"/>
      <c r="N15" s="344"/>
      <c r="O15" s="344"/>
      <c r="P15" s="344"/>
      <c r="Q15" s="344"/>
      <c r="R15" s="344"/>
    </row>
    <row r="16" spans="1:30" s="341" customFormat="1" ht="15.95" customHeight="1" outlineLevel="1">
      <c r="A16" s="340"/>
      <c r="B16" s="376" t="s">
        <v>124</v>
      </c>
      <c r="C16" s="382" t="s">
        <v>290</v>
      </c>
      <c r="D16" s="382">
        <f>'Balance Energético (u.físicas)'!$R53</f>
        <v>2.6319350000000004</v>
      </c>
      <c r="E16" s="382">
        <f>'Balance Energético (u.físicas)'!$R54</f>
        <v>0.79639999999999989</v>
      </c>
      <c r="F16" s="382">
        <f>'Balance Energético (u.físicas)'!$R55</f>
        <v>0</v>
      </c>
      <c r="G16" s="382">
        <f t="shared" si="0"/>
        <v>3.4283350000000001</v>
      </c>
      <c r="H16" s="343"/>
      <c r="I16" s="343"/>
      <c r="J16" s="343"/>
      <c r="K16" s="344"/>
      <c r="L16" s="344"/>
      <c r="M16" s="344"/>
      <c r="N16" s="344"/>
      <c r="O16" s="344"/>
      <c r="P16" s="344"/>
      <c r="Q16" s="344"/>
      <c r="R16" s="344"/>
    </row>
    <row r="17" spans="1:18" s="341" customFormat="1" ht="15.95" customHeight="1" outlineLevel="1">
      <c r="A17" s="340"/>
      <c r="B17" s="376" t="s">
        <v>125</v>
      </c>
      <c r="C17" s="382" t="s">
        <v>290</v>
      </c>
      <c r="D17" s="382">
        <f>'Balance Energético (u.físicas)'!$S53</f>
        <v>0</v>
      </c>
      <c r="E17" s="382">
        <f>'Balance Energético (u.físicas)'!$S54</f>
        <v>0</v>
      </c>
      <c r="F17" s="382">
        <f>'Balance Energético (u.físicas)'!$S55</f>
        <v>0</v>
      </c>
      <c r="G17" s="382">
        <f t="shared" si="0"/>
        <v>0</v>
      </c>
      <c r="H17" s="343"/>
      <c r="I17" s="343"/>
      <c r="J17" s="343"/>
      <c r="K17" s="344"/>
      <c r="L17" s="344"/>
      <c r="M17" s="344"/>
      <c r="N17" s="344"/>
      <c r="O17" s="344"/>
      <c r="P17" s="344"/>
      <c r="Q17" s="344"/>
      <c r="R17" s="344"/>
    </row>
    <row r="18" spans="1:18" s="341" customFormat="1" ht="15.95" customHeight="1" outlineLevel="1">
      <c r="A18" s="340"/>
      <c r="B18" s="376" t="s">
        <v>126</v>
      </c>
      <c r="C18" s="382" t="s">
        <v>290</v>
      </c>
      <c r="D18" s="382">
        <f>'Balance Energético (u.físicas)'!$T53</f>
        <v>0</v>
      </c>
      <c r="E18" s="382">
        <f>'Balance Energético (u.físicas)'!$T54</f>
        <v>0</v>
      </c>
      <c r="F18" s="382">
        <f>'Balance Energético (u.físicas)'!$T55</f>
        <v>0</v>
      </c>
      <c r="G18" s="382">
        <f t="shared" si="0"/>
        <v>0</v>
      </c>
      <c r="H18" s="343"/>
      <c r="I18" s="343"/>
      <c r="J18" s="343"/>
      <c r="K18" s="344"/>
      <c r="L18" s="344"/>
      <c r="M18" s="344"/>
      <c r="N18" s="344"/>
      <c r="O18" s="344"/>
      <c r="P18" s="344"/>
      <c r="Q18" s="344"/>
      <c r="R18" s="344"/>
    </row>
    <row r="19" spans="1:18" s="341" customFormat="1" ht="15.95" customHeight="1" outlineLevel="1">
      <c r="A19" s="340"/>
      <c r="B19" s="376" t="s">
        <v>127</v>
      </c>
      <c r="C19" s="382" t="s">
        <v>283</v>
      </c>
      <c r="D19" s="382">
        <f>'Balance Energético (u.físicas)'!$U53</f>
        <v>0</v>
      </c>
      <c r="E19" s="382">
        <f>'Balance Energético (u.físicas)'!$U54</f>
        <v>0</v>
      </c>
      <c r="F19" s="382">
        <f>'Balance Energético (u.físicas)'!$U55</f>
        <v>0</v>
      </c>
      <c r="G19" s="382">
        <f t="shared" si="0"/>
        <v>0</v>
      </c>
      <c r="H19" s="343"/>
      <c r="I19" s="343"/>
      <c r="J19" s="343"/>
      <c r="K19" s="344"/>
      <c r="L19" s="344"/>
      <c r="M19" s="344"/>
      <c r="N19" s="344"/>
      <c r="O19" s="344"/>
      <c r="P19" s="344"/>
      <c r="Q19" s="344"/>
      <c r="R19" s="344"/>
    </row>
    <row r="20" spans="1:18" outlineLevel="1">
      <c r="A20" s="336"/>
      <c r="B20" s="376" t="s">
        <v>128</v>
      </c>
      <c r="C20" s="382" t="s">
        <v>283</v>
      </c>
      <c r="D20" s="382">
        <f>'Balance Energético (u.físicas)'!$V53</f>
        <v>0</v>
      </c>
      <c r="E20" s="382">
        <f>'Balance Energético (u.físicas)'!$V54</f>
        <v>0</v>
      </c>
      <c r="F20" s="382">
        <f>'Balance Energético (u.físicas)'!$V55</f>
        <v>0</v>
      </c>
      <c r="G20" s="382">
        <f t="shared" si="0"/>
        <v>0</v>
      </c>
      <c r="H20" s="345"/>
      <c r="I20" s="345"/>
      <c r="J20" s="345"/>
    </row>
    <row r="21" spans="1:18">
      <c r="A21" s="336"/>
      <c r="B21" s="377" t="s">
        <v>99</v>
      </c>
      <c r="C21" s="399" t="s">
        <v>286</v>
      </c>
      <c r="D21" s="64">
        <f>'Balance Energético (u.físicas)'!$W53</f>
        <v>9733.0346250000057</v>
      </c>
      <c r="E21" s="64">
        <f>'Balance Energético (u.físicas)'!$W54</f>
        <v>2156.2569020000014</v>
      </c>
      <c r="F21" s="64">
        <f>'Balance Energético (u.físicas)'!$W55</f>
        <v>12079.180976000001</v>
      </c>
      <c r="G21" s="135">
        <f t="shared" si="0"/>
        <v>23968.472503000008</v>
      </c>
      <c r="H21" s="346"/>
      <c r="I21" s="346"/>
      <c r="J21" s="347"/>
    </row>
    <row r="22" spans="1:18">
      <c r="A22" s="336"/>
      <c r="B22" s="377" t="s">
        <v>100</v>
      </c>
      <c r="C22" s="399" t="s">
        <v>283</v>
      </c>
      <c r="D22" s="64">
        <f>'Balance Energético (u.físicas)'!$X53</f>
        <v>0</v>
      </c>
      <c r="E22" s="64">
        <f>'Balance Energético (u.físicas)'!$X54</f>
        <v>0</v>
      </c>
      <c r="F22" s="64">
        <f>'Balance Energético (u.físicas)'!$X55</f>
        <v>0</v>
      </c>
      <c r="G22" s="135">
        <f t="shared" si="0"/>
        <v>0</v>
      </c>
      <c r="H22" s="346"/>
      <c r="I22" s="346"/>
      <c r="J22" s="347"/>
    </row>
    <row r="23" spans="1:18" ht="14.25">
      <c r="A23" s="336"/>
      <c r="B23" s="377" t="s">
        <v>101</v>
      </c>
      <c r="C23" s="399" t="s">
        <v>290</v>
      </c>
      <c r="D23" s="64">
        <f>'Balance Energético (u.físicas)'!$Y53</f>
        <v>0</v>
      </c>
      <c r="E23" s="64">
        <f>'Balance Energético (u.físicas)'!$Y54</f>
        <v>0</v>
      </c>
      <c r="F23" s="64">
        <f>'Balance Energético (u.físicas)'!$Y55</f>
        <v>0</v>
      </c>
      <c r="G23" s="135">
        <f t="shared" si="0"/>
        <v>0</v>
      </c>
      <c r="H23" s="345"/>
      <c r="I23" s="345"/>
      <c r="J23" s="345"/>
    </row>
    <row r="24" spans="1:18" ht="14.25">
      <c r="A24" s="336"/>
      <c r="B24" s="377" t="s">
        <v>147</v>
      </c>
      <c r="C24" s="399" t="s">
        <v>290</v>
      </c>
      <c r="D24" s="64">
        <f>'Balance Energético (u.físicas)'!$Z53</f>
        <v>0</v>
      </c>
      <c r="E24" s="64">
        <f>'Balance Energético (u.físicas)'!$Z54</f>
        <v>0</v>
      </c>
      <c r="F24" s="64">
        <f>'Balance Energético (u.físicas)'!$Z55</f>
        <v>0</v>
      </c>
      <c r="G24" s="135">
        <f t="shared" si="0"/>
        <v>0</v>
      </c>
      <c r="H24" s="345"/>
      <c r="I24" s="345"/>
      <c r="J24" s="345"/>
    </row>
    <row r="25" spans="1:18" ht="14.25">
      <c r="A25" s="336"/>
      <c r="B25" s="377" t="s">
        <v>103</v>
      </c>
      <c r="C25" s="399" t="s">
        <v>290</v>
      </c>
      <c r="D25" s="64">
        <f>'Balance Energético (u.físicas)'!$AA53</f>
        <v>0</v>
      </c>
      <c r="E25" s="64">
        <f>'Balance Energético (u.físicas)'!$AA54</f>
        <v>0</v>
      </c>
      <c r="F25" s="64">
        <f>'Balance Energético (u.físicas)'!$AA55</f>
        <v>0</v>
      </c>
      <c r="G25" s="135">
        <f t="shared" si="0"/>
        <v>0</v>
      </c>
      <c r="H25" s="337"/>
      <c r="I25" s="337"/>
      <c r="J25" s="337"/>
    </row>
    <row r="26" spans="1:18" ht="14.25">
      <c r="A26" s="336"/>
      <c r="B26" s="377" t="s">
        <v>104</v>
      </c>
      <c r="C26" s="399" t="s">
        <v>291</v>
      </c>
      <c r="D26" s="64">
        <f>'Balance Energético (u.físicas)'!$AB53</f>
        <v>5.164858806130435</v>
      </c>
      <c r="E26" s="64">
        <f>'Balance Energético (u.físicas)'!$AB54</f>
        <v>0.77553328695652168</v>
      </c>
      <c r="F26" s="64">
        <f>'Balance Energético (u.físicas)'!$AB55</f>
        <v>3.7438076130000009</v>
      </c>
      <c r="G26" s="135">
        <f t="shared" si="0"/>
        <v>9.6841997060869573</v>
      </c>
      <c r="H26" s="337"/>
      <c r="I26" s="337"/>
      <c r="J26" s="337"/>
    </row>
    <row r="27" spans="1:18">
      <c r="A27" s="336"/>
      <c r="B27" s="377" t="s">
        <v>105</v>
      </c>
      <c r="C27" s="399" t="s">
        <v>283</v>
      </c>
      <c r="D27" s="64">
        <f>'Balance Energético (u.físicas)'!$AC53</f>
        <v>0</v>
      </c>
      <c r="E27" s="64">
        <f>'Balance Energético (u.físicas)'!$AC54</f>
        <v>0</v>
      </c>
      <c r="F27" s="64">
        <f>'Balance Energético (u.físicas)'!$AC55</f>
        <v>0</v>
      </c>
      <c r="G27" s="135">
        <f t="shared" si="0"/>
        <v>0</v>
      </c>
      <c r="H27" s="337"/>
      <c r="I27" s="337"/>
      <c r="J27" s="337"/>
    </row>
    <row r="28" spans="1:18" ht="14.25">
      <c r="A28" s="336"/>
      <c r="B28" s="377" t="s">
        <v>83</v>
      </c>
      <c r="C28" s="399" t="s">
        <v>291</v>
      </c>
      <c r="D28" s="64">
        <f>'Balance Energético (u.físicas)'!$E53</f>
        <v>135.22090514872068</v>
      </c>
      <c r="E28" s="64">
        <f>'Balance Energético (u.físicas)'!$E54</f>
        <v>35.657508017850532</v>
      </c>
      <c r="F28" s="64">
        <f>'Balance Energético (u.físicas)'!$E55</f>
        <v>549.05438235987924</v>
      </c>
      <c r="G28" s="135">
        <f t="shared" si="0"/>
        <v>719.93279552645049</v>
      </c>
      <c r="H28" s="337"/>
      <c r="I28" s="337"/>
      <c r="J28" s="337"/>
    </row>
    <row r="29" spans="1:18">
      <c r="B29" s="377" t="s">
        <v>84</v>
      </c>
      <c r="C29" s="399" t="s">
        <v>283</v>
      </c>
      <c r="D29" s="64">
        <f>'Balance Energético (u.físicas)'!$F53</f>
        <v>0</v>
      </c>
      <c r="E29" s="64">
        <f>'Balance Energético (u.físicas)'!$F54</f>
        <v>0</v>
      </c>
      <c r="F29" s="64">
        <f>'Balance Energético (u.físicas)'!$F55</f>
        <v>0</v>
      </c>
      <c r="G29" s="135">
        <f t="shared" si="0"/>
        <v>0</v>
      </c>
    </row>
    <row r="30" spans="1:18">
      <c r="B30" s="377" t="s">
        <v>85</v>
      </c>
      <c r="C30" s="399" t="s">
        <v>283</v>
      </c>
      <c r="D30" s="64">
        <f>'Balance Energético (u.físicas)'!$G53</f>
        <v>15.507432992390537</v>
      </c>
      <c r="E30" s="64">
        <f>'Balance Energético (u.físicas)'!$G54</f>
        <v>40.578732850739392</v>
      </c>
      <c r="F30" s="64">
        <f>'Balance Energético (u.físicas)'!$G55</f>
        <v>4996.1485927074946</v>
      </c>
      <c r="G30" s="135">
        <f t="shared" si="0"/>
        <v>5052.2347585506241</v>
      </c>
    </row>
    <row r="31" spans="1:18" ht="14.25">
      <c r="B31" s="377" t="s">
        <v>89</v>
      </c>
      <c r="C31" s="399" t="s">
        <v>291</v>
      </c>
      <c r="D31" s="64">
        <f>'Balance Energético (u.físicas)'!$K53</f>
        <v>8.748839000000002</v>
      </c>
      <c r="E31" s="64">
        <f>'Balance Energético (u.físicas)'!$K54</f>
        <v>0</v>
      </c>
      <c r="F31" s="64">
        <f>'Balance Energético (u.físicas)'!$K55</f>
        <v>0</v>
      </c>
      <c r="G31" s="135">
        <f t="shared" si="0"/>
        <v>8.748839000000002</v>
      </c>
    </row>
    <row r="32" spans="1:18">
      <c r="B32" s="338"/>
      <c r="C32" s="338"/>
      <c r="D32" s="338"/>
      <c r="E32" s="338"/>
      <c r="F32" s="338"/>
      <c r="G32" s="338"/>
    </row>
    <row r="33" spans="2:7">
      <c r="B33" s="338"/>
      <c r="C33" s="338"/>
      <c r="D33" s="338"/>
      <c r="E33" s="338"/>
      <c r="F33" s="338"/>
      <c r="G33" s="338"/>
    </row>
    <row r="34" spans="2:7">
      <c r="B34" s="66" t="s">
        <v>93</v>
      </c>
      <c r="C34" s="338"/>
      <c r="D34" s="338"/>
      <c r="E34" s="338"/>
      <c r="F34" s="338"/>
      <c r="G34" s="338"/>
    </row>
    <row r="35" spans="2:7">
      <c r="B35" s="66" t="s">
        <v>142</v>
      </c>
      <c r="C35" s="338"/>
      <c r="D35" s="338"/>
      <c r="E35" s="338"/>
      <c r="F35" s="338"/>
      <c r="G35" s="338"/>
    </row>
    <row r="36" spans="2:7">
      <c r="B36" s="66"/>
      <c r="C36" s="338"/>
      <c r="D36" s="338"/>
      <c r="E36" s="338"/>
      <c r="F36" s="338"/>
      <c r="G36" s="338"/>
    </row>
    <row r="37" spans="2:7">
      <c r="B37" s="338"/>
      <c r="C37" s="338"/>
      <c r="D37" s="338"/>
      <c r="E37" s="338"/>
      <c r="F37" s="338"/>
      <c r="G37" s="338"/>
    </row>
    <row r="38" spans="2:7" s="338" customFormat="1"/>
    <row r="39" spans="2:7" s="338" customFormat="1"/>
    <row r="40" spans="2:7" s="338" customFormat="1"/>
    <row r="41" spans="2:7" s="338" customFormat="1"/>
    <row r="42" spans="2:7" s="338" customFormat="1"/>
    <row r="43" spans="2:7" s="338" customFormat="1"/>
    <row r="44" spans="2:7" s="338" customFormat="1"/>
    <row r="45" spans="2:7" s="338" customFormat="1"/>
    <row r="46" spans="2:7" s="338" customFormat="1"/>
    <row r="47" spans="2:7" s="338" customFormat="1"/>
    <row r="48" spans="2:7" s="338" customFormat="1"/>
    <row r="49" s="338" customFormat="1"/>
    <row r="50" s="338" customFormat="1"/>
    <row r="51" s="338" customFormat="1"/>
    <row r="52" s="338" customFormat="1"/>
    <row r="53" s="338" customFormat="1"/>
    <row r="54" s="338" customFormat="1"/>
    <row r="55" s="338" customFormat="1"/>
    <row r="56" s="338" customFormat="1"/>
    <row r="57" s="338" customFormat="1"/>
    <row r="58" s="338" customFormat="1"/>
    <row r="59" s="338" customFormat="1"/>
    <row r="60" s="338" customFormat="1"/>
    <row r="61" s="338" customFormat="1"/>
    <row r="62" s="338" customFormat="1"/>
    <row r="63" s="338" customFormat="1"/>
    <row r="64" s="338" customFormat="1"/>
    <row r="65" s="338" customFormat="1"/>
    <row r="66" s="338" customFormat="1"/>
    <row r="67" s="338" customFormat="1"/>
    <row r="68" s="338" customFormat="1"/>
    <row r="69" s="338" customFormat="1"/>
    <row r="70" s="338" customFormat="1"/>
    <row r="71" s="338" customFormat="1"/>
    <row r="72" s="338" customFormat="1"/>
    <row r="73" s="338" customFormat="1"/>
    <row r="74" s="338" customFormat="1"/>
    <row r="75" s="338" customFormat="1"/>
    <row r="76" s="338" customFormat="1"/>
    <row r="77" s="338" customFormat="1"/>
    <row r="78" s="338" customFormat="1"/>
    <row r="79" s="338" customFormat="1"/>
    <row r="80" s="338" customFormat="1"/>
    <row r="81" s="338" customFormat="1"/>
    <row r="82" s="338" customFormat="1"/>
  </sheetData>
  <hyperlinks>
    <hyperlink ref="B6" location="Índice!A1" display="VOLVER A INDICE" xr:uid="{00000000-0004-0000-1900-000000000000}"/>
  </hyperlinks>
  <pageMargins left="0.75" right="0.75" top="1" bottom="1" header="0" footer="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9">
    <tabColor theme="6" tint="0.39997558519241921"/>
  </sheetPr>
  <dimension ref="A1:AH37"/>
  <sheetViews>
    <sheetView zoomScaleNormal="100" workbookViewId="0"/>
  </sheetViews>
  <sheetFormatPr defaultColWidth="11.42578125" defaultRowHeight="12.75" outlineLevelRow="1"/>
  <cols>
    <col min="1" max="1" width="2.85546875" style="324" customWidth="1"/>
    <col min="2" max="2" width="30.85546875" style="324" customWidth="1"/>
    <col min="3" max="3" width="11.85546875" style="324" bestFit="1" customWidth="1"/>
    <col min="4" max="4" width="13.140625" style="324" customWidth="1"/>
    <col min="5" max="5" width="14.28515625" style="324" customWidth="1"/>
    <col min="6" max="6" width="13.85546875" style="324" customWidth="1"/>
    <col min="7" max="7" width="13.42578125" style="324" bestFit="1" customWidth="1"/>
    <col min="8" max="8" width="12.5703125" style="324" bestFit="1" customWidth="1"/>
    <col min="9" max="9" width="12.85546875" style="324" customWidth="1"/>
    <col min="10" max="10" width="17.140625" style="324" bestFit="1" customWidth="1"/>
    <col min="11" max="11" width="13.42578125" style="324" bestFit="1" customWidth="1"/>
    <col min="12" max="16384" width="11.42578125" style="324"/>
  </cols>
  <sheetData>
    <row r="1" spans="1:34" ht="7.5" customHeight="1">
      <c r="A1" s="327"/>
      <c r="B1" s="326"/>
      <c r="C1" s="326"/>
      <c r="D1" s="326"/>
      <c r="E1" s="326"/>
      <c r="F1" s="326"/>
      <c r="G1" s="326"/>
      <c r="H1" s="326"/>
      <c r="I1" s="326"/>
      <c r="J1" s="326"/>
      <c r="K1" s="348"/>
    </row>
    <row r="2" spans="1:34" s="350" customFormat="1" ht="15.95" customHeight="1">
      <c r="A2" s="349"/>
      <c r="B2" s="80" t="s">
        <v>130</v>
      </c>
      <c r="C2" s="80"/>
      <c r="D2" s="80"/>
      <c r="E2" s="80"/>
      <c r="F2" s="80"/>
      <c r="G2" s="80"/>
      <c r="H2" s="80"/>
      <c r="I2" s="80"/>
      <c r="J2" s="80"/>
      <c r="K2" s="80"/>
      <c r="M2" s="351"/>
    </row>
    <row r="3" spans="1:34" s="350" customFormat="1" ht="15.95" customHeight="1">
      <c r="A3" s="349"/>
      <c r="B3" s="80" t="s">
        <v>166</v>
      </c>
      <c r="C3" s="80"/>
      <c r="D3" s="80"/>
      <c r="E3" s="80"/>
      <c r="F3" s="80"/>
      <c r="G3" s="80"/>
      <c r="H3" s="80"/>
      <c r="I3" s="80"/>
      <c r="J3" s="80"/>
      <c r="K3" s="80"/>
    </row>
    <row r="4" spans="1:34" s="350" customFormat="1" ht="15.95" customHeight="1">
      <c r="A4" s="349"/>
      <c r="B4" s="80" t="s">
        <v>76</v>
      </c>
      <c r="C4" s="80"/>
      <c r="D4" s="80"/>
      <c r="E4" s="80"/>
      <c r="F4" s="80"/>
      <c r="G4" s="80"/>
      <c r="H4" s="80"/>
      <c r="I4" s="80"/>
      <c r="J4" s="80"/>
      <c r="K4" s="80"/>
    </row>
    <row r="5" spans="1:34" s="350" customFormat="1" ht="15.95" customHeight="1">
      <c r="A5" s="349"/>
      <c r="B5" s="80" t="s">
        <v>221</v>
      </c>
      <c r="C5" s="80"/>
      <c r="D5" s="80"/>
      <c r="E5" s="80"/>
      <c r="F5" s="80"/>
      <c r="G5" s="80"/>
      <c r="H5" s="80"/>
      <c r="I5" s="80"/>
      <c r="J5" s="80"/>
      <c r="K5" s="80"/>
    </row>
    <row r="6" spans="1:34" s="350" customFormat="1" ht="15.95" customHeight="1">
      <c r="A6" s="349"/>
      <c r="B6" s="67" t="s">
        <v>78</v>
      </c>
      <c r="C6" s="80"/>
      <c r="D6" s="80"/>
      <c r="E6" s="80"/>
      <c r="F6" s="80"/>
      <c r="G6" s="80"/>
      <c r="H6" s="80"/>
      <c r="I6" s="80"/>
      <c r="J6" s="80"/>
      <c r="K6" s="80"/>
    </row>
    <row r="7" spans="1:34" s="350" customFormat="1" ht="15.95" customHeight="1">
      <c r="A7" s="349"/>
      <c r="C7" s="80"/>
      <c r="D7" s="80"/>
      <c r="E7" s="80"/>
      <c r="F7" s="80"/>
      <c r="G7" s="80"/>
      <c r="H7" s="80"/>
      <c r="I7" s="80"/>
      <c r="J7" s="80"/>
      <c r="K7" s="80"/>
      <c r="M7" s="170"/>
      <c r="N7" s="170"/>
      <c r="O7" s="170"/>
      <c r="P7" s="170"/>
      <c r="Q7" s="170"/>
      <c r="R7" s="170"/>
      <c r="S7" s="170"/>
      <c r="T7" s="170"/>
      <c r="U7" s="170"/>
      <c r="V7" s="170"/>
      <c r="W7" s="191"/>
      <c r="X7" s="191"/>
      <c r="Y7" s="191"/>
      <c r="Z7" s="191"/>
      <c r="AA7" s="191"/>
      <c r="AB7" s="191"/>
      <c r="AC7" s="191"/>
      <c r="AD7" s="191"/>
      <c r="AE7" s="191"/>
      <c r="AF7" s="191"/>
      <c r="AG7" s="191"/>
      <c r="AH7" s="191"/>
    </row>
    <row r="8" spans="1:34" s="350" customFormat="1" ht="15.95" customHeight="1">
      <c r="A8" s="349"/>
      <c r="B8" s="573" t="s">
        <v>79</v>
      </c>
      <c r="C8" s="573" t="s">
        <v>277</v>
      </c>
      <c r="D8" s="573" t="s">
        <v>167</v>
      </c>
      <c r="E8" s="574" t="s">
        <v>99</v>
      </c>
      <c r="F8" s="574" t="s">
        <v>169</v>
      </c>
      <c r="G8" s="574" t="s">
        <v>170</v>
      </c>
      <c r="H8" s="573" t="s">
        <v>171</v>
      </c>
      <c r="I8" s="574" t="s">
        <v>172</v>
      </c>
      <c r="J8" s="574" t="s">
        <v>173</v>
      </c>
      <c r="K8" s="573" t="s">
        <v>90</v>
      </c>
      <c r="M8" s="170"/>
      <c r="N8" s="170"/>
      <c r="O8" s="170"/>
      <c r="P8" s="170"/>
      <c r="Q8" s="170"/>
      <c r="R8" s="170"/>
      <c r="S8" s="170"/>
      <c r="T8" s="170"/>
      <c r="U8" s="170"/>
      <c r="V8" s="170"/>
      <c r="W8" s="191"/>
      <c r="X8" s="191"/>
      <c r="Y8" s="191"/>
      <c r="Z8" s="191"/>
      <c r="AA8" s="191"/>
      <c r="AB8" s="191"/>
      <c r="AC8" s="191"/>
      <c r="AD8" s="191"/>
      <c r="AE8" s="191"/>
      <c r="AF8" s="191"/>
      <c r="AG8" s="191"/>
      <c r="AH8" s="191"/>
    </row>
    <row r="9" spans="1:34" s="350" customFormat="1" ht="21.75" customHeight="1">
      <c r="A9" s="349"/>
      <c r="B9" s="573"/>
      <c r="C9" s="573"/>
      <c r="D9" s="573"/>
      <c r="E9" s="574"/>
      <c r="F9" s="574"/>
      <c r="G9" s="574"/>
      <c r="H9" s="573"/>
      <c r="I9" s="574"/>
      <c r="J9" s="574"/>
      <c r="K9" s="573"/>
      <c r="N9" s="170"/>
      <c r="O9" s="170"/>
      <c r="P9" s="170"/>
      <c r="Q9" s="170"/>
      <c r="R9" s="170"/>
      <c r="S9" s="170"/>
      <c r="T9" s="170"/>
      <c r="U9" s="170"/>
      <c r="V9" s="170"/>
      <c r="W9" s="191"/>
      <c r="X9" s="191"/>
      <c r="Y9" s="191"/>
      <c r="Z9" s="191"/>
      <c r="AA9" s="191"/>
      <c r="AB9" s="191"/>
      <c r="AC9" s="191"/>
      <c r="AD9" s="191"/>
      <c r="AE9" s="191"/>
      <c r="AF9" s="191"/>
      <c r="AG9" s="191"/>
      <c r="AH9" s="191"/>
    </row>
    <row r="10" spans="1:34" s="350" customFormat="1" ht="21.75" customHeight="1">
      <c r="A10" s="349"/>
      <c r="B10" s="375" t="s">
        <v>196</v>
      </c>
      <c r="C10" s="387"/>
      <c r="D10" s="387"/>
      <c r="E10" s="387"/>
      <c r="F10" s="387"/>
      <c r="G10" s="387"/>
      <c r="H10" s="387"/>
      <c r="I10" s="387"/>
      <c r="J10" s="134"/>
      <c r="K10" s="134"/>
      <c r="N10" s="170"/>
      <c r="O10" s="170"/>
      <c r="P10" s="170"/>
      <c r="Q10" s="170"/>
      <c r="R10" s="170"/>
      <c r="S10" s="170"/>
      <c r="T10" s="170"/>
      <c r="U10" s="170"/>
      <c r="V10" s="170"/>
      <c r="W10" s="191"/>
      <c r="X10" s="191"/>
      <c r="Y10" s="191"/>
      <c r="Z10" s="191"/>
      <c r="AA10" s="191"/>
      <c r="AB10" s="191"/>
      <c r="AC10" s="191"/>
      <c r="AD10" s="191"/>
      <c r="AE10" s="191"/>
      <c r="AF10" s="191"/>
      <c r="AG10" s="191"/>
      <c r="AH10" s="191"/>
    </row>
    <row r="11" spans="1:34" s="350" customFormat="1" ht="15.95" customHeight="1" outlineLevel="1">
      <c r="A11" s="349"/>
      <c r="B11" s="373" t="s">
        <v>118</v>
      </c>
      <c r="C11" s="366" t="s">
        <v>290</v>
      </c>
      <c r="D11" s="366">
        <f>'Balance Energético (u.físicas)'!$L28</f>
        <v>0</v>
      </c>
      <c r="E11" s="366">
        <f>'Balance Energético (u.físicas)'!$L29</f>
        <v>1.4338900000000001</v>
      </c>
      <c r="F11" s="366">
        <f>'Balance Energético (u.físicas)'!$L30</f>
        <v>0</v>
      </c>
      <c r="G11" s="366">
        <f>'Balance Energético (u.físicas)'!$L31</f>
        <v>0</v>
      </c>
      <c r="H11" s="366">
        <f>'Balance Energético (u.físicas)'!$L32</f>
        <v>0</v>
      </c>
      <c r="I11" s="366">
        <f>'Balance Energético (u.físicas)'!$L33</f>
        <v>0.26156399999999996</v>
      </c>
      <c r="J11" s="366">
        <f>'Balance Energético (u.físicas)'!$L34</f>
        <v>0</v>
      </c>
      <c r="K11" s="61">
        <f>SUM(D11:J11)</f>
        <v>1.695454</v>
      </c>
      <c r="N11" s="170"/>
      <c r="O11" s="170"/>
      <c r="P11" s="170"/>
      <c r="Q11" s="170"/>
      <c r="R11" s="170"/>
      <c r="S11" s="170"/>
      <c r="T11" s="170"/>
      <c r="U11" s="170"/>
      <c r="V11" s="170"/>
      <c r="W11" s="191"/>
      <c r="X11" s="191"/>
      <c r="Y11" s="191"/>
      <c r="Z11" s="191"/>
      <c r="AA11" s="191"/>
      <c r="AB11" s="191"/>
      <c r="AC11" s="191"/>
      <c r="AD11" s="191"/>
      <c r="AE11" s="191"/>
      <c r="AF11" s="191"/>
      <c r="AG11" s="191"/>
      <c r="AH11" s="191"/>
    </row>
    <row r="12" spans="1:34" s="350" customFormat="1" ht="15.95" customHeight="1" outlineLevel="1">
      <c r="A12" s="349"/>
      <c r="B12" s="373" t="s">
        <v>119</v>
      </c>
      <c r="C12" s="366" t="s">
        <v>283</v>
      </c>
      <c r="D12" s="366">
        <f>'Balance Energético (u.físicas)'!$M28</f>
        <v>0</v>
      </c>
      <c r="E12" s="366">
        <f>'Balance Energético (u.físicas)'!$M29</f>
        <v>0</v>
      </c>
      <c r="F12" s="366">
        <f>'Balance Energético (u.físicas)'!$M30</f>
        <v>0</v>
      </c>
      <c r="G12" s="366">
        <f>'Balance Energético (u.físicas)'!$M31</f>
        <v>6.9146200000000002</v>
      </c>
      <c r="H12" s="366">
        <f>'Balance Energético (u.físicas)'!$M32</f>
        <v>0</v>
      </c>
      <c r="I12" s="366">
        <f>'Balance Energético (u.físicas)'!$M33</f>
        <v>0</v>
      </c>
      <c r="J12" s="366">
        <f>'Balance Energético (u.físicas)'!$M34</f>
        <v>0</v>
      </c>
      <c r="K12" s="61">
        <f t="shared" ref="K12:K32" si="0">SUM(D12:J12)</f>
        <v>6.9146200000000002</v>
      </c>
      <c r="M12" s="170"/>
      <c r="N12" s="170"/>
      <c r="O12" s="170"/>
      <c r="P12" s="170"/>
      <c r="Q12" s="170"/>
      <c r="R12" s="170"/>
      <c r="S12" s="170"/>
      <c r="T12" s="170"/>
      <c r="U12" s="170"/>
      <c r="V12" s="170"/>
      <c r="W12" s="191"/>
      <c r="X12" s="191"/>
      <c r="Y12" s="191"/>
      <c r="Z12" s="191"/>
      <c r="AA12" s="191"/>
      <c r="AB12" s="191"/>
      <c r="AC12" s="191"/>
      <c r="AD12" s="191"/>
      <c r="AE12" s="191"/>
      <c r="AF12" s="191"/>
      <c r="AG12" s="191"/>
      <c r="AH12" s="191"/>
    </row>
    <row r="13" spans="1:34" s="350" customFormat="1" ht="15.95" customHeight="1" outlineLevel="1">
      <c r="A13" s="349"/>
      <c r="B13" s="373" t="s">
        <v>120</v>
      </c>
      <c r="C13" s="366" t="s">
        <v>290</v>
      </c>
      <c r="D13" s="366">
        <f>'Balance Energético (u.físicas)'!$N28</f>
        <v>0</v>
      </c>
      <c r="E13" s="366">
        <f>'Balance Energético (u.físicas)'!$N29</f>
        <v>0</v>
      </c>
      <c r="F13" s="366">
        <f>'Balance Energético (u.físicas)'!$N30</f>
        <v>0</v>
      </c>
      <c r="G13" s="366">
        <f>'Balance Energético (u.físicas)'!$N31</f>
        <v>0</v>
      </c>
      <c r="H13" s="366">
        <f>'Balance Energético (u.físicas)'!$N32</f>
        <v>0</v>
      </c>
      <c r="I13" s="366">
        <f>'Balance Energético (u.físicas)'!$N33</f>
        <v>0</v>
      </c>
      <c r="J13" s="366">
        <f>'Balance Energético (u.físicas)'!$N34</f>
        <v>0</v>
      </c>
      <c r="K13" s="61">
        <f t="shared" si="0"/>
        <v>0</v>
      </c>
      <c r="M13" s="170"/>
      <c r="N13" s="170"/>
      <c r="O13" s="170"/>
      <c r="P13" s="170"/>
      <c r="Q13" s="170"/>
      <c r="R13" s="170"/>
      <c r="S13" s="170"/>
      <c r="T13" s="170"/>
      <c r="U13" s="170"/>
      <c r="V13" s="170"/>
      <c r="W13" s="191"/>
      <c r="X13" s="191"/>
      <c r="Y13" s="191"/>
      <c r="Z13" s="191"/>
      <c r="AA13" s="191"/>
      <c r="AB13" s="191"/>
      <c r="AC13" s="191"/>
      <c r="AD13" s="191"/>
      <c r="AE13" s="191"/>
      <c r="AF13" s="191"/>
      <c r="AG13" s="191"/>
      <c r="AH13" s="191"/>
    </row>
    <row r="14" spans="1:34" s="350" customFormat="1" ht="15.95" customHeight="1" outlineLevel="1">
      <c r="A14" s="349"/>
      <c r="B14" s="373" t="s">
        <v>121</v>
      </c>
      <c r="C14" s="366" t="s">
        <v>290</v>
      </c>
      <c r="D14" s="366">
        <f>'Balance Energético (u.físicas)'!$O28</f>
        <v>0</v>
      </c>
      <c r="E14" s="366">
        <f>'Balance Energético (u.físicas)'!$O29</f>
        <v>0</v>
      </c>
      <c r="F14" s="366">
        <f>'Balance Energético (u.físicas)'!$O30</f>
        <v>0</v>
      </c>
      <c r="G14" s="366">
        <f>'Balance Energético (u.físicas)'!$O31</f>
        <v>0</v>
      </c>
      <c r="H14" s="366">
        <f>'Balance Energético (u.físicas)'!$O32</f>
        <v>0</v>
      </c>
      <c r="I14" s="366">
        <f>'Balance Energético (u.físicas)'!$O33</f>
        <v>0</v>
      </c>
      <c r="J14" s="366">
        <f>'Balance Energético (u.físicas)'!$O34</f>
        <v>0</v>
      </c>
      <c r="K14" s="61">
        <f t="shared" si="0"/>
        <v>0</v>
      </c>
      <c r="M14" s="170"/>
      <c r="N14" s="170"/>
      <c r="O14" s="170"/>
      <c r="P14" s="170"/>
      <c r="Q14" s="170"/>
      <c r="R14" s="170"/>
      <c r="S14" s="170"/>
      <c r="T14" s="170"/>
      <c r="U14" s="170"/>
      <c r="V14" s="170"/>
      <c r="W14" s="191"/>
      <c r="X14" s="191"/>
      <c r="Y14" s="191"/>
      <c r="Z14" s="191"/>
      <c r="AA14" s="191"/>
      <c r="AB14" s="191"/>
      <c r="AC14" s="191"/>
      <c r="AD14" s="191"/>
      <c r="AE14" s="191"/>
      <c r="AF14" s="191"/>
      <c r="AG14" s="191"/>
      <c r="AH14" s="191"/>
    </row>
    <row r="15" spans="1:34" s="350" customFormat="1" ht="15.95" customHeight="1" outlineLevel="1">
      <c r="A15" s="349"/>
      <c r="B15" s="373" t="s">
        <v>122</v>
      </c>
      <c r="C15" s="366" t="s">
        <v>283</v>
      </c>
      <c r="D15" s="366">
        <f>'Balance Energético (u.físicas)'!$P28</f>
        <v>0</v>
      </c>
      <c r="E15" s="366">
        <f>'Balance Energético (u.físicas)'!$P29</f>
        <v>0</v>
      </c>
      <c r="F15" s="366">
        <f>'Balance Energético (u.físicas)'!$P30</f>
        <v>0</v>
      </c>
      <c r="G15" s="366">
        <f>'Balance Energético (u.físicas)'!$P31</f>
        <v>0</v>
      </c>
      <c r="H15" s="366">
        <f>'Balance Energético (u.físicas)'!$P32</f>
        <v>0</v>
      </c>
      <c r="I15" s="366">
        <f>'Balance Energético (u.físicas)'!$P33</f>
        <v>10.727682184999999</v>
      </c>
      <c r="J15" s="366">
        <f>'Balance Energético (u.físicas)'!$P34</f>
        <v>0</v>
      </c>
      <c r="K15" s="61">
        <f t="shared" si="0"/>
        <v>10.727682184999999</v>
      </c>
    </row>
    <row r="16" spans="1:34" s="350" customFormat="1" ht="15.95" customHeight="1" outlineLevel="1">
      <c r="A16" s="349"/>
      <c r="B16" s="373" t="s">
        <v>123</v>
      </c>
      <c r="C16" s="366" t="s">
        <v>290</v>
      </c>
      <c r="D16" s="366">
        <f>'Balance Energético (u.físicas)'!$Q28</f>
        <v>0</v>
      </c>
      <c r="E16" s="366">
        <f>'Balance Energético (u.físicas)'!$Q29</f>
        <v>0</v>
      </c>
      <c r="F16" s="366">
        <f>'Balance Energético (u.físicas)'!$Q30</f>
        <v>0</v>
      </c>
      <c r="G16" s="366">
        <f>'Balance Energético (u.físicas)'!$Q31</f>
        <v>0</v>
      </c>
      <c r="H16" s="366">
        <f>'Balance Energético (u.físicas)'!$Q32</f>
        <v>0</v>
      </c>
      <c r="I16" s="366">
        <f>'Balance Energético (u.físicas)'!$Q33</f>
        <v>0</v>
      </c>
      <c r="J16" s="366">
        <f>'Balance Energético (u.físicas)'!$Q34</f>
        <v>0</v>
      </c>
      <c r="K16" s="61">
        <f t="shared" si="0"/>
        <v>0</v>
      </c>
    </row>
    <row r="17" spans="1:11" s="350" customFormat="1" ht="15.95" customHeight="1" outlineLevel="1">
      <c r="A17" s="349"/>
      <c r="B17" s="373" t="s">
        <v>124</v>
      </c>
      <c r="C17" s="366" t="s">
        <v>290</v>
      </c>
      <c r="D17" s="366">
        <f>'Balance Energético (u.físicas)'!$R28</f>
        <v>0</v>
      </c>
      <c r="E17" s="366">
        <f>'Balance Energético (u.físicas)'!$R29</f>
        <v>0</v>
      </c>
      <c r="F17" s="366">
        <f>'Balance Energético (u.físicas)'!$R30</f>
        <v>0</v>
      </c>
      <c r="G17" s="366">
        <f>'Balance Energético (u.físicas)'!$R31</f>
        <v>0</v>
      </c>
      <c r="H17" s="366">
        <f>'Balance Energético (u.físicas)'!$R32</f>
        <v>0</v>
      </c>
      <c r="I17" s="366">
        <f>'Balance Energético (u.físicas)'!$R33</f>
        <v>0</v>
      </c>
      <c r="J17" s="366">
        <f>'Balance Energético (u.físicas)'!$R34</f>
        <v>0</v>
      </c>
      <c r="K17" s="61">
        <f t="shared" si="0"/>
        <v>0</v>
      </c>
    </row>
    <row r="18" spans="1:11" s="350" customFormat="1" ht="15.95" customHeight="1" outlineLevel="1">
      <c r="A18" s="349"/>
      <c r="B18" s="373" t="s">
        <v>125</v>
      </c>
      <c r="C18" s="366" t="s">
        <v>290</v>
      </c>
      <c r="D18" s="366">
        <f>'Balance Energético (u.físicas)'!$S28</f>
        <v>0</v>
      </c>
      <c r="E18" s="366">
        <f>'Balance Energético (u.físicas)'!$S29</f>
        <v>0</v>
      </c>
      <c r="F18" s="366">
        <f>'Balance Energético (u.físicas)'!$S30</f>
        <v>0</v>
      </c>
      <c r="G18" s="366">
        <f>'Balance Energético (u.físicas)'!$S31</f>
        <v>0</v>
      </c>
      <c r="H18" s="366">
        <f>'Balance Energético (u.físicas)'!$S32</f>
        <v>0</v>
      </c>
      <c r="I18" s="366">
        <f>'Balance Energético (u.físicas)'!$S33</f>
        <v>1.6799999999999996E-3</v>
      </c>
      <c r="J18" s="366">
        <f>'Balance Energético (u.físicas)'!$S34</f>
        <v>0</v>
      </c>
      <c r="K18" s="61">
        <f t="shared" si="0"/>
        <v>1.6799999999999996E-3</v>
      </c>
    </row>
    <row r="19" spans="1:11" s="350" customFormat="1" ht="15.95" customHeight="1" outlineLevel="1">
      <c r="A19" s="349"/>
      <c r="B19" s="373" t="s">
        <v>126</v>
      </c>
      <c r="C19" s="366" t="s">
        <v>290</v>
      </c>
      <c r="D19" s="366">
        <f>'Balance Energético (u.físicas)'!$T28</f>
        <v>0</v>
      </c>
      <c r="E19" s="366">
        <f>'Balance Energético (u.físicas)'!$T29</f>
        <v>0</v>
      </c>
      <c r="F19" s="366">
        <f>'Balance Energético (u.físicas)'!$T30</f>
        <v>0</v>
      </c>
      <c r="G19" s="366">
        <f>'Balance Energético (u.físicas)'!$T31</f>
        <v>0</v>
      </c>
      <c r="H19" s="366">
        <f>'Balance Energético (u.físicas)'!$T32</f>
        <v>0</v>
      </c>
      <c r="I19" s="366">
        <f>'Balance Energético (u.físicas)'!$T33</f>
        <v>350.80745000000002</v>
      </c>
      <c r="J19" s="366">
        <f>'Balance Energético (u.físicas)'!$T34</f>
        <v>0</v>
      </c>
      <c r="K19" s="61">
        <f t="shared" si="0"/>
        <v>350.80745000000002</v>
      </c>
    </row>
    <row r="20" spans="1:11" s="350" customFormat="1" ht="15.95" customHeight="1" outlineLevel="1">
      <c r="A20" s="349"/>
      <c r="B20" s="374" t="s">
        <v>127</v>
      </c>
      <c r="C20" s="366" t="s">
        <v>283</v>
      </c>
      <c r="D20" s="366">
        <f>'Balance Energético (u.físicas)'!$U28</f>
        <v>0</v>
      </c>
      <c r="E20" s="366">
        <f>'Balance Energético (u.físicas)'!$U29</f>
        <v>0</v>
      </c>
      <c r="F20" s="366">
        <f>'Balance Energético (u.físicas)'!$U30</f>
        <v>0</v>
      </c>
      <c r="G20" s="366">
        <f>'Balance Energético (u.físicas)'!$U31</f>
        <v>0</v>
      </c>
      <c r="H20" s="366">
        <f>'Balance Energético (u.físicas)'!$U32</f>
        <v>0</v>
      </c>
      <c r="I20" s="366">
        <f>'Balance Energético (u.físicas)'!$U33</f>
        <v>0</v>
      </c>
      <c r="J20" s="366">
        <f>'Balance Energético (u.físicas)'!$U34</f>
        <v>0</v>
      </c>
      <c r="K20" s="61">
        <f t="shared" si="0"/>
        <v>0</v>
      </c>
    </row>
    <row r="21" spans="1:11" s="350" customFormat="1" ht="15.95" customHeight="1" outlineLevel="1">
      <c r="A21" s="349"/>
      <c r="B21" s="374" t="s">
        <v>128</v>
      </c>
      <c r="C21" s="366" t="s">
        <v>283</v>
      </c>
      <c r="D21" s="366">
        <f>'Balance Energético (u.físicas)'!$V28</f>
        <v>0</v>
      </c>
      <c r="E21" s="366">
        <f>'Balance Energético (u.físicas)'!$V29</f>
        <v>0</v>
      </c>
      <c r="F21" s="366">
        <f>'Balance Energético (u.físicas)'!$V30</f>
        <v>0</v>
      </c>
      <c r="G21" s="366">
        <f>'Balance Energético (u.físicas)'!$V31</f>
        <v>0</v>
      </c>
      <c r="H21" s="366">
        <f>'Balance Energético (u.físicas)'!$V32</f>
        <v>0</v>
      </c>
      <c r="I21" s="366">
        <f>'Balance Energético (u.físicas)'!$V33</f>
        <v>77.368801427455438</v>
      </c>
      <c r="J21" s="366">
        <f>'Balance Energético (u.físicas)'!$V34</f>
        <v>0</v>
      </c>
      <c r="K21" s="61">
        <f t="shared" si="0"/>
        <v>77.368801427455438</v>
      </c>
    </row>
    <row r="22" spans="1:11" s="350" customFormat="1" ht="15.95" customHeight="1">
      <c r="A22" s="349"/>
      <c r="B22" s="377" t="s">
        <v>99</v>
      </c>
      <c r="C22" s="399" t="s">
        <v>286</v>
      </c>
      <c r="D22" s="64">
        <f>'Balance Energético (u.físicas)'!$W28</f>
        <v>0</v>
      </c>
      <c r="E22" s="64">
        <f>'Balance Energético (u.físicas)'!$W29</f>
        <v>2795.1785065600002</v>
      </c>
      <c r="F22" s="64">
        <f>'Balance Energético (u.físicas)'!$W30</f>
        <v>0</v>
      </c>
      <c r="G22" s="64">
        <f>'Balance Energético (u.físicas)'!$W31</f>
        <v>0</v>
      </c>
      <c r="H22" s="64">
        <f>'Balance Energético (u.físicas)'!$W32</f>
        <v>14.859906000000001</v>
      </c>
      <c r="I22" s="64">
        <f>'Balance Energético (u.físicas)'!$W33</f>
        <v>622.17797400000006</v>
      </c>
      <c r="J22" s="64">
        <f>'Balance Energético (u.físicas)'!$W34</f>
        <v>21.93291</v>
      </c>
      <c r="K22" s="135">
        <f t="shared" si="0"/>
        <v>3454.1492965600005</v>
      </c>
    </row>
    <row r="23" spans="1:11" s="350" customFormat="1" ht="15.95" customHeight="1">
      <c r="A23" s="349"/>
      <c r="B23" s="377" t="s">
        <v>100</v>
      </c>
      <c r="C23" s="399" t="s">
        <v>283</v>
      </c>
      <c r="D23" s="64">
        <f>'Balance Energético (u.físicas)'!$X28</f>
        <v>0</v>
      </c>
      <c r="E23" s="64">
        <f>'Balance Energético (u.físicas)'!$X29</f>
        <v>0</v>
      </c>
      <c r="F23" s="64">
        <f>'Balance Energético (u.físicas)'!$X30</f>
        <v>0</v>
      </c>
      <c r="G23" s="64">
        <f>'Balance Energético (u.físicas)'!$X31</f>
        <v>0</v>
      </c>
      <c r="H23" s="64">
        <f>'Balance Energético (u.físicas)'!$X32</f>
        <v>0</v>
      </c>
      <c r="I23" s="64">
        <f>'Balance Energético (u.físicas)'!$X33</f>
        <v>0</v>
      </c>
      <c r="J23" s="64">
        <f>'Balance Energético (u.físicas)'!$X34</f>
        <v>0</v>
      </c>
      <c r="K23" s="135">
        <f t="shared" si="0"/>
        <v>0</v>
      </c>
    </row>
    <row r="24" spans="1:11" ht="14.25">
      <c r="A24" s="327"/>
      <c r="B24" s="377" t="s">
        <v>101</v>
      </c>
      <c r="C24" s="399" t="s">
        <v>290</v>
      </c>
      <c r="D24" s="64">
        <f>'Balance Energético (u.físicas)'!$Y28</f>
        <v>0</v>
      </c>
      <c r="E24" s="64">
        <f>'Balance Energético (u.físicas)'!$Y29</f>
        <v>0</v>
      </c>
      <c r="F24" s="64">
        <f>'Balance Energético (u.físicas)'!$Y30</f>
        <v>24415.604395604398</v>
      </c>
      <c r="G24" s="64">
        <f>'Balance Energético (u.físicas)'!$Y31</f>
        <v>24047.912087912089</v>
      </c>
      <c r="H24" s="64">
        <f>'Balance Energético (u.físicas)'!$Y32</f>
        <v>0</v>
      </c>
      <c r="I24" s="64">
        <f>'Balance Energético (u.físicas)'!$Y33</f>
        <v>0</v>
      </c>
      <c r="J24" s="64">
        <f>'Balance Energético (u.físicas)'!$Y34</f>
        <v>0</v>
      </c>
      <c r="K24" s="135">
        <f t="shared" si="0"/>
        <v>48463.516483516491</v>
      </c>
    </row>
    <row r="25" spans="1:11" ht="14.25">
      <c r="B25" s="377" t="s">
        <v>147</v>
      </c>
      <c r="C25" s="399" t="s">
        <v>290</v>
      </c>
      <c r="D25" s="64">
        <f>'Balance Energético (u.físicas)'!$Z28</f>
        <v>0</v>
      </c>
      <c r="E25" s="64">
        <f>'Balance Energético (u.físicas)'!$Z29</f>
        <v>0</v>
      </c>
      <c r="F25" s="64">
        <f>'Balance Energético (u.físicas)'!$Z30</f>
        <v>0</v>
      </c>
      <c r="G25" s="64">
        <f>'Balance Energético (u.físicas)'!$Z31</f>
        <v>16.514423076923073</v>
      </c>
      <c r="H25" s="64">
        <f>'Balance Energético (u.físicas)'!$Z32</f>
        <v>0</v>
      </c>
      <c r="I25" s="64">
        <f>'Balance Energético (u.físicas)'!$Z33</f>
        <v>0</v>
      </c>
      <c r="J25" s="64">
        <f>'Balance Energético (u.físicas)'!$Z34</f>
        <v>0</v>
      </c>
      <c r="K25" s="135">
        <f t="shared" si="0"/>
        <v>16.514423076923073</v>
      </c>
    </row>
    <row r="26" spans="1:11" ht="14.25">
      <c r="B26" s="377" t="s">
        <v>103</v>
      </c>
      <c r="C26" s="399" t="s">
        <v>290</v>
      </c>
      <c r="D26" s="64">
        <f>'Balance Energético (u.físicas)'!$AA28</f>
        <v>0</v>
      </c>
      <c r="E26" s="64">
        <f>'Balance Energético (u.físicas)'!$AA29</f>
        <v>0</v>
      </c>
      <c r="F26" s="64">
        <f>'Balance Energético (u.físicas)'!$AA30</f>
        <v>379456.9444444445</v>
      </c>
      <c r="G26" s="64">
        <f>'Balance Energético (u.físicas)'!$AA31</f>
        <v>320875</v>
      </c>
      <c r="H26" s="64">
        <f>'Balance Energético (u.físicas)'!$AA32</f>
        <v>0</v>
      </c>
      <c r="I26" s="64">
        <f>'Balance Energético (u.físicas)'!$AA33</f>
        <v>0</v>
      </c>
      <c r="J26" s="64">
        <f>'Balance Energético (u.físicas)'!$AA34</f>
        <v>0</v>
      </c>
      <c r="K26" s="135">
        <f t="shared" si="0"/>
        <v>700331.9444444445</v>
      </c>
    </row>
    <row r="27" spans="1:11" ht="14.25">
      <c r="B27" s="377" t="s">
        <v>104</v>
      </c>
      <c r="C27" s="399" t="s">
        <v>291</v>
      </c>
      <c r="D27" s="64">
        <f>'Balance Energético (u.físicas)'!$AB28</f>
        <v>0</v>
      </c>
      <c r="E27" s="64">
        <f>'Balance Energético (u.físicas)'!$AB29</f>
        <v>0</v>
      </c>
      <c r="F27" s="64">
        <f>'Balance Energético (u.físicas)'!$AB30</f>
        <v>0</v>
      </c>
      <c r="G27" s="64">
        <f>'Balance Energético (u.físicas)'!$AB31</f>
        <v>0</v>
      </c>
      <c r="H27" s="64">
        <f>'Balance Energético (u.físicas)'!$AB32</f>
        <v>0</v>
      </c>
      <c r="I27" s="64">
        <f>'Balance Energético (u.físicas)'!$AB33</f>
        <v>0</v>
      </c>
      <c r="J27" s="64">
        <f>'Balance Energético (u.físicas)'!$AB34</f>
        <v>0</v>
      </c>
      <c r="K27" s="135">
        <f t="shared" si="0"/>
        <v>0</v>
      </c>
    </row>
    <row r="28" spans="1:11">
      <c r="B28" s="377" t="s">
        <v>105</v>
      </c>
      <c r="C28" s="399" t="s">
        <v>283</v>
      </c>
      <c r="D28" s="64">
        <f>'Balance Energético (u.físicas)'!$AC28</f>
        <v>0</v>
      </c>
      <c r="E28" s="64">
        <f>'Balance Energético (u.físicas)'!$AC29</f>
        <v>0</v>
      </c>
      <c r="F28" s="64">
        <f>'Balance Energético (u.físicas)'!$AC30</f>
        <v>0</v>
      </c>
      <c r="G28" s="64">
        <f>'Balance Energético (u.físicas)'!$AC31</f>
        <v>0</v>
      </c>
      <c r="H28" s="64">
        <f>'Balance Energético (u.físicas)'!$AC32</f>
        <v>0</v>
      </c>
      <c r="I28" s="64">
        <f>'Balance Energético (u.físicas)'!$AC33</f>
        <v>0</v>
      </c>
      <c r="J28" s="64">
        <f>'Balance Energético (u.físicas)'!$AC34</f>
        <v>0</v>
      </c>
      <c r="K28" s="135">
        <f t="shared" si="0"/>
        <v>0</v>
      </c>
    </row>
    <row r="29" spans="1:11" ht="14.25">
      <c r="B29" s="377" t="s">
        <v>83</v>
      </c>
      <c r="C29" s="399" t="s">
        <v>291</v>
      </c>
      <c r="D29" s="64">
        <f>'Balance Energético (u.físicas)'!$E28</f>
        <v>0</v>
      </c>
      <c r="E29" s="64">
        <f>'Balance Energético (u.físicas)'!$E29</f>
        <v>0</v>
      </c>
      <c r="F29" s="64">
        <f>'Balance Energético (u.físicas)'!$E30</f>
        <v>0</v>
      </c>
      <c r="G29" s="64">
        <f>'Balance Energético (u.físicas)'!$E31</f>
        <v>0</v>
      </c>
      <c r="H29" s="64">
        <f>'Balance Energético (u.físicas)'!$E32</f>
        <v>0</v>
      </c>
      <c r="I29" s="64">
        <f>'Balance Energético (u.físicas)'!$E33</f>
        <v>152.92382699999999</v>
      </c>
      <c r="J29" s="64">
        <f>'Balance Energético (u.físicas)'!$E34</f>
        <v>145.41429422973985</v>
      </c>
      <c r="K29" s="135">
        <f t="shared" si="0"/>
        <v>298.33812122973984</v>
      </c>
    </row>
    <row r="30" spans="1:11">
      <c r="B30" s="377" t="s">
        <v>84</v>
      </c>
      <c r="C30" s="399" t="s">
        <v>283</v>
      </c>
      <c r="D30" s="64">
        <f>'Balance Energético (u.físicas)'!$F28</f>
        <v>0</v>
      </c>
      <c r="E30" s="64">
        <f>'Balance Energético (u.físicas)'!$F29</f>
        <v>0</v>
      </c>
      <c r="F30" s="64">
        <f>'Balance Energético (u.físicas)'!$F30</f>
        <v>0</v>
      </c>
      <c r="G30" s="64">
        <f>'Balance Energético (u.físicas)'!$F31</f>
        <v>0</v>
      </c>
      <c r="H30" s="64">
        <f>'Balance Energético (u.físicas)'!$F32</f>
        <v>0</v>
      </c>
      <c r="I30" s="64">
        <f>'Balance Energético (u.físicas)'!$F33</f>
        <v>0</v>
      </c>
      <c r="J30" s="64">
        <f>'Balance Energético (u.físicas)'!$F34</f>
        <v>0</v>
      </c>
      <c r="K30" s="135">
        <f t="shared" si="0"/>
        <v>0</v>
      </c>
    </row>
    <row r="31" spans="1:11">
      <c r="A31" s="327"/>
      <c r="B31" s="377" t="s">
        <v>85</v>
      </c>
      <c r="C31" s="399" t="s">
        <v>283</v>
      </c>
      <c r="D31" s="64">
        <f>'Balance Energético (u.físicas)'!$G28</f>
        <v>0</v>
      </c>
      <c r="E31" s="64">
        <f>'Balance Energético (u.físicas)'!$G29</f>
        <v>1.2544190000000002</v>
      </c>
      <c r="F31" s="64">
        <f>'Balance Energético (u.físicas)'!$G30</f>
        <v>0</v>
      </c>
      <c r="G31" s="64">
        <f>'Balance Energético (u.físicas)'!$G31</f>
        <v>0</v>
      </c>
      <c r="H31" s="64">
        <f>'Balance Energético (u.físicas)'!$G32</f>
        <v>0</v>
      </c>
      <c r="I31" s="64">
        <f>'Balance Energético (u.físicas)'!$G33</f>
        <v>0</v>
      </c>
      <c r="J31" s="64">
        <f>'Balance Energético (u.físicas)'!$G34</f>
        <v>0</v>
      </c>
      <c r="K31" s="135">
        <f t="shared" si="0"/>
        <v>1.2544190000000002</v>
      </c>
    </row>
    <row r="32" spans="1:11" ht="14.25">
      <c r="A32" s="327"/>
      <c r="B32" s="377" t="s">
        <v>89</v>
      </c>
      <c r="C32" s="399" t="s">
        <v>291</v>
      </c>
      <c r="D32" s="64">
        <f>'Balance Energético (u.físicas)'!$K28</f>
        <v>0</v>
      </c>
      <c r="E32" s="64">
        <f>'Balance Energético (u.físicas)'!$K29</f>
        <v>0</v>
      </c>
      <c r="F32" s="64">
        <f>'Balance Energético (u.físicas)'!$K30</f>
        <v>0</v>
      </c>
      <c r="G32" s="64">
        <f>'Balance Energético (u.físicas)'!$K31</f>
        <v>0</v>
      </c>
      <c r="H32" s="64">
        <f>'Balance Energético (u.físicas)'!$K32</f>
        <v>0</v>
      </c>
      <c r="I32" s="64">
        <f>'Balance Energético (u.físicas)'!$K33</f>
        <v>0</v>
      </c>
      <c r="J32" s="64">
        <f>'Balance Energético (u.físicas)'!$K34</f>
        <v>0</v>
      </c>
      <c r="K32" s="135">
        <f t="shared" si="0"/>
        <v>0</v>
      </c>
    </row>
    <row r="35" spans="1:2">
      <c r="A35" s="327"/>
      <c r="B35" s="66" t="s">
        <v>296</v>
      </c>
    </row>
    <row r="36" spans="1:2">
      <c r="A36" s="327"/>
      <c r="B36" s="66" t="s">
        <v>93</v>
      </c>
    </row>
    <row r="37" spans="1:2">
      <c r="A37" s="327"/>
      <c r="B37" s="66" t="s">
        <v>142</v>
      </c>
    </row>
  </sheetData>
  <mergeCells count="10">
    <mergeCell ref="H8:H9"/>
    <mergeCell ref="I8:I9"/>
    <mergeCell ref="J8:J9"/>
    <mergeCell ref="K8:K9"/>
    <mergeCell ref="B8:B9"/>
    <mergeCell ref="C8:C9"/>
    <mergeCell ref="D8:D9"/>
    <mergeCell ref="E8:E9"/>
    <mergeCell ref="F8:F9"/>
    <mergeCell ref="G8:G9"/>
  </mergeCells>
  <hyperlinks>
    <hyperlink ref="B6" location="Índice!A1" display="VOLVER A INDICE" xr:uid="{00000000-0004-0000-1A00-000000000000}"/>
  </hyperlinks>
  <pageMargins left="0.75" right="0.75" top="1" bottom="1" header="0" footer="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30">
    <tabColor theme="6" tint="0.39997558519241921"/>
  </sheetPr>
  <dimension ref="A1:AI45"/>
  <sheetViews>
    <sheetView zoomScaleNormal="100" workbookViewId="0"/>
  </sheetViews>
  <sheetFormatPr defaultColWidth="11.42578125" defaultRowHeight="12.75" outlineLevelRow="1"/>
  <cols>
    <col min="1" max="1" width="1.85546875" style="352" customWidth="1"/>
    <col min="2" max="2" width="30.140625" style="352" customWidth="1"/>
    <col min="3" max="3" width="11.85546875" style="352" bestFit="1" customWidth="1"/>
    <col min="4" max="4" width="12.7109375" style="352" customWidth="1"/>
    <col min="5" max="5" width="13.5703125" style="352" customWidth="1"/>
    <col min="6" max="6" width="15.140625" style="352" customWidth="1"/>
    <col min="7" max="7" width="16.7109375" style="352" customWidth="1"/>
    <col min="8" max="8" width="12.140625" style="352" customWidth="1"/>
    <col min="9" max="9" width="10.140625" style="352" customWidth="1"/>
    <col min="10" max="10" width="19.28515625" style="352" customWidth="1"/>
    <col min="11" max="15" width="11.42578125" style="324"/>
    <col min="16" max="16384" width="11.42578125" style="352"/>
  </cols>
  <sheetData>
    <row r="1" spans="1:35" ht="6" customHeight="1">
      <c r="A1" s="325"/>
      <c r="B1" s="325"/>
      <c r="C1" s="325"/>
      <c r="D1" s="325"/>
      <c r="E1" s="325"/>
      <c r="F1" s="325"/>
      <c r="G1" s="325"/>
      <c r="H1" s="325"/>
      <c r="I1" s="325"/>
      <c r="J1" s="325"/>
    </row>
    <row r="2" spans="1:35" s="354" customFormat="1" ht="15.95" customHeight="1">
      <c r="A2" s="353"/>
      <c r="B2" s="80" t="s">
        <v>130</v>
      </c>
      <c r="C2" s="80"/>
      <c r="D2" s="80"/>
      <c r="E2" s="80"/>
      <c r="F2" s="80"/>
      <c r="G2" s="80"/>
      <c r="H2" s="80"/>
      <c r="I2" s="80"/>
      <c r="J2" s="80"/>
      <c r="K2" s="80"/>
      <c r="L2" s="80"/>
      <c r="N2" s="294"/>
      <c r="O2" s="350"/>
    </row>
    <row r="3" spans="1:35" s="354" customFormat="1" ht="15.95" customHeight="1">
      <c r="A3" s="353"/>
      <c r="B3" s="80" t="s">
        <v>297</v>
      </c>
      <c r="C3" s="80"/>
      <c r="D3" s="80"/>
      <c r="E3" s="80"/>
      <c r="F3" s="80"/>
      <c r="G3" s="80"/>
      <c r="H3" s="80"/>
      <c r="I3" s="80"/>
      <c r="J3" s="80"/>
      <c r="K3" s="80"/>
      <c r="L3" s="80"/>
      <c r="N3" s="355"/>
      <c r="O3" s="350"/>
    </row>
    <row r="4" spans="1:35" s="354" customFormat="1" ht="15.95" customHeight="1">
      <c r="A4" s="353"/>
      <c r="B4" s="80" t="s">
        <v>76</v>
      </c>
      <c r="C4" s="80"/>
      <c r="D4" s="80"/>
      <c r="E4" s="80"/>
      <c r="F4" s="80"/>
      <c r="G4" s="80"/>
      <c r="H4" s="80"/>
      <c r="I4" s="80"/>
      <c r="J4" s="80"/>
      <c r="K4" s="80"/>
      <c r="L4" s="80"/>
      <c r="N4" s="355"/>
      <c r="O4" s="350"/>
    </row>
    <row r="5" spans="1:35" s="354" customFormat="1" ht="15.95" customHeight="1">
      <c r="A5" s="353"/>
      <c r="B5" s="80" t="s">
        <v>221</v>
      </c>
      <c r="C5" s="80"/>
      <c r="D5" s="80"/>
      <c r="E5" s="80"/>
      <c r="F5" s="80"/>
      <c r="G5" s="80"/>
      <c r="H5" s="80"/>
      <c r="I5" s="80"/>
      <c r="J5" s="80"/>
      <c r="K5" s="80"/>
      <c r="L5" s="80"/>
      <c r="N5" s="355"/>
      <c r="O5" s="350"/>
    </row>
    <row r="6" spans="1:35" s="354" customFormat="1" ht="14.25" customHeight="1">
      <c r="A6" s="353"/>
      <c r="B6" s="67" t="s">
        <v>78</v>
      </c>
      <c r="C6" s="80"/>
      <c r="D6" s="80"/>
      <c r="E6" s="80"/>
      <c r="F6" s="80"/>
      <c r="G6" s="80"/>
      <c r="H6" s="80"/>
      <c r="I6" s="80"/>
      <c r="J6" s="80"/>
      <c r="K6" s="80"/>
      <c r="L6" s="80"/>
      <c r="M6" s="350"/>
      <c r="N6" s="350"/>
      <c r="O6" s="350"/>
    </row>
    <row r="7" spans="1:35" s="354" customFormat="1" ht="15.95" customHeight="1">
      <c r="A7" s="353"/>
      <c r="C7" s="80"/>
      <c r="D7" s="80"/>
      <c r="E7" s="80"/>
      <c r="F7" s="80"/>
      <c r="G7" s="80"/>
      <c r="H7" s="80"/>
      <c r="I7" s="80"/>
      <c r="J7" s="80"/>
      <c r="K7" s="80"/>
      <c r="L7" s="80"/>
      <c r="M7" s="350"/>
      <c r="N7" s="350"/>
      <c r="O7" s="350"/>
    </row>
    <row r="8" spans="1:35" s="354" customFormat="1" ht="15.95" customHeight="1">
      <c r="A8" s="353"/>
      <c r="B8" s="573" t="s">
        <v>79</v>
      </c>
      <c r="C8" s="574" t="s">
        <v>277</v>
      </c>
      <c r="D8" s="573" t="s">
        <v>167</v>
      </c>
      <c r="E8" s="574" t="s">
        <v>176</v>
      </c>
      <c r="F8" s="574" t="s">
        <v>177</v>
      </c>
      <c r="G8" s="574" t="s">
        <v>169</v>
      </c>
      <c r="H8" s="574" t="s">
        <v>170</v>
      </c>
      <c r="I8" s="574" t="s">
        <v>171</v>
      </c>
      <c r="J8" s="574" t="s">
        <v>172</v>
      </c>
      <c r="K8" s="574" t="s">
        <v>173</v>
      </c>
      <c r="L8" s="573" t="s">
        <v>90</v>
      </c>
      <c r="M8" s="350"/>
      <c r="O8" s="170"/>
      <c r="P8" s="170"/>
      <c r="Q8" s="170"/>
      <c r="R8" s="170"/>
      <c r="S8" s="170"/>
      <c r="T8" s="170"/>
      <c r="U8" s="170"/>
      <c r="V8" s="170"/>
      <c r="W8" s="170"/>
      <c r="X8" s="170"/>
      <c r="Y8" s="191"/>
      <c r="Z8" s="191"/>
      <c r="AA8" s="191"/>
      <c r="AB8" s="191"/>
      <c r="AC8" s="191"/>
      <c r="AD8" s="191"/>
      <c r="AE8" s="191"/>
      <c r="AF8" s="191"/>
      <c r="AG8" s="191"/>
      <c r="AH8" s="191"/>
      <c r="AI8" s="191"/>
    </row>
    <row r="9" spans="1:35" s="354" customFormat="1" ht="22.5" customHeight="1">
      <c r="A9" s="353"/>
      <c r="B9" s="573"/>
      <c r="C9" s="574"/>
      <c r="D9" s="573"/>
      <c r="E9" s="574"/>
      <c r="F9" s="574"/>
      <c r="G9" s="574"/>
      <c r="H9" s="574"/>
      <c r="I9" s="574"/>
      <c r="J9" s="574"/>
      <c r="K9" s="574"/>
      <c r="L9" s="573"/>
      <c r="M9" s="350"/>
      <c r="O9" s="170"/>
      <c r="P9" s="170"/>
      <c r="Q9" s="170"/>
      <c r="R9" s="170"/>
      <c r="S9" s="170"/>
      <c r="T9" s="170"/>
      <c r="U9" s="170"/>
      <c r="V9" s="170"/>
      <c r="W9" s="170"/>
      <c r="X9" s="170"/>
      <c r="Y9" s="191"/>
      <c r="Z9" s="191"/>
      <c r="AA9" s="191"/>
      <c r="AB9" s="191"/>
      <c r="AC9" s="191"/>
      <c r="AD9" s="191"/>
      <c r="AE9" s="191"/>
      <c r="AF9" s="191"/>
      <c r="AG9" s="191"/>
      <c r="AH9" s="191"/>
      <c r="AI9" s="191"/>
    </row>
    <row r="10" spans="1:35" s="354" customFormat="1" ht="19.5" customHeight="1">
      <c r="A10" s="353"/>
      <c r="B10" s="453" t="s">
        <v>196</v>
      </c>
      <c r="C10" s="435"/>
      <c r="D10" s="435"/>
      <c r="E10" s="435"/>
      <c r="F10" s="435"/>
      <c r="G10" s="435"/>
      <c r="H10" s="435"/>
      <c r="I10" s="435"/>
      <c r="J10" s="435"/>
      <c r="K10" s="455"/>
      <c r="L10" s="455"/>
      <c r="M10" s="350"/>
      <c r="O10" s="170"/>
      <c r="P10" s="170"/>
      <c r="Q10" s="170"/>
      <c r="R10" s="170"/>
      <c r="S10" s="170"/>
      <c r="T10" s="170"/>
      <c r="U10" s="170"/>
      <c r="V10" s="170"/>
      <c r="W10" s="170"/>
      <c r="X10" s="170"/>
      <c r="Y10" s="191"/>
      <c r="Z10" s="191"/>
      <c r="AA10" s="191"/>
      <c r="AB10" s="191"/>
      <c r="AC10" s="191"/>
      <c r="AD10" s="191"/>
      <c r="AE10" s="191"/>
      <c r="AF10" s="191"/>
      <c r="AG10" s="191"/>
      <c r="AH10" s="191"/>
      <c r="AI10" s="191"/>
    </row>
    <row r="11" spans="1:35" s="354" customFormat="1" ht="15.95" customHeight="1" outlineLevel="1">
      <c r="A11" s="353"/>
      <c r="B11" s="373" t="s">
        <v>118</v>
      </c>
      <c r="C11" s="366" t="s">
        <v>298</v>
      </c>
      <c r="D11" s="366">
        <f>'Matriz de Consumos (u.físicas)'!$L12</f>
        <v>0</v>
      </c>
      <c r="E11" s="366">
        <f>'Matriz de Consumos (u.físicas)'!$L13</f>
        <v>473.29156265601887</v>
      </c>
      <c r="F11" s="366">
        <f>'Matriz de Consumos (u.físicas)'!$L14</f>
        <v>78.511228442363688</v>
      </c>
      <c r="G11" s="366">
        <f>'Matriz de Consumos (u.físicas)'!$L15</f>
        <v>0</v>
      </c>
      <c r="H11" s="366">
        <f>'Matriz de Consumos (u.físicas)'!$L16</f>
        <v>0</v>
      </c>
      <c r="I11" s="366">
        <f>'Matriz de Consumos (u.físicas)'!$L17</f>
        <v>0</v>
      </c>
      <c r="J11" s="366">
        <f>'Matriz de Consumos (u.físicas)'!$L18</f>
        <v>133.44042799999997</v>
      </c>
      <c r="K11" s="366">
        <f>'Matriz de Consumos (u.físicas)'!$L19</f>
        <v>0</v>
      </c>
      <c r="L11" s="366">
        <f>SUM(D11:K11)</f>
        <v>685.24321909838261</v>
      </c>
      <c r="M11" s="350"/>
      <c r="N11" s="170"/>
      <c r="O11" s="170"/>
      <c r="P11" s="170"/>
      <c r="Q11" s="170"/>
      <c r="R11" s="170"/>
      <c r="S11" s="170"/>
      <c r="T11" s="170"/>
      <c r="U11" s="170"/>
      <c r="V11" s="170"/>
      <c r="W11" s="170"/>
      <c r="X11" s="170"/>
      <c r="Y11" s="191"/>
      <c r="Z11" s="191"/>
      <c r="AA11" s="191"/>
      <c r="AB11" s="191"/>
      <c r="AC11" s="191"/>
      <c r="AD11" s="191"/>
      <c r="AE11" s="191"/>
      <c r="AF11" s="191"/>
      <c r="AG11" s="191"/>
      <c r="AH11" s="191"/>
      <c r="AI11" s="191"/>
    </row>
    <row r="12" spans="1:35" s="354" customFormat="1" ht="15.95" customHeight="1" outlineLevel="1">
      <c r="A12" s="353"/>
      <c r="B12" s="373" t="s">
        <v>119</v>
      </c>
      <c r="C12" s="366" t="s">
        <v>283</v>
      </c>
      <c r="D12" s="366">
        <f>'Matriz de Consumos (u.físicas)'!$M12</f>
        <v>0</v>
      </c>
      <c r="E12" s="366">
        <f>'Matriz de Consumos (u.físicas)'!$M13</f>
        <v>16.187000000000001</v>
      </c>
      <c r="F12" s="366">
        <f>'Matriz de Consumos (u.físicas)'!$M14</f>
        <v>55.009940999999998</v>
      </c>
      <c r="G12" s="366">
        <f>'Matriz de Consumos (u.físicas)'!$M15</f>
        <v>0</v>
      </c>
      <c r="H12" s="366">
        <f>'Matriz de Consumos (u.físicas)'!$M16</f>
        <v>0</v>
      </c>
      <c r="I12" s="366">
        <f>'Matriz de Consumos (u.físicas)'!$M17</f>
        <v>0</v>
      </c>
      <c r="J12" s="366">
        <f>'Matriz de Consumos (u.físicas)'!$M18</f>
        <v>73.082621250000003</v>
      </c>
      <c r="K12" s="366">
        <f>'Matriz de Consumos (u.físicas)'!$M19</f>
        <v>0</v>
      </c>
      <c r="L12" s="366">
        <f t="shared" ref="L12:L35" si="0">SUM(D12:K12)</f>
        <v>144.27956225</v>
      </c>
      <c r="M12" s="350"/>
      <c r="N12" s="170"/>
      <c r="O12" s="170"/>
      <c r="P12" s="170"/>
      <c r="Q12" s="170"/>
      <c r="R12" s="170"/>
      <c r="S12" s="170"/>
      <c r="T12" s="170"/>
      <c r="U12" s="170"/>
      <c r="V12" s="170"/>
      <c r="W12" s="170"/>
      <c r="X12" s="170"/>
      <c r="Y12" s="191"/>
      <c r="Z12" s="191"/>
      <c r="AA12" s="191"/>
      <c r="AB12" s="191"/>
      <c r="AC12" s="191"/>
      <c r="AD12" s="191"/>
      <c r="AE12" s="191"/>
      <c r="AF12" s="191"/>
      <c r="AG12" s="191"/>
      <c r="AH12" s="191"/>
      <c r="AI12" s="191"/>
    </row>
    <row r="13" spans="1:35" s="354" customFormat="1" ht="15.95" customHeight="1" outlineLevel="1">
      <c r="A13" s="353"/>
      <c r="B13" s="373" t="s">
        <v>120</v>
      </c>
      <c r="C13" s="366" t="s">
        <v>298</v>
      </c>
      <c r="D13" s="366">
        <f>'Matriz de Consumos (u.físicas)'!$N12</f>
        <v>0</v>
      </c>
      <c r="E13" s="366">
        <f>'Matriz de Consumos (u.físicas)'!$N13</f>
        <v>0</v>
      </c>
      <c r="F13" s="366">
        <f>'Matriz de Consumos (u.físicas)'!$N14</f>
        <v>2.7290000000000001E-3</v>
      </c>
      <c r="G13" s="366">
        <f>'Matriz de Consumos (u.físicas)'!$N15</f>
        <v>0</v>
      </c>
      <c r="H13" s="366">
        <f>'Matriz de Consumos (u.físicas)'!$N16</f>
        <v>0</v>
      </c>
      <c r="I13" s="366">
        <f>'Matriz de Consumos (u.físicas)'!$N17</f>
        <v>0</v>
      </c>
      <c r="J13" s="366">
        <f>'Matriz de Consumos (u.físicas)'!$N18</f>
        <v>86.889090900000028</v>
      </c>
      <c r="K13" s="366">
        <f>'Matriz de Consumos (u.físicas)'!$N19</f>
        <v>0</v>
      </c>
      <c r="L13" s="366">
        <f t="shared" si="0"/>
        <v>86.89181990000003</v>
      </c>
      <c r="M13" s="350"/>
      <c r="N13" s="170"/>
      <c r="O13" s="170"/>
      <c r="P13" s="170"/>
      <c r="Q13" s="170"/>
      <c r="R13" s="170"/>
      <c r="S13" s="170"/>
      <c r="T13" s="170"/>
      <c r="U13" s="170"/>
      <c r="V13" s="170"/>
      <c r="W13" s="170"/>
      <c r="X13" s="170"/>
      <c r="Y13" s="191"/>
      <c r="Z13" s="191"/>
      <c r="AA13" s="191"/>
      <c r="AB13" s="191"/>
      <c r="AC13" s="191"/>
      <c r="AD13" s="191"/>
      <c r="AE13" s="191"/>
      <c r="AF13" s="191"/>
      <c r="AG13" s="191"/>
      <c r="AH13" s="191"/>
      <c r="AI13" s="191"/>
    </row>
    <row r="14" spans="1:35" s="354" customFormat="1" ht="15.95" customHeight="1" outlineLevel="1">
      <c r="A14" s="353"/>
      <c r="B14" s="373" t="s">
        <v>121</v>
      </c>
      <c r="C14" s="366" t="s">
        <v>298</v>
      </c>
      <c r="D14" s="366">
        <f>'Matriz de Consumos (u.físicas)'!$O12</f>
        <v>0</v>
      </c>
      <c r="E14" s="366">
        <f>'Matriz de Consumos (u.físicas)'!$O13</f>
        <v>0</v>
      </c>
      <c r="F14" s="366">
        <f>'Matriz de Consumos (u.físicas)'!$O14</f>
        <v>0</v>
      </c>
      <c r="G14" s="366">
        <f>'Matriz de Consumos (u.físicas)'!$O15</f>
        <v>0</v>
      </c>
      <c r="H14" s="366">
        <f>'Matriz de Consumos (u.físicas)'!$O16</f>
        <v>0</v>
      </c>
      <c r="I14" s="366">
        <f>'Matriz de Consumos (u.físicas)'!$O17</f>
        <v>0</v>
      </c>
      <c r="J14" s="366">
        <f>'Matriz de Consumos (u.físicas)'!$O18</f>
        <v>69.990353000000027</v>
      </c>
      <c r="K14" s="366">
        <f>'Matriz de Consumos (u.físicas)'!$O19</f>
        <v>0</v>
      </c>
      <c r="L14" s="366">
        <f t="shared" si="0"/>
        <v>69.990353000000027</v>
      </c>
      <c r="M14" s="350"/>
      <c r="N14" s="170"/>
      <c r="O14" s="170"/>
      <c r="P14" s="170"/>
      <c r="Q14" s="170"/>
      <c r="R14" s="170"/>
      <c r="S14" s="170"/>
      <c r="T14" s="170"/>
      <c r="U14" s="170"/>
      <c r="V14" s="170"/>
      <c r="W14" s="170"/>
      <c r="X14" s="170"/>
      <c r="Y14" s="191"/>
      <c r="Z14" s="191"/>
      <c r="AA14" s="191"/>
      <c r="AB14" s="191"/>
      <c r="AC14" s="191"/>
      <c r="AD14" s="191"/>
      <c r="AE14" s="191"/>
      <c r="AF14" s="191"/>
      <c r="AG14" s="191"/>
      <c r="AH14" s="191"/>
      <c r="AI14" s="191"/>
    </row>
    <row r="15" spans="1:35" s="354" customFormat="1" ht="15.95" customHeight="1" outlineLevel="1">
      <c r="A15" s="353"/>
      <c r="B15" s="373" t="s">
        <v>122</v>
      </c>
      <c r="C15" s="366" t="s">
        <v>283</v>
      </c>
      <c r="D15" s="366">
        <f>'Matriz de Consumos (u.físicas)'!$P12</f>
        <v>0</v>
      </c>
      <c r="E15" s="366">
        <f>'Matriz de Consumos (u.físicas)'!$P13</f>
        <v>0.33505000000000007</v>
      </c>
      <c r="F15" s="366">
        <f>'Matriz de Consumos (u.físicas)'!$P14</f>
        <v>0.25155900000000009</v>
      </c>
      <c r="G15" s="366">
        <f>'Matriz de Consumos (u.físicas)'!$P15</f>
        <v>0</v>
      </c>
      <c r="H15" s="366">
        <f>'Matriz de Consumos (u.físicas)'!$P16</f>
        <v>0</v>
      </c>
      <c r="I15" s="366">
        <f>'Matriz de Consumos (u.físicas)'!$P17</f>
        <v>1.7796657803305782</v>
      </c>
      <c r="J15" s="366">
        <f>'Matriz de Consumos (u.físicas)'!$P18</f>
        <v>12.797304189999945</v>
      </c>
      <c r="K15" s="366">
        <f>'Matriz de Consumos (u.físicas)'!$P19</f>
        <v>0</v>
      </c>
      <c r="L15" s="366">
        <f t="shared" si="0"/>
        <v>15.163578970330523</v>
      </c>
      <c r="M15" s="350"/>
      <c r="N15" s="170"/>
      <c r="O15" s="170"/>
      <c r="P15" s="170"/>
      <c r="Q15" s="170"/>
      <c r="R15" s="170"/>
      <c r="S15" s="170"/>
      <c r="T15" s="170"/>
      <c r="U15" s="170"/>
      <c r="V15" s="170"/>
      <c r="W15" s="170"/>
      <c r="X15" s="170"/>
      <c r="Y15" s="191"/>
      <c r="Z15" s="191"/>
      <c r="AA15" s="191"/>
      <c r="AB15" s="191"/>
      <c r="AC15" s="191"/>
      <c r="AD15" s="191"/>
      <c r="AE15" s="191"/>
      <c r="AF15" s="191"/>
      <c r="AG15" s="191"/>
      <c r="AH15" s="191"/>
      <c r="AI15" s="191"/>
    </row>
    <row r="16" spans="1:35" s="354" customFormat="1" ht="15.95" customHeight="1" outlineLevel="1">
      <c r="A16" s="353"/>
      <c r="B16" s="373" t="s">
        <v>123</v>
      </c>
      <c r="C16" s="366" t="s">
        <v>298</v>
      </c>
      <c r="D16" s="366">
        <f>'Matriz de Consumos (u.físicas)'!$Q12</f>
        <v>0</v>
      </c>
      <c r="E16" s="366">
        <f>'Matriz de Consumos (u.físicas)'!$Q13</f>
        <v>0</v>
      </c>
      <c r="F16" s="366">
        <f>'Matriz de Consumos (u.físicas)'!$Q14</f>
        <v>0</v>
      </c>
      <c r="G16" s="366">
        <f>'Matriz de Consumos (u.físicas)'!$Q15</f>
        <v>0</v>
      </c>
      <c r="H16" s="366">
        <f>'Matriz de Consumos (u.físicas)'!$Q16</f>
        <v>0</v>
      </c>
      <c r="I16" s="366">
        <f>'Matriz de Consumos (u.físicas)'!$Q17</f>
        <v>0</v>
      </c>
      <c r="J16" s="366">
        <f>'Matriz de Consumos (u.físicas)'!$Q18</f>
        <v>0.26987700000000003</v>
      </c>
      <c r="K16" s="366">
        <f>'Matriz de Consumos (u.físicas)'!$Q19</f>
        <v>0</v>
      </c>
      <c r="L16" s="366">
        <f t="shared" si="0"/>
        <v>0.26987700000000003</v>
      </c>
      <c r="M16" s="350"/>
      <c r="N16" s="170"/>
      <c r="O16" s="170"/>
      <c r="P16" s="170"/>
      <c r="Q16" s="170"/>
      <c r="R16" s="170"/>
      <c r="S16" s="170"/>
      <c r="T16" s="170"/>
      <c r="U16" s="170"/>
      <c r="V16" s="170"/>
      <c r="W16" s="170"/>
      <c r="X16" s="170"/>
      <c r="Y16" s="191"/>
      <c r="Z16" s="191"/>
      <c r="AA16" s="191"/>
      <c r="AB16" s="191"/>
      <c r="AC16" s="191"/>
      <c r="AD16" s="191"/>
      <c r="AE16" s="191"/>
      <c r="AF16" s="191"/>
      <c r="AG16" s="191"/>
      <c r="AH16" s="191"/>
      <c r="AI16" s="191"/>
    </row>
    <row r="17" spans="1:35" s="354" customFormat="1" ht="15.95" customHeight="1" outlineLevel="1">
      <c r="A17" s="353"/>
      <c r="B17" s="373" t="s">
        <v>124</v>
      </c>
      <c r="C17" s="366" t="s">
        <v>298</v>
      </c>
      <c r="D17" s="366">
        <f>'Matriz de Consumos (u.físicas)'!$R12</f>
        <v>0</v>
      </c>
      <c r="E17" s="366">
        <f>'Matriz de Consumos (u.físicas)'!$R13</f>
        <v>0</v>
      </c>
      <c r="F17" s="366">
        <f>'Matriz de Consumos (u.físicas)'!$R14</f>
        <v>0</v>
      </c>
      <c r="G17" s="366">
        <f>'Matriz de Consumos (u.físicas)'!$R15</f>
        <v>0</v>
      </c>
      <c r="H17" s="366">
        <f>'Matriz de Consumos (u.físicas)'!$R16</f>
        <v>0</v>
      </c>
      <c r="I17" s="366">
        <f>'Matriz de Consumos (u.físicas)'!$R17</f>
        <v>0</v>
      </c>
      <c r="J17" s="366">
        <f>'Matriz de Consumos (u.físicas)'!$R18</f>
        <v>1.9990000000000001E-2</v>
      </c>
      <c r="K17" s="366">
        <f>'Matriz de Consumos (u.físicas)'!$R19</f>
        <v>0</v>
      </c>
      <c r="L17" s="366">
        <f t="shared" si="0"/>
        <v>1.9990000000000001E-2</v>
      </c>
      <c r="M17" s="350"/>
      <c r="N17" s="170"/>
      <c r="O17" s="170"/>
      <c r="P17" s="170"/>
      <c r="Q17" s="170"/>
      <c r="R17" s="170"/>
      <c r="S17" s="170"/>
      <c r="T17" s="170"/>
      <c r="U17" s="170"/>
      <c r="V17" s="170"/>
      <c r="W17" s="170"/>
      <c r="X17" s="170"/>
      <c r="Y17" s="191"/>
      <c r="Z17" s="191"/>
      <c r="AA17" s="191"/>
      <c r="AB17" s="191"/>
      <c r="AC17" s="191"/>
      <c r="AD17" s="191"/>
      <c r="AE17" s="191"/>
      <c r="AF17" s="191"/>
      <c r="AG17" s="191"/>
      <c r="AH17" s="191"/>
      <c r="AI17" s="191"/>
    </row>
    <row r="18" spans="1:35" s="354" customFormat="1" ht="15.95" customHeight="1" outlineLevel="1">
      <c r="A18" s="353"/>
      <c r="B18" s="373" t="s">
        <v>125</v>
      </c>
      <c r="C18" s="366" t="s">
        <v>298</v>
      </c>
      <c r="D18" s="366">
        <f>'Matriz de Consumos (u.físicas)'!$S12</f>
        <v>0</v>
      </c>
      <c r="E18" s="366">
        <f>'Matriz de Consumos (u.físicas)'!$S13</f>
        <v>0</v>
      </c>
      <c r="F18" s="366">
        <f>'Matriz de Consumos (u.físicas)'!$S14</f>
        <v>0</v>
      </c>
      <c r="G18" s="366">
        <f>'Matriz de Consumos (u.físicas)'!$S15</f>
        <v>0</v>
      </c>
      <c r="H18" s="366">
        <f>'Matriz de Consumos (u.físicas)'!$S16</f>
        <v>0</v>
      </c>
      <c r="I18" s="366">
        <f>'Matriz de Consumos (u.físicas)'!$S17</f>
        <v>0</v>
      </c>
      <c r="J18" s="366">
        <f>'Matriz de Consumos (u.físicas)'!$S18</f>
        <v>252.52036799999999</v>
      </c>
      <c r="K18" s="366">
        <f>'Matriz de Consumos (u.físicas)'!$S19</f>
        <v>0</v>
      </c>
      <c r="L18" s="366">
        <f t="shared" si="0"/>
        <v>252.52036799999999</v>
      </c>
      <c r="M18" s="350"/>
      <c r="N18" s="170"/>
      <c r="O18" s="170"/>
      <c r="P18" s="170"/>
      <c r="Q18" s="170"/>
      <c r="R18" s="170"/>
      <c r="S18" s="170"/>
      <c r="T18" s="170"/>
      <c r="U18" s="170"/>
      <c r="V18" s="170"/>
      <c r="W18" s="170"/>
      <c r="X18" s="170"/>
      <c r="Y18" s="191"/>
      <c r="Z18" s="191"/>
      <c r="AA18" s="191"/>
      <c r="AB18" s="191"/>
      <c r="AC18" s="191"/>
      <c r="AD18" s="191"/>
      <c r="AE18" s="191"/>
      <c r="AF18" s="191"/>
      <c r="AG18" s="191"/>
      <c r="AH18" s="191"/>
      <c r="AI18" s="191"/>
    </row>
    <row r="19" spans="1:35" s="354" customFormat="1" ht="15.95" customHeight="1" outlineLevel="1">
      <c r="A19" s="353"/>
      <c r="B19" s="373" t="s">
        <v>126</v>
      </c>
      <c r="C19" s="366" t="s">
        <v>298</v>
      </c>
      <c r="D19" s="366">
        <f>'Matriz de Consumos (u.físicas)'!$T12</f>
        <v>0</v>
      </c>
      <c r="E19" s="366">
        <f>'Matriz de Consumos (u.físicas)'!$T13</f>
        <v>0</v>
      </c>
      <c r="F19" s="366">
        <f>'Matriz de Consumos (u.físicas)'!$T14</f>
        <v>0</v>
      </c>
      <c r="G19" s="366">
        <f>'Matriz de Consumos (u.físicas)'!$T15</f>
        <v>0</v>
      </c>
      <c r="H19" s="366">
        <f>'Matriz de Consumos (u.físicas)'!$T16</f>
        <v>0</v>
      </c>
      <c r="I19" s="366">
        <f>'Matriz de Consumos (u.físicas)'!$T17</f>
        <v>0</v>
      </c>
      <c r="J19" s="366">
        <f>'Matriz de Consumos (u.físicas)'!$T18</f>
        <v>0</v>
      </c>
      <c r="K19" s="366">
        <f>'Matriz de Consumos (u.físicas)'!$T19</f>
        <v>0</v>
      </c>
      <c r="L19" s="366">
        <f t="shared" si="0"/>
        <v>0</v>
      </c>
      <c r="M19" s="350"/>
      <c r="N19" s="170"/>
      <c r="O19" s="170"/>
      <c r="P19" s="170"/>
      <c r="Q19" s="170"/>
      <c r="R19" s="170"/>
      <c r="S19" s="170"/>
      <c r="T19" s="170"/>
      <c r="U19" s="170"/>
      <c r="V19" s="170"/>
      <c r="W19" s="170"/>
      <c r="X19" s="170"/>
      <c r="Y19" s="191"/>
      <c r="Z19" s="191"/>
      <c r="AA19" s="191"/>
      <c r="AB19" s="191"/>
      <c r="AC19" s="191"/>
      <c r="AD19" s="191"/>
      <c r="AE19" s="191"/>
      <c r="AF19" s="191"/>
      <c r="AG19" s="191"/>
      <c r="AH19" s="191"/>
      <c r="AI19" s="191"/>
    </row>
    <row r="20" spans="1:35" outlineLevel="1">
      <c r="A20" s="325"/>
      <c r="B20" s="374" t="s">
        <v>127</v>
      </c>
      <c r="C20" s="366" t="s">
        <v>283</v>
      </c>
      <c r="D20" s="366">
        <f>'Matriz de Consumos (u.físicas)'!$U12</f>
        <v>0</v>
      </c>
      <c r="E20" s="366">
        <f>'Matriz de Consumos (u.físicas)'!$U13</f>
        <v>239.55981428571428</v>
      </c>
      <c r="F20" s="366">
        <f>'Matriz de Consumos (u.físicas)'!$U14</f>
        <v>0</v>
      </c>
      <c r="G20" s="366">
        <f>'Matriz de Consumos (u.físicas)'!$U15</f>
        <v>0</v>
      </c>
      <c r="H20" s="366">
        <f>'Matriz de Consumos (u.físicas)'!$U16</f>
        <v>0</v>
      </c>
      <c r="I20" s="366">
        <f>'Matriz de Consumos (u.físicas)'!$U17</f>
        <v>0</v>
      </c>
      <c r="J20" s="366">
        <f>'Matriz de Consumos (u.físicas)'!$U18</f>
        <v>0</v>
      </c>
      <c r="K20" s="366">
        <f>'Matriz de Consumos (u.físicas)'!$U19</f>
        <v>0</v>
      </c>
      <c r="L20" s="366">
        <f t="shared" si="0"/>
        <v>239.55981428571428</v>
      </c>
    </row>
    <row r="21" spans="1:35" outlineLevel="1">
      <c r="A21" s="325"/>
      <c r="B21" s="374" t="s">
        <v>128</v>
      </c>
      <c r="C21" s="366" t="s">
        <v>283</v>
      </c>
      <c r="D21" s="366">
        <f>'Matriz de Consumos (u.físicas)'!$V12</f>
        <v>0</v>
      </c>
      <c r="E21" s="366">
        <f>'Matriz de Consumos (u.físicas)'!$V13</f>
        <v>0</v>
      </c>
      <c r="F21" s="366">
        <f>'Matriz de Consumos (u.físicas)'!$V14</f>
        <v>0</v>
      </c>
      <c r="G21" s="366">
        <f>'Matriz de Consumos (u.físicas)'!$V15</f>
        <v>0</v>
      </c>
      <c r="H21" s="366">
        <f>'Matriz de Consumos (u.físicas)'!$V16</f>
        <v>0</v>
      </c>
      <c r="I21" s="366">
        <f>'Matriz de Consumos (u.físicas)'!$V17</f>
        <v>0</v>
      </c>
      <c r="J21" s="366">
        <f>'Matriz de Consumos (u.físicas)'!$V18</f>
        <v>0</v>
      </c>
      <c r="K21" s="366">
        <f>'Matriz de Consumos (u.físicas)'!$V19</f>
        <v>0</v>
      </c>
      <c r="L21" s="366">
        <f t="shared" si="0"/>
        <v>0</v>
      </c>
    </row>
    <row r="22" spans="1:35">
      <c r="A22" s="325"/>
      <c r="B22" s="377" t="s">
        <v>99</v>
      </c>
      <c r="C22" s="454" t="s">
        <v>286</v>
      </c>
      <c r="D22" s="64">
        <f>'Matriz de Consumos (u.físicas)'!$W12</f>
        <v>0</v>
      </c>
      <c r="E22" s="64">
        <f>'Matriz de Consumos (u.físicas)'!$W13</f>
        <v>0</v>
      </c>
      <c r="F22" s="64">
        <f>'Matriz de Consumos (u.físicas)'!$W14</f>
        <v>0</v>
      </c>
      <c r="G22" s="64">
        <f>'Matriz de Consumos (u.físicas)'!$W15</f>
        <v>0</v>
      </c>
      <c r="H22" s="64">
        <f>'Matriz de Consumos (u.físicas)'!$W16</f>
        <v>0</v>
      </c>
      <c r="I22" s="64">
        <f>'Matriz de Consumos (u.físicas)'!$W17</f>
        <v>0</v>
      </c>
      <c r="J22" s="64">
        <f>'Matriz de Consumos (u.físicas)'!$W18</f>
        <v>0</v>
      </c>
      <c r="K22" s="64">
        <f>'Matriz de Consumos (u.físicas)'!$W19</f>
        <v>0</v>
      </c>
      <c r="L22" s="135">
        <f t="shared" si="0"/>
        <v>0</v>
      </c>
    </row>
    <row r="23" spans="1:35">
      <c r="A23" s="325"/>
      <c r="B23" s="377" t="s">
        <v>100</v>
      </c>
      <c r="C23" s="454" t="s">
        <v>283</v>
      </c>
      <c r="D23" s="64">
        <f>'Matriz de Consumos (u.físicas)'!$X12</f>
        <v>0</v>
      </c>
      <c r="E23" s="64">
        <f>'Matriz de Consumos (u.físicas)'!$X13</f>
        <v>0</v>
      </c>
      <c r="F23" s="64">
        <f>'Matriz de Consumos (u.físicas)'!$X14</f>
        <v>0</v>
      </c>
      <c r="G23" s="64">
        <f>'Matriz de Consumos (u.físicas)'!$X15</f>
        <v>0</v>
      </c>
      <c r="H23" s="64">
        <f>'Matriz de Consumos (u.físicas)'!$X16</f>
        <v>336.1296342857143</v>
      </c>
      <c r="I23" s="64">
        <f>'Matriz de Consumos (u.físicas)'!$X17</f>
        <v>0</v>
      </c>
      <c r="J23" s="64">
        <f>'Matriz de Consumos (u.físicas)'!$X18</f>
        <v>0</v>
      </c>
      <c r="K23" s="64">
        <f>'Matriz de Consumos (u.físicas)'!$X19</f>
        <v>0</v>
      </c>
      <c r="L23" s="135">
        <f t="shared" si="0"/>
        <v>336.1296342857143</v>
      </c>
    </row>
    <row r="24" spans="1:35" ht="15">
      <c r="A24" s="325"/>
      <c r="B24" s="377" t="s">
        <v>101</v>
      </c>
      <c r="C24" s="454" t="s">
        <v>299</v>
      </c>
      <c r="D24" s="64">
        <f>'Matriz de Consumos (u.físicas)'!$Y12</f>
        <v>0</v>
      </c>
      <c r="E24" s="64">
        <f>'Matriz de Consumos (u.físicas)'!$Y13</f>
        <v>0</v>
      </c>
      <c r="F24" s="64">
        <f>'Matriz de Consumos (u.físicas)'!$Y14</f>
        <v>0</v>
      </c>
      <c r="G24" s="64">
        <f>'Matriz de Consumos (u.físicas)'!$Y15</f>
        <v>0</v>
      </c>
      <c r="H24" s="64">
        <f>'Matriz de Consumos (u.físicas)'!$Y16</f>
        <v>0</v>
      </c>
      <c r="I24" s="64">
        <f>'Matriz de Consumos (u.físicas)'!$Y17</f>
        <v>0</v>
      </c>
      <c r="J24" s="64">
        <f>'Matriz de Consumos (u.físicas)'!$Y18</f>
        <v>0</v>
      </c>
      <c r="K24" s="64">
        <f>'Matriz de Consumos (u.físicas)'!$Y19</f>
        <v>0</v>
      </c>
      <c r="L24" s="135">
        <f t="shared" si="0"/>
        <v>0</v>
      </c>
    </row>
    <row r="25" spans="1:35" ht="15">
      <c r="A25" s="325"/>
      <c r="B25" s="377" t="s">
        <v>147</v>
      </c>
      <c r="C25" s="454" t="s">
        <v>299</v>
      </c>
      <c r="D25" s="64">
        <f>'Matriz de Consumos (u.físicas)'!$Z12</f>
        <v>0</v>
      </c>
      <c r="E25" s="64">
        <f>'Matriz de Consumos (u.físicas)'!$Z13</f>
        <v>0</v>
      </c>
      <c r="F25" s="64">
        <f>'Matriz de Consumos (u.físicas)'!$Z14</f>
        <v>0</v>
      </c>
      <c r="G25" s="64">
        <f>'Matriz de Consumos (u.físicas)'!$Z15</f>
        <v>0</v>
      </c>
      <c r="H25" s="64">
        <f>'Matriz de Consumos (u.físicas)'!$Z16</f>
        <v>0</v>
      </c>
      <c r="I25" s="64">
        <f>'Matriz de Consumos (u.físicas)'!$Z17</f>
        <v>0</v>
      </c>
      <c r="J25" s="64">
        <f>'Matriz de Consumos (u.físicas)'!$Z18</f>
        <v>0</v>
      </c>
      <c r="K25" s="64">
        <f>'Matriz de Consumos (u.físicas)'!$Z19</f>
        <v>0</v>
      </c>
      <c r="L25" s="135">
        <f t="shared" si="0"/>
        <v>0</v>
      </c>
    </row>
    <row r="26" spans="1:35" ht="15">
      <c r="A26" s="325"/>
      <c r="B26" s="377" t="s">
        <v>103</v>
      </c>
      <c r="C26" s="454" t="s">
        <v>299</v>
      </c>
      <c r="D26" s="64">
        <f>'Matriz de Consumos (u.físicas)'!$AA12</f>
        <v>0</v>
      </c>
      <c r="E26" s="64">
        <f>'Matriz de Consumos (u.físicas)'!$AA13</f>
        <v>0</v>
      </c>
      <c r="F26" s="64">
        <f>'Matriz de Consumos (u.físicas)'!$AA14</f>
        <v>0</v>
      </c>
      <c r="G26" s="64">
        <f>'Matriz de Consumos (u.físicas)'!$AA15</f>
        <v>0</v>
      </c>
      <c r="H26" s="64">
        <f>'Matriz de Consumos (u.físicas)'!$AA16</f>
        <v>0</v>
      </c>
      <c r="I26" s="64">
        <f>'Matriz de Consumos (u.físicas)'!$AA17</f>
        <v>0</v>
      </c>
      <c r="J26" s="64">
        <f>'Matriz de Consumos (u.físicas)'!$AA18</f>
        <v>0</v>
      </c>
      <c r="K26" s="64">
        <f>'Matriz de Consumos (u.físicas)'!$AA19</f>
        <v>0</v>
      </c>
      <c r="L26" s="135">
        <f t="shared" si="0"/>
        <v>0</v>
      </c>
    </row>
    <row r="27" spans="1:35" ht="15">
      <c r="A27" s="325"/>
      <c r="B27" s="377" t="s">
        <v>104</v>
      </c>
      <c r="C27" s="454" t="s">
        <v>300</v>
      </c>
      <c r="D27" s="64">
        <f>'Matriz de Consumos (u.físicas)'!$AB12</f>
        <v>0</v>
      </c>
      <c r="E27" s="64">
        <f>'Matriz de Consumos (u.físicas)'!$AB13</f>
        <v>0</v>
      </c>
      <c r="F27" s="64">
        <f>'Matriz de Consumos (u.físicas)'!$AB14</f>
        <v>0</v>
      </c>
      <c r="G27" s="64">
        <f>'Matriz de Consumos (u.físicas)'!$AB15</f>
        <v>0</v>
      </c>
      <c r="H27" s="64">
        <f>'Matriz de Consumos (u.físicas)'!$AB16</f>
        <v>0</v>
      </c>
      <c r="I27" s="64">
        <f>'Matriz de Consumos (u.físicas)'!$AB17</f>
        <v>0</v>
      </c>
      <c r="J27" s="64">
        <f>'Matriz de Consumos (u.físicas)'!$AB18</f>
        <v>0</v>
      </c>
      <c r="K27" s="64">
        <f>'Matriz de Consumos (u.físicas)'!$AB19</f>
        <v>0</v>
      </c>
      <c r="L27" s="135">
        <f t="shared" si="0"/>
        <v>0</v>
      </c>
    </row>
    <row r="28" spans="1:35">
      <c r="A28" s="325"/>
      <c r="B28" s="377" t="s">
        <v>105</v>
      </c>
      <c r="C28" s="454" t="s">
        <v>283</v>
      </c>
      <c r="D28" s="64">
        <f>'Matriz de Consumos (u.físicas)'!$AC12</f>
        <v>0</v>
      </c>
      <c r="E28" s="64">
        <f>'Matriz de Consumos (u.físicas)'!$AC13</f>
        <v>0</v>
      </c>
      <c r="F28" s="64">
        <f>'Matriz de Consumos (u.físicas)'!$AC14</f>
        <v>0</v>
      </c>
      <c r="G28" s="64">
        <f>'Matriz de Consumos (u.físicas)'!$AC15</f>
        <v>0</v>
      </c>
      <c r="H28" s="64">
        <f>'Matriz de Consumos (u.físicas)'!$AC16</f>
        <v>0</v>
      </c>
      <c r="I28" s="64">
        <f>'Matriz de Consumos (u.físicas)'!$AC17</f>
        <v>0</v>
      </c>
      <c r="J28" s="64">
        <f>'Matriz de Consumos (u.físicas)'!$AC18</f>
        <v>0</v>
      </c>
      <c r="K28" s="64">
        <f>'Matriz de Consumos (u.físicas)'!$AC19</f>
        <v>0</v>
      </c>
      <c r="L28" s="135">
        <f t="shared" si="0"/>
        <v>0</v>
      </c>
    </row>
    <row r="29" spans="1:35" ht="15">
      <c r="A29" s="323"/>
      <c r="B29" s="377" t="s">
        <v>83</v>
      </c>
      <c r="C29" s="454" t="s">
        <v>300</v>
      </c>
      <c r="D29" s="64">
        <f>'Matriz de Consumos (u.físicas)'!$E12</f>
        <v>0</v>
      </c>
      <c r="E29" s="64">
        <f>'Matriz de Consumos (u.físicas)'!$E13</f>
        <v>2428.8363449058888</v>
      </c>
      <c r="F29" s="64">
        <f>'Matriz de Consumos (u.físicas)'!$E14</f>
        <v>109.79782795436249</v>
      </c>
      <c r="G29" s="64">
        <f>'Matriz de Consumos (u.físicas)'!$E15</f>
        <v>0</v>
      </c>
      <c r="H29" s="64">
        <f>'Matriz de Consumos (u.físicas)'!$E16</f>
        <v>0</v>
      </c>
      <c r="I29" s="64">
        <f>'Matriz de Consumos (u.físicas)'!$E17</f>
        <v>3.2259779466866498</v>
      </c>
      <c r="J29" s="64">
        <f>'Matriz de Consumos (u.físicas)'!$E18</f>
        <v>0</v>
      </c>
      <c r="K29" s="64">
        <f>'Matriz de Consumos (u.físicas)'!$E19</f>
        <v>307.6407045284231</v>
      </c>
      <c r="L29" s="135">
        <f t="shared" si="0"/>
        <v>2849.5008553353614</v>
      </c>
    </row>
    <row r="30" spans="1:35">
      <c r="A30" s="324"/>
      <c r="B30" s="377" t="s">
        <v>84</v>
      </c>
      <c r="C30" s="454" t="s">
        <v>283</v>
      </c>
      <c r="D30" s="64">
        <f>'Matriz de Consumos (u.físicas)'!$F12</f>
        <v>0</v>
      </c>
      <c r="E30" s="64">
        <f>'Matriz de Consumos (u.físicas)'!$F13</f>
        <v>10381.121572995766</v>
      </c>
      <c r="F30" s="64">
        <f>'Matriz de Consumos (u.físicas)'!$F14</f>
        <v>0</v>
      </c>
      <c r="G30" s="64">
        <f>'Matriz de Consumos (u.físicas)'!$F15</f>
        <v>529.30769657142855</v>
      </c>
      <c r="H30" s="64">
        <f>'Matriz de Consumos (u.físicas)'!$F16</f>
        <v>0</v>
      </c>
      <c r="I30" s="64">
        <f>'Matriz de Consumos (u.físicas)'!$F17</f>
        <v>0</v>
      </c>
      <c r="J30" s="64">
        <f>'Matriz de Consumos (u.físicas)'!$F18</f>
        <v>0</v>
      </c>
      <c r="K30" s="64">
        <f>'Matriz de Consumos (u.físicas)'!$F19</f>
        <v>0</v>
      </c>
      <c r="L30" s="135">
        <f t="shared" si="0"/>
        <v>10910.429269567194</v>
      </c>
    </row>
    <row r="31" spans="1:35">
      <c r="A31" s="324"/>
      <c r="B31" s="377" t="s">
        <v>85</v>
      </c>
      <c r="C31" s="454" t="s">
        <v>283</v>
      </c>
      <c r="D31" s="64">
        <f>'Matriz de Consumos (u.físicas)'!$G12</f>
        <v>0</v>
      </c>
      <c r="E31" s="64">
        <f>'Matriz de Consumos (u.físicas)'!$G13</f>
        <v>2837.3921842400009</v>
      </c>
      <c r="F31" s="64">
        <f>'Matriz de Consumos (u.físicas)'!$G14</f>
        <v>8944.7021447904972</v>
      </c>
      <c r="G31" s="64">
        <f>'Matriz de Consumos (u.físicas)'!$G15</f>
        <v>0</v>
      </c>
      <c r="H31" s="64">
        <f>'Matriz de Consumos (u.físicas)'!$G16</f>
        <v>0</v>
      </c>
      <c r="I31" s="64">
        <f>'Matriz de Consumos (u.físicas)'!$G17</f>
        <v>0</v>
      </c>
      <c r="J31" s="64">
        <f>'Matriz de Consumos (u.físicas)'!$G18</f>
        <v>0</v>
      </c>
      <c r="K31" s="64">
        <f>'Matriz de Consumos (u.físicas)'!$G19</f>
        <v>0</v>
      </c>
      <c r="L31" s="135">
        <f t="shared" si="0"/>
        <v>11782.094329030499</v>
      </c>
    </row>
    <row r="32" spans="1:35">
      <c r="A32" s="324"/>
      <c r="B32" s="515" t="s">
        <v>86</v>
      </c>
      <c r="C32" s="454" t="s">
        <v>286</v>
      </c>
      <c r="D32" s="64">
        <f>+'Matriz de Consumos (u.físicas)'!H12</f>
        <v>0</v>
      </c>
      <c r="E32" s="64">
        <f>+'Matriz de Consumos (u.físicas)'!H13</f>
        <v>18938.229771999995</v>
      </c>
      <c r="F32" s="64">
        <f>+'Matriz de Consumos (u.físicas)'!H14</f>
        <v>177.81996699999996</v>
      </c>
      <c r="G32" s="64">
        <f>+'Matriz de Consumos (u.físicas)'!H15</f>
        <v>0</v>
      </c>
      <c r="H32" s="64">
        <f>+'Matriz de Consumos (u.físicas)'!H16</f>
        <v>0</v>
      </c>
      <c r="I32" s="64">
        <f>+'Matriz de Consumos (u.físicas)'!H17</f>
        <v>0</v>
      </c>
      <c r="J32" s="64">
        <f>+'Matriz de Consumos (u.físicas)'!H18</f>
        <v>0</v>
      </c>
      <c r="K32" s="64">
        <f>+'Matriz de Consumos (u.físicas)'!H19</f>
        <v>0</v>
      </c>
      <c r="L32" s="135">
        <f t="shared" si="0"/>
        <v>19116.049738999995</v>
      </c>
    </row>
    <row r="33" spans="1:12">
      <c r="A33" s="324"/>
      <c r="B33" s="515" t="s">
        <v>87</v>
      </c>
      <c r="C33" s="454" t="s">
        <v>286</v>
      </c>
      <c r="D33" s="64">
        <f>+'Matriz de Consumos (u.físicas)'!I12</f>
        <v>0</v>
      </c>
      <c r="E33" s="64">
        <f>+'Matriz de Consumos (u.físicas)'!I13</f>
        <v>2449.2784590000006</v>
      </c>
      <c r="F33" s="64">
        <f>+'Matriz de Consumos (u.físicas)'!I14</f>
        <v>2.5609999999999999</v>
      </c>
      <c r="G33" s="64">
        <f>+'Matriz de Consumos (u.físicas)'!I15</f>
        <v>0</v>
      </c>
      <c r="H33" s="64">
        <f>+'Matriz de Consumos (u.físicas)'!I16</f>
        <v>0</v>
      </c>
      <c r="I33" s="64">
        <f>+'Matriz de Consumos (u.físicas)'!I17</f>
        <v>0</v>
      </c>
      <c r="J33" s="64">
        <f>+'Matriz de Consumos (u.físicas)'!I18</f>
        <v>0</v>
      </c>
      <c r="K33" s="64">
        <f>+'Matriz de Consumos (u.físicas)'!I19</f>
        <v>0</v>
      </c>
      <c r="L33" s="135">
        <f t="shared" si="0"/>
        <v>2451.8394590000007</v>
      </c>
    </row>
    <row r="34" spans="1:12">
      <c r="A34" s="324"/>
      <c r="B34" s="515" t="s">
        <v>88</v>
      </c>
      <c r="C34" s="454" t="s">
        <v>286</v>
      </c>
      <c r="D34" s="64">
        <f>+'Matriz de Consumos (u.físicas)'!J12</f>
        <v>0</v>
      </c>
      <c r="E34" s="64">
        <f>+'Matriz de Consumos (u.físicas)'!J13</f>
        <v>2638.6166849999995</v>
      </c>
      <c r="F34" s="64">
        <f>+'Matriz de Consumos (u.físicas)'!J14</f>
        <v>0.22252588000000001</v>
      </c>
      <c r="G34" s="64">
        <f>+'Matriz de Consumos (u.físicas)'!J15</f>
        <v>0</v>
      </c>
      <c r="H34" s="64">
        <f>+'Matriz de Consumos (u.físicas)'!J16</f>
        <v>0</v>
      </c>
      <c r="I34" s="64">
        <f>+'Matriz de Consumos (u.físicas)'!J17</f>
        <v>0</v>
      </c>
      <c r="J34" s="64">
        <f>+'Matriz de Consumos (u.físicas)'!J18</f>
        <v>0</v>
      </c>
      <c r="K34" s="64">
        <f>+'Matriz de Consumos (u.físicas)'!J19</f>
        <v>0</v>
      </c>
      <c r="L34" s="135">
        <f t="shared" si="0"/>
        <v>2638.8392108799994</v>
      </c>
    </row>
    <row r="35" spans="1:12" ht="15">
      <c r="A35" s="324"/>
      <c r="B35" s="377" t="s">
        <v>89</v>
      </c>
      <c r="C35" s="454" t="s">
        <v>300</v>
      </c>
      <c r="D35" s="64">
        <f>'Matriz de Consumos (u.físicas)'!$K12</f>
        <v>0</v>
      </c>
      <c r="E35" s="64">
        <f>'Matriz de Consumos (u.físicas)'!$K13</f>
        <v>120.39452894985608</v>
      </c>
      <c r="F35" s="64">
        <f>'Matriz de Consumos (u.físicas)'!$K14</f>
        <v>1.381947</v>
      </c>
      <c r="G35" s="64">
        <f>'Matriz de Consumos (u.físicas)'!$K15</f>
        <v>0</v>
      </c>
      <c r="H35" s="64">
        <f>'Matriz de Consumos (u.físicas)'!$K16</f>
        <v>0</v>
      </c>
      <c r="I35" s="64">
        <f>'Matriz de Consumos (u.físicas)'!$K17</f>
        <v>0</v>
      </c>
      <c r="J35" s="64">
        <f>'Matriz de Consumos (u.físicas)'!$K18</f>
        <v>0</v>
      </c>
      <c r="K35" s="64">
        <f>'Matriz de Consumos (u.físicas)'!$K19</f>
        <v>0</v>
      </c>
      <c r="L35" s="135">
        <f t="shared" si="0"/>
        <v>121.77647594985608</v>
      </c>
    </row>
    <row r="36" spans="1:12">
      <c r="A36" s="324"/>
      <c r="B36" s="324"/>
      <c r="C36" s="324"/>
      <c r="D36" s="324"/>
      <c r="E36" s="324"/>
      <c r="F36" s="324"/>
      <c r="G36" s="324"/>
      <c r="H36" s="324"/>
      <c r="I36" s="324"/>
      <c r="J36" s="324"/>
    </row>
    <row r="37" spans="1:12">
      <c r="A37" s="324"/>
      <c r="B37" s="324"/>
      <c r="C37" s="324"/>
      <c r="D37" s="324"/>
      <c r="E37" s="324"/>
      <c r="F37" s="324"/>
      <c r="G37" s="324"/>
      <c r="H37" s="324"/>
      <c r="I37" s="324"/>
      <c r="J37" s="324"/>
    </row>
    <row r="38" spans="1:12">
      <c r="A38" s="66"/>
      <c r="B38" s="66"/>
      <c r="C38" s="324"/>
      <c r="D38" s="324"/>
      <c r="E38" s="324"/>
      <c r="F38" s="324"/>
      <c r="G38" s="324"/>
      <c r="H38" s="324"/>
      <c r="I38" s="324"/>
      <c r="J38" s="324"/>
    </row>
    <row r="39" spans="1:12">
      <c r="A39" s="66"/>
      <c r="B39" s="66" t="s">
        <v>301</v>
      </c>
      <c r="C39" s="324"/>
      <c r="D39" s="324"/>
      <c r="E39" s="324"/>
      <c r="F39" s="324"/>
      <c r="G39" s="324"/>
      <c r="H39" s="324"/>
      <c r="I39" s="324"/>
      <c r="J39" s="324"/>
    </row>
    <row r="40" spans="1:12">
      <c r="A40" s="66"/>
      <c r="B40" s="66" t="s">
        <v>302</v>
      </c>
    </row>
    <row r="41" spans="1:12">
      <c r="A41" s="66"/>
      <c r="B41" s="66" t="s">
        <v>303</v>
      </c>
    </row>
    <row r="42" spans="1:12">
      <c r="A42" s="66"/>
      <c r="B42" s="66" t="s">
        <v>93</v>
      </c>
    </row>
    <row r="43" spans="1:12">
      <c r="A43" s="66"/>
      <c r="B43" s="66" t="s">
        <v>142</v>
      </c>
    </row>
    <row r="44" spans="1:12">
      <c r="A44" s="66"/>
      <c r="B44" s="66"/>
    </row>
    <row r="45" spans="1:12">
      <c r="A45" s="66"/>
      <c r="B45" s="66"/>
    </row>
  </sheetData>
  <mergeCells count="11">
    <mergeCell ref="B8:B9"/>
    <mergeCell ref="C8:C9"/>
    <mergeCell ref="D8:D9"/>
    <mergeCell ref="E8:E9"/>
    <mergeCell ref="F8:F9"/>
    <mergeCell ref="L8:L9"/>
    <mergeCell ref="G8:G9"/>
    <mergeCell ref="H8:H9"/>
    <mergeCell ref="I8:I9"/>
    <mergeCell ref="J8:J9"/>
    <mergeCell ref="K8:K9"/>
  </mergeCells>
  <hyperlinks>
    <hyperlink ref="B6" location="Índice!A1" display="VOLVER A INDICE" xr:uid="{00000000-0004-0000-1B00-000000000000}"/>
  </hyperlinks>
  <pageMargins left="0.75" right="0.75" top="1" bottom="1" header="0" footer="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31">
    <tabColor theme="6" tint="0.39997558519241921"/>
  </sheetPr>
  <dimension ref="A1:P64"/>
  <sheetViews>
    <sheetView workbookViewId="0"/>
  </sheetViews>
  <sheetFormatPr defaultColWidth="11.42578125" defaultRowHeight="12.75" outlineLevelRow="1"/>
  <cols>
    <col min="1" max="1" width="1.7109375" style="281" customWidth="1"/>
    <col min="2" max="2" width="35.140625" style="281" customWidth="1"/>
    <col min="3" max="3" width="19.7109375" style="281" customWidth="1"/>
    <col min="4" max="4" width="11.42578125" style="281"/>
    <col min="5" max="5" width="0" style="281" hidden="1" customWidth="1"/>
    <col min="6" max="10" width="11.42578125" style="281"/>
    <col min="11" max="16" width="11.42578125" style="280"/>
    <col min="17" max="16384" width="11.42578125" style="281"/>
  </cols>
  <sheetData>
    <row r="1" spans="1:10" ht="6.75" customHeight="1">
      <c r="A1" s="278"/>
      <c r="B1" s="278"/>
      <c r="C1" s="278"/>
      <c r="D1" s="278"/>
      <c r="E1" s="278"/>
      <c r="F1" s="278"/>
    </row>
    <row r="2" spans="1:10" s="311" customFormat="1" ht="15.95" customHeight="1">
      <c r="A2" s="293"/>
      <c r="B2" s="80" t="s">
        <v>128</v>
      </c>
      <c r="C2" s="80"/>
      <c r="E2" s="147" t="s">
        <v>78</v>
      </c>
      <c r="F2" s="356"/>
      <c r="G2" s="357"/>
      <c r="H2" s="313"/>
      <c r="I2" s="313"/>
      <c r="J2" s="313"/>
    </row>
    <row r="3" spans="1:10" s="311" customFormat="1" ht="15.95" customHeight="1">
      <c r="A3" s="293"/>
      <c r="B3" s="80" t="s">
        <v>76</v>
      </c>
      <c r="C3" s="80"/>
      <c r="D3" s="356"/>
      <c r="E3" s="356"/>
      <c r="F3" s="356"/>
      <c r="G3" s="357"/>
      <c r="H3" s="313"/>
      <c r="I3" s="313"/>
      <c r="J3" s="313"/>
    </row>
    <row r="4" spans="1:10" s="311" customFormat="1" ht="15.95" customHeight="1">
      <c r="A4" s="293"/>
      <c r="B4" s="80" t="s">
        <v>304</v>
      </c>
      <c r="C4" s="80"/>
      <c r="D4" s="356"/>
      <c r="E4" s="356"/>
      <c r="F4" s="356"/>
      <c r="G4" s="357"/>
      <c r="H4" s="313"/>
      <c r="I4" s="313"/>
      <c r="J4" s="313"/>
    </row>
    <row r="5" spans="1:10" s="311" customFormat="1" ht="15.95" customHeight="1">
      <c r="A5" s="293"/>
      <c r="B5" s="67" t="s">
        <v>78</v>
      </c>
      <c r="C5" s="80"/>
      <c r="D5" s="356"/>
      <c r="E5" s="356"/>
      <c r="F5" s="356"/>
      <c r="G5" s="357"/>
      <c r="H5" s="313"/>
      <c r="I5" s="313"/>
      <c r="J5" s="313"/>
    </row>
    <row r="6" spans="1:10" s="311" customFormat="1" ht="15.95" customHeight="1">
      <c r="A6" s="293"/>
      <c r="B6" s="67"/>
      <c r="C6" s="80"/>
      <c r="D6" s="356"/>
      <c r="E6" s="356"/>
      <c r="F6" s="356"/>
      <c r="G6" s="357"/>
      <c r="H6" s="313"/>
      <c r="I6" s="313"/>
      <c r="J6" s="313"/>
    </row>
    <row r="7" spans="1:10" s="311" customFormat="1" ht="15.95" customHeight="1">
      <c r="A7" s="293"/>
      <c r="B7" s="523"/>
      <c r="C7" s="48" t="s">
        <v>181</v>
      </c>
      <c r="D7" s="356"/>
      <c r="E7" s="356"/>
      <c r="F7" s="356"/>
      <c r="G7" s="357"/>
      <c r="H7" s="313"/>
      <c r="I7" s="313"/>
      <c r="J7" s="313"/>
    </row>
    <row r="8" spans="1:10" s="311" customFormat="1" ht="15.95" customHeight="1">
      <c r="A8" s="293"/>
      <c r="B8" s="433" t="s">
        <v>182</v>
      </c>
      <c r="C8" s="366">
        <f>'Producción bruta (u.físicas)'!$E$30</f>
        <v>304.73266559362912</v>
      </c>
      <c r="D8" s="356"/>
      <c r="E8" s="356"/>
      <c r="F8" s="356"/>
      <c r="G8" s="357"/>
      <c r="H8" s="313"/>
      <c r="I8" s="313"/>
      <c r="J8" s="313"/>
    </row>
    <row r="9" spans="1:10" s="311" customFormat="1" ht="15.95" customHeight="1">
      <c r="A9" s="293"/>
      <c r="B9" s="433" t="s">
        <v>183</v>
      </c>
      <c r="C9" s="366">
        <f>'Balance Energético (u.físicas)'!V10</f>
        <v>1.6372345599999998</v>
      </c>
      <c r="D9" s="356"/>
      <c r="E9" s="356"/>
      <c r="F9" s="356"/>
      <c r="G9" s="357"/>
      <c r="H9" s="313"/>
      <c r="I9" s="313"/>
      <c r="J9" s="313"/>
    </row>
    <row r="10" spans="1:10" s="311" customFormat="1" ht="15.95" customHeight="1">
      <c r="A10" s="293"/>
      <c r="B10" s="433" t="s">
        <v>184</v>
      </c>
      <c r="C10" s="366">
        <f>'Balance Energético (u.físicas)'!V11</f>
        <v>12.391991880215679</v>
      </c>
      <c r="D10" s="356"/>
      <c r="E10" s="80"/>
      <c r="F10" s="356"/>
      <c r="G10" s="357"/>
      <c r="H10" s="313"/>
      <c r="I10" s="313"/>
      <c r="J10" s="313"/>
    </row>
    <row r="11" spans="1:10" s="311" customFormat="1" ht="15.95" customHeight="1">
      <c r="A11" s="293"/>
      <c r="B11" s="433" t="s">
        <v>185</v>
      </c>
      <c r="C11" s="366">
        <f>'Balance Energético (u.físicas)'!$V$14</f>
        <v>4.4318266041911789</v>
      </c>
      <c r="D11" s="356"/>
      <c r="F11" s="356"/>
      <c r="G11" s="357"/>
      <c r="H11" s="313"/>
      <c r="I11" s="313"/>
      <c r="J11" s="313"/>
    </row>
    <row r="12" spans="1:10" s="311" customFormat="1" ht="15.95" customHeight="1">
      <c r="A12" s="293"/>
      <c r="B12" s="432" t="s">
        <v>117</v>
      </c>
      <c r="C12" s="518">
        <f>'Matriz de Consumos (u.físicas)'!$V$9</f>
        <v>289.79031515760892</v>
      </c>
      <c r="D12" s="356"/>
      <c r="E12" s="356"/>
      <c r="F12" s="356"/>
      <c r="G12" s="357"/>
      <c r="H12" s="313"/>
      <c r="I12" s="313"/>
      <c r="J12" s="313"/>
    </row>
    <row r="13" spans="1:10" s="311" customFormat="1" ht="15.95" customHeight="1">
      <c r="A13" s="293"/>
      <c r="B13" s="525" t="s">
        <v>186</v>
      </c>
      <c r="C13" s="430">
        <f>'Matriz de Consumos (u.físicas)'!$V$22</f>
        <v>77.368801427455438</v>
      </c>
      <c r="D13" s="356"/>
      <c r="E13" s="356"/>
      <c r="F13" s="356"/>
      <c r="G13" s="357"/>
      <c r="H13" s="313"/>
      <c r="I13" s="313"/>
      <c r="J13" s="313"/>
    </row>
    <row r="14" spans="1:10" s="311" customFormat="1" ht="15.95" customHeight="1">
      <c r="A14" s="293"/>
      <c r="B14" s="525" t="s">
        <v>187</v>
      </c>
      <c r="C14" s="430">
        <f>+SUM(C15:C19)</f>
        <v>212.42151373015352</v>
      </c>
      <c r="D14" s="356"/>
      <c r="E14" s="356"/>
      <c r="F14" s="356"/>
      <c r="G14" s="357"/>
      <c r="H14" s="313"/>
      <c r="I14" s="313"/>
      <c r="J14" s="313"/>
    </row>
    <row r="15" spans="1:10" s="311" customFormat="1" ht="15.95" customHeight="1" outlineLevel="1">
      <c r="A15" s="293"/>
      <c r="B15" s="526" t="s">
        <v>188</v>
      </c>
      <c r="C15" s="517">
        <f>+($C$12-$C$13)*(E15/SUM($E$15:$E$19))</f>
        <v>102.35298840000004</v>
      </c>
      <c r="D15" s="356"/>
      <c r="E15" s="517">
        <v>987.09222012960004</v>
      </c>
      <c r="F15" s="356"/>
      <c r="G15" s="357"/>
      <c r="H15" s="313"/>
      <c r="I15" s="313"/>
      <c r="J15" s="313"/>
    </row>
    <row r="16" spans="1:10" s="311" customFormat="1" ht="15.95" customHeight="1" outlineLevel="1">
      <c r="A16" s="293"/>
      <c r="B16" s="527" t="s">
        <v>189</v>
      </c>
      <c r="C16" s="517">
        <f>+($C$12-$C$13)*(E16/SUM($E$15:$E$19))</f>
        <v>13.470264253836589</v>
      </c>
      <c r="D16" s="356"/>
      <c r="E16" s="517">
        <v>129.90722846400001</v>
      </c>
      <c r="F16" s="356"/>
      <c r="G16" s="357"/>
      <c r="H16" s="313"/>
      <c r="I16" s="313"/>
      <c r="J16" s="313"/>
    </row>
    <row r="17" spans="1:16" s="311" customFormat="1" ht="15.95" customHeight="1" outlineLevel="1">
      <c r="A17" s="293"/>
      <c r="B17" s="527" t="s">
        <v>190</v>
      </c>
      <c r="C17" s="517">
        <f>+($C$12-$C$13)*(E17/SUM($E$15:$E$19))</f>
        <v>87.508126169639183</v>
      </c>
      <c r="D17" s="356"/>
      <c r="E17" s="517">
        <v>843.92836877999991</v>
      </c>
      <c r="F17" s="356"/>
      <c r="G17" s="357"/>
      <c r="H17" s="313"/>
      <c r="I17" s="313"/>
      <c r="J17" s="313"/>
    </row>
    <row r="18" spans="1:16" s="311" customFormat="1" ht="15.95" customHeight="1" outlineLevel="1">
      <c r="A18" s="293"/>
      <c r="B18" s="527" t="s">
        <v>191</v>
      </c>
      <c r="C18" s="517">
        <f>+($C$12-$C$13)*(E18/SUM($E$15:$E$19))</f>
        <v>4.4232746827042737</v>
      </c>
      <c r="D18" s="356"/>
      <c r="E18" s="517">
        <v>42.65806104</v>
      </c>
      <c r="F18" s="356"/>
      <c r="G18" s="357"/>
      <c r="H18" s="313"/>
      <c r="I18" s="313"/>
      <c r="J18" s="313"/>
    </row>
    <row r="19" spans="1:16" s="311" customFormat="1" ht="15.75" customHeight="1" outlineLevel="1">
      <c r="A19" s="293"/>
      <c r="B19" s="527" t="s">
        <v>192</v>
      </c>
      <c r="C19" s="517">
        <f>+($C$12-$C$13)*(E19/SUM($E$15:$E$19))</f>
        <v>4.6668602239734573</v>
      </c>
      <c r="D19" s="356"/>
      <c r="E19" s="517">
        <v>45.007199999999997</v>
      </c>
      <c r="F19" s="356"/>
      <c r="G19" s="357"/>
      <c r="H19" s="313"/>
      <c r="I19" s="313"/>
      <c r="J19" s="313"/>
    </row>
    <row r="20" spans="1:16" s="311" customFormat="1" ht="15.95" customHeight="1">
      <c r="A20" s="293"/>
      <c r="B20" s="456"/>
      <c r="C20" s="524"/>
      <c r="D20" s="356"/>
      <c r="E20" s="356"/>
      <c r="F20" s="356"/>
      <c r="G20" s="357"/>
      <c r="H20" s="313"/>
      <c r="I20" s="313"/>
      <c r="J20" s="313"/>
    </row>
    <row r="21" spans="1:16">
      <c r="A21" s="278"/>
      <c r="B21" s="66"/>
      <c r="C21" s="187"/>
      <c r="D21" s="187"/>
      <c r="E21" s="187"/>
      <c r="F21" s="187"/>
      <c r="G21" s="239"/>
      <c r="H21" s="280"/>
      <c r="I21" s="280"/>
      <c r="J21" s="280"/>
      <c r="K21" s="281"/>
      <c r="L21" s="281"/>
      <c r="M21" s="281"/>
      <c r="N21" s="281"/>
      <c r="O21" s="281"/>
      <c r="P21" s="281"/>
    </row>
    <row r="22" spans="1:16">
      <c r="A22" s="278"/>
      <c r="B22" s="66" t="s">
        <v>93</v>
      </c>
      <c r="C22" s="187"/>
      <c r="D22" s="187"/>
      <c r="E22" s="187"/>
      <c r="F22" s="187"/>
      <c r="G22" s="239"/>
      <c r="H22" s="280"/>
      <c r="I22" s="280"/>
      <c r="J22" s="280"/>
      <c r="K22" s="281"/>
      <c r="L22" s="281"/>
      <c r="M22" s="281"/>
      <c r="N22" s="281"/>
      <c r="O22" s="281"/>
      <c r="P22" s="281"/>
    </row>
    <row r="23" spans="1:16">
      <c r="A23" s="278"/>
      <c r="B23" s="66" t="s">
        <v>142</v>
      </c>
      <c r="C23" s="358"/>
      <c r="D23" s="358"/>
      <c r="E23" s="358"/>
      <c r="F23" s="358"/>
      <c r="G23" s="359"/>
      <c r="H23" s="280"/>
      <c r="I23" s="280"/>
      <c r="J23" s="280"/>
      <c r="K23" s="281"/>
      <c r="L23" s="281"/>
      <c r="M23" s="281"/>
      <c r="N23" s="281"/>
      <c r="O23" s="281"/>
      <c r="P23" s="281"/>
    </row>
    <row r="24" spans="1:16">
      <c r="A24" s="278"/>
      <c r="B24" s="66"/>
      <c r="C24" s="358"/>
      <c r="D24" s="358"/>
      <c r="E24" s="358"/>
      <c r="F24" s="358"/>
      <c r="G24" s="359"/>
      <c r="H24" s="280"/>
      <c r="I24" s="280"/>
      <c r="J24" s="280"/>
      <c r="K24" s="281"/>
      <c r="L24" s="281"/>
      <c r="M24" s="281"/>
      <c r="N24" s="281"/>
      <c r="O24" s="281"/>
      <c r="P24" s="281"/>
    </row>
    <row r="25" spans="1:16">
      <c r="A25" s="278"/>
      <c r="B25" s="279"/>
      <c r="C25" s="279"/>
      <c r="D25" s="279"/>
      <c r="E25" s="279"/>
      <c r="F25" s="279"/>
      <c r="G25" s="280"/>
      <c r="H25" s="280"/>
      <c r="I25" s="280"/>
      <c r="J25" s="280"/>
      <c r="K25" s="281"/>
      <c r="L25" s="281"/>
      <c r="M25" s="281"/>
      <c r="N25" s="281"/>
      <c r="O25" s="281"/>
      <c r="P25" s="281"/>
    </row>
    <row r="26" spans="1:16">
      <c r="B26" s="280"/>
      <c r="C26" s="280"/>
      <c r="D26" s="280"/>
      <c r="E26" s="280"/>
      <c r="F26" s="280"/>
      <c r="G26" s="280"/>
      <c r="H26" s="280"/>
      <c r="I26" s="280"/>
      <c r="J26" s="280"/>
      <c r="K26" s="281"/>
      <c r="L26" s="281"/>
      <c r="M26" s="281"/>
      <c r="N26" s="281"/>
      <c r="O26" s="281"/>
      <c r="P26" s="281"/>
    </row>
    <row r="27" spans="1:16">
      <c r="B27" s="280"/>
      <c r="C27" s="280"/>
      <c r="D27" s="280"/>
      <c r="E27" s="280"/>
      <c r="F27" s="280"/>
      <c r="G27" s="280"/>
      <c r="H27" s="280"/>
      <c r="I27" s="280"/>
      <c r="J27" s="280"/>
      <c r="K27" s="281"/>
      <c r="L27" s="281"/>
      <c r="M27" s="281"/>
      <c r="N27" s="281"/>
      <c r="O27" s="281"/>
      <c r="P27" s="281"/>
    </row>
    <row r="28" spans="1:16">
      <c r="B28" s="280"/>
      <c r="C28" s="280"/>
      <c r="D28" s="280"/>
      <c r="E28" s="280"/>
      <c r="F28" s="280"/>
      <c r="G28" s="280"/>
      <c r="H28" s="280"/>
      <c r="I28" s="280"/>
      <c r="J28" s="280"/>
      <c r="K28" s="281"/>
      <c r="L28" s="281"/>
      <c r="M28" s="281"/>
      <c r="N28" s="281"/>
      <c r="O28" s="281"/>
      <c r="P28" s="281"/>
    </row>
    <row r="29" spans="1:16">
      <c r="B29" s="280"/>
      <c r="C29" s="280"/>
      <c r="D29" s="280"/>
      <c r="E29" s="280"/>
      <c r="F29" s="280"/>
      <c r="G29" s="280"/>
      <c r="H29" s="280"/>
      <c r="I29" s="280"/>
      <c r="J29" s="280"/>
      <c r="K29" s="281"/>
      <c r="L29" s="281"/>
      <c r="M29" s="281"/>
      <c r="N29" s="281"/>
      <c r="O29" s="281"/>
      <c r="P29" s="281"/>
    </row>
    <row r="30" spans="1:16">
      <c r="B30" s="280"/>
      <c r="C30" s="280"/>
      <c r="D30" s="280"/>
      <c r="E30" s="280"/>
      <c r="F30" s="280"/>
      <c r="G30" s="280"/>
      <c r="H30" s="280"/>
      <c r="I30" s="280"/>
      <c r="J30" s="280"/>
      <c r="K30" s="281"/>
      <c r="L30" s="281"/>
      <c r="M30" s="281"/>
      <c r="N30" s="281"/>
      <c r="O30" s="281"/>
      <c r="P30" s="281"/>
    </row>
    <row r="31" spans="1:16">
      <c r="B31" s="280"/>
      <c r="C31" s="280"/>
      <c r="D31" s="280"/>
      <c r="E31" s="280"/>
      <c r="F31" s="280"/>
      <c r="G31" s="280"/>
      <c r="H31" s="280"/>
      <c r="I31" s="280"/>
      <c r="J31" s="280"/>
      <c r="K31" s="281"/>
      <c r="L31" s="281"/>
      <c r="M31" s="281"/>
      <c r="N31" s="281"/>
      <c r="O31" s="281"/>
      <c r="P31" s="281"/>
    </row>
    <row r="32" spans="1:16">
      <c r="B32" s="280"/>
      <c r="C32" s="280"/>
      <c r="D32" s="280"/>
      <c r="E32" s="280"/>
      <c r="F32" s="280"/>
      <c r="G32" s="280"/>
      <c r="H32" s="280"/>
      <c r="I32" s="280"/>
      <c r="J32" s="280"/>
      <c r="K32" s="281"/>
      <c r="L32" s="281"/>
      <c r="M32" s="281"/>
      <c r="N32" s="281"/>
      <c r="O32" s="281"/>
      <c r="P32" s="281"/>
    </row>
    <row r="33" spans="2:16">
      <c r="B33" s="280"/>
      <c r="C33" s="280"/>
      <c r="D33" s="280"/>
      <c r="E33" s="280"/>
      <c r="F33" s="280"/>
      <c r="G33" s="280"/>
      <c r="H33" s="280"/>
      <c r="I33" s="280"/>
      <c r="J33" s="280"/>
      <c r="K33" s="281"/>
      <c r="L33" s="281"/>
      <c r="M33" s="281"/>
      <c r="N33" s="281"/>
      <c r="O33" s="281"/>
      <c r="P33" s="281"/>
    </row>
    <row r="34" spans="2:16">
      <c r="B34" s="280"/>
      <c r="C34" s="280"/>
      <c r="D34" s="280"/>
      <c r="E34" s="280"/>
      <c r="F34" s="280"/>
      <c r="G34" s="280"/>
      <c r="H34" s="280"/>
      <c r="I34" s="280"/>
      <c r="J34" s="280"/>
      <c r="K34" s="281"/>
      <c r="L34" s="281"/>
      <c r="M34" s="281"/>
      <c r="N34" s="281"/>
      <c r="O34" s="281"/>
      <c r="P34" s="281"/>
    </row>
    <row r="35" spans="2:16">
      <c r="B35" s="280"/>
      <c r="C35" s="280"/>
      <c r="D35" s="280"/>
      <c r="E35" s="280"/>
      <c r="F35" s="280"/>
      <c r="G35" s="280"/>
      <c r="H35" s="280"/>
      <c r="I35" s="280"/>
      <c r="J35" s="280"/>
      <c r="K35" s="281"/>
      <c r="L35" s="281"/>
      <c r="M35" s="281"/>
      <c r="N35" s="281"/>
      <c r="O35" s="281"/>
      <c r="P35" s="281"/>
    </row>
    <row r="36" spans="2:16">
      <c r="B36" s="280"/>
      <c r="C36" s="280"/>
      <c r="D36" s="280"/>
      <c r="E36" s="280"/>
      <c r="F36" s="280"/>
      <c r="G36" s="280"/>
      <c r="H36" s="280"/>
      <c r="I36" s="280"/>
      <c r="J36" s="280"/>
      <c r="K36" s="281"/>
      <c r="L36" s="281"/>
      <c r="M36" s="281"/>
      <c r="N36" s="281"/>
      <c r="O36" s="281"/>
      <c r="P36" s="281"/>
    </row>
    <row r="37" spans="2:16">
      <c r="B37" s="280"/>
      <c r="C37" s="280"/>
      <c r="D37" s="280"/>
      <c r="E37" s="280"/>
      <c r="F37" s="280"/>
      <c r="G37" s="280"/>
      <c r="H37" s="280"/>
      <c r="I37" s="280"/>
      <c r="J37" s="280"/>
      <c r="K37" s="281"/>
      <c r="L37" s="281"/>
      <c r="M37" s="281"/>
      <c r="N37" s="281"/>
      <c r="O37" s="281"/>
      <c r="P37" s="281"/>
    </row>
    <row r="38" spans="2:16">
      <c r="B38" s="280"/>
      <c r="C38" s="280"/>
      <c r="D38" s="280"/>
      <c r="E38" s="280"/>
      <c r="F38" s="280"/>
      <c r="G38" s="280"/>
      <c r="H38" s="280"/>
      <c r="I38" s="280"/>
      <c r="J38" s="280"/>
      <c r="K38" s="281"/>
      <c r="L38" s="281"/>
      <c r="M38" s="281"/>
      <c r="N38" s="281"/>
      <c r="O38" s="281"/>
      <c r="P38" s="281"/>
    </row>
    <row r="39" spans="2:16">
      <c r="B39" s="280"/>
      <c r="C39" s="280"/>
      <c r="D39" s="280"/>
      <c r="E39" s="280"/>
      <c r="F39" s="280"/>
      <c r="G39" s="280"/>
      <c r="H39" s="280"/>
      <c r="I39" s="280"/>
      <c r="J39" s="280"/>
      <c r="K39" s="281"/>
      <c r="L39" s="281"/>
      <c r="M39" s="281"/>
      <c r="N39" s="281"/>
      <c r="O39" s="281"/>
      <c r="P39" s="281"/>
    </row>
    <row r="40" spans="2:16">
      <c r="B40" s="280"/>
      <c r="C40" s="280"/>
      <c r="D40" s="280"/>
      <c r="E40" s="280"/>
      <c r="F40" s="280"/>
      <c r="G40" s="280"/>
      <c r="H40" s="280"/>
      <c r="I40" s="280"/>
      <c r="J40" s="280"/>
      <c r="K40" s="281"/>
      <c r="L40" s="281"/>
      <c r="M40" s="281"/>
      <c r="N40" s="281"/>
      <c r="O40" s="281"/>
      <c r="P40" s="281"/>
    </row>
    <row r="41" spans="2:16">
      <c r="B41" s="280"/>
      <c r="C41" s="280"/>
      <c r="D41" s="280"/>
      <c r="E41" s="280"/>
      <c r="F41" s="280"/>
      <c r="G41" s="280"/>
      <c r="H41" s="280"/>
      <c r="I41" s="280"/>
      <c r="J41" s="280"/>
      <c r="K41" s="281"/>
      <c r="L41" s="281"/>
      <c r="M41" s="281"/>
      <c r="N41" s="281"/>
      <c r="O41" s="281"/>
      <c r="P41" s="281"/>
    </row>
    <row r="42" spans="2:16">
      <c r="B42" s="280"/>
      <c r="C42" s="280"/>
      <c r="D42" s="280"/>
      <c r="E42" s="280"/>
      <c r="F42" s="280"/>
      <c r="G42" s="280"/>
      <c r="H42" s="280"/>
      <c r="I42" s="280"/>
      <c r="J42" s="280"/>
      <c r="K42" s="281"/>
      <c r="L42" s="281"/>
      <c r="M42" s="281"/>
      <c r="N42" s="281"/>
      <c r="O42" s="281"/>
      <c r="P42" s="281"/>
    </row>
    <row r="43" spans="2:16">
      <c r="B43" s="280"/>
      <c r="C43" s="280"/>
      <c r="D43" s="280"/>
      <c r="E43" s="280"/>
      <c r="F43" s="280"/>
      <c r="G43" s="280"/>
      <c r="H43" s="280"/>
      <c r="I43" s="280"/>
      <c r="J43" s="280"/>
      <c r="K43" s="281"/>
      <c r="L43" s="281"/>
      <c r="M43" s="281"/>
      <c r="N43" s="281"/>
      <c r="O43" s="281"/>
      <c r="P43" s="281"/>
    </row>
    <row r="44" spans="2:16">
      <c r="B44" s="280"/>
      <c r="C44" s="280"/>
      <c r="D44" s="280"/>
      <c r="E44" s="280"/>
      <c r="F44" s="280"/>
      <c r="G44" s="280"/>
      <c r="H44" s="280"/>
      <c r="I44" s="280"/>
      <c r="J44" s="280"/>
      <c r="K44" s="281"/>
      <c r="L44" s="281"/>
      <c r="M44" s="281"/>
      <c r="N44" s="281"/>
      <c r="O44" s="281"/>
      <c r="P44" s="281"/>
    </row>
    <row r="45" spans="2:16">
      <c r="B45" s="280"/>
      <c r="C45" s="280"/>
      <c r="D45" s="280"/>
      <c r="E45" s="280"/>
      <c r="F45" s="280"/>
      <c r="G45" s="280"/>
      <c r="H45" s="280"/>
      <c r="I45" s="280"/>
      <c r="J45" s="280"/>
      <c r="K45" s="281"/>
      <c r="L45" s="281"/>
      <c r="M45" s="281"/>
      <c r="N45" s="281"/>
      <c r="O45" s="281"/>
      <c r="P45" s="281"/>
    </row>
    <row r="46" spans="2:16">
      <c r="B46" s="280"/>
      <c r="C46" s="280"/>
      <c r="D46" s="280"/>
      <c r="E46" s="280"/>
      <c r="F46" s="280"/>
      <c r="G46" s="280"/>
      <c r="H46" s="280"/>
      <c r="I46" s="280"/>
      <c r="J46" s="280"/>
      <c r="K46" s="281"/>
      <c r="L46" s="281"/>
      <c r="M46" s="281"/>
      <c r="N46" s="281"/>
      <c r="O46" s="281"/>
      <c r="P46" s="281"/>
    </row>
    <row r="47" spans="2:16">
      <c r="B47" s="280"/>
      <c r="C47" s="280"/>
      <c r="D47" s="280"/>
      <c r="E47" s="280"/>
      <c r="F47" s="280"/>
      <c r="G47" s="280"/>
      <c r="H47" s="280"/>
      <c r="I47" s="280"/>
      <c r="J47" s="280"/>
      <c r="K47" s="281"/>
      <c r="L47" s="281"/>
      <c r="M47" s="281"/>
      <c r="N47" s="281"/>
      <c r="O47" s="281"/>
      <c r="P47" s="281"/>
    </row>
    <row r="48" spans="2:16">
      <c r="B48" s="280"/>
      <c r="C48" s="280"/>
      <c r="D48" s="280"/>
      <c r="E48" s="280"/>
      <c r="F48" s="280"/>
      <c r="G48" s="280"/>
      <c r="H48" s="280"/>
      <c r="I48" s="280"/>
      <c r="J48" s="280"/>
      <c r="K48" s="281"/>
      <c r="L48" s="281"/>
      <c r="M48" s="281"/>
      <c r="N48" s="281"/>
      <c r="O48" s="281"/>
      <c r="P48" s="281"/>
    </row>
    <row r="49" spans="2:16">
      <c r="B49" s="280"/>
      <c r="C49" s="280"/>
      <c r="D49" s="280"/>
      <c r="E49" s="280"/>
      <c r="F49" s="280"/>
      <c r="G49" s="280"/>
      <c r="H49" s="280"/>
      <c r="I49" s="280"/>
      <c r="J49" s="280"/>
      <c r="K49" s="281"/>
      <c r="L49" s="281"/>
      <c r="M49" s="281"/>
      <c r="N49" s="281"/>
      <c r="O49" s="281"/>
      <c r="P49" s="281"/>
    </row>
    <row r="50" spans="2:16">
      <c r="B50" s="280"/>
      <c r="C50" s="280"/>
      <c r="D50" s="280"/>
      <c r="E50" s="280"/>
      <c r="F50" s="280"/>
      <c r="G50" s="280"/>
      <c r="H50" s="280"/>
      <c r="I50" s="280"/>
      <c r="J50" s="280"/>
      <c r="K50" s="281"/>
      <c r="L50" s="281"/>
      <c r="M50" s="281"/>
      <c r="N50" s="281"/>
      <c r="O50" s="281"/>
      <c r="P50" s="281"/>
    </row>
    <row r="51" spans="2:16">
      <c r="B51" s="280"/>
      <c r="C51" s="280"/>
      <c r="D51" s="280"/>
      <c r="E51" s="280"/>
      <c r="F51" s="280"/>
      <c r="G51" s="280"/>
      <c r="H51" s="280"/>
      <c r="I51" s="280"/>
      <c r="J51" s="280"/>
      <c r="K51" s="281"/>
      <c r="L51" s="281"/>
      <c r="M51" s="281"/>
      <c r="N51" s="281"/>
      <c r="O51" s="281"/>
      <c r="P51" s="281"/>
    </row>
    <row r="52" spans="2:16">
      <c r="B52" s="280"/>
      <c r="C52" s="280"/>
      <c r="D52" s="280"/>
      <c r="E52" s="280"/>
      <c r="F52" s="280"/>
      <c r="G52" s="280"/>
      <c r="H52" s="280"/>
      <c r="I52" s="280"/>
      <c r="J52" s="280"/>
      <c r="K52" s="281"/>
      <c r="L52" s="281"/>
      <c r="M52" s="281"/>
      <c r="N52" s="281"/>
      <c r="O52" s="281"/>
      <c r="P52" s="281"/>
    </row>
    <row r="53" spans="2:16">
      <c r="B53" s="280"/>
      <c r="C53" s="280"/>
      <c r="D53" s="280"/>
      <c r="E53" s="280"/>
      <c r="F53" s="280"/>
      <c r="G53" s="280"/>
      <c r="H53" s="280"/>
      <c r="I53" s="280"/>
      <c r="J53" s="280"/>
      <c r="K53" s="281"/>
      <c r="L53" s="281"/>
      <c r="M53" s="281"/>
      <c r="N53" s="281"/>
      <c r="O53" s="281"/>
      <c r="P53" s="281"/>
    </row>
    <row r="54" spans="2:16">
      <c r="B54" s="280"/>
      <c r="C54" s="280"/>
      <c r="D54" s="280"/>
      <c r="E54" s="280"/>
      <c r="F54" s="280"/>
      <c r="G54" s="280"/>
      <c r="H54" s="280"/>
      <c r="I54" s="280"/>
      <c r="J54" s="280"/>
      <c r="K54" s="281"/>
      <c r="L54" s="281"/>
      <c r="M54" s="281"/>
      <c r="N54" s="281"/>
      <c r="O54" s="281"/>
      <c r="P54" s="281"/>
    </row>
    <row r="55" spans="2:16">
      <c r="B55" s="280"/>
      <c r="C55" s="280"/>
      <c r="D55" s="280"/>
      <c r="E55" s="280"/>
      <c r="F55" s="280"/>
      <c r="G55" s="280"/>
      <c r="H55" s="280"/>
      <c r="I55" s="280"/>
      <c r="J55" s="280"/>
      <c r="K55" s="281"/>
      <c r="L55" s="281"/>
      <c r="M55" s="281"/>
      <c r="N55" s="281"/>
      <c r="O55" s="281"/>
      <c r="P55" s="281"/>
    </row>
    <row r="56" spans="2:16">
      <c r="B56" s="280"/>
      <c r="C56" s="280"/>
      <c r="D56" s="280"/>
      <c r="E56" s="280"/>
      <c r="F56" s="280"/>
      <c r="G56" s="280"/>
      <c r="H56" s="280"/>
      <c r="I56" s="280"/>
      <c r="J56" s="280"/>
      <c r="K56" s="281"/>
      <c r="L56" s="281"/>
      <c r="M56" s="281"/>
      <c r="N56" s="281"/>
      <c r="O56" s="281"/>
      <c r="P56" s="281"/>
    </row>
    <row r="57" spans="2:16">
      <c r="B57" s="280"/>
      <c r="C57" s="280"/>
      <c r="D57" s="280"/>
      <c r="E57" s="280"/>
      <c r="F57" s="280"/>
      <c r="G57" s="280"/>
      <c r="H57" s="280"/>
      <c r="I57" s="280"/>
      <c r="J57" s="280"/>
      <c r="K57" s="281"/>
      <c r="L57" s="281"/>
      <c r="M57" s="281"/>
      <c r="N57" s="281"/>
      <c r="O57" s="281"/>
      <c r="P57" s="281"/>
    </row>
    <row r="58" spans="2:16">
      <c r="B58" s="280"/>
      <c r="C58" s="280"/>
      <c r="D58" s="280"/>
      <c r="E58" s="280"/>
      <c r="F58" s="280"/>
      <c r="G58" s="280"/>
      <c r="H58" s="280"/>
      <c r="I58" s="280"/>
      <c r="J58" s="280"/>
      <c r="K58" s="281"/>
      <c r="L58" s="281"/>
      <c r="M58" s="281"/>
      <c r="N58" s="281"/>
      <c r="O58" s="281"/>
      <c r="P58" s="281"/>
    </row>
    <row r="59" spans="2:16">
      <c r="B59" s="280"/>
      <c r="C59" s="280"/>
      <c r="D59" s="280"/>
      <c r="E59" s="280"/>
      <c r="F59" s="280"/>
      <c r="G59" s="280"/>
      <c r="H59" s="280"/>
      <c r="I59" s="280"/>
      <c r="J59" s="280"/>
      <c r="K59" s="281"/>
      <c r="L59" s="281"/>
      <c r="M59" s="281"/>
      <c r="N59" s="281"/>
      <c r="O59" s="281"/>
      <c r="P59" s="281"/>
    </row>
    <row r="60" spans="2:16" s="280" customFormat="1"/>
    <row r="61" spans="2:16" s="280" customFormat="1"/>
    <row r="62" spans="2:16" s="280" customFormat="1"/>
    <row r="63" spans="2:16" s="280" customFormat="1"/>
    <row r="64" spans="2:16" s="280" customFormat="1"/>
  </sheetData>
  <hyperlinks>
    <hyperlink ref="E2" location="Índice!A1" display="VOLVER A INDICE" xr:uid="{00000000-0004-0000-1C00-000000000000}"/>
    <hyperlink ref="B5" location="Índice!A1" display="VOLVER A INDICE" xr:uid="{00000000-0004-0000-1C00-000001000000}"/>
  </hyperlinks>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2:S52"/>
  <sheetViews>
    <sheetView workbookViewId="0">
      <selection activeCell="O12" sqref="O12"/>
    </sheetView>
  </sheetViews>
  <sheetFormatPr defaultColWidth="11.42578125" defaultRowHeight="12.75"/>
  <cols>
    <col min="1" max="1" width="1.85546875" style="137" customWidth="1"/>
    <col min="2" max="4" width="11.42578125" style="137"/>
    <col min="5" max="5" width="8.5703125" style="137" customWidth="1"/>
    <col min="6" max="6" width="16.28515625" style="137" customWidth="1"/>
    <col min="7" max="7" width="2.42578125" style="137" customWidth="1"/>
    <col min="8" max="10" width="11.42578125" style="137"/>
    <col min="11" max="11" width="4" style="137" customWidth="1"/>
    <col min="12" max="12" width="11.42578125" style="137"/>
    <col min="13" max="13" width="6.5703125" style="137" customWidth="1"/>
    <col min="14" max="14" width="1.28515625" style="137" customWidth="1"/>
    <col min="15" max="17" width="11.42578125" style="137"/>
    <col min="18" max="18" width="10.5703125" style="137" customWidth="1"/>
    <col min="19" max="16384" width="11.42578125" style="137"/>
  </cols>
  <sheetData>
    <row r="2" spans="1:19">
      <c r="B2" s="426" t="s">
        <v>10</v>
      </c>
    </row>
    <row r="3" spans="1:19">
      <c r="B3" s="80"/>
    </row>
    <row r="4" spans="1:19" ht="25.5">
      <c r="B4" s="497" t="s">
        <v>11</v>
      </c>
      <c r="C4" s="498"/>
      <c r="D4" s="499"/>
      <c r="E4" s="498"/>
      <c r="F4" s="500" t="s">
        <v>7</v>
      </c>
    </row>
    <row r="5" spans="1:19" ht="14.25" customHeight="1"/>
    <row r="6" spans="1:19" s="501" customFormat="1" ht="20.25" customHeight="1">
      <c r="B6" s="570" t="s">
        <v>12</v>
      </c>
      <c r="C6" s="570"/>
      <c r="D6" s="570"/>
      <c r="E6" s="570"/>
      <c r="F6" s="570"/>
      <c r="G6" s="185"/>
      <c r="H6" s="514" t="s">
        <v>13</v>
      </c>
      <c r="I6" s="514"/>
      <c r="J6" s="514"/>
      <c r="K6" s="514"/>
      <c r="L6" s="514"/>
      <c r="M6" s="514"/>
      <c r="N6" s="185"/>
      <c r="O6" s="571" t="s">
        <v>14</v>
      </c>
      <c r="P6" s="571"/>
      <c r="Q6" s="571"/>
      <c r="R6" s="571"/>
      <c r="S6" s="571"/>
    </row>
    <row r="7" spans="1:19" s="141" customFormat="1" ht="18" customHeight="1">
      <c r="B7" s="509" t="s">
        <v>15</v>
      </c>
      <c r="C7" s="495"/>
      <c r="D7" s="495"/>
      <c r="E7" s="495"/>
      <c r="F7" s="502" t="s">
        <v>16</v>
      </c>
      <c r="G7" s="137"/>
      <c r="H7" s="511" t="s">
        <v>17</v>
      </c>
      <c r="I7" s="511"/>
      <c r="J7" s="511"/>
      <c r="K7" s="511"/>
      <c r="L7" s="505" t="s">
        <v>18</v>
      </c>
      <c r="M7" s="505"/>
      <c r="N7" s="185"/>
      <c r="O7" s="572" t="s">
        <v>19</v>
      </c>
      <c r="P7" s="572"/>
      <c r="Q7" s="572"/>
      <c r="R7" s="572"/>
      <c r="S7" s="508" t="s">
        <v>20</v>
      </c>
    </row>
    <row r="8" spans="1:19" s="141" customFormat="1" ht="18" customHeight="1">
      <c r="B8" s="509" t="s">
        <v>21</v>
      </c>
      <c r="C8" s="495"/>
      <c r="D8" s="495"/>
      <c r="E8" s="495"/>
      <c r="F8" s="502" t="s">
        <v>22</v>
      </c>
      <c r="G8" s="137"/>
      <c r="H8" s="511" t="s">
        <v>23</v>
      </c>
      <c r="I8" s="511"/>
      <c r="J8" s="511"/>
      <c r="K8" s="511"/>
      <c r="L8" s="505" t="s">
        <v>24</v>
      </c>
      <c r="M8" s="505"/>
      <c r="N8" s="185"/>
      <c r="O8" s="512" t="s">
        <v>25</v>
      </c>
      <c r="P8" s="512"/>
      <c r="Q8" s="512"/>
      <c r="R8" s="512"/>
      <c r="S8" s="508" t="s">
        <v>26</v>
      </c>
    </row>
    <row r="9" spans="1:19" s="141" customFormat="1" ht="18" customHeight="1">
      <c r="B9" s="509" t="s">
        <v>27</v>
      </c>
      <c r="C9" s="495"/>
      <c r="D9" s="495"/>
      <c r="E9" s="495"/>
      <c r="F9" s="502" t="s">
        <v>28</v>
      </c>
      <c r="G9" s="137"/>
      <c r="H9" s="511" t="s">
        <v>29</v>
      </c>
      <c r="I9" s="511"/>
      <c r="J9" s="511"/>
      <c r="K9" s="511"/>
      <c r="L9" s="505" t="s">
        <v>30</v>
      </c>
      <c r="M9" s="505"/>
      <c r="N9" s="185"/>
      <c r="O9" s="512" t="s">
        <v>31</v>
      </c>
      <c r="P9" s="512"/>
      <c r="Q9" s="512"/>
      <c r="R9" s="512"/>
      <c r="S9" s="508" t="s">
        <v>32</v>
      </c>
    </row>
    <row r="10" spans="1:19" s="141" customFormat="1" ht="18" customHeight="1">
      <c r="B10" s="509" t="s">
        <v>33</v>
      </c>
      <c r="C10" s="495"/>
      <c r="D10" s="495"/>
      <c r="E10" s="495"/>
      <c r="F10" s="502" t="s">
        <v>34</v>
      </c>
      <c r="G10" s="137"/>
      <c r="H10" s="511" t="s">
        <v>35</v>
      </c>
      <c r="I10" s="511"/>
      <c r="J10" s="511"/>
      <c r="K10" s="511"/>
      <c r="L10" s="505" t="s">
        <v>36</v>
      </c>
      <c r="M10" s="505"/>
      <c r="N10" s="185"/>
      <c r="O10" s="512" t="s">
        <v>37</v>
      </c>
      <c r="P10" s="512"/>
      <c r="Q10" s="512"/>
      <c r="R10" s="512"/>
      <c r="S10" s="508" t="s">
        <v>38</v>
      </c>
    </row>
    <row r="11" spans="1:19" s="141" customFormat="1" ht="18" customHeight="1">
      <c r="B11" s="509" t="s">
        <v>39</v>
      </c>
      <c r="C11" s="495"/>
      <c r="D11" s="495"/>
      <c r="E11" s="495"/>
      <c r="F11" s="502" t="s">
        <v>40</v>
      </c>
      <c r="G11" s="137"/>
      <c r="H11" s="511" t="s">
        <v>41</v>
      </c>
      <c r="I11" s="511"/>
      <c r="J11" s="511"/>
      <c r="K11" s="511"/>
      <c r="L11" s="505" t="s">
        <v>42</v>
      </c>
      <c r="M11" s="505"/>
      <c r="N11" s="185"/>
      <c r="O11" s="512" t="s">
        <v>43</v>
      </c>
      <c r="P11" s="512"/>
      <c r="Q11" s="512"/>
      <c r="R11" s="512"/>
      <c r="S11" s="508" t="s">
        <v>44</v>
      </c>
    </row>
    <row r="12" spans="1:19" s="141" customFormat="1" ht="18" customHeight="1">
      <c r="B12" s="509" t="s">
        <v>45</v>
      </c>
      <c r="C12" s="495"/>
      <c r="D12" s="495"/>
      <c r="E12" s="495"/>
      <c r="F12" s="502" t="s">
        <v>46</v>
      </c>
      <c r="G12" s="137"/>
      <c r="H12" s="511" t="s">
        <v>47</v>
      </c>
      <c r="I12" s="511"/>
      <c r="J12" s="511"/>
      <c r="K12" s="511"/>
      <c r="L12" s="505" t="s">
        <v>48</v>
      </c>
      <c r="M12" s="505"/>
      <c r="N12" s="185"/>
      <c r="O12" s="507"/>
      <c r="P12" s="507"/>
      <c r="Q12" s="507"/>
      <c r="R12" s="507"/>
      <c r="S12" s="507"/>
    </row>
    <row r="13" spans="1:19" s="141" customFormat="1" ht="18" customHeight="1">
      <c r="B13" s="509" t="s">
        <v>49</v>
      </c>
      <c r="C13" s="495"/>
      <c r="D13" s="495"/>
      <c r="E13" s="495"/>
      <c r="F13" s="502" t="s">
        <v>50</v>
      </c>
      <c r="G13" s="137"/>
      <c r="H13" s="511" t="s">
        <v>51</v>
      </c>
      <c r="I13" s="511"/>
      <c r="J13" s="511"/>
      <c r="K13" s="511"/>
      <c r="L13" s="505" t="s">
        <v>52</v>
      </c>
      <c r="M13" s="505"/>
      <c r="N13" s="185"/>
      <c r="O13" s="507"/>
      <c r="P13" s="507"/>
      <c r="Q13" s="507"/>
      <c r="R13" s="507"/>
      <c r="S13" s="398"/>
    </row>
    <row r="14" spans="1:19" s="141" customFormat="1" ht="18" customHeight="1">
      <c r="A14" s="142"/>
      <c r="B14" s="509" t="s">
        <v>53</v>
      </c>
      <c r="C14" s="495"/>
      <c r="D14" s="495"/>
      <c r="E14" s="495"/>
      <c r="F14" s="502" t="s">
        <v>54</v>
      </c>
      <c r="G14" s="137"/>
      <c r="H14" s="511" t="s">
        <v>55</v>
      </c>
      <c r="I14" s="511"/>
      <c r="J14" s="511"/>
      <c r="K14" s="511"/>
      <c r="L14" s="505" t="s">
        <v>56</v>
      </c>
      <c r="M14" s="505"/>
      <c r="N14" s="185"/>
      <c r="O14" s="507"/>
      <c r="P14" s="507"/>
      <c r="Q14" s="507"/>
      <c r="R14" s="507"/>
      <c r="S14" s="494"/>
    </row>
    <row r="15" spans="1:19" s="141" customFormat="1" ht="18" customHeight="1">
      <c r="B15" s="509" t="s">
        <v>57</v>
      </c>
      <c r="C15" s="495"/>
      <c r="D15" s="495"/>
      <c r="E15" s="495"/>
      <c r="F15" s="502" t="s">
        <v>58</v>
      </c>
      <c r="G15" s="137"/>
      <c r="H15" s="511" t="s">
        <v>59</v>
      </c>
      <c r="I15" s="511"/>
      <c r="J15" s="511"/>
      <c r="K15" s="511"/>
      <c r="L15" s="505" t="s">
        <v>60</v>
      </c>
      <c r="M15" s="505"/>
      <c r="N15" s="185"/>
      <c r="O15" s="507"/>
      <c r="P15" s="507"/>
      <c r="Q15" s="507"/>
      <c r="R15" s="507"/>
      <c r="S15" s="398"/>
    </row>
    <row r="16" spans="1:19" s="141" customFormat="1" ht="18" customHeight="1">
      <c r="B16" s="509" t="s">
        <v>61</v>
      </c>
      <c r="C16" s="495"/>
      <c r="D16" s="495"/>
      <c r="E16" s="495"/>
      <c r="F16" s="502" t="s">
        <v>62</v>
      </c>
      <c r="G16" s="137"/>
      <c r="H16" s="513" t="s">
        <v>63</v>
      </c>
      <c r="I16" s="511"/>
      <c r="J16" s="511"/>
      <c r="K16" s="511"/>
      <c r="L16" s="505" t="s">
        <v>64</v>
      </c>
      <c r="M16" s="505"/>
      <c r="N16" s="185"/>
      <c r="O16" s="507"/>
      <c r="P16" s="507"/>
      <c r="Q16" s="507"/>
      <c r="R16" s="507"/>
      <c r="S16" s="398"/>
    </row>
    <row r="17" spans="2:19" s="141" customFormat="1" ht="18" customHeight="1">
      <c r="B17" s="509" t="s">
        <v>65</v>
      </c>
      <c r="C17" s="495"/>
      <c r="D17" s="495"/>
      <c r="E17" s="495"/>
      <c r="F17" s="502" t="s">
        <v>66</v>
      </c>
      <c r="G17" s="137"/>
      <c r="H17" s="513" t="s">
        <v>67</v>
      </c>
      <c r="I17" s="511"/>
      <c r="J17" s="511"/>
      <c r="K17" s="511"/>
      <c r="L17" s="506" t="s">
        <v>68</v>
      </c>
      <c r="M17" s="506"/>
      <c r="N17" s="185"/>
      <c r="O17" s="507"/>
      <c r="P17" s="507"/>
      <c r="Q17" s="507"/>
      <c r="R17" s="507"/>
      <c r="S17" s="398"/>
    </row>
    <row r="18" spans="2:19" s="141" customFormat="1" ht="18" customHeight="1">
      <c r="B18" s="510" t="s">
        <v>69</v>
      </c>
      <c r="C18" s="495"/>
      <c r="D18" s="495"/>
      <c r="E18" s="495"/>
      <c r="F18" s="534" t="s">
        <v>64</v>
      </c>
      <c r="G18" s="137"/>
      <c r="H18" s="513" t="s">
        <v>70</v>
      </c>
      <c r="I18" s="513"/>
      <c r="J18" s="511"/>
      <c r="K18" s="511"/>
      <c r="L18" s="505" t="s">
        <v>71</v>
      </c>
      <c r="M18" s="505"/>
      <c r="N18" s="185"/>
      <c r="O18" s="507"/>
      <c r="P18" s="507"/>
      <c r="Q18" s="507"/>
      <c r="R18" s="507"/>
      <c r="S18" s="398"/>
    </row>
    <row r="19" spans="2:19" s="141" customFormat="1" ht="18" customHeight="1">
      <c r="B19" s="510" t="s">
        <v>72</v>
      </c>
      <c r="C19" s="496"/>
      <c r="D19" s="495"/>
      <c r="E19" s="495"/>
      <c r="F19" s="503" t="s">
        <v>73</v>
      </c>
      <c r="G19" s="137"/>
      <c r="H19" s="398"/>
      <c r="I19" s="398"/>
      <c r="J19" s="398"/>
      <c r="K19" s="398"/>
      <c r="L19" s="507"/>
      <c r="M19" s="398"/>
      <c r="N19" s="137"/>
      <c r="O19" s="398"/>
      <c r="P19" s="398"/>
      <c r="Q19" s="398"/>
      <c r="R19" s="398"/>
      <c r="S19" s="398"/>
    </row>
    <row r="20" spans="2:19" s="141" customFormat="1" ht="18" customHeight="1">
      <c r="B20" s="510" t="s">
        <v>74</v>
      </c>
      <c r="C20" s="496"/>
      <c r="D20" s="495"/>
      <c r="E20" s="495"/>
      <c r="F20" s="502" t="s">
        <v>71</v>
      </c>
      <c r="G20" s="137"/>
      <c r="H20" s="398"/>
      <c r="I20" s="398"/>
      <c r="J20" s="398"/>
      <c r="K20" s="398"/>
      <c r="L20" s="398"/>
      <c r="M20" s="398"/>
      <c r="N20" s="398"/>
      <c r="O20" s="398"/>
      <c r="P20" s="398"/>
      <c r="Q20" s="398"/>
      <c r="R20" s="398"/>
      <c r="S20" s="398"/>
    </row>
    <row r="21" spans="2:19" s="141" customFormat="1">
      <c r="F21" s="504"/>
      <c r="G21" s="137"/>
    </row>
    <row r="22" spans="2:19" s="141" customFormat="1">
      <c r="F22" s="504"/>
      <c r="G22" s="137"/>
    </row>
    <row r="23" spans="2:19" s="141" customFormat="1" ht="21" customHeight="1">
      <c r="G23" s="137"/>
    </row>
    <row r="24" spans="2:19" s="141" customFormat="1" ht="21" customHeight="1"/>
    <row r="25" spans="2:19" s="141" customFormat="1" ht="21" customHeight="1"/>
    <row r="26" spans="2:19" s="141" customFormat="1" ht="21" customHeight="1"/>
    <row r="27" spans="2:19" s="141" customFormat="1" ht="21" customHeight="1"/>
    <row r="28" spans="2:19" s="141" customFormat="1" ht="21" customHeight="1"/>
    <row r="29" spans="2:19" s="141" customFormat="1" ht="21" customHeight="1"/>
    <row r="30" spans="2:19" s="141" customFormat="1" ht="21" customHeight="1"/>
    <row r="31" spans="2:19" s="141" customFormat="1" ht="21" customHeight="1"/>
    <row r="32" spans="2:19" s="141" customFormat="1" ht="21" customHeight="1"/>
    <row r="33" s="141" customFormat="1"/>
    <row r="34" s="141" customFormat="1"/>
    <row r="35" s="141" customFormat="1"/>
    <row r="36" s="141" customFormat="1" ht="28.5" customHeight="1"/>
    <row r="37" s="141" customFormat="1"/>
    <row r="38" s="141" customFormat="1"/>
    <row r="39" s="141" customFormat="1"/>
    <row r="40" s="141" customFormat="1"/>
    <row r="41" s="141" customFormat="1"/>
    <row r="42" s="141" customFormat="1"/>
    <row r="43" s="141" customFormat="1"/>
    <row r="44" s="141" customFormat="1"/>
    <row r="45" s="141" customFormat="1"/>
    <row r="46" s="141" customFormat="1"/>
    <row r="47" s="141" customFormat="1"/>
    <row r="48" s="141" customFormat="1"/>
    <row r="49" s="141" customFormat="1"/>
    <row r="50" s="141" customFormat="1"/>
    <row r="51" s="141" customFormat="1"/>
    <row r="52" s="141" customFormat="1"/>
  </sheetData>
  <mergeCells count="3">
    <mergeCell ref="B6:F6"/>
    <mergeCell ref="O6:S6"/>
    <mergeCell ref="O7:R7"/>
  </mergeCells>
  <hyperlinks>
    <hyperlink ref="F8" location="CUADRO2!A1" display="CUADRO2" xr:uid="{00000000-0004-0000-0200-000000000000}"/>
    <hyperlink ref="F9" location="CUADRO3!A1" display="CUADRO3" xr:uid="{00000000-0004-0000-0200-000001000000}"/>
    <hyperlink ref="F10" location="CUADRO4!A1" display="CUADRO4" xr:uid="{00000000-0004-0000-0200-000002000000}"/>
    <hyperlink ref="F11" location="CUADRO5!A1" display="CUADRO5" xr:uid="{00000000-0004-0000-0200-000003000000}"/>
    <hyperlink ref="F12" location="CUADRO6!A1" display="CUADRO6" xr:uid="{00000000-0004-0000-0200-000004000000}"/>
    <hyperlink ref="F13" location="CUADRO7!A1" display="CUADRO7" xr:uid="{00000000-0004-0000-0200-000005000000}"/>
    <hyperlink ref="F14" location="CUADRO8!A1" display="CUADRO8" xr:uid="{00000000-0004-0000-0200-000006000000}"/>
    <hyperlink ref="F15" location="CUADRO9!A1" display="CUADRO9" xr:uid="{00000000-0004-0000-0200-000007000000}"/>
    <hyperlink ref="F17" location="CUADRO11!A1" display="CUADRO11" xr:uid="{00000000-0004-0000-0200-000008000000}"/>
    <hyperlink ref="L7" location="CUADRO12!A1" display="CUADRO12" xr:uid="{00000000-0004-0000-0200-000009000000}"/>
    <hyperlink ref="L8" location="CUADRO13!A1" display="CUADRO13" xr:uid="{00000000-0004-0000-0200-00000A000000}"/>
    <hyperlink ref="L9" location="CUADRO14!A1" display="CUADRO14" xr:uid="{00000000-0004-0000-0200-00000B000000}"/>
    <hyperlink ref="L10" location="CUADRO15!A1" display="CUADRO15" xr:uid="{00000000-0004-0000-0200-00000C000000}"/>
    <hyperlink ref="L11" location="CUADRO16!A1" display="CUADRO16" xr:uid="{00000000-0004-0000-0200-00000D000000}"/>
    <hyperlink ref="L12" location="CUADRO17!A1" display="CUADRO17" xr:uid="{00000000-0004-0000-0200-00000E000000}"/>
    <hyperlink ref="L14" location="CUADRO19!A1" display="CUADRO19" xr:uid="{00000000-0004-0000-0200-00000F000000}"/>
    <hyperlink ref="L15" location="CUADRO20!A1" display="CUADRO20" xr:uid="{00000000-0004-0000-0200-000010000000}"/>
    <hyperlink ref="S8" location="CUADROA2!A1" display="CUADROA2" xr:uid="{00000000-0004-0000-0200-000011000000}"/>
    <hyperlink ref="S9" location="CUADROA3!A1" display="CUADROA3" xr:uid="{00000000-0004-0000-0200-000012000000}"/>
    <hyperlink ref="F16" location="CUADRO10!A1" display="CUADRO10" xr:uid="{00000000-0004-0000-0200-000013000000}"/>
    <hyperlink ref="L13" location="CUADRO18!A1" display="CUADRO18" xr:uid="{00000000-0004-0000-0200-000014000000}"/>
    <hyperlink ref="F4" location="Introducción!A1" display="Introducción" xr:uid="{00000000-0004-0000-0200-000015000000}"/>
    <hyperlink ref="S7" location="CUADRO21!A1" display="CUADRO21" xr:uid="{00000000-0004-0000-0200-000016000000}"/>
    <hyperlink ref="S10" location="DIAGRAMA!A1" display="Diagrama" xr:uid="{00000000-0004-0000-0200-000017000000}"/>
    <hyperlink ref="F7" location="'CUADRO 1'!Área_de_impresión" display="CUADRO1" xr:uid="{00000000-0004-0000-0200-000018000000}"/>
    <hyperlink ref="F20" location="'Balance de energía'!A1" display="Balance Energético" xr:uid="{00000000-0004-0000-0200-000019000000}"/>
    <hyperlink ref="F18" location="'Producción bruta'!A1" display="Producción Bruta" xr:uid="{00000000-0004-0000-0200-00001A000000}"/>
    <hyperlink ref="L16" location="'Producción Bruta (u.físicas)'!A1" display="Producción Bruta" xr:uid="{00000000-0004-0000-0200-00001B000000}"/>
    <hyperlink ref="L18" location="'Balance Energético (u.físicas)'!A1" display="Balance Energético" xr:uid="{00000000-0004-0000-0200-00001C000000}"/>
    <hyperlink ref="S11" location="GLOSARIO!A1" display="Glosario" xr:uid="{00000000-0004-0000-0200-00001D000000}"/>
    <hyperlink ref="F19" location="'Matriz de consumos'!A1" display="Matriz de consumos" xr:uid="{00000000-0004-0000-0200-00001E000000}"/>
    <hyperlink ref="L17" location="'Matriz de Consumos (u.físicas)'!A1" display="Matriz de Consumos " xr:uid="{00000000-0004-0000-0200-00001F000000}"/>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39997558519241921"/>
  </sheetPr>
  <dimension ref="B2:P6"/>
  <sheetViews>
    <sheetView workbookViewId="0">
      <selection activeCell="O2" sqref="O2"/>
    </sheetView>
  </sheetViews>
  <sheetFormatPr defaultColWidth="11.42578125" defaultRowHeight="12.75"/>
  <cols>
    <col min="1" max="1" width="4.5703125" style="143" customWidth="1"/>
    <col min="2" max="16384" width="11.42578125" style="143"/>
  </cols>
  <sheetData>
    <row r="2" spans="2:16">
      <c r="B2" s="528" t="s">
        <v>305</v>
      </c>
      <c r="O2" s="65" t="s">
        <v>78</v>
      </c>
    </row>
    <row r="3" spans="2:16">
      <c r="B3" s="528" t="s">
        <v>220</v>
      </c>
      <c r="O3" s="65"/>
    </row>
    <row r="4" spans="2:16">
      <c r="B4" s="528" t="s">
        <v>76</v>
      </c>
      <c r="O4" s="65"/>
    </row>
    <row r="6" spans="2:16" ht="43.5" customHeight="1">
      <c r="B6" s="627" t="s">
        <v>306</v>
      </c>
      <c r="C6" s="627"/>
      <c r="D6" s="627"/>
      <c r="E6" s="627"/>
      <c r="F6" s="627"/>
      <c r="G6" s="627"/>
      <c r="H6" s="627"/>
      <c r="I6" s="627"/>
      <c r="J6" s="627"/>
      <c r="K6" s="627"/>
      <c r="L6" s="627"/>
      <c r="M6" s="627"/>
      <c r="N6" s="627"/>
      <c r="O6" s="627"/>
      <c r="P6" s="627"/>
    </row>
  </sheetData>
  <mergeCells count="1">
    <mergeCell ref="B6:P6"/>
  </mergeCells>
  <hyperlinks>
    <hyperlink ref="O2" location="Índice!A1" display="VOLVER A INDICE" xr:uid="{00000000-0004-0000-1D00-00000000000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59999389629810485"/>
  </sheetPr>
  <dimension ref="A1:V69"/>
  <sheetViews>
    <sheetView zoomScaleNormal="100" workbookViewId="0"/>
  </sheetViews>
  <sheetFormatPr defaultColWidth="11.42578125" defaultRowHeight="12.75"/>
  <cols>
    <col min="1" max="1" width="1.7109375" style="137" customWidth="1"/>
    <col min="2" max="2" width="26.5703125" style="144" customWidth="1"/>
    <col min="3" max="3" width="11.42578125" style="144"/>
    <col min="4" max="4" width="13.140625" style="144" customWidth="1"/>
    <col min="5" max="5" width="6.7109375" style="137" customWidth="1"/>
    <col min="6" max="22" width="11.42578125" style="137"/>
    <col min="23" max="16384" width="11.42578125" style="144"/>
  </cols>
  <sheetData>
    <row r="1" spans="1:22" ht="9" customHeight="1"/>
    <row r="2" spans="1:22" s="146" customFormat="1">
      <c r="A2" s="145"/>
      <c r="B2" s="80" t="s">
        <v>307</v>
      </c>
      <c r="C2" s="80"/>
      <c r="D2" s="80"/>
      <c r="E2" s="80"/>
      <c r="H2" s="141"/>
      <c r="I2" s="141"/>
      <c r="J2" s="141"/>
      <c r="K2" s="141"/>
      <c r="L2" s="141"/>
      <c r="M2" s="141"/>
      <c r="N2" s="141"/>
      <c r="O2" s="141"/>
      <c r="P2" s="141"/>
      <c r="Q2" s="141"/>
      <c r="R2" s="141"/>
      <c r="S2" s="141"/>
      <c r="T2" s="141"/>
      <c r="U2" s="141"/>
      <c r="V2" s="141"/>
    </row>
    <row r="3" spans="1:22" s="146" customFormat="1">
      <c r="A3" s="145"/>
      <c r="B3" s="80" t="s">
        <v>308</v>
      </c>
      <c r="C3" s="80"/>
      <c r="D3" s="80"/>
      <c r="E3" s="80"/>
      <c r="G3" s="141"/>
      <c r="H3" s="141"/>
      <c r="I3" s="141"/>
      <c r="J3" s="141"/>
      <c r="K3" s="141"/>
      <c r="L3" s="141"/>
      <c r="M3" s="141"/>
      <c r="N3" s="141"/>
      <c r="O3" s="141"/>
      <c r="P3" s="141"/>
      <c r="Q3" s="141"/>
      <c r="R3" s="141"/>
      <c r="S3" s="141"/>
      <c r="T3" s="141"/>
      <c r="U3" s="141"/>
      <c r="V3" s="141"/>
    </row>
    <row r="4" spans="1:22" s="146" customFormat="1">
      <c r="A4" s="145"/>
      <c r="B4" s="407" t="s">
        <v>78</v>
      </c>
      <c r="C4" s="80"/>
      <c r="D4" s="80"/>
      <c r="E4" s="80"/>
      <c r="G4" s="141"/>
      <c r="H4" s="141"/>
      <c r="I4" s="141"/>
      <c r="J4" s="141"/>
      <c r="K4" s="141"/>
      <c r="L4" s="141"/>
      <c r="M4" s="141"/>
      <c r="N4" s="141"/>
      <c r="O4" s="141"/>
      <c r="P4" s="141"/>
      <c r="Q4" s="141"/>
      <c r="R4" s="141"/>
      <c r="S4" s="141"/>
      <c r="T4" s="141"/>
      <c r="U4" s="141"/>
      <c r="V4" s="141"/>
    </row>
    <row r="5" spans="1:22" s="146" customFormat="1">
      <c r="A5" s="145"/>
      <c r="B5" s="80"/>
      <c r="C5" s="80"/>
      <c r="D5" s="80"/>
      <c r="E5" s="80"/>
      <c r="G5" s="141"/>
      <c r="H5" s="141"/>
      <c r="I5" s="141"/>
      <c r="J5" s="141"/>
      <c r="K5" s="141"/>
      <c r="L5" s="141"/>
      <c r="M5" s="141"/>
      <c r="N5" s="141"/>
      <c r="O5" s="141"/>
      <c r="P5" s="141"/>
      <c r="Q5" s="141"/>
      <c r="R5" s="141"/>
      <c r="S5" s="141"/>
      <c r="T5" s="141"/>
      <c r="U5" s="141"/>
      <c r="V5" s="141"/>
    </row>
    <row r="6" spans="1:22" s="146" customFormat="1">
      <c r="A6" s="145"/>
      <c r="B6" s="628" t="s">
        <v>309</v>
      </c>
      <c r="C6" s="628" t="s">
        <v>310</v>
      </c>
      <c r="D6" s="628" t="s">
        <v>311</v>
      </c>
      <c r="E6" s="457"/>
      <c r="G6" s="141"/>
      <c r="H6" s="141"/>
      <c r="I6" s="141"/>
      <c r="J6" s="141"/>
      <c r="K6" s="141"/>
      <c r="L6" s="141"/>
      <c r="M6" s="141"/>
      <c r="N6" s="141"/>
      <c r="O6" s="141"/>
      <c r="P6" s="141"/>
      <c r="Q6" s="141"/>
      <c r="R6" s="141"/>
      <c r="S6" s="141"/>
      <c r="T6" s="141"/>
      <c r="U6" s="141"/>
      <c r="V6" s="141"/>
    </row>
    <row r="7" spans="1:22" s="146" customFormat="1">
      <c r="A7" s="145"/>
      <c r="B7" s="628"/>
      <c r="C7" s="628"/>
      <c r="D7" s="628"/>
      <c r="E7" s="457"/>
      <c r="G7" s="141"/>
      <c r="H7" s="141"/>
      <c r="I7" s="141"/>
      <c r="J7" s="141"/>
      <c r="K7" s="141"/>
      <c r="L7" s="141"/>
      <c r="M7" s="141"/>
      <c r="N7" s="141"/>
      <c r="O7" s="141"/>
      <c r="P7" s="141"/>
      <c r="Q7" s="141"/>
      <c r="R7" s="141"/>
      <c r="S7" s="141"/>
      <c r="T7" s="141"/>
      <c r="U7" s="141"/>
      <c r="V7" s="141"/>
    </row>
    <row r="8" spans="1:22" s="146" customFormat="1">
      <c r="A8" s="145"/>
      <c r="B8" s="405" t="s">
        <v>312</v>
      </c>
      <c r="C8" s="459">
        <v>0.82450000000000001</v>
      </c>
      <c r="D8" s="458">
        <v>10963</v>
      </c>
      <c r="E8" s="405" t="s">
        <v>313</v>
      </c>
      <c r="F8" s="141"/>
      <c r="G8" s="141"/>
      <c r="H8" s="141"/>
      <c r="I8" s="150"/>
      <c r="J8" s="150"/>
      <c r="K8" s="150"/>
      <c r="L8" s="150"/>
      <c r="M8" s="141"/>
      <c r="N8" s="141"/>
      <c r="O8" s="141"/>
      <c r="P8" s="141"/>
      <c r="Q8" s="141"/>
      <c r="R8" s="141"/>
      <c r="S8" s="141"/>
      <c r="T8" s="141"/>
      <c r="U8" s="141"/>
      <c r="V8" s="141"/>
    </row>
    <row r="9" spans="1:22" s="146" customFormat="1">
      <c r="A9" s="145"/>
      <c r="B9" s="405" t="s">
        <v>314</v>
      </c>
      <c r="C9" s="459">
        <v>0.85499999999999998</v>
      </c>
      <c r="D9" s="458">
        <v>10860</v>
      </c>
      <c r="E9" s="405"/>
      <c r="F9" s="141"/>
      <c r="G9" s="141"/>
      <c r="H9" s="141"/>
      <c r="I9" s="150"/>
      <c r="J9" s="150"/>
      <c r="K9" s="151"/>
      <c r="L9" s="150"/>
      <c r="M9" s="141"/>
      <c r="N9" s="141"/>
      <c r="O9" s="141"/>
      <c r="P9" s="141"/>
      <c r="Q9" s="141"/>
      <c r="R9" s="141"/>
      <c r="S9" s="141"/>
      <c r="T9" s="141"/>
      <c r="U9" s="141"/>
      <c r="V9" s="141"/>
    </row>
    <row r="10" spans="1:22" s="146" customFormat="1">
      <c r="A10" s="145"/>
      <c r="B10" s="405" t="s">
        <v>315</v>
      </c>
      <c r="C10" s="459">
        <v>0.92700000000000005</v>
      </c>
      <c r="D10" s="458">
        <v>10500</v>
      </c>
      <c r="E10" s="405"/>
      <c r="F10" s="141"/>
      <c r="G10" s="141"/>
      <c r="H10" s="141"/>
      <c r="I10" s="150"/>
      <c r="J10" s="150"/>
      <c r="K10" s="151"/>
      <c r="L10" s="150"/>
      <c r="M10" s="141"/>
      <c r="N10" s="141"/>
      <c r="O10" s="141"/>
      <c r="P10" s="141"/>
      <c r="Q10" s="141"/>
      <c r="R10" s="141"/>
      <c r="S10" s="141"/>
      <c r="T10" s="141"/>
      <c r="U10" s="141"/>
      <c r="V10" s="141"/>
    </row>
    <row r="11" spans="1:22" s="146" customFormat="1">
      <c r="A11" s="145"/>
      <c r="B11" s="405" t="s">
        <v>316</v>
      </c>
      <c r="C11" s="459">
        <v>0.93600000000000005</v>
      </c>
      <c r="D11" s="458">
        <v>10500</v>
      </c>
      <c r="E11" s="405"/>
      <c r="F11" s="141"/>
      <c r="G11" s="141"/>
      <c r="H11" s="141"/>
      <c r="I11" s="150"/>
      <c r="J11" s="150"/>
      <c r="K11" s="150"/>
      <c r="L11" s="150"/>
      <c r="M11" s="141"/>
      <c r="N11" s="141"/>
      <c r="O11" s="141"/>
      <c r="P11" s="141"/>
      <c r="Q11" s="141"/>
      <c r="R11" s="141"/>
      <c r="S11" s="141"/>
      <c r="T11" s="141"/>
      <c r="U11" s="141"/>
      <c r="V11" s="141"/>
    </row>
    <row r="12" spans="1:22" s="146" customFormat="1">
      <c r="A12" s="145"/>
      <c r="B12" s="405" t="s">
        <v>317</v>
      </c>
      <c r="C12" s="459">
        <v>0.94499999999999995</v>
      </c>
      <c r="D12" s="458">
        <v>10500</v>
      </c>
      <c r="E12" s="405"/>
      <c r="F12" s="141"/>
      <c r="G12" s="141"/>
      <c r="H12" s="141"/>
      <c r="I12" s="150"/>
      <c r="J12" s="150"/>
      <c r="K12" s="150"/>
      <c r="L12" s="150"/>
      <c r="M12" s="141"/>
      <c r="N12" s="141"/>
      <c r="O12" s="141"/>
      <c r="P12" s="141"/>
      <c r="Q12" s="141"/>
      <c r="R12" s="141"/>
      <c r="S12" s="141"/>
      <c r="T12" s="141"/>
      <c r="U12" s="141"/>
      <c r="V12" s="141"/>
    </row>
    <row r="13" spans="1:22" s="146" customFormat="1">
      <c r="A13" s="145"/>
      <c r="B13" s="405" t="s">
        <v>125</v>
      </c>
      <c r="C13" s="459">
        <v>0.7</v>
      </c>
      <c r="D13" s="458">
        <v>11500</v>
      </c>
      <c r="E13" s="405"/>
      <c r="F13" s="141"/>
      <c r="G13" s="141"/>
      <c r="H13" s="141"/>
      <c r="I13" s="150"/>
      <c r="J13" s="150"/>
      <c r="K13" s="150"/>
      <c r="L13" s="150"/>
      <c r="M13" s="141"/>
      <c r="N13" s="141"/>
      <c r="O13" s="141"/>
      <c r="P13" s="141"/>
      <c r="Q13" s="141"/>
      <c r="R13" s="141"/>
      <c r="S13" s="141"/>
      <c r="T13" s="141"/>
      <c r="U13" s="141"/>
      <c r="V13" s="141"/>
    </row>
    <row r="14" spans="1:22" s="146" customFormat="1">
      <c r="A14" s="145"/>
      <c r="B14" s="405" t="s">
        <v>122</v>
      </c>
      <c r="C14" s="459">
        <v>0.55000000000000004</v>
      </c>
      <c r="D14" s="458">
        <v>12100</v>
      </c>
      <c r="E14" s="405"/>
      <c r="F14" s="141"/>
      <c r="G14" s="141"/>
      <c r="H14" s="141"/>
      <c r="I14" s="150"/>
      <c r="J14" s="150"/>
      <c r="K14" s="150"/>
      <c r="L14" s="150"/>
      <c r="M14" s="141"/>
      <c r="N14" s="141"/>
      <c r="O14" s="141"/>
      <c r="P14" s="141"/>
      <c r="Q14" s="141"/>
      <c r="R14" s="141"/>
      <c r="S14" s="141"/>
      <c r="T14" s="141"/>
      <c r="U14" s="141"/>
      <c r="V14" s="141"/>
    </row>
    <row r="15" spans="1:22" s="146" customFormat="1">
      <c r="A15" s="145"/>
      <c r="B15" s="405" t="s">
        <v>318</v>
      </c>
      <c r="C15" s="459">
        <v>0.73</v>
      </c>
      <c r="D15" s="458">
        <v>11200</v>
      </c>
      <c r="E15" s="405"/>
      <c r="F15" s="141"/>
      <c r="G15" s="141"/>
      <c r="H15" s="141"/>
      <c r="I15" s="141"/>
      <c r="J15" s="141"/>
      <c r="K15" s="141"/>
      <c r="L15" s="141"/>
      <c r="M15" s="141"/>
      <c r="N15" s="141"/>
      <c r="O15" s="141"/>
      <c r="P15" s="141"/>
      <c r="Q15" s="141"/>
      <c r="R15" s="141"/>
      <c r="S15" s="141"/>
      <c r="T15" s="141"/>
      <c r="U15" s="141"/>
      <c r="V15" s="141"/>
    </row>
    <row r="16" spans="1:22" s="146" customFormat="1">
      <c r="A16" s="145"/>
      <c r="B16" s="405" t="s">
        <v>123</v>
      </c>
      <c r="C16" s="459">
        <v>0.7</v>
      </c>
      <c r="D16" s="458">
        <v>11400</v>
      </c>
      <c r="E16" s="405"/>
      <c r="F16" s="141"/>
      <c r="G16" s="141"/>
      <c r="H16" s="141"/>
      <c r="I16" s="141"/>
      <c r="J16" s="141"/>
      <c r="K16" s="141"/>
      <c r="L16" s="141"/>
      <c r="M16" s="141"/>
      <c r="N16" s="141"/>
      <c r="O16" s="141"/>
      <c r="P16" s="141"/>
      <c r="Q16" s="141"/>
      <c r="R16" s="141"/>
      <c r="S16" s="141"/>
      <c r="T16" s="141"/>
      <c r="U16" s="141"/>
      <c r="V16" s="141"/>
    </row>
    <row r="17" spans="1:22" s="146" customFormat="1">
      <c r="A17" s="145"/>
      <c r="B17" s="405" t="s">
        <v>124</v>
      </c>
      <c r="C17" s="459">
        <v>0.81</v>
      </c>
      <c r="D17" s="458">
        <v>11100</v>
      </c>
      <c r="E17" s="405"/>
      <c r="F17" s="141"/>
      <c r="G17" s="141"/>
      <c r="H17" s="141"/>
      <c r="I17" s="141"/>
      <c r="J17" s="141"/>
      <c r="K17" s="141"/>
      <c r="L17" s="141"/>
      <c r="M17" s="141"/>
      <c r="N17" s="141"/>
      <c r="O17" s="141"/>
      <c r="P17" s="141"/>
      <c r="Q17" s="141"/>
      <c r="R17" s="141"/>
      <c r="S17" s="141"/>
      <c r="T17" s="141"/>
      <c r="U17" s="141"/>
      <c r="V17" s="141"/>
    </row>
    <row r="18" spans="1:22" s="146" customFormat="1">
      <c r="A18" s="145"/>
      <c r="B18" s="405" t="s">
        <v>121</v>
      </c>
      <c r="C18" s="459">
        <v>0.81</v>
      </c>
      <c r="D18" s="458">
        <v>11100</v>
      </c>
      <c r="E18" s="405"/>
      <c r="F18" s="141"/>
      <c r="G18" s="141"/>
      <c r="H18" s="141"/>
      <c r="I18" s="141"/>
      <c r="J18" s="141"/>
      <c r="K18" s="141"/>
      <c r="L18" s="141"/>
      <c r="M18" s="141"/>
      <c r="N18" s="141"/>
      <c r="O18" s="141"/>
      <c r="P18" s="141"/>
      <c r="Q18" s="141"/>
      <c r="R18" s="141"/>
      <c r="S18" s="141"/>
      <c r="T18" s="141"/>
      <c r="U18" s="141"/>
      <c r="V18" s="141"/>
    </row>
    <row r="19" spans="1:22" s="146" customFormat="1">
      <c r="A19" s="145"/>
      <c r="B19" s="405" t="s">
        <v>319</v>
      </c>
      <c r="C19" s="459">
        <v>0.84</v>
      </c>
      <c r="D19" s="458">
        <v>10900</v>
      </c>
      <c r="E19" s="405"/>
      <c r="F19" s="141"/>
      <c r="G19" s="141"/>
      <c r="H19" s="141"/>
      <c r="I19" s="141"/>
      <c r="J19" s="141"/>
      <c r="K19" s="141"/>
      <c r="L19" s="141"/>
      <c r="M19" s="141"/>
      <c r="N19" s="141"/>
      <c r="O19" s="141"/>
      <c r="P19" s="141"/>
      <c r="Q19" s="141"/>
      <c r="R19" s="141"/>
      <c r="S19" s="141"/>
      <c r="T19" s="141"/>
      <c r="U19" s="141"/>
      <c r="V19" s="141"/>
    </row>
    <row r="20" spans="1:22" s="146" customFormat="1">
      <c r="A20" s="145"/>
      <c r="B20" s="405" t="s">
        <v>320</v>
      </c>
      <c r="C20" s="460" t="s">
        <v>321</v>
      </c>
      <c r="D20" s="458">
        <v>9341</v>
      </c>
      <c r="E20" s="405" t="s">
        <v>322</v>
      </c>
      <c r="F20" s="141"/>
      <c r="G20" s="141"/>
      <c r="H20" s="141"/>
      <c r="I20" s="141"/>
      <c r="J20" s="141"/>
      <c r="K20" s="141"/>
      <c r="L20" s="141"/>
      <c r="M20" s="141"/>
      <c r="N20" s="141"/>
      <c r="O20" s="141"/>
      <c r="P20" s="141"/>
      <c r="Q20" s="141"/>
      <c r="R20" s="141"/>
      <c r="S20" s="141"/>
      <c r="T20" s="141"/>
      <c r="U20" s="141"/>
      <c r="V20" s="141"/>
    </row>
    <row r="21" spans="1:22" s="146" customFormat="1">
      <c r="A21" s="145"/>
      <c r="B21" s="405" t="s">
        <v>85</v>
      </c>
      <c r="C21" s="460" t="s">
        <v>321</v>
      </c>
      <c r="D21" s="458">
        <v>3500</v>
      </c>
      <c r="E21" s="405"/>
      <c r="F21" s="141"/>
      <c r="G21" s="141"/>
      <c r="H21" s="141"/>
      <c r="I21" s="141"/>
      <c r="J21" s="141"/>
      <c r="K21" s="141"/>
      <c r="L21" s="141"/>
      <c r="M21" s="141"/>
      <c r="N21" s="141"/>
      <c r="O21" s="141"/>
      <c r="P21" s="141"/>
      <c r="Q21" s="141"/>
      <c r="R21" s="141"/>
      <c r="S21" s="141"/>
      <c r="T21" s="141"/>
      <c r="U21" s="141"/>
      <c r="V21" s="141"/>
    </row>
    <row r="22" spans="1:22" s="146" customFormat="1">
      <c r="A22" s="145"/>
      <c r="B22" s="405" t="s">
        <v>84</v>
      </c>
      <c r="C22" s="460" t="s">
        <v>321</v>
      </c>
      <c r="D22" s="458">
        <v>7000</v>
      </c>
      <c r="E22" s="405"/>
      <c r="F22" s="141"/>
      <c r="G22" s="141"/>
      <c r="H22" s="141"/>
      <c r="I22" s="141"/>
      <c r="J22" s="141"/>
      <c r="K22" s="141"/>
      <c r="L22" s="141"/>
      <c r="M22" s="141"/>
      <c r="N22" s="141"/>
      <c r="O22" s="141"/>
      <c r="P22" s="141"/>
      <c r="Q22" s="141"/>
      <c r="R22" s="141"/>
      <c r="S22" s="141"/>
      <c r="T22" s="141"/>
      <c r="U22" s="141"/>
      <c r="V22" s="141"/>
    </row>
    <row r="23" spans="1:22" s="146" customFormat="1">
      <c r="A23" s="145"/>
      <c r="B23" s="405" t="s">
        <v>323</v>
      </c>
      <c r="C23" s="460"/>
      <c r="D23" s="458">
        <v>7000</v>
      </c>
      <c r="E23" s="405"/>
      <c r="F23" s="141"/>
      <c r="G23" s="141"/>
      <c r="H23" s="141"/>
      <c r="I23" s="141"/>
      <c r="J23" s="141"/>
      <c r="K23" s="141"/>
      <c r="L23" s="141"/>
      <c r="M23" s="141"/>
      <c r="N23" s="141"/>
      <c r="O23" s="141"/>
      <c r="P23" s="141"/>
      <c r="Q23" s="141"/>
      <c r="R23" s="141"/>
      <c r="S23" s="141"/>
      <c r="T23" s="141"/>
      <c r="U23" s="141"/>
      <c r="V23" s="141"/>
    </row>
    <row r="24" spans="1:22" s="146" customFormat="1">
      <c r="A24" s="145"/>
      <c r="B24" s="405" t="s">
        <v>89</v>
      </c>
      <c r="C24" s="460" t="s">
        <v>321</v>
      </c>
      <c r="D24" s="458">
        <v>5600</v>
      </c>
      <c r="E24" s="405" t="s">
        <v>322</v>
      </c>
      <c r="F24" s="141"/>
      <c r="G24" s="141"/>
      <c r="H24" s="141"/>
      <c r="I24" s="141"/>
      <c r="J24" s="141"/>
      <c r="K24" s="141"/>
      <c r="L24" s="141"/>
      <c r="M24" s="141"/>
      <c r="N24" s="141"/>
      <c r="O24" s="141"/>
      <c r="P24" s="141"/>
      <c r="Q24" s="141"/>
      <c r="R24" s="141"/>
      <c r="S24" s="141"/>
      <c r="T24" s="141"/>
      <c r="U24" s="141"/>
      <c r="V24" s="141"/>
    </row>
    <row r="25" spans="1:22" s="146" customFormat="1">
      <c r="A25" s="145"/>
      <c r="B25" s="405" t="s">
        <v>126</v>
      </c>
      <c r="C25" s="460" t="s">
        <v>321</v>
      </c>
      <c r="D25" s="458">
        <v>4260</v>
      </c>
      <c r="E25" s="405" t="s">
        <v>324</v>
      </c>
      <c r="F25" s="141"/>
      <c r="G25" s="141"/>
      <c r="H25" s="141"/>
      <c r="I25" s="141"/>
      <c r="J25" s="141"/>
      <c r="K25" s="141"/>
      <c r="L25" s="141"/>
      <c r="M25" s="141"/>
      <c r="N25" s="141"/>
      <c r="O25" s="141"/>
      <c r="P25" s="141"/>
      <c r="Q25" s="141"/>
      <c r="R25" s="141"/>
      <c r="S25" s="141"/>
      <c r="T25" s="141"/>
      <c r="U25" s="141"/>
      <c r="V25" s="141"/>
    </row>
    <row r="26" spans="1:22" s="146" customFormat="1">
      <c r="A26" s="145"/>
      <c r="B26" s="405" t="s">
        <v>99</v>
      </c>
      <c r="C26" s="406" t="s">
        <v>321</v>
      </c>
      <c r="D26" s="458">
        <v>860</v>
      </c>
      <c r="E26" s="405" t="s">
        <v>325</v>
      </c>
      <c r="F26" s="141"/>
      <c r="G26" s="141"/>
      <c r="H26" s="141"/>
      <c r="I26" s="141"/>
      <c r="J26" s="141"/>
      <c r="K26" s="141"/>
      <c r="L26" s="141"/>
      <c r="M26" s="141"/>
      <c r="N26" s="141"/>
      <c r="O26" s="141"/>
      <c r="P26" s="141"/>
      <c r="Q26" s="141"/>
      <c r="R26" s="141"/>
      <c r="S26" s="141"/>
      <c r="T26" s="141"/>
      <c r="U26" s="141"/>
      <c r="V26" s="141"/>
    </row>
    <row r="27" spans="1:22" s="146" customFormat="1">
      <c r="A27" s="145"/>
      <c r="B27" s="148"/>
      <c r="C27" s="152"/>
      <c r="D27" s="149"/>
      <c r="E27" s="145"/>
      <c r="F27" s="141"/>
      <c r="G27" s="141"/>
      <c r="H27" s="141"/>
      <c r="I27" s="141"/>
      <c r="J27" s="141"/>
      <c r="K27" s="141"/>
      <c r="L27" s="141"/>
      <c r="M27" s="141"/>
      <c r="N27" s="141"/>
      <c r="O27" s="141"/>
      <c r="P27" s="141"/>
      <c r="Q27" s="141"/>
      <c r="R27" s="141"/>
      <c r="S27" s="141"/>
      <c r="T27" s="141"/>
      <c r="U27" s="141"/>
      <c r="V27" s="141"/>
    </row>
    <row r="28" spans="1:22" s="146" customFormat="1">
      <c r="A28" s="145"/>
      <c r="B28" s="66" t="s">
        <v>178</v>
      </c>
      <c r="C28" s="152"/>
      <c r="D28" s="149"/>
      <c r="E28" s="145"/>
      <c r="F28" s="141"/>
      <c r="G28" s="141"/>
      <c r="H28" s="141"/>
      <c r="I28" s="141"/>
      <c r="J28" s="141"/>
      <c r="K28" s="141"/>
      <c r="L28" s="141"/>
      <c r="M28" s="141"/>
      <c r="N28" s="141"/>
      <c r="O28" s="141"/>
      <c r="P28" s="141"/>
      <c r="Q28" s="141"/>
      <c r="R28" s="141"/>
      <c r="S28" s="141"/>
      <c r="T28" s="141"/>
      <c r="U28" s="141"/>
      <c r="V28" s="141"/>
    </row>
    <row r="29" spans="1:22" s="146" customFormat="1">
      <c r="A29" s="145"/>
      <c r="B29" s="66" t="s">
        <v>326</v>
      </c>
      <c r="C29" s="148"/>
      <c r="D29" s="148"/>
      <c r="E29" s="145"/>
      <c r="F29" s="141"/>
      <c r="G29" s="141"/>
      <c r="H29" s="141"/>
      <c r="I29" s="141"/>
      <c r="J29" s="141"/>
      <c r="K29" s="141"/>
      <c r="L29" s="141"/>
      <c r="M29" s="141"/>
      <c r="N29" s="141"/>
      <c r="O29" s="141"/>
      <c r="P29" s="141"/>
      <c r="Q29" s="141"/>
      <c r="R29" s="141"/>
      <c r="S29" s="141"/>
      <c r="T29" s="141"/>
      <c r="U29" s="141"/>
      <c r="V29" s="141"/>
    </row>
    <row r="30" spans="1:22" s="146" customFormat="1">
      <c r="A30" s="145"/>
      <c r="B30" s="66" t="s">
        <v>327</v>
      </c>
      <c r="C30" s="148"/>
      <c r="D30" s="148"/>
      <c r="E30" s="145"/>
      <c r="F30" s="141"/>
      <c r="G30" s="141"/>
      <c r="H30" s="141"/>
      <c r="I30" s="141"/>
      <c r="J30" s="141"/>
      <c r="K30" s="141"/>
      <c r="L30" s="141"/>
      <c r="M30" s="141"/>
      <c r="N30" s="141"/>
      <c r="O30" s="141"/>
      <c r="P30" s="141"/>
      <c r="Q30" s="141"/>
      <c r="R30" s="141"/>
      <c r="S30" s="141"/>
      <c r="T30" s="141"/>
      <c r="U30" s="141"/>
      <c r="V30" s="141"/>
    </row>
    <row r="31" spans="1:22" s="146" customFormat="1">
      <c r="A31" s="145"/>
      <c r="B31" s="66" t="s">
        <v>328</v>
      </c>
      <c r="C31" s="148"/>
      <c r="D31" s="148"/>
      <c r="E31" s="145"/>
      <c r="F31" s="141"/>
      <c r="G31" s="141"/>
      <c r="H31" s="141"/>
      <c r="I31" s="141"/>
      <c r="J31" s="141"/>
      <c r="K31" s="141"/>
      <c r="L31" s="141"/>
      <c r="M31" s="141"/>
      <c r="N31" s="141"/>
      <c r="O31" s="141"/>
      <c r="P31" s="141"/>
      <c r="Q31" s="141"/>
      <c r="R31" s="141"/>
      <c r="S31" s="141"/>
      <c r="T31" s="141"/>
      <c r="U31" s="141"/>
      <c r="V31" s="141"/>
    </row>
    <row r="32" spans="1:22" s="146" customFormat="1">
      <c r="A32" s="145"/>
      <c r="B32" s="66" t="s">
        <v>329</v>
      </c>
      <c r="C32" s="148"/>
      <c r="D32" s="148"/>
      <c r="E32" s="145"/>
      <c r="F32" s="141"/>
      <c r="G32" s="141"/>
      <c r="H32" s="141"/>
      <c r="I32" s="141"/>
      <c r="J32" s="141"/>
      <c r="K32" s="141"/>
      <c r="L32" s="141"/>
      <c r="M32" s="141"/>
      <c r="N32" s="141"/>
      <c r="O32" s="141"/>
      <c r="P32" s="141"/>
      <c r="Q32" s="141"/>
      <c r="R32" s="141"/>
      <c r="S32" s="141"/>
      <c r="T32" s="141"/>
      <c r="U32" s="141"/>
      <c r="V32" s="141"/>
    </row>
    <row r="33" spans="1:22" s="146" customFormat="1">
      <c r="A33" s="145"/>
      <c r="B33" s="66" t="s">
        <v>330</v>
      </c>
      <c r="C33" s="148"/>
      <c r="D33" s="148"/>
      <c r="E33" s="145"/>
      <c r="F33" s="141"/>
      <c r="G33" s="141"/>
      <c r="H33" s="141"/>
      <c r="I33" s="141"/>
      <c r="J33" s="141"/>
      <c r="K33" s="141"/>
      <c r="L33" s="141"/>
      <c r="M33" s="141"/>
      <c r="N33" s="141"/>
      <c r="O33" s="141"/>
      <c r="P33" s="141"/>
      <c r="Q33" s="141"/>
      <c r="R33" s="141"/>
      <c r="S33" s="141"/>
      <c r="T33" s="141"/>
      <c r="U33" s="141"/>
      <c r="V33" s="141"/>
    </row>
    <row r="34" spans="1:22">
      <c r="A34" s="153"/>
      <c r="B34" s="66"/>
      <c r="C34" s="154"/>
      <c r="D34" s="154"/>
      <c r="E34" s="153"/>
    </row>
    <row r="35" spans="1:22">
      <c r="B35" s="143"/>
      <c r="C35" s="143"/>
      <c r="D35" s="143"/>
    </row>
    <row r="36" spans="1:22">
      <c r="B36" s="143"/>
      <c r="C36" s="143"/>
      <c r="D36" s="143"/>
    </row>
    <row r="37" spans="1:22">
      <c r="B37" s="143"/>
      <c r="C37" s="143"/>
      <c r="D37" s="143"/>
    </row>
    <row r="38" spans="1:22">
      <c r="B38" s="137"/>
      <c r="C38" s="137"/>
      <c r="D38" s="137"/>
    </row>
    <row r="39" spans="1:22">
      <c r="B39" s="137"/>
      <c r="C39" s="137"/>
      <c r="D39" s="137"/>
    </row>
    <row r="40" spans="1:22">
      <c r="B40" s="137"/>
      <c r="C40" s="137"/>
      <c r="D40" s="137"/>
    </row>
    <row r="41" spans="1:22">
      <c r="B41" s="137"/>
      <c r="C41" s="137"/>
      <c r="D41" s="137"/>
    </row>
    <row r="42" spans="1:22">
      <c r="B42" s="137"/>
      <c r="C42" s="137"/>
      <c r="D42" s="137"/>
    </row>
    <row r="43" spans="1:22">
      <c r="B43" s="137"/>
      <c r="C43" s="137"/>
      <c r="D43" s="137"/>
    </row>
    <row r="44" spans="1:22">
      <c r="B44" s="137"/>
      <c r="C44" s="137"/>
      <c r="D44" s="137"/>
    </row>
    <row r="45" spans="1:22">
      <c r="B45" s="137"/>
      <c r="C45" s="137"/>
      <c r="D45" s="137"/>
    </row>
    <row r="46" spans="1:22">
      <c r="B46" s="137"/>
      <c r="C46" s="137"/>
      <c r="D46" s="137"/>
    </row>
    <row r="47" spans="1:22">
      <c r="B47" s="137"/>
      <c r="C47" s="137"/>
      <c r="D47" s="137"/>
    </row>
    <row r="48" spans="1:22">
      <c r="B48" s="137"/>
      <c r="C48" s="137"/>
      <c r="D48" s="137"/>
    </row>
    <row r="49" spans="2:4">
      <c r="B49" s="137"/>
      <c r="C49" s="137"/>
      <c r="D49" s="137"/>
    </row>
    <row r="50" spans="2:4">
      <c r="B50" s="137"/>
      <c r="C50" s="137"/>
      <c r="D50" s="137"/>
    </row>
    <row r="51" spans="2:4">
      <c r="B51" s="137"/>
      <c r="C51" s="137"/>
      <c r="D51" s="137"/>
    </row>
    <row r="52" spans="2:4">
      <c r="B52" s="137"/>
      <c r="C52" s="137"/>
      <c r="D52" s="137"/>
    </row>
    <row r="53" spans="2:4">
      <c r="B53" s="137"/>
      <c r="C53" s="137"/>
      <c r="D53" s="137"/>
    </row>
    <row r="54" spans="2:4">
      <c r="B54" s="137"/>
      <c r="C54" s="137"/>
      <c r="D54" s="137"/>
    </row>
    <row r="55" spans="2:4">
      <c r="B55" s="137"/>
      <c r="C55" s="137"/>
      <c r="D55" s="137"/>
    </row>
    <row r="56" spans="2:4">
      <c r="B56" s="137"/>
      <c r="C56" s="137"/>
      <c r="D56" s="137"/>
    </row>
    <row r="57" spans="2:4">
      <c r="B57" s="137"/>
      <c r="C57" s="137"/>
      <c r="D57" s="137"/>
    </row>
    <row r="58" spans="2:4">
      <c r="B58" s="137"/>
      <c r="C58" s="137"/>
      <c r="D58" s="137"/>
    </row>
    <row r="59" spans="2:4">
      <c r="B59" s="137"/>
      <c r="C59" s="137"/>
      <c r="D59" s="137"/>
    </row>
    <row r="60" spans="2:4">
      <c r="B60" s="137"/>
      <c r="C60" s="137"/>
      <c r="D60" s="137"/>
    </row>
    <row r="61" spans="2:4">
      <c r="B61" s="137"/>
      <c r="C61" s="137"/>
      <c r="D61" s="137"/>
    </row>
    <row r="62" spans="2:4">
      <c r="B62" s="137"/>
      <c r="C62" s="137"/>
      <c r="D62" s="137"/>
    </row>
    <row r="63" spans="2:4">
      <c r="B63" s="137"/>
      <c r="C63" s="137"/>
      <c r="D63" s="137"/>
    </row>
    <row r="64" spans="2:4">
      <c r="B64" s="137"/>
      <c r="C64" s="137"/>
      <c r="D64" s="137"/>
    </row>
    <row r="65" s="137" customFormat="1"/>
    <row r="66" s="137" customFormat="1"/>
    <row r="67" s="137" customFormat="1"/>
    <row r="68" s="137" customFormat="1"/>
    <row r="69" s="137" customFormat="1"/>
  </sheetData>
  <mergeCells count="3">
    <mergeCell ref="B6:B7"/>
    <mergeCell ref="C6:C7"/>
    <mergeCell ref="D6:D7"/>
  </mergeCells>
  <hyperlinks>
    <hyperlink ref="B4" location="Índice!A1" display="VOLVER A INDICE" xr:uid="{00000000-0004-0000-1E00-000000000000}"/>
  </hyperlinks>
  <pageMargins left="0.75" right="0.75" top="1" bottom="1" header="0" footer="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8" tint="0.59999389629810485"/>
  </sheetPr>
  <dimension ref="B1:V99"/>
  <sheetViews>
    <sheetView zoomScale="85" zoomScaleNormal="85" workbookViewId="0"/>
  </sheetViews>
  <sheetFormatPr defaultColWidth="11.42578125" defaultRowHeight="12.75"/>
  <cols>
    <col min="1" max="1" width="1.7109375" style="144" customWidth="1"/>
    <col min="2" max="2" width="17.85546875" style="144" customWidth="1"/>
    <col min="3" max="10" width="15.7109375" style="144" customWidth="1"/>
    <col min="11" max="11" width="17" style="144" bestFit="1" customWidth="1"/>
    <col min="12" max="22" width="11.42578125" style="137"/>
    <col min="23" max="16384" width="11.42578125" style="144"/>
  </cols>
  <sheetData>
    <row r="1" spans="2:22" ht="5.25" customHeight="1"/>
    <row r="2" spans="2:22" s="146" customFormat="1" ht="15.95" customHeight="1">
      <c r="B2" s="80" t="s">
        <v>331</v>
      </c>
      <c r="C2" s="80"/>
      <c r="D2" s="80"/>
      <c r="E2" s="80"/>
      <c r="F2" s="80"/>
      <c r="G2" s="80"/>
      <c r="H2" s="80"/>
      <c r="I2" s="80"/>
      <c r="J2" s="80"/>
      <c r="K2" s="80"/>
      <c r="N2" s="156"/>
      <c r="O2" s="156"/>
      <c r="P2" s="141"/>
      <c r="Q2" s="141"/>
      <c r="R2" s="141"/>
      <c r="S2" s="141"/>
      <c r="T2" s="141"/>
      <c r="U2" s="141"/>
      <c r="V2" s="141"/>
    </row>
    <row r="3" spans="2:22" s="146" customFormat="1" ht="15.95" customHeight="1">
      <c r="B3" s="412" t="s">
        <v>78</v>
      </c>
      <c r="C3" s="80"/>
      <c r="D3" s="80"/>
      <c r="E3" s="80"/>
      <c r="F3" s="80"/>
      <c r="G3" s="80"/>
      <c r="H3" s="80"/>
      <c r="I3" s="80"/>
      <c r="J3" s="80"/>
      <c r="K3" s="80"/>
      <c r="M3" s="155"/>
      <c r="N3" s="156"/>
      <c r="O3" s="156"/>
      <c r="P3" s="141"/>
      <c r="Q3" s="141"/>
      <c r="R3" s="141"/>
      <c r="S3" s="141"/>
      <c r="T3" s="141"/>
      <c r="U3" s="141"/>
      <c r="V3" s="141"/>
    </row>
    <row r="4" spans="2:22" s="146" customFormat="1" ht="15.95" customHeight="1">
      <c r="B4" s="80"/>
      <c r="C4" s="80"/>
      <c r="D4" s="80"/>
      <c r="E4" s="80"/>
      <c r="F4" s="80"/>
      <c r="G4" s="80"/>
      <c r="H4" s="80"/>
      <c r="I4" s="80"/>
      <c r="J4" s="80"/>
      <c r="K4" s="80"/>
      <c r="M4" s="156"/>
      <c r="N4" s="156"/>
      <c r="O4" s="156"/>
      <c r="P4" s="141"/>
      <c r="Q4" s="141"/>
      <c r="R4" s="141"/>
      <c r="S4" s="141"/>
      <c r="T4" s="141"/>
      <c r="U4" s="141"/>
      <c r="V4" s="141"/>
    </row>
    <row r="5" spans="2:22" s="146" customFormat="1" ht="15.95" customHeight="1">
      <c r="B5" s="411" t="s">
        <v>332</v>
      </c>
      <c r="C5" s="404" t="s">
        <v>333</v>
      </c>
      <c r="D5" s="404" t="s">
        <v>334</v>
      </c>
      <c r="E5" s="404" t="s">
        <v>335</v>
      </c>
      <c r="F5" s="404" t="s">
        <v>336</v>
      </c>
      <c r="G5" s="404" t="s">
        <v>337</v>
      </c>
      <c r="H5" s="404" t="s">
        <v>338</v>
      </c>
      <c r="I5" s="404" t="s">
        <v>339</v>
      </c>
      <c r="J5" s="404" t="s">
        <v>340</v>
      </c>
      <c r="K5" s="404" t="s">
        <v>341</v>
      </c>
      <c r="M5" s="156"/>
      <c r="N5" s="156"/>
      <c r="O5" s="156"/>
      <c r="P5" s="141"/>
      <c r="Q5" s="141"/>
      <c r="R5" s="141"/>
      <c r="S5" s="141"/>
      <c r="T5" s="141"/>
      <c r="U5" s="141"/>
      <c r="V5" s="141"/>
    </row>
    <row r="6" spans="2:22" s="146" customFormat="1" ht="15.95" customHeight="1">
      <c r="B6" s="408" t="s">
        <v>333</v>
      </c>
      <c r="C6" s="409">
        <v>1</v>
      </c>
      <c r="D6" s="410">
        <v>0.13780000000000001</v>
      </c>
      <c r="E6" s="409">
        <v>1.39E-3</v>
      </c>
      <c r="F6" s="409">
        <v>5.8100000000000001E-3</v>
      </c>
      <c r="G6" s="409">
        <v>5524.86</v>
      </c>
      <c r="H6" s="409">
        <v>1.613944</v>
      </c>
      <c r="I6" s="409">
        <v>131.0615</v>
      </c>
      <c r="J6" s="409">
        <v>167.2073</v>
      </c>
      <c r="K6" s="409">
        <v>5917.1597000000002</v>
      </c>
      <c r="L6" s="156"/>
      <c r="M6" s="156"/>
      <c r="N6" s="156"/>
      <c r="O6" s="156"/>
      <c r="P6" s="141"/>
      <c r="Q6" s="141"/>
      <c r="R6" s="141"/>
      <c r="S6" s="141"/>
      <c r="T6" s="141"/>
      <c r="U6" s="141"/>
      <c r="V6" s="141"/>
    </row>
    <row r="7" spans="2:22" s="146" customFormat="1" ht="15.95" customHeight="1">
      <c r="B7" s="408" t="s">
        <v>334</v>
      </c>
      <c r="C7" s="409">
        <v>7.2056490000000002</v>
      </c>
      <c r="D7" s="409">
        <v>1</v>
      </c>
      <c r="E7" s="409">
        <v>0.01</v>
      </c>
      <c r="F7" s="409">
        <v>4.1840000000000002E-2</v>
      </c>
      <c r="G7" s="409">
        <v>39810.22</v>
      </c>
      <c r="H7" s="409">
        <v>11.62951</v>
      </c>
      <c r="I7" s="409">
        <v>944.38379999999995</v>
      </c>
      <c r="J7" s="409">
        <v>1204.837</v>
      </c>
      <c r="K7" s="409">
        <v>42636.976000000002</v>
      </c>
      <c r="L7" s="156"/>
      <c r="M7" s="156"/>
      <c r="N7" s="156"/>
      <c r="O7" s="156"/>
      <c r="P7" s="141"/>
      <c r="Q7" s="141"/>
      <c r="R7" s="141"/>
      <c r="S7" s="141"/>
      <c r="T7" s="141"/>
      <c r="U7" s="141"/>
      <c r="V7" s="141"/>
    </row>
    <row r="8" spans="2:22" s="146" customFormat="1" ht="15.95" customHeight="1">
      <c r="B8" s="408" t="s">
        <v>335</v>
      </c>
      <c r="C8" s="409">
        <v>720.56489999999997</v>
      </c>
      <c r="D8" s="409">
        <v>100</v>
      </c>
      <c r="E8" s="409">
        <v>1</v>
      </c>
      <c r="F8" s="409">
        <v>4.1840000000000002</v>
      </c>
      <c r="G8" s="409">
        <v>3981022</v>
      </c>
      <c r="H8" s="409">
        <v>1162.952</v>
      </c>
      <c r="I8" s="409">
        <v>94438.38</v>
      </c>
      <c r="J8" s="409">
        <v>120483.7</v>
      </c>
      <c r="K8" s="409">
        <v>4263697.5999999996</v>
      </c>
      <c r="L8" s="156"/>
      <c r="M8" s="156"/>
      <c r="N8" s="156"/>
      <c r="O8" s="156"/>
      <c r="P8" s="141"/>
      <c r="Q8" s="141"/>
      <c r="R8" s="141"/>
      <c r="S8" s="141"/>
      <c r="T8" s="141"/>
      <c r="U8" s="141"/>
      <c r="V8" s="141"/>
    </row>
    <row r="9" spans="2:22" s="146" customFormat="1" ht="15.95" customHeight="1">
      <c r="B9" s="408" t="s">
        <v>336</v>
      </c>
      <c r="C9" s="409">
        <v>172.2191</v>
      </c>
      <c r="D9" s="409">
        <v>23.900569999999998</v>
      </c>
      <c r="E9" s="409">
        <v>0.239005</v>
      </c>
      <c r="F9" s="409">
        <v>1</v>
      </c>
      <c r="G9" s="409">
        <v>952380.95238095243</v>
      </c>
      <c r="H9" s="409">
        <v>277.95209999999997</v>
      </c>
      <c r="I9" s="409">
        <v>22571.31</v>
      </c>
      <c r="J9" s="409">
        <v>28796.29</v>
      </c>
      <c r="K9" s="409">
        <v>1019048.1</v>
      </c>
      <c r="L9" s="156"/>
      <c r="M9" s="156"/>
      <c r="N9" s="156"/>
      <c r="O9" s="156"/>
      <c r="P9" s="141"/>
      <c r="Q9" s="141"/>
      <c r="R9" s="141"/>
      <c r="S9" s="141"/>
      <c r="T9" s="141"/>
      <c r="U9" s="141"/>
      <c r="V9" s="141"/>
    </row>
    <row r="10" spans="2:22" s="146" customFormat="1" ht="15.95" customHeight="1">
      <c r="B10" s="408" t="s">
        <v>342</v>
      </c>
      <c r="C10" s="409">
        <v>1.8000000000000001E-4</v>
      </c>
      <c r="D10" s="409">
        <v>2.51E-5</v>
      </c>
      <c r="E10" s="409">
        <v>2.4999999999999999E-7</v>
      </c>
      <c r="F10" s="409">
        <v>1.0499999999999999E-6</v>
      </c>
      <c r="G10" s="409">
        <v>1</v>
      </c>
      <c r="H10" s="409">
        <v>2.9E-4</v>
      </c>
      <c r="I10" s="409">
        <v>2.3720000000000001E-2</v>
      </c>
      <c r="J10" s="409">
        <v>3.0265E-2</v>
      </c>
      <c r="K10" s="409">
        <v>1.07101</v>
      </c>
      <c r="L10" s="156"/>
      <c r="M10" s="156"/>
      <c r="N10" s="156"/>
      <c r="O10" s="156"/>
      <c r="P10" s="141"/>
      <c r="Q10" s="141"/>
      <c r="R10" s="141"/>
      <c r="S10" s="141"/>
      <c r="T10" s="141"/>
      <c r="U10" s="141"/>
      <c r="V10" s="141"/>
    </row>
    <row r="11" spans="2:22" s="146" customFormat="1" ht="15.95" customHeight="1">
      <c r="B11" s="408" t="s">
        <v>338</v>
      </c>
      <c r="C11" s="409">
        <v>0.61960000000000004</v>
      </c>
      <c r="D11" s="409">
        <v>8.5989999999999997E-2</v>
      </c>
      <c r="E11" s="409">
        <v>8.5999999999999998E-4</v>
      </c>
      <c r="F11" s="409">
        <v>3.5999999999999999E-3</v>
      </c>
      <c r="G11" s="409">
        <v>3423.2</v>
      </c>
      <c r="H11" s="409">
        <v>1</v>
      </c>
      <c r="I11" s="409">
        <v>81.205770000000001</v>
      </c>
      <c r="J11" s="409">
        <v>103.6016</v>
      </c>
      <c r="K11" s="409">
        <v>3666.2721000000001</v>
      </c>
      <c r="L11" s="156"/>
      <c r="M11" s="156"/>
      <c r="N11" s="156"/>
      <c r="O11" s="156"/>
      <c r="P11" s="141"/>
      <c r="Q11" s="141"/>
      <c r="R11" s="141"/>
      <c r="S11" s="141"/>
      <c r="T11" s="141"/>
      <c r="U11" s="141"/>
      <c r="V11" s="141"/>
    </row>
    <row r="12" spans="2:22" s="146" customFormat="1" ht="15.95" customHeight="1">
      <c r="B12" s="408" t="s">
        <v>339</v>
      </c>
      <c r="C12" s="409">
        <v>7.6299999999999996E-3</v>
      </c>
      <c r="D12" s="409">
        <v>1.06E-3</v>
      </c>
      <c r="E12" s="409">
        <v>1.06E-5</v>
      </c>
      <c r="F12" s="409">
        <v>4.4299999999999999E-5</v>
      </c>
      <c r="G12" s="409">
        <v>42.154690000000002</v>
      </c>
      <c r="H12" s="409">
        <v>1.2314E-2</v>
      </c>
      <c r="I12" s="409">
        <v>1</v>
      </c>
      <c r="J12" s="409">
        <v>1.2757909999999999</v>
      </c>
      <c r="K12" s="409">
        <v>45.147928</v>
      </c>
      <c r="L12" s="156"/>
      <c r="M12" s="156"/>
      <c r="N12" s="156"/>
      <c r="O12" s="156"/>
      <c r="P12" s="141"/>
      <c r="Q12" s="141"/>
      <c r="R12" s="141"/>
      <c r="S12" s="141"/>
      <c r="T12" s="141"/>
      <c r="U12" s="141"/>
      <c r="V12" s="141"/>
    </row>
    <row r="13" spans="2:22" s="146" customFormat="1" ht="15.95" customHeight="1">
      <c r="B13" s="408" t="s">
        <v>343</v>
      </c>
      <c r="C13" s="409">
        <v>5.9800000000000001E-3</v>
      </c>
      <c r="D13" s="409">
        <v>8.3000000000000001E-4</v>
      </c>
      <c r="E13" s="409">
        <v>8.3000000000000002E-6</v>
      </c>
      <c r="F13" s="409">
        <v>3.4700000000000003E-5</v>
      </c>
      <c r="G13" s="409">
        <v>33.041980000000002</v>
      </c>
      <c r="H13" s="409">
        <v>9.6520000000000009E-3</v>
      </c>
      <c r="I13" s="409">
        <v>0.78382600000000002</v>
      </c>
      <c r="J13" s="409">
        <v>1</v>
      </c>
      <c r="K13" s="409">
        <v>35.388165000000001</v>
      </c>
      <c r="L13" s="156"/>
      <c r="M13" s="156"/>
      <c r="N13" s="156"/>
      <c r="O13" s="156"/>
      <c r="P13" s="141"/>
      <c r="Q13" s="141"/>
      <c r="R13" s="141"/>
      <c r="S13" s="141"/>
      <c r="T13" s="141"/>
      <c r="U13" s="141"/>
      <c r="V13" s="141"/>
    </row>
    <row r="14" spans="2:22" s="146" customFormat="1" ht="15.95" customHeight="1">
      <c r="B14" s="405" t="s">
        <v>344</v>
      </c>
      <c r="C14" s="409">
        <v>1.7000000000000001E-4</v>
      </c>
      <c r="D14" s="409">
        <v>2.3499999999999999E-5</v>
      </c>
      <c r="E14" s="409">
        <v>2.35E-7</v>
      </c>
      <c r="F14" s="409">
        <v>9.8100000000000001E-7</v>
      </c>
      <c r="G14" s="409">
        <v>0.933701</v>
      </c>
      <c r="H14" s="409">
        <v>2.72E-4</v>
      </c>
      <c r="I14" s="409">
        <v>2.2148999999999999E-2</v>
      </c>
      <c r="J14" s="409">
        <v>2.8257999999999998E-2</v>
      </c>
      <c r="K14" s="409">
        <v>1</v>
      </c>
      <c r="L14" s="156"/>
      <c r="M14" s="156"/>
      <c r="N14" s="156"/>
      <c r="O14" s="156"/>
      <c r="P14" s="141"/>
      <c r="Q14" s="141"/>
      <c r="R14" s="141"/>
      <c r="S14" s="141"/>
      <c r="T14" s="141"/>
      <c r="U14" s="141"/>
      <c r="V14" s="141"/>
    </row>
    <row r="15" spans="2:22">
      <c r="C15" s="157"/>
      <c r="D15" s="157"/>
      <c r="E15" s="157"/>
      <c r="F15" s="157"/>
      <c r="G15" s="157"/>
      <c r="H15" s="157"/>
      <c r="I15" s="157"/>
      <c r="J15" s="157"/>
      <c r="K15" s="157"/>
      <c r="L15" s="157"/>
      <c r="M15" s="157"/>
      <c r="N15" s="157"/>
      <c r="O15" s="157"/>
    </row>
    <row r="16" spans="2:22">
      <c r="B16" s="66" t="s">
        <v>345</v>
      </c>
      <c r="C16" s="157"/>
      <c r="D16" s="157"/>
      <c r="E16" s="157"/>
      <c r="F16" s="157"/>
      <c r="G16" s="157"/>
      <c r="H16" s="157"/>
      <c r="I16" s="157"/>
      <c r="J16" s="157"/>
      <c r="K16" s="157"/>
      <c r="L16" s="157"/>
      <c r="M16" s="157"/>
      <c r="N16" s="157"/>
      <c r="O16" s="157"/>
    </row>
    <row r="17" spans="2:15">
      <c r="B17" s="157"/>
      <c r="C17" s="157"/>
      <c r="D17" s="157"/>
      <c r="E17" s="157"/>
      <c r="F17" s="157"/>
      <c r="G17" s="157"/>
      <c r="H17" s="157"/>
      <c r="I17" s="157"/>
      <c r="J17" s="157"/>
      <c r="K17" s="157"/>
      <c r="L17" s="157"/>
      <c r="M17" s="157"/>
      <c r="N17" s="157"/>
      <c r="O17" s="157"/>
    </row>
    <row r="18" spans="2:15" ht="15.95" customHeight="1">
      <c r="B18" s="80" t="s">
        <v>346</v>
      </c>
      <c r="C18" s="80"/>
      <c r="D18" s="80"/>
      <c r="E18" s="157"/>
      <c r="F18" s="629" t="s">
        <v>347</v>
      </c>
      <c r="G18" s="629"/>
      <c r="H18" s="157"/>
      <c r="I18" s="629" t="s">
        <v>348</v>
      </c>
      <c r="J18" s="629"/>
      <c r="K18" s="157"/>
      <c r="L18" s="157"/>
      <c r="M18" s="157"/>
      <c r="N18" s="157"/>
      <c r="O18" s="157"/>
    </row>
    <row r="19" spans="2:15" ht="15.95" customHeight="1">
      <c r="B19" s="421" t="s">
        <v>349</v>
      </c>
      <c r="C19" s="404"/>
      <c r="D19" s="422" t="s">
        <v>350</v>
      </c>
      <c r="E19" s="157"/>
      <c r="F19" s="413" t="s">
        <v>351</v>
      </c>
      <c r="G19" s="414" t="s">
        <v>352</v>
      </c>
      <c r="H19" s="157"/>
      <c r="I19" s="413" t="s">
        <v>353</v>
      </c>
      <c r="J19" s="414" t="s">
        <v>354</v>
      </c>
      <c r="K19" s="157"/>
      <c r="L19" s="157"/>
      <c r="M19" s="157"/>
      <c r="N19" s="157"/>
      <c r="O19" s="157"/>
    </row>
    <row r="20" spans="2:15" ht="15.95" customHeight="1">
      <c r="B20" s="413" t="s">
        <v>355</v>
      </c>
      <c r="C20" s="414"/>
      <c r="D20" s="415" t="s">
        <v>333</v>
      </c>
      <c r="E20" s="157"/>
      <c r="F20" s="413" t="s">
        <v>351</v>
      </c>
      <c r="G20" s="414" t="s">
        <v>356</v>
      </c>
      <c r="H20" s="157"/>
      <c r="I20" s="405" t="s">
        <v>357</v>
      </c>
      <c r="J20" s="417" t="s">
        <v>358</v>
      </c>
      <c r="K20" s="157"/>
      <c r="L20" s="157"/>
      <c r="M20" s="157"/>
      <c r="N20" s="157"/>
      <c r="O20" s="157"/>
    </row>
    <row r="21" spans="2:15" ht="15.95" customHeight="1">
      <c r="B21" s="413" t="s">
        <v>359</v>
      </c>
      <c r="C21" s="414"/>
      <c r="D21" s="415" t="s">
        <v>334</v>
      </c>
      <c r="E21" s="157"/>
      <c r="F21" s="413" t="s">
        <v>360</v>
      </c>
      <c r="G21" s="414" t="s">
        <v>361</v>
      </c>
      <c r="H21" s="157"/>
      <c r="J21" s="157"/>
      <c r="K21" s="157"/>
      <c r="L21" s="157"/>
      <c r="M21" s="157"/>
      <c r="N21" s="157"/>
      <c r="O21" s="157"/>
    </row>
    <row r="22" spans="2:15" ht="15.95" customHeight="1">
      <c r="B22" s="413" t="s">
        <v>362</v>
      </c>
      <c r="C22" s="414"/>
      <c r="D22" s="415" t="s">
        <v>363</v>
      </c>
      <c r="E22" s="157"/>
      <c r="F22" s="405" t="s">
        <v>364</v>
      </c>
      <c r="G22" s="417" t="s">
        <v>365</v>
      </c>
      <c r="H22" s="157"/>
      <c r="I22" s="158" t="s">
        <v>366</v>
      </c>
      <c r="J22" s="157"/>
      <c r="K22" s="157"/>
      <c r="L22" s="157"/>
      <c r="M22" s="157"/>
      <c r="N22" s="157"/>
      <c r="O22" s="157"/>
    </row>
    <row r="23" spans="2:15" ht="15.95" customHeight="1">
      <c r="B23" s="413" t="s">
        <v>367</v>
      </c>
      <c r="C23" s="414"/>
      <c r="D23" s="415" t="s">
        <v>368</v>
      </c>
      <c r="E23" s="157"/>
      <c r="F23" s="157"/>
      <c r="G23" s="157"/>
      <c r="H23" s="157"/>
      <c r="I23" s="157"/>
      <c r="J23" s="157"/>
      <c r="K23" s="157"/>
      <c r="L23" s="157"/>
      <c r="M23" s="157"/>
      <c r="N23" s="157"/>
      <c r="O23" s="157"/>
    </row>
    <row r="24" spans="2:15" ht="15.95" customHeight="1">
      <c r="B24" s="413" t="s">
        <v>369</v>
      </c>
      <c r="C24" s="414"/>
      <c r="D24" s="415" t="s">
        <v>335</v>
      </c>
      <c r="E24" s="157"/>
      <c r="F24" s="80" t="s">
        <v>370</v>
      </c>
      <c r="G24" s="80"/>
      <c r="H24" s="80"/>
      <c r="I24" s="157"/>
      <c r="J24" s="157"/>
      <c r="K24" s="157"/>
      <c r="L24" s="157"/>
      <c r="M24" s="157"/>
      <c r="N24" s="157"/>
      <c r="O24" s="157"/>
    </row>
    <row r="25" spans="2:15" ht="15.95" customHeight="1">
      <c r="B25" s="413" t="s">
        <v>371</v>
      </c>
      <c r="C25" s="414"/>
      <c r="D25" s="415" t="s">
        <v>372</v>
      </c>
      <c r="E25" s="157"/>
      <c r="F25" s="421" t="s">
        <v>350</v>
      </c>
      <c r="G25" s="423" t="s">
        <v>373</v>
      </c>
      <c r="H25" s="404" t="s">
        <v>374</v>
      </c>
      <c r="I25" s="157"/>
      <c r="J25" s="157"/>
      <c r="K25" s="157"/>
      <c r="L25" s="157"/>
      <c r="M25" s="157"/>
      <c r="N25" s="157"/>
      <c r="O25" s="157"/>
    </row>
    <row r="26" spans="2:15" ht="15.95" customHeight="1">
      <c r="B26" s="413" t="s">
        <v>375</v>
      </c>
      <c r="C26" s="414"/>
      <c r="D26" s="415" t="s">
        <v>376</v>
      </c>
      <c r="E26" s="157"/>
      <c r="F26" s="418" t="s">
        <v>377</v>
      </c>
      <c r="G26" s="419" t="s">
        <v>378</v>
      </c>
      <c r="H26" s="420">
        <v>1000</v>
      </c>
      <c r="I26" s="159"/>
      <c r="J26" s="157"/>
      <c r="K26" s="157"/>
      <c r="L26" s="157"/>
      <c r="M26" s="157"/>
      <c r="N26" s="157"/>
      <c r="O26" s="157"/>
    </row>
    <row r="27" spans="2:15" ht="15.95" customHeight="1">
      <c r="B27" s="413" t="s">
        <v>379</v>
      </c>
      <c r="C27" s="414"/>
      <c r="D27" s="415" t="s">
        <v>380</v>
      </c>
      <c r="E27" s="157"/>
      <c r="F27" s="418" t="s">
        <v>381</v>
      </c>
      <c r="G27" s="419" t="s">
        <v>382</v>
      </c>
      <c r="H27" s="420">
        <v>1000000</v>
      </c>
      <c r="I27" s="159"/>
      <c r="J27" s="157"/>
      <c r="K27" s="157"/>
      <c r="L27" s="157"/>
      <c r="M27" s="157"/>
      <c r="N27" s="157"/>
      <c r="O27" s="157"/>
    </row>
    <row r="28" spans="2:15" ht="15.95" customHeight="1">
      <c r="B28" s="413" t="s">
        <v>383</v>
      </c>
      <c r="C28" s="414"/>
      <c r="D28" s="415" t="s">
        <v>384</v>
      </c>
      <c r="E28" s="157"/>
      <c r="F28" s="418" t="s">
        <v>385</v>
      </c>
      <c r="G28" s="419" t="s">
        <v>386</v>
      </c>
      <c r="H28" s="420">
        <v>1000000000</v>
      </c>
      <c r="I28" s="159"/>
      <c r="J28" s="157"/>
      <c r="K28" s="157"/>
      <c r="L28" s="157"/>
      <c r="M28" s="157"/>
      <c r="N28" s="157"/>
      <c r="O28" s="157"/>
    </row>
    <row r="29" spans="2:15" ht="15.95" customHeight="1">
      <c r="B29" s="413" t="s">
        <v>387</v>
      </c>
      <c r="C29" s="414"/>
      <c r="D29" s="415" t="s">
        <v>388</v>
      </c>
      <c r="E29" s="157"/>
      <c r="F29" s="418" t="s">
        <v>389</v>
      </c>
      <c r="G29" s="419" t="s">
        <v>390</v>
      </c>
      <c r="H29" s="420">
        <v>1000000000000</v>
      </c>
      <c r="I29" s="159"/>
      <c r="J29" s="157"/>
      <c r="K29" s="157"/>
      <c r="L29" s="157"/>
      <c r="M29" s="157"/>
      <c r="N29" s="157"/>
      <c r="O29" s="157"/>
    </row>
    <row r="30" spans="2:15" ht="15.95" customHeight="1">
      <c r="B30" s="405" t="s">
        <v>391</v>
      </c>
      <c r="C30" s="405"/>
      <c r="D30" s="416" t="s">
        <v>338</v>
      </c>
      <c r="E30" s="157"/>
      <c r="F30" s="418" t="s">
        <v>392</v>
      </c>
      <c r="G30" s="419" t="s">
        <v>393</v>
      </c>
      <c r="H30" s="420">
        <v>1000000000000000</v>
      </c>
      <c r="I30" s="159"/>
      <c r="J30" s="157"/>
      <c r="K30" s="157"/>
      <c r="L30" s="157"/>
      <c r="M30" s="157"/>
      <c r="N30" s="157"/>
      <c r="O30" s="157"/>
    </row>
    <row r="31" spans="2:15">
      <c r="B31" s="159"/>
      <c r="C31" s="159"/>
      <c r="D31" s="159"/>
      <c r="E31" s="157"/>
      <c r="F31" s="159"/>
      <c r="G31" s="159"/>
      <c r="H31" s="159"/>
      <c r="I31" s="159"/>
      <c r="J31" s="157"/>
      <c r="K31" s="157"/>
      <c r="L31" s="157"/>
      <c r="M31" s="157"/>
      <c r="N31" s="157"/>
      <c r="O31" s="157"/>
    </row>
    <row r="32" spans="2:15">
      <c r="B32" s="66" t="s">
        <v>394</v>
      </c>
      <c r="C32" s="157"/>
      <c r="D32" s="157"/>
      <c r="E32" s="157"/>
      <c r="F32" s="157"/>
      <c r="G32" s="157"/>
      <c r="H32" s="157"/>
      <c r="I32" s="157"/>
      <c r="J32" s="157"/>
      <c r="K32" s="157"/>
      <c r="L32" s="157"/>
      <c r="M32" s="157"/>
      <c r="N32" s="157"/>
      <c r="O32" s="157"/>
    </row>
    <row r="33" spans="2:15">
      <c r="B33" s="66" t="s">
        <v>395</v>
      </c>
      <c r="C33" s="157"/>
      <c r="D33" s="157"/>
      <c r="E33" s="157"/>
      <c r="F33" s="157"/>
      <c r="G33" s="157"/>
      <c r="H33" s="157"/>
      <c r="I33" s="157"/>
      <c r="J33" s="157"/>
      <c r="K33" s="157"/>
      <c r="L33" s="157"/>
      <c r="M33" s="157"/>
      <c r="N33" s="157"/>
      <c r="O33" s="157"/>
    </row>
    <row r="34" spans="2:15">
      <c r="C34" s="157"/>
      <c r="D34" s="157"/>
      <c r="E34" s="157"/>
      <c r="F34" s="157"/>
      <c r="G34" s="157"/>
      <c r="H34" s="157"/>
      <c r="I34" s="157"/>
      <c r="J34" s="157"/>
      <c r="K34" s="157"/>
      <c r="L34" s="157"/>
      <c r="M34" s="157"/>
      <c r="N34" s="157"/>
      <c r="O34" s="157"/>
    </row>
    <row r="35" spans="2:15">
      <c r="C35" s="157"/>
      <c r="D35" s="157"/>
      <c r="E35" s="157"/>
      <c r="F35" s="157"/>
      <c r="G35" s="157"/>
      <c r="H35" s="157"/>
      <c r="I35" s="157"/>
      <c r="J35" s="157"/>
      <c r="K35" s="157"/>
      <c r="L35" s="157"/>
      <c r="M35" s="157"/>
      <c r="N35" s="157"/>
      <c r="O35" s="157"/>
    </row>
    <row r="36" spans="2:15">
      <c r="B36" s="157"/>
      <c r="C36" s="157"/>
      <c r="D36" s="157"/>
      <c r="E36" s="157"/>
      <c r="F36" s="157"/>
      <c r="G36" s="157"/>
      <c r="H36" s="157"/>
      <c r="I36" s="157"/>
      <c r="J36" s="157"/>
      <c r="K36" s="157"/>
      <c r="L36" s="157"/>
      <c r="M36" s="157"/>
      <c r="N36" s="157"/>
      <c r="O36" s="157"/>
    </row>
    <row r="37" spans="2:15">
      <c r="B37" s="157"/>
      <c r="C37" s="157"/>
      <c r="D37" s="157"/>
      <c r="E37" s="157"/>
      <c r="F37" s="157"/>
      <c r="G37" s="157"/>
      <c r="H37" s="157"/>
      <c r="I37" s="157"/>
      <c r="J37" s="157"/>
      <c r="K37" s="157"/>
      <c r="L37" s="157"/>
      <c r="M37" s="157"/>
      <c r="N37" s="157"/>
      <c r="O37" s="157"/>
    </row>
    <row r="38" spans="2:15">
      <c r="B38" s="157"/>
      <c r="C38" s="157"/>
      <c r="D38" s="157"/>
      <c r="E38" s="157"/>
      <c r="F38" s="157"/>
      <c r="G38" s="157"/>
      <c r="H38" s="157"/>
      <c r="I38" s="157"/>
      <c r="J38" s="157"/>
      <c r="K38" s="157"/>
      <c r="L38" s="157"/>
      <c r="M38" s="157"/>
      <c r="N38" s="157"/>
      <c r="O38" s="157"/>
    </row>
    <row r="39" spans="2:15">
      <c r="B39" s="157"/>
      <c r="C39" s="157"/>
      <c r="D39" s="157"/>
      <c r="E39" s="157"/>
      <c r="F39" s="157"/>
      <c r="G39" s="157"/>
      <c r="H39" s="157"/>
      <c r="I39" s="157"/>
      <c r="J39" s="157"/>
      <c r="K39" s="157"/>
      <c r="L39" s="157"/>
      <c r="M39" s="157"/>
      <c r="N39" s="157"/>
      <c r="O39" s="157"/>
    </row>
    <row r="40" spans="2:15">
      <c r="B40" s="157"/>
      <c r="C40" s="157"/>
      <c r="D40" s="157"/>
      <c r="E40" s="157"/>
      <c r="F40" s="157"/>
      <c r="G40" s="157"/>
      <c r="H40" s="157"/>
      <c r="I40" s="157"/>
      <c r="J40" s="157"/>
      <c r="K40" s="157"/>
      <c r="L40" s="157"/>
      <c r="M40" s="157"/>
      <c r="N40" s="157"/>
      <c r="O40" s="157"/>
    </row>
    <row r="41" spans="2:15">
      <c r="B41" s="157"/>
      <c r="C41" s="157"/>
      <c r="D41" s="157"/>
      <c r="E41" s="157"/>
      <c r="F41" s="157"/>
      <c r="G41" s="157"/>
      <c r="H41" s="157"/>
      <c r="I41" s="157"/>
      <c r="J41" s="157"/>
      <c r="K41" s="157"/>
      <c r="L41" s="157"/>
      <c r="M41" s="157"/>
      <c r="N41" s="157"/>
      <c r="O41" s="157"/>
    </row>
    <row r="42" spans="2:15">
      <c r="B42" s="157"/>
      <c r="C42" s="157"/>
      <c r="D42" s="157"/>
      <c r="E42" s="157"/>
      <c r="F42" s="157"/>
      <c r="G42" s="157"/>
      <c r="H42" s="157"/>
      <c r="I42" s="157"/>
      <c r="J42" s="157"/>
      <c r="K42" s="157"/>
      <c r="L42" s="157"/>
      <c r="M42" s="157"/>
      <c r="N42" s="157"/>
      <c r="O42" s="157"/>
    </row>
    <row r="43" spans="2:15">
      <c r="B43" s="137"/>
      <c r="C43" s="137"/>
      <c r="D43" s="137"/>
      <c r="E43" s="137"/>
      <c r="F43" s="137"/>
      <c r="G43" s="137"/>
      <c r="H43" s="137"/>
      <c r="I43" s="137"/>
      <c r="J43" s="137"/>
      <c r="K43" s="137"/>
    </row>
    <row r="44" spans="2:15">
      <c r="B44" s="137"/>
      <c r="C44" s="137"/>
      <c r="D44" s="137"/>
      <c r="E44" s="137"/>
      <c r="F44" s="137"/>
      <c r="G44" s="137"/>
      <c r="H44" s="137"/>
      <c r="I44" s="137"/>
      <c r="J44" s="137"/>
      <c r="K44" s="137"/>
    </row>
    <row r="45" spans="2:15">
      <c r="B45" s="137"/>
      <c r="C45" s="137"/>
      <c r="D45" s="137"/>
      <c r="E45" s="137"/>
      <c r="F45" s="137"/>
      <c r="G45" s="137"/>
      <c r="H45" s="137"/>
      <c r="I45" s="137"/>
      <c r="J45" s="137"/>
      <c r="K45" s="137"/>
    </row>
    <row r="46" spans="2:15">
      <c r="B46" s="137"/>
      <c r="C46" s="137"/>
      <c r="D46" s="137"/>
      <c r="E46" s="137"/>
      <c r="F46" s="137"/>
      <c r="G46" s="137"/>
      <c r="H46" s="137"/>
      <c r="I46" s="137"/>
      <c r="J46" s="137"/>
      <c r="K46" s="137"/>
    </row>
    <row r="47" spans="2:15">
      <c r="B47" s="137"/>
      <c r="C47" s="137"/>
      <c r="D47" s="137"/>
      <c r="E47" s="137"/>
      <c r="F47" s="137"/>
      <c r="G47" s="137"/>
      <c r="H47" s="137"/>
      <c r="I47" s="137"/>
      <c r="J47" s="137"/>
      <c r="K47" s="137"/>
    </row>
    <row r="48" spans="2:15">
      <c r="B48" s="137"/>
      <c r="C48" s="137"/>
      <c r="D48" s="137"/>
      <c r="E48" s="137"/>
      <c r="F48" s="137"/>
      <c r="G48" s="137"/>
      <c r="H48" s="137"/>
      <c r="I48" s="137"/>
      <c r="J48" s="137"/>
      <c r="K48" s="137"/>
    </row>
    <row r="49" spans="2:11">
      <c r="B49" s="137"/>
      <c r="C49" s="137"/>
      <c r="D49" s="137"/>
      <c r="E49" s="137"/>
      <c r="F49" s="137"/>
      <c r="G49" s="137"/>
      <c r="H49" s="137"/>
      <c r="I49" s="137"/>
      <c r="J49" s="137"/>
      <c r="K49" s="137"/>
    </row>
    <row r="50" spans="2:11">
      <c r="B50" s="137"/>
      <c r="C50" s="137"/>
      <c r="D50" s="137"/>
      <c r="E50" s="137"/>
      <c r="F50" s="137"/>
      <c r="G50" s="137"/>
      <c r="H50" s="137"/>
      <c r="I50" s="137"/>
      <c r="J50" s="137"/>
      <c r="K50" s="137"/>
    </row>
    <row r="51" spans="2:11">
      <c r="B51" s="137"/>
      <c r="C51" s="137"/>
      <c r="D51" s="137"/>
      <c r="E51" s="137"/>
      <c r="F51" s="137"/>
      <c r="G51" s="137"/>
      <c r="H51" s="137"/>
      <c r="I51" s="137"/>
      <c r="J51" s="137"/>
      <c r="K51" s="137"/>
    </row>
    <row r="52" spans="2:11">
      <c r="B52" s="137"/>
      <c r="C52" s="137"/>
      <c r="D52" s="137"/>
      <c r="E52" s="137"/>
      <c r="F52" s="137"/>
      <c r="G52" s="137"/>
      <c r="H52" s="137"/>
      <c r="I52" s="137"/>
      <c r="J52" s="137"/>
      <c r="K52" s="137"/>
    </row>
    <row r="53" spans="2:11">
      <c r="B53" s="137"/>
      <c r="C53" s="137"/>
      <c r="D53" s="137"/>
      <c r="E53" s="137"/>
      <c r="F53" s="137"/>
      <c r="G53" s="137"/>
      <c r="H53" s="137"/>
      <c r="I53" s="137"/>
      <c r="J53" s="137"/>
      <c r="K53" s="137"/>
    </row>
    <row r="54" spans="2:11">
      <c r="B54" s="137"/>
      <c r="C54" s="137"/>
      <c r="D54" s="137"/>
      <c r="E54" s="137"/>
      <c r="F54" s="137"/>
      <c r="G54" s="137"/>
      <c r="H54" s="137"/>
      <c r="I54" s="137"/>
      <c r="J54" s="137"/>
      <c r="K54" s="137"/>
    </row>
    <row r="55" spans="2:11">
      <c r="B55" s="137"/>
      <c r="C55" s="137"/>
      <c r="D55" s="137"/>
      <c r="E55" s="137"/>
      <c r="F55" s="137"/>
      <c r="G55" s="137"/>
      <c r="H55" s="137"/>
      <c r="I55" s="137"/>
      <c r="J55" s="137"/>
      <c r="K55" s="137"/>
    </row>
    <row r="56" spans="2:11" s="137" customFormat="1"/>
    <row r="57" spans="2:11" s="137" customFormat="1"/>
    <row r="58" spans="2:11" s="137" customFormat="1"/>
    <row r="59" spans="2:11" s="137" customFormat="1"/>
    <row r="60" spans="2:11" s="137" customFormat="1"/>
    <row r="61" spans="2:11" s="137" customFormat="1"/>
    <row r="62" spans="2:11" s="137" customFormat="1"/>
    <row r="63" spans="2:11" s="137" customFormat="1"/>
    <row r="64" spans="2:11" s="137" customFormat="1"/>
    <row r="65" s="137" customFormat="1"/>
    <row r="66" s="137" customFormat="1"/>
    <row r="67" s="137" customFormat="1"/>
    <row r="68" s="137" customFormat="1"/>
    <row r="69" s="137" customFormat="1"/>
    <row r="70" s="137" customFormat="1"/>
    <row r="71" s="137" customFormat="1"/>
    <row r="72" s="137" customFormat="1"/>
    <row r="73" s="137" customFormat="1"/>
    <row r="74" s="137" customFormat="1"/>
    <row r="75" s="137" customFormat="1"/>
    <row r="76" s="137" customFormat="1"/>
    <row r="77" s="137" customFormat="1"/>
    <row r="78" s="137" customFormat="1"/>
    <row r="79" s="137" customFormat="1"/>
    <row r="80" s="137" customFormat="1"/>
    <row r="81" s="137" customFormat="1"/>
    <row r="82" s="137" customFormat="1"/>
    <row r="83" s="137" customFormat="1"/>
    <row r="84" s="137" customFormat="1"/>
    <row r="85" s="137" customFormat="1"/>
    <row r="86" s="137" customFormat="1"/>
    <row r="87" s="137" customFormat="1"/>
    <row r="88" s="137" customFormat="1"/>
    <row r="89" s="137" customFormat="1"/>
    <row r="90" s="137" customFormat="1"/>
    <row r="91" s="137" customFormat="1"/>
    <row r="92" s="137" customFormat="1"/>
    <row r="93" s="137" customFormat="1"/>
    <row r="94" s="137" customFormat="1"/>
    <row r="95" s="137" customFormat="1"/>
    <row r="96" s="137" customFormat="1"/>
    <row r="97" s="137" customFormat="1"/>
    <row r="98" s="137" customFormat="1"/>
    <row r="99" s="137" customFormat="1"/>
  </sheetData>
  <mergeCells count="2">
    <mergeCell ref="F18:G18"/>
    <mergeCell ref="I18:J18"/>
  </mergeCells>
  <hyperlinks>
    <hyperlink ref="B3" location="Índice!A1" display="VOLVER A INDICE" xr:uid="{00000000-0004-0000-1F00-000000000000}"/>
  </hyperlinks>
  <pageMargins left="0.75" right="0.75" top="1" bottom="1" header="0" footer="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8" tint="0.59999389629810485"/>
  </sheetPr>
  <dimension ref="A1:F321"/>
  <sheetViews>
    <sheetView workbookViewId="0"/>
  </sheetViews>
  <sheetFormatPr defaultColWidth="11.42578125" defaultRowHeight="12.75"/>
  <cols>
    <col min="1" max="1" width="3" style="143" customWidth="1"/>
    <col min="2" max="2" width="14.7109375" style="143" customWidth="1"/>
    <col min="3" max="3" width="18.5703125" style="161" customWidth="1"/>
    <col min="4" max="4" width="89.5703125" style="162" customWidth="1"/>
    <col min="5" max="16384" width="11.42578125" style="162"/>
  </cols>
  <sheetData>
    <row r="1" spans="1:6" s="143" customFormat="1">
      <c r="C1" s="160"/>
    </row>
    <row r="2" spans="1:6" s="137" customFormat="1" ht="12" customHeight="1">
      <c r="A2" s="143"/>
      <c r="B2" s="483" t="s">
        <v>44</v>
      </c>
      <c r="C2" s="483"/>
      <c r="D2" s="483"/>
      <c r="F2" s="143"/>
    </row>
    <row r="3" spans="1:6" s="137" customFormat="1" ht="20.25" customHeight="1">
      <c r="A3" s="143"/>
      <c r="B3" s="483" t="s">
        <v>220</v>
      </c>
      <c r="C3" s="483"/>
      <c r="D3" s="483"/>
      <c r="F3" s="143"/>
    </row>
    <row r="4" spans="1:6" s="137" customFormat="1" ht="15" customHeight="1">
      <c r="A4" s="143"/>
      <c r="B4" s="484" t="s">
        <v>76</v>
      </c>
      <c r="C4" s="483"/>
      <c r="D4" s="483"/>
      <c r="F4" s="143"/>
    </row>
    <row r="5" spans="1:6" s="137" customFormat="1" ht="20.25" customHeight="1">
      <c r="A5" s="143"/>
      <c r="B5" s="67" t="s">
        <v>78</v>
      </c>
      <c r="C5" s="483"/>
      <c r="D5" s="483"/>
      <c r="F5" s="143"/>
    </row>
    <row r="6" spans="1:6" s="137" customFormat="1" ht="12.75" customHeight="1">
      <c r="A6" s="143"/>
      <c r="B6" s="80"/>
      <c r="C6" s="80"/>
      <c r="D6" s="80"/>
      <c r="F6" s="143"/>
    </row>
    <row r="7" spans="1:6" s="143" customFormat="1" ht="14.25" customHeight="1">
      <c r="B7" s="630" t="s">
        <v>396</v>
      </c>
      <c r="C7" s="631" t="s">
        <v>397</v>
      </c>
      <c r="D7" s="632" t="s">
        <v>398</v>
      </c>
    </row>
    <row r="8" spans="1:6" s="143" customFormat="1" ht="12.75" customHeight="1">
      <c r="B8" s="630"/>
      <c r="C8" s="631"/>
      <c r="D8" s="632"/>
    </row>
    <row r="9" spans="1:6" s="143" customFormat="1" ht="12.75" customHeight="1">
      <c r="B9" s="630"/>
      <c r="C9" s="631"/>
      <c r="D9" s="632"/>
    </row>
    <row r="10" spans="1:6" s="143" customFormat="1" ht="12.75" customHeight="1">
      <c r="B10" s="630"/>
      <c r="C10" s="631"/>
      <c r="D10" s="632"/>
    </row>
    <row r="11" spans="1:6" s="143" customFormat="1" ht="22.5" customHeight="1">
      <c r="B11" s="630"/>
      <c r="C11" s="631"/>
      <c r="D11" s="632"/>
    </row>
    <row r="12" spans="1:6" s="143" customFormat="1" ht="60" customHeight="1">
      <c r="B12" s="630"/>
      <c r="C12" s="461" t="s">
        <v>399</v>
      </c>
      <c r="D12" s="462" t="s">
        <v>400</v>
      </c>
    </row>
    <row r="13" spans="1:6" s="143" customFormat="1">
      <c r="C13" s="463"/>
      <c r="D13" s="464"/>
    </row>
    <row r="14" spans="1:6" s="143" customFormat="1" ht="59.25" customHeight="1">
      <c r="B14" s="630" t="s">
        <v>401</v>
      </c>
      <c r="C14" s="461" t="s">
        <v>102</v>
      </c>
      <c r="D14" s="468" t="s">
        <v>402</v>
      </c>
    </row>
    <row r="15" spans="1:6" s="143" customFormat="1" ht="32.25" customHeight="1">
      <c r="B15" s="630"/>
      <c r="C15" s="469" t="s">
        <v>89</v>
      </c>
      <c r="D15" s="468" t="s">
        <v>403</v>
      </c>
    </row>
    <row r="16" spans="1:6" s="143" customFormat="1" ht="33.75">
      <c r="B16" s="630"/>
      <c r="C16" s="633" t="s">
        <v>84</v>
      </c>
      <c r="D16" s="468" t="s">
        <v>404</v>
      </c>
    </row>
    <row r="17" spans="2:4" s="143" customFormat="1" ht="33.75">
      <c r="B17" s="630"/>
      <c r="C17" s="633"/>
      <c r="D17" s="472" t="s">
        <v>405</v>
      </c>
    </row>
    <row r="18" spans="2:4" s="143" customFormat="1">
      <c r="B18" s="630"/>
      <c r="C18" s="633"/>
      <c r="D18" s="473" t="s">
        <v>406</v>
      </c>
    </row>
    <row r="19" spans="2:4" s="143" customFormat="1">
      <c r="B19" s="630"/>
      <c r="C19" s="633"/>
      <c r="D19" s="476" t="s">
        <v>407</v>
      </c>
    </row>
    <row r="20" spans="2:4" s="143" customFormat="1">
      <c r="B20" s="630"/>
      <c r="C20" s="634" t="s">
        <v>100</v>
      </c>
      <c r="D20" s="635" t="s">
        <v>408</v>
      </c>
    </row>
    <row r="21" spans="2:4" s="143" customFormat="1">
      <c r="B21" s="630"/>
      <c r="C21" s="634"/>
      <c r="D21" s="635"/>
    </row>
    <row r="22" spans="2:4" s="143" customFormat="1">
      <c r="B22" s="630"/>
      <c r="C22" s="634"/>
      <c r="D22" s="636"/>
    </row>
    <row r="23" spans="2:4" s="143" customFormat="1" ht="33.75">
      <c r="B23" s="630"/>
      <c r="C23" s="469" t="s">
        <v>127</v>
      </c>
      <c r="D23" s="462" t="s">
        <v>409</v>
      </c>
    </row>
    <row r="24" spans="2:4" s="143" customFormat="1" ht="45">
      <c r="B24" s="630"/>
      <c r="C24" s="469" t="s">
        <v>319</v>
      </c>
      <c r="D24" s="462" t="s">
        <v>410</v>
      </c>
    </row>
    <row r="25" spans="2:4" s="143" customFormat="1" ht="22.5">
      <c r="B25" s="630"/>
      <c r="C25" s="469" t="s">
        <v>99</v>
      </c>
      <c r="D25" s="462" t="s">
        <v>411</v>
      </c>
    </row>
    <row r="26" spans="2:4" s="143" customFormat="1">
      <c r="B26" s="630"/>
      <c r="C26" s="634" t="s">
        <v>103</v>
      </c>
      <c r="D26" s="477" t="s">
        <v>412</v>
      </c>
    </row>
    <row r="27" spans="2:4" s="143" customFormat="1">
      <c r="B27" s="630"/>
      <c r="C27" s="634"/>
      <c r="D27" s="476" t="s">
        <v>413</v>
      </c>
    </row>
    <row r="28" spans="2:4" s="143" customFormat="1" ht="42.75" customHeight="1">
      <c r="B28" s="630"/>
      <c r="C28" s="469" t="s">
        <v>101</v>
      </c>
      <c r="D28" s="465" t="s">
        <v>414</v>
      </c>
    </row>
    <row r="29" spans="2:4" s="143" customFormat="1" ht="43.5" customHeight="1">
      <c r="B29" s="630"/>
      <c r="C29" s="469" t="s">
        <v>104</v>
      </c>
      <c r="D29" s="465" t="s">
        <v>415</v>
      </c>
    </row>
    <row r="30" spans="2:4" s="143" customFormat="1" ht="31.5" customHeight="1">
      <c r="B30" s="630"/>
      <c r="C30" s="469" t="s">
        <v>126</v>
      </c>
      <c r="D30" s="465" t="s">
        <v>416</v>
      </c>
    </row>
    <row r="31" spans="2:4" s="143" customFormat="1" ht="28.5" customHeight="1">
      <c r="B31" s="630"/>
      <c r="C31" s="633" t="s">
        <v>83</v>
      </c>
      <c r="D31" s="470" t="s">
        <v>417</v>
      </c>
    </row>
    <row r="32" spans="2:4" s="143" customFormat="1" ht="28.5" customHeight="1">
      <c r="B32" s="630"/>
      <c r="C32" s="633"/>
      <c r="D32" s="474" t="s">
        <v>418</v>
      </c>
    </row>
    <row r="33" spans="2:4" s="143" customFormat="1" ht="43.5" customHeight="1">
      <c r="B33" s="630"/>
      <c r="C33" s="469" t="s">
        <v>165</v>
      </c>
      <c r="D33" s="465" t="s">
        <v>419</v>
      </c>
    </row>
    <row r="34" spans="2:4" s="143" customFormat="1">
      <c r="B34" s="630"/>
      <c r="C34" s="633" t="s">
        <v>123</v>
      </c>
      <c r="D34" s="477" t="s">
        <v>420</v>
      </c>
    </row>
    <row r="35" spans="2:4" s="143" customFormat="1">
      <c r="B35" s="630"/>
      <c r="C35" s="633"/>
      <c r="D35" s="476" t="s">
        <v>421</v>
      </c>
    </row>
    <row r="36" spans="2:4" s="143" customFormat="1" ht="39.75" customHeight="1">
      <c r="B36" s="630"/>
      <c r="C36" s="633" t="s">
        <v>422</v>
      </c>
      <c r="D36" s="470" t="s">
        <v>423</v>
      </c>
    </row>
    <row r="37" spans="2:4" s="143" customFormat="1">
      <c r="B37" s="630"/>
      <c r="C37" s="633"/>
      <c r="D37" s="481" t="s">
        <v>424</v>
      </c>
    </row>
    <row r="38" spans="2:4" s="143" customFormat="1">
      <c r="B38" s="630"/>
      <c r="C38" s="633"/>
      <c r="D38" s="482" t="s">
        <v>425</v>
      </c>
    </row>
    <row r="39" spans="2:4" s="143" customFormat="1">
      <c r="B39" s="630"/>
      <c r="C39" s="633"/>
      <c r="D39" s="481" t="s">
        <v>426</v>
      </c>
    </row>
    <row r="40" spans="2:4" s="143" customFormat="1" ht="22.5" customHeight="1">
      <c r="B40" s="630"/>
      <c r="C40" s="633"/>
      <c r="D40" s="479" t="s">
        <v>427</v>
      </c>
    </row>
    <row r="41" spans="2:4" s="143" customFormat="1" ht="22.5">
      <c r="B41" s="630"/>
      <c r="C41" s="469" t="s">
        <v>121</v>
      </c>
      <c r="D41" s="465" t="s">
        <v>428</v>
      </c>
    </row>
    <row r="42" spans="2:4" s="143" customFormat="1">
      <c r="B42" s="630"/>
      <c r="C42" s="633" t="s">
        <v>124</v>
      </c>
      <c r="D42" s="471" t="s">
        <v>429</v>
      </c>
    </row>
    <row r="43" spans="2:4" s="143" customFormat="1" ht="28.5" customHeight="1">
      <c r="B43" s="630"/>
      <c r="C43" s="633"/>
      <c r="D43" s="480" t="s">
        <v>430</v>
      </c>
    </row>
    <row r="44" spans="2:4" s="143" customFormat="1" ht="52.5" customHeight="1">
      <c r="B44" s="630"/>
      <c r="C44" s="469" t="s">
        <v>105</v>
      </c>
      <c r="D44" s="466" t="s">
        <v>431</v>
      </c>
    </row>
    <row r="45" spans="2:4" s="143" customFormat="1">
      <c r="B45" s="630"/>
      <c r="C45" s="634" t="s">
        <v>125</v>
      </c>
      <c r="D45" s="477" t="s">
        <v>432</v>
      </c>
    </row>
    <row r="46" spans="2:4" s="143" customFormat="1">
      <c r="B46" s="630"/>
      <c r="C46" s="634"/>
      <c r="D46" s="478" t="s">
        <v>433</v>
      </c>
    </row>
    <row r="47" spans="2:4" s="143" customFormat="1">
      <c r="B47" s="630"/>
      <c r="C47" s="634"/>
      <c r="D47" s="476" t="s">
        <v>434</v>
      </c>
    </row>
    <row r="48" spans="2:4" s="143" customFormat="1" ht="22.5">
      <c r="B48" s="630"/>
      <c r="C48" s="469" t="s">
        <v>119</v>
      </c>
      <c r="D48" s="467" t="s">
        <v>435</v>
      </c>
    </row>
    <row r="49" spans="2:4" s="143" customFormat="1" ht="45.75" customHeight="1">
      <c r="B49" s="630"/>
      <c r="C49" s="633" t="s">
        <v>82</v>
      </c>
      <c r="D49" s="470" t="s">
        <v>436</v>
      </c>
    </row>
    <row r="50" spans="2:4" s="143" customFormat="1" ht="54" customHeight="1">
      <c r="B50" s="630"/>
      <c r="C50" s="633"/>
      <c r="D50" s="475" t="s">
        <v>437</v>
      </c>
    </row>
    <row r="51" spans="2:4" s="143" customFormat="1">
      <c r="B51" s="630"/>
      <c r="C51" s="633"/>
      <c r="D51" s="478" t="s">
        <v>438</v>
      </c>
    </row>
    <row r="52" spans="2:4" s="143" customFormat="1">
      <c r="B52" s="630"/>
      <c r="C52" s="633"/>
      <c r="D52" s="476" t="s">
        <v>439</v>
      </c>
    </row>
    <row r="53" spans="2:4" s="143" customFormat="1">
      <c r="C53" s="160"/>
    </row>
    <row r="54" spans="2:4" s="143" customFormat="1">
      <c r="C54" s="160"/>
    </row>
    <row r="55" spans="2:4" s="143" customFormat="1">
      <c r="C55" s="160"/>
    </row>
    <row r="56" spans="2:4" s="143" customFormat="1">
      <c r="C56" s="160"/>
    </row>
    <row r="57" spans="2:4" s="143" customFormat="1">
      <c r="C57" s="160"/>
    </row>
    <row r="58" spans="2:4" s="143" customFormat="1">
      <c r="C58" s="160"/>
    </row>
    <row r="59" spans="2:4" s="143" customFormat="1">
      <c r="C59" s="160"/>
    </row>
    <row r="60" spans="2:4" s="143" customFormat="1">
      <c r="C60" s="160"/>
    </row>
    <row r="61" spans="2:4" s="143" customFormat="1">
      <c r="C61" s="160"/>
    </row>
    <row r="62" spans="2:4" s="143" customFormat="1">
      <c r="C62" s="160"/>
    </row>
    <row r="63" spans="2:4" s="143" customFormat="1">
      <c r="C63" s="160"/>
    </row>
    <row r="64" spans="2:4" s="143" customFormat="1">
      <c r="C64" s="160"/>
    </row>
    <row r="65" spans="3:3" s="143" customFormat="1">
      <c r="C65" s="160"/>
    </row>
    <row r="66" spans="3:3" s="143" customFormat="1">
      <c r="C66" s="160"/>
    </row>
    <row r="67" spans="3:3" s="143" customFormat="1">
      <c r="C67" s="160"/>
    </row>
    <row r="68" spans="3:3" s="143" customFormat="1">
      <c r="C68" s="160"/>
    </row>
    <row r="69" spans="3:3" s="143" customFormat="1">
      <c r="C69" s="160"/>
    </row>
    <row r="70" spans="3:3" s="143" customFormat="1">
      <c r="C70" s="160"/>
    </row>
    <row r="71" spans="3:3" s="143" customFormat="1">
      <c r="C71" s="160"/>
    </row>
    <row r="72" spans="3:3" s="143" customFormat="1">
      <c r="C72" s="160"/>
    </row>
    <row r="73" spans="3:3" s="143" customFormat="1">
      <c r="C73" s="160"/>
    </row>
    <row r="74" spans="3:3" s="143" customFormat="1">
      <c r="C74" s="160"/>
    </row>
    <row r="75" spans="3:3" s="143" customFormat="1">
      <c r="C75" s="160"/>
    </row>
    <row r="76" spans="3:3" s="143" customFormat="1">
      <c r="C76" s="160"/>
    </row>
    <row r="77" spans="3:3" s="143" customFormat="1">
      <c r="C77" s="160"/>
    </row>
    <row r="78" spans="3:3" s="143" customFormat="1">
      <c r="C78" s="160"/>
    </row>
    <row r="79" spans="3:3" s="143" customFormat="1">
      <c r="C79" s="160"/>
    </row>
    <row r="80" spans="3:3" s="143" customFormat="1">
      <c r="C80" s="160"/>
    </row>
    <row r="81" spans="3:3" s="143" customFormat="1">
      <c r="C81" s="160"/>
    </row>
    <row r="82" spans="3:3" s="143" customFormat="1">
      <c r="C82" s="160"/>
    </row>
    <row r="83" spans="3:3" s="143" customFormat="1">
      <c r="C83" s="160"/>
    </row>
    <row r="84" spans="3:3" s="143" customFormat="1">
      <c r="C84" s="160"/>
    </row>
    <row r="85" spans="3:3" s="143" customFormat="1">
      <c r="C85" s="160"/>
    </row>
    <row r="86" spans="3:3" s="143" customFormat="1">
      <c r="C86" s="160"/>
    </row>
    <row r="87" spans="3:3" s="143" customFormat="1">
      <c r="C87" s="160"/>
    </row>
    <row r="88" spans="3:3" s="143" customFormat="1">
      <c r="C88" s="160"/>
    </row>
    <row r="89" spans="3:3" s="143" customFormat="1">
      <c r="C89" s="160"/>
    </row>
    <row r="90" spans="3:3" s="143" customFormat="1">
      <c r="C90" s="160"/>
    </row>
    <row r="91" spans="3:3" s="143" customFormat="1">
      <c r="C91" s="160"/>
    </row>
    <row r="92" spans="3:3" s="143" customFormat="1">
      <c r="C92" s="160"/>
    </row>
    <row r="93" spans="3:3" s="143" customFormat="1">
      <c r="C93" s="160"/>
    </row>
    <row r="94" spans="3:3" s="143" customFormat="1">
      <c r="C94" s="160"/>
    </row>
    <row r="95" spans="3:3" s="143" customFormat="1">
      <c r="C95" s="160"/>
    </row>
    <row r="96" spans="3:3" s="143" customFormat="1">
      <c r="C96" s="160"/>
    </row>
    <row r="97" spans="3:3" s="143" customFormat="1">
      <c r="C97" s="160"/>
    </row>
    <row r="98" spans="3:3" s="143" customFormat="1">
      <c r="C98" s="160"/>
    </row>
    <row r="99" spans="3:3" s="143" customFormat="1">
      <c r="C99" s="160"/>
    </row>
    <row r="100" spans="3:3" s="143" customFormat="1">
      <c r="C100" s="160"/>
    </row>
    <row r="101" spans="3:3" s="143" customFormat="1">
      <c r="C101" s="160"/>
    </row>
    <row r="102" spans="3:3" s="143" customFormat="1">
      <c r="C102" s="160"/>
    </row>
    <row r="103" spans="3:3" s="143" customFormat="1">
      <c r="C103" s="160"/>
    </row>
    <row r="104" spans="3:3" s="143" customFormat="1">
      <c r="C104" s="160"/>
    </row>
    <row r="105" spans="3:3" s="143" customFormat="1">
      <c r="C105" s="160"/>
    </row>
    <row r="106" spans="3:3" s="143" customFormat="1">
      <c r="C106" s="160"/>
    </row>
    <row r="107" spans="3:3" s="143" customFormat="1">
      <c r="C107" s="160"/>
    </row>
    <row r="108" spans="3:3" s="143" customFormat="1">
      <c r="C108" s="160"/>
    </row>
    <row r="109" spans="3:3" s="143" customFormat="1">
      <c r="C109" s="160"/>
    </row>
    <row r="110" spans="3:3" s="143" customFormat="1">
      <c r="C110" s="160"/>
    </row>
    <row r="111" spans="3:3" s="143" customFormat="1">
      <c r="C111" s="160"/>
    </row>
    <row r="112" spans="3:3" s="143" customFormat="1">
      <c r="C112" s="160"/>
    </row>
    <row r="113" spans="3:3" s="143" customFormat="1">
      <c r="C113" s="160"/>
    </row>
    <row r="114" spans="3:3" s="143" customFormat="1">
      <c r="C114" s="160"/>
    </row>
    <row r="115" spans="3:3" s="143" customFormat="1">
      <c r="C115" s="160"/>
    </row>
    <row r="116" spans="3:3" s="143" customFormat="1">
      <c r="C116" s="160"/>
    </row>
    <row r="117" spans="3:3" s="143" customFormat="1">
      <c r="C117" s="160"/>
    </row>
    <row r="118" spans="3:3" s="143" customFormat="1">
      <c r="C118" s="160"/>
    </row>
    <row r="119" spans="3:3" s="143" customFormat="1">
      <c r="C119" s="160"/>
    </row>
    <row r="120" spans="3:3" s="143" customFormat="1">
      <c r="C120" s="160"/>
    </row>
    <row r="121" spans="3:3" s="143" customFormat="1">
      <c r="C121" s="160"/>
    </row>
    <row r="122" spans="3:3" s="143" customFormat="1">
      <c r="C122" s="160"/>
    </row>
    <row r="123" spans="3:3" s="143" customFormat="1">
      <c r="C123" s="160"/>
    </row>
    <row r="124" spans="3:3" s="143" customFormat="1">
      <c r="C124" s="160"/>
    </row>
    <row r="125" spans="3:3" s="143" customFormat="1">
      <c r="C125" s="160"/>
    </row>
    <row r="126" spans="3:3" s="143" customFormat="1">
      <c r="C126" s="160"/>
    </row>
    <row r="127" spans="3:3" s="143" customFormat="1">
      <c r="C127" s="160"/>
    </row>
    <row r="128" spans="3:3" s="143" customFormat="1">
      <c r="C128" s="160"/>
    </row>
    <row r="129" spans="3:3" s="143" customFormat="1">
      <c r="C129" s="160"/>
    </row>
    <row r="130" spans="3:3" s="143" customFormat="1">
      <c r="C130" s="160"/>
    </row>
    <row r="131" spans="3:3" s="143" customFormat="1">
      <c r="C131" s="160"/>
    </row>
    <row r="132" spans="3:3" s="143" customFormat="1">
      <c r="C132" s="160"/>
    </row>
    <row r="133" spans="3:3" s="143" customFormat="1">
      <c r="C133" s="160"/>
    </row>
    <row r="134" spans="3:3" s="143" customFormat="1">
      <c r="C134" s="160"/>
    </row>
    <row r="135" spans="3:3" s="143" customFormat="1">
      <c r="C135" s="160"/>
    </row>
    <row r="136" spans="3:3" s="143" customFormat="1">
      <c r="C136" s="160"/>
    </row>
    <row r="137" spans="3:3" s="143" customFormat="1">
      <c r="C137" s="160"/>
    </row>
    <row r="138" spans="3:3" s="143" customFormat="1">
      <c r="C138" s="160"/>
    </row>
    <row r="139" spans="3:3" s="143" customFormat="1">
      <c r="C139" s="160"/>
    </row>
    <row r="140" spans="3:3" s="143" customFormat="1">
      <c r="C140" s="160"/>
    </row>
    <row r="141" spans="3:3" s="143" customFormat="1">
      <c r="C141" s="160"/>
    </row>
    <row r="142" spans="3:3" s="143" customFormat="1">
      <c r="C142" s="160"/>
    </row>
    <row r="143" spans="3:3" s="143" customFormat="1">
      <c r="C143" s="160"/>
    </row>
    <row r="144" spans="3:3" s="143" customFormat="1">
      <c r="C144" s="160"/>
    </row>
    <row r="145" spans="3:3" s="143" customFormat="1">
      <c r="C145" s="160"/>
    </row>
    <row r="146" spans="3:3" s="143" customFormat="1">
      <c r="C146" s="160"/>
    </row>
    <row r="147" spans="3:3" s="143" customFormat="1">
      <c r="C147" s="160"/>
    </row>
    <row r="148" spans="3:3" s="143" customFormat="1">
      <c r="C148" s="160"/>
    </row>
    <row r="149" spans="3:3" s="143" customFormat="1">
      <c r="C149" s="160"/>
    </row>
    <row r="150" spans="3:3" s="143" customFormat="1">
      <c r="C150" s="160"/>
    </row>
    <row r="151" spans="3:3" s="143" customFormat="1">
      <c r="C151" s="160"/>
    </row>
    <row r="152" spans="3:3" s="143" customFormat="1">
      <c r="C152" s="160"/>
    </row>
    <row r="153" spans="3:3" s="143" customFormat="1">
      <c r="C153" s="160"/>
    </row>
    <row r="154" spans="3:3" s="143" customFormat="1">
      <c r="C154" s="160"/>
    </row>
    <row r="155" spans="3:3" s="143" customFormat="1">
      <c r="C155" s="160"/>
    </row>
    <row r="156" spans="3:3" s="143" customFormat="1">
      <c r="C156" s="160"/>
    </row>
    <row r="157" spans="3:3" s="143" customFormat="1">
      <c r="C157" s="160"/>
    </row>
    <row r="158" spans="3:3" s="143" customFormat="1">
      <c r="C158" s="160"/>
    </row>
    <row r="159" spans="3:3" s="143" customFormat="1">
      <c r="C159" s="160"/>
    </row>
    <row r="160" spans="3:3" s="143" customFormat="1">
      <c r="C160" s="160"/>
    </row>
    <row r="161" spans="3:3" s="143" customFormat="1">
      <c r="C161" s="160"/>
    </row>
    <row r="162" spans="3:3" s="143" customFormat="1">
      <c r="C162" s="160"/>
    </row>
    <row r="163" spans="3:3" s="143" customFormat="1">
      <c r="C163" s="160"/>
    </row>
    <row r="164" spans="3:3" s="143" customFormat="1">
      <c r="C164" s="160"/>
    </row>
    <row r="165" spans="3:3" s="143" customFormat="1">
      <c r="C165" s="160"/>
    </row>
    <row r="166" spans="3:3" s="143" customFormat="1">
      <c r="C166" s="160"/>
    </row>
    <row r="167" spans="3:3" s="143" customFormat="1">
      <c r="C167" s="160"/>
    </row>
    <row r="168" spans="3:3" s="143" customFormat="1">
      <c r="C168" s="160"/>
    </row>
    <row r="169" spans="3:3" s="143" customFormat="1">
      <c r="C169" s="160"/>
    </row>
    <row r="170" spans="3:3" s="143" customFormat="1">
      <c r="C170" s="160"/>
    </row>
    <row r="171" spans="3:3" s="143" customFormat="1">
      <c r="C171" s="160"/>
    </row>
    <row r="172" spans="3:3" s="143" customFormat="1">
      <c r="C172" s="160"/>
    </row>
    <row r="173" spans="3:3" s="143" customFormat="1">
      <c r="C173" s="160"/>
    </row>
    <row r="174" spans="3:3" s="143" customFormat="1">
      <c r="C174" s="160"/>
    </row>
    <row r="175" spans="3:3" s="143" customFormat="1">
      <c r="C175" s="160"/>
    </row>
    <row r="176" spans="3:3" s="143" customFormat="1">
      <c r="C176" s="160"/>
    </row>
    <row r="177" spans="3:3" s="143" customFormat="1">
      <c r="C177" s="160"/>
    </row>
    <row r="178" spans="3:3" s="143" customFormat="1">
      <c r="C178" s="160"/>
    </row>
    <row r="179" spans="3:3" s="143" customFormat="1">
      <c r="C179" s="160"/>
    </row>
    <row r="180" spans="3:3" s="143" customFormat="1">
      <c r="C180" s="160"/>
    </row>
    <row r="181" spans="3:3" s="143" customFormat="1">
      <c r="C181" s="160"/>
    </row>
    <row r="182" spans="3:3" s="143" customFormat="1">
      <c r="C182" s="160"/>
    </row>
    <row r="183" spans="3:3" s="143" customFormat="1">
      <c r="C183" s="160"/>
    </row>
    <row r="184" spans="3:3" s="143" customFormat="1">
      <c r="C184" s="160"/>
    </row>
    <row r="185" spans="3:3" s="143" customFormat="1">
      <c r="C185" s="160"/>
    </row>
    <row r="186" spans="3:3" s="143" customFormat="1">
      <c r="C186" s="160"/>
    </row>
    <row r="187" spans="3:3" s="143" customFormat="1">
      <c r="C187" s="160"/>
    </row>
    <row r="188" spans="3:3" s="143" customFormat="1">
      <c r="C188" s="160"/>
    </row>
    <row r="189" spans="3:3" s="143" customFormat="1">
      <c r="C189" s="160"/>
    </row>
    <row r="190" spans="3:3" s="143" customFormat="1">
      <c r="C190" s="160"/>
    </row>
    <row r="191" spans="3:3" s="143" customFormat="1">
      <c r="C191" s="160"/>
    </row>
    <row r="192" spans="3:3" s="143" customFormat="1">
      <c r="C192" s="160"/>
    </row>
    <row r="193" spans="3:3" s="143" customFormat="1">
      <c r="C193" s="160"/>
    </row>
    <row r="194" spans="3:3" s="143" customFormat="1">
      <c r="C194" s="160"/>
    </row>
    <row r="195" spans="3:3" s="143" customFormat="1">
      <c r="C195" s="160"/>
    </row>
    <row r="196" spans="3:3" s="143" customFormat="1">
      <c r="C196" s="160"/>
    </row>
    <row r="197" spans="3:3" s="143" customFormat="1">
      <c r="C197" s="160"/>
    </row>
    <row r="198" spans="3:3" s="143" customFormat="1">
      <c r="C198" s="160"/>
    </row>
    <row r="199" spans="3:3" s="143" customFormat="1">
      <c r="C199" s="160"/>
    </row>
    <row r="200" spans="3:3" s="143" customFormat="1">
      <c r="C200" s="160"/>
    </row>
    <row r="201" spans="3:3" s="143" customFormat="1">
      <c r="C201" s="160"/>
    </row>
    <row r="202" spans="3:3" s="143" customFormat="1">
      <c r="C202" s="160"/>
    </row>
    <row r="203" spans="3:3" s="143" customFormat="1">
      <c r="C203" s="160"/>
    </row>
    <row r="204" spans="3:3" s="143" customFormat="1">
      <c r="C204" s="160"/>
    </row>
    <row r="205" spans="3:3" s="143" customFormat="1">
      <c r="C205" s="160"/>
    </row>
    <row r="206" spans="3:3" s="143" customFormat="1">
      <c r="C206" s="160"/>
    </row>
    <row r="207" spans="3:3" s="143" customFormat="1">
      <c r="C207" s="160"/>
    </row>
    <row r="208" spans="3:3" s="143" customFormat="1">
      <c r="C208" s="160"/>
    </row>
    <row r="209" spans="3:3" s="143" customFormat="1">
      <c r="C209" s="160"/>
    </row>
    <row r="210" spans="3:3" s="143" customFormat="1">
      <c r="C210" s="160"/>
    </row>
    <row r="211" spans="3:3" s="143" customFormat="1">
      <c r="C211" s="160"/>
    </row>
    <row r="212" spans="3:3" s="143" customFormat="1">
      <c r="C212" s="160"/>
    </row>
    <row r="213" spans="3:3" s="143" customFormat="1">
      <c r="C213" s="160"/>
    </row>
    <row r="214" spans="3:3" s="143" customFormat="1">
      <c r="C214" s="160"/>
    </row>
    <row r="215" spans="3:3" s="143" customFormat="1">
      <c r="C215" s="160"/>
    </row>
    <row r="216" spans="3:3" s="143" customFormat="1">
      <c r="C216" s="160"/>
    </row>
    <row r="217" spans="3:3" s="143" customFormat="1">
      <c r="C217" s="160"/>
    </row>
    <row r="218" spans="3:3" s="143" customFormat="1">
      <c r="C218" s="160"/>
    </row>
    <row r="219" spans="3:3" s="143" customFormat="1">
      <c r="C219" s="160"/>
    </row>
    <row r="220" spans="3:3" s="143" customFormat="1">
      <c r="C220" s="160"/>
    </row>
    <row r="221" spans="3:3" s="143" customFormat="1">
      <c r="C221" s="160"/>
    </row>
    <row r="222" spans="3:3" s="143" customFormat="1">
      <c r="C222" s="160"/>
    </row>
    <row r="223" spans="3:3" s="143" customFormat="1">
      <c r="C223" s="160"/>
    </row>
    <row r="224" spans="3:3" s="143" customFormat="1">
      <c r="C224" s="160"/>
    </row>
    <row r="225" spans="3:3" s="143" customFormat="1">
      <c r="C225" s="160"/>
    </row>
    <row r="226" spans="3:3" s="143" customFormat="1">
      <c r="C226" s="160"/>
    </row>
    <row r="227" spans="3:3" s="143" customFormat="1">
      <c r="C227" s="160"/>
    </row>
    <row r="228" spans="3:3" s="143" customFormat="1">
      <c r="C228" s="160"/>
    </row>
    <row r="229" spans="3:3" s="143" customFormat="1">
      <c r="C229" s="160"/>
    </row>
    <row r="230" spans="3:3" s="143" customFormat="1">
      <c r="C230" s="160"/>
    </row>
    <row r="231" spans="3:3" s="143" customFormat="1">
      <c r="C231" s="160"/>
    </row>
    <row r="232" spans="3:3" s="143" customFormat="1">
      <c r="C232" s="160"/>
    </row>
    <row r="233" spans="3:3" s="143" customFormat="1">
      <c r="C233" s="160"/>
    </row>
    <row r="234" spans="3:3" s="143" customFormat="1">
      <c r="C234" s="160"/>
    </row>
    <row r="235" spans="3:3" s="143" customFormat="1">
      <c r="C235" s="160"/>
    </row>
    <row r="236" spans="3:3" s="143" customFormat="1">
      <c r="C236" s="160"/>
    </row>
    <row r="237" spans="3:3" s="143" customFormat="1">
      <c r="C237" s="160"/>
    </row>
    <row r="238" spans="3:3" s="143" customFormat="1">
      <c r="C238" s="160"/>
    </row>
    <row r="239" spans="3:3" s="143" customFormat="1">
      <c r="C239" s="160"/>
    </row>
    <row r="240" spans="3:3" s="143" customFormat="1">
      <c r="C240" s="160"/>
    </row>
    <row r="241" spans="3:3" s="143" customFormat="1">
      <c r="C241" s="160"/>
    </row>
    <row r="242" spans="3:3" s="143" customFormat="1">
      <c r="C242" s="160"/>
    </row>
    <row r="243" spans="3:3" s="143" customFormat="1">
      <c r="C243" s="160"/>
    </row>
    <row r="244" spans="3:3" s="143" customFormat="1">
      <c r="C244" s="160"/>
    </row>
    <row r="245" spans="3:3" s="143" customFormat="1">
      <c r="C245" s="160"/>
    </row>
    <row r="246" spans="3:3" s="143" customFormat="1">
      <c r="C246" s="160"/>
    </row>
    <row r="247" spans="3:3" s="143" customFormat="1">
      <c r="C247" s="160"/>
    </row>
    <row r="248" spans="3:3" s="143" customFormat="1">
      <c r="C248" s="160"/>
    </row>
    <row r="249" spans="3:3" s="143" customFormat="1">
      <c r="C249" s="160"/>
    </row>
    <row r="250" spans="3:3" s="143" customFormat="1">
      <c r="C250" s="160"/>
    </row>
    <row r="251" spans="3:3" s="143" customFormat="1">
      <c r="C251" s="160"/>
    </row>
    <row r="252" spans="3:3" s="143" customFormat="1">
      <c r="C252" s="160"/>
    </row>
    <row r="253" spans="3:3" s="143" customFormat="1">
      <c r="C253" s="160"/>
    </row>
    <row r="254" spans="3:3" s="143" customFormat="1">
      <c r="C254" s="160"/>
    </row>
    <row r="255" spans="3:3" s="143" customFormat="1">
      <c r="C255" s="160"/>
    </row>
    <row r="256" spans="3:3" s="143" customFormat="1">
      <c r="C256" s="160"/>
    </row>
    <row r="257" spans="3:3" s="143" customFormat="1">
      <c r="C257" s="160"/>
    </row>
    <row r="258" spans="3:3" s="143" customFormat="1">
      <c r="C258" s="160"/>
    </row>
    <row r="259" spans="3:3" s="143" customFormat="1">
      <c r="C259" s="160"/>
    </row>
    <row r="260" spans="3:3" s="143" customFormat="1">
      <c r="C260" s="160"/>
    </row>
    <row r="261" spans="3:3" s="143" customFormat="1">
      <c r="C261" s="160"/>
    </row>
    <row r="262" spans="3:3" s="143" customFormat="1">
      <c r="C262" s="160"/>
    </row>
    <row r="263" spans="3:3" s="143" customFormat="1">
      <c r="C263" s="160"/>
    </row>
    <row r="264" spans="3:3" s="143" customFormat="1">
      <c r="C264" s="160"/>
    </row>
    <row r="265" spans="3:3" s="143" customFormat="1">
      <c r="C265" s="160"/>
    </row>
    <row r="266" spans="3:3" s="143" customFormat="1">
      <c r="C266" s="160"/>
    </row>
    <row r="267" spans="3:3" s="143" customFormat="1">
      <c r="C267" s="160"/>
    </row>
    <row r="268" spans="3:3" s="143" customFormat="1">
      <c r="C268" s="160"/>
    </row>
    <row r="269" spans="3:3" s="143" customFormat="1">
      <c r="C269" s="160"/>
    </row>
    <row r="270" spans="3:3" s="143" customFormat="1">
      <c r="C270" s="160"/>
    </row>
    <row r="271" spans="3:3" s="143" customFormat="1">
      <c r="C271" s="160"/>
    </row>
    <row r="272" spans="3:3" s="143" customFormat="1">
      <c r="C272" s="160"/>
    </row>
    <row r="273" spans="3:3" s="143" customFormat="1">
      <c r="C273" s="160"/>
    </row>
    <row r="274" spans="3:3" s="143" customFormat="1">
      <c r="C274" s="160"/>
    </row>
    <row r="275" spans="3:3" s="143" customFormat="1">
      <c r="C275" s="160"/>
    </row>
    <row r="276" spans="3:3" s="143" customFormat="1">
      <c r="C276" s="160"/>
    </row>
    <row r="277" spans="3:3" s="143" customFormat="1">
      <c r="C277" s="160"/>
    </row>
    <row r="278" spans="3:3" s="143" customFormat="1">
      <c r="C278" s="160"/>
    </row>
    <row r="279" spans="3:3" s="143" customFormat="1">
      <c r="C279" s="160"/>
    </row>
    <row r="280" spans="3:3" s="143" customFormat="1">
      <c r="C280" s="160"/>
    </row>
    <row r="281" spans="3:3" s="143" customFormat="1">
      <c r="C281" s="160"/>
    </row>
    <row r="282" spans="3:3" s="143" customFormat="1">
      <c r="C282" s="160"/>
    </row>
    <row r="283" spans="3:3" s="143" customFormat="1">
      <c r="C283" s="160"/>
    </row>
    <row r="284" spans="3:3" s="143" customFormat="1">
      <c r="C284" s="160"/>
    </row>
    <row r="285" spans="3:3" s="143" customFormat="1">
      <c r="C285" s="160"/>
    </row>
    <row r="286" spans="3:3" s="143" customFormat="1">
      <c r="C286" s="160"/>
    </row>
    <row r="287" spans="3:3" s="143" customFormat="1">
      <c r="C287" s="160"/>
    </row>
    <row r="288" spans="3:3" s="143" customFormat="1">
      <c r="C288" s="160"/>
    </row>
    <row r="289" spans="3:3" s="143" customFormat="1">
      <c r="C289" s="160"/>
    </row>
    <row r="290" spans="3:3" s="143" customFormat="1">
      <c r="C290" s="160"/>
    </row>
    <row r="291" spans="3:3" s="143" customFormat="1">
      <c r="C291" s="160"/>
    </row>
    <row r="292" spans="3:3" s="143" customFormat="1">
      <c r="C292" s="160"/>
    </row>
    <row r="293" spans="3:3" s="143" customFormat="1">
      <c r="C293" s="160"/>
    </row>
    <row r="294" spans="3:3" s="143" customFormat="1">
      <c r="C294" s="160"/>
    </row>
    <row r="295" spans="3:3" s="143" customFormat="1">
      <c r="C295" s="160"/>
    </row>
    <row r="296" spans="3:3" s="143" customFormat="1">
      <c r="C296" s="160"/>
    </row>
    <row r="297" spans="3:3" s="143" customFormat="1">
      <c r="C297" s="160"/>
    </row>
    <row r="298" spans="3:3" s="143" customFormat="1">
      <c r="C298" s="160"/>
    </row>
    <row r="299" spans="3:3" s="143" customFormat="1">
      <c r="C299" s="160"/>
    </row>
    <row r="300" spans="3:3" s="143" customFormat="1">
      <c r="C300" s="160"/>
    </row>
    <row r="301" spans="3:3" s="143" customFormat="1">
      <c r="C301" s="160"/>
    </row>
    <row r="302" spans="3:3" s="143" customFormat="1">
      <c r="C302" s="160"/>
    </row>
    <row r="303" spans="3:3" s="143" customFormat="1">
      <c r="C303" s="160"/>
    </row>
    <row r="304" spans="3:3" s="143" customFormat="1">
      <c r="C304" s="160"/>
    </row>
    <row r="305" spans="3:3" s="143" customFormat="1">
      <c r="C305" s="160"/>
    </row>
    <row r="306" spans="3:3" s="143" customFormat="1">
      <c r="C306" s="160"/>
    </row>
    <row r="307" spans="3:3" s="143" customFormat="1">
      <c r="C307" s="160"/>
    </row>
    <row r="308" spans="3:3" s="143" customFormat="1">
      <c r="C308" s="160"/>
    </row>
    <row r="309" spans="3:3" s="143" customFormat="1">
      <c r="C309" s="160"/>
    </row>
    <row r="310" spans="3:3" s="143" customFormat="1">
      <c r="C310" s="160"/>
    </row>
    <row r="311" spans="3:3" s="143" customFormat="1">
      <c r="C311" s="160"/>
    </row>
    <row r="312" spans="3:3" s="143" customFormat="1">
      <c r="C312" s="160"/>
    </row>
    <row r="313" spans="3:3" s="143" customFormat="1">
      <c r="C313" s="160"/>
    </row>
    <row r="314" spans="3:3" s="143" customFormat="1">
      <c r="C314" s="160"/>
    </row>
    <row r="315" spans="3:3" s="143" customFormat="1">
      <c r="C315" s="160"/>
    </row>
    <row r="316" spans="3:3" s="143" customFormat="1">
      <c r="C316" s="160"/>
    </row>
    <row r="317" spans="3:3" s="143" customFormat="1">
      <c r="C317" s="160"/>
    </row>
    <row r="318" spans="3:3" s="143" customFormat="1">
      <c r="C318" s="160"/>
    </row>
    <row r="319" spans="3:3" s="143" customFormat="1">
      <c r="C319" s="160"/>
    </row>
    <row r="320" spans="3:3" s="143" customFormat="1">
      <c r="C320" s="160"/>
    </row>
    <row r="321" spans="3:3" s="143" customFormat="1">
      <c r="C321" s="160"/>
    </row>
  </sheetData>
  <mergeCells count="14">
    <mergeCell ref="B7:B12"/>
    <mergeCell ref="C7:C11"/>
    <mergeCell ref="D7:D11"/>
    <mergeCell ref="B14:B52"/>
    <mergeCell ref="C34:C35"/>
    <mergeCell ref="C36:C40"/>
    <mergeCell ref="C42:C43"/>
    <mergeCell ref="C45:C47"/>
    <mergeCell ref="C49:C52"/>
    <mergeCell ref="C16:C19"/>
    <mergeCell ref="C20:C22"/>
    <mergeCell ref="D20:D22"/>
    <mergeCell ref="C26:C27"/>
    <mergeCell ref="C31:C32"/>
  </mergeCells>
  <hyperlinks>
    <hyperlink ref="B5" location="Índice!A1" display="VOLVER A INDICE" xr:uid="{00000000-0004-0000-20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pageSetUpPr fitToPage="1"/>
  </sheetPr>
  <dimension ref="B2:U82"/>
  <sheetViews>
    <sheetView workbookViewId="0"/>
  </sheetViews>
  <sheetFormatPr defaultColWidth="11.42578125" defaultRowHeight="12.75"/>
  <cols>
    <col min="1" max="1" width="2.5703125" style="144" customWidth="1"/>
    <col min="2" max="2" width="17.5703125" style="144" customWidth="1"/>
    <col min="3" max="5" width="16.7109375" style="144" customWidth="1"/>
    <col min="6" max="21" width="11.42578125" style="137"/>
    <col min="22" max="16384" width="11.42578125" style="144"/>
  </cols>
  <sheetData>
    <row r="2" spans="2:7" ht="15.95" customHeight="1">
      <c r="B2" s="80" t="s">
        <v>75</v>
      </c>
      <c r="C2" s="80"/>
      <c r="D2" s="80"/>
      <c r="E2" s="80"/>
    </row>
    <row r="3" spans="2:7" ht="15.95" customHeight="1">
      <c r="B3" s="80" t="s">
        <v>76</v>
      </c>
      <c r="C3" s="80"/>
      <c r="D3" s="80"/>
      <c r="E3" s="80"/>
      <c r="G3" s="171"/>
    </row>
    <row r="4" spans="2:7" ht="15.95" customHeight="1">
      <c r="B4" s="80" t="s">
        <v>77</v>
      </c>
      <c r="D4" s="80"/>
      <c r="E4" s="80"/>
      <c r="G4" s="171"/>
    </row>
    <row r="5" spans="2:7" ht="15.95" customHeight="1">
      <c r="B5" s="67" t="s">
        <v>78</v>
      </c>
      <c r="C5" s="80"/>
      <c r="D5" s="80"/>
      <c r="E5" s="80"/>
      <c r="G5" s="171"/>
    </row>
    <row r="6" spans="2:7" ht="15.95" customHeight="1">
      <c r="B6" s="67"/>
      <c r="C6" s="80"/>
      <c r="D6" s="80"/>
      <c r="E6" s="80"/>
      <c r="G6" s="171"/>
    </row>
    <row r="7" spans="2:7" ht="15.95" customHeight="1">
      <c r="B7" s="573" t="s">
        <v>79</v>
      </c>
      <c r="C7" s="573" t="s">
        <v>80</v>
      </c>
      <c r="D7" s="573"/>
      <c r="E7" s="573" t="s">
        <v>81</v>
      </c>
    </row>
    <row r="8" spans="2:7" ht="15.95" customHeight="1">
      <c r="B8" s="573"/>
      <c r="C8" s="362">
        <v>2015</v>
      </c>
      <c r="D8" s="363">
        <v>2016</v>
      </c>
      <c r="E8" s="573"/>
    </row>
    <row r="9" spans="2:7" ht="15.95" customHeight="1">
      <c r="B9" s="365" t="s">
        <v>82</v>
      </c>
      <c r="C9" s="366">
        <v>92349.898592566897</v>
      </c>
      <c r="D9" s="366">
        <f>CUADRO3!G8</f>
        <v>91617.987710245885</v>
      </c>
      <c r="E9" s="366">
        <f t="shared" ref="E9:E17" si="0">100*(D9-C9)/C9</f>
        <v>-0.79254107852363376</v>
      </c>
      <c r="F9" s="169"/>
    </row>
    <row r="10" spans="2:7" ht="15.95" customHeight="1">
      <c r="B10" s="365" t="s">
        <v>83</v>
      </c>
      <c r="C10" s="366">
        <v>41481.392634601332</v>
      </c>
      <c r="D10" s="366">
        <f>CUADRO3!G9</f>
        <v>48311.886172331382</v>
      </c>
      <c r="E10" s="366">
        <f t="shared" si="0"/>
        <v>16.466403618359848</v>
      </c>
      <c r="F10" s="169"/>
    </row>
    <row r="11" spans="2:7" ht="15.95" customHeight="1">
      <c r="B11" s="365" t="s">
        <v>84</v>
      </c>
      <c r="C11" s="366">
        <v>75562.116755302253</v>
      </c>
      <c r="D11" s="366">
        <f>CUADRO3!G10</f>
        <v>74700.982533739996</v>
      </c>
      <c r="E11" s="366">
        <f t="shared" si="0"/>
        <v>-1.1396375042680771</v>
      </c>
      <c r="F11" s="169"/>
    </row>
    <row r="12" spans="2:7" ht="15.95" customHeight="1">
      <c r="B12" s="365" t="s">
        <v>85</v>
      </c>
      <c r="C12" s="366">
        <v>72958.919261656367</v>
      </c>
      <c r="D12" s="366">
        <f>CUADRO3!G11</f>
        <v>77264.253891137356</v>
      </c>
      <c r="E12" s="366">
        <f t="shared" si="0"/>
        <v>5.9010394795467613</v>
      </c>
      <c r="F12" s="169"/>
    </row>
    <row r="13" spans="2:7" ht="15.95" customHeight="1">
      <c r="B13" s="365" t="s">
        <v>86</v>
      </c>
      <c r="C13" s="366">
        <v>20310.838125240003</v>
      </c>
      <c r="D13" s="366">
        <f>CUADRO3!G12</f>
        <v>16439.802775539996</v>
      </c>
      <c r="E13" s="366">
        <f t="shared" si="0"/>
        <v>-19.058964114777339</v>
      </c>
      <c r="F13" s="169"/>
    </row>
    <row r="14" spans="2:7" ht="15.95" customHeight="1">
      <c r="B14" s="365" t="s">
        <v>87</v>
      </c>
      <c r="C14" s="366">
        <v>1818.2696449399996</v>
      </c>
      <c r="D14" s="366">
        <f>CUADRO3!G13</f>
        <v>2108.5819347400006</v>
      </c>
      <c r="E14" s="366">
        <f t="shared" si="0"/>
        <v>15.96640468634018</v>
      </c>
      <c r="F14" s="169"/>
    </row>
    <row r="15" spans="2:7" ht="15.95" customHeight="1">
      <c r="B15" s="365" t="s">
        <v>88</v>
      </c>
      <c r="C15" s="366">
        <v>1084.3449052367998</v>
      </c>
      <c r="D15" s="366">
        <f>CUADRO3!G14</f>
        <v>2269.4017213568</v>
      </c>
      <c r="E15" s="366">
        <f t="shared" si="0"/>
        <v>109.28781150691226</v>
      </c>
      <c r="F15" s="169"/>
    </row>
    <row r="16" spans="2:7" ht="15.95" customHeight="1">
      <c r="B16" s="365" t="s">
        <v>89</v>
      </c>
      <c r="C16" s="366">
        <v>842.54431648510172</v>
      </c>
      <c r="D16" s="366">
        <f>CUADRO3!G15</f>
        <v>895.07415940497469</v>
      </c>
      <c r="E16" s="366">
        <f t="shared" si="0"/>
        <v>6.2346682414303407</v>
      </c>
      <c r="F16" s="169"/>
    </row>
    <row r="17" spans="2:8" ht="15.95" customHeight="1">
      <c r="B17" s="52" t="s">
        <v>90</v>
      </c>
      <c r="C17" s="364">
        <v>306408.32423602871</v>
      </c>
      <c r="D17" s="364">
        <f>SUM(D9:D16)</f>
        <v>313607.97089849634</v>
      </c>
      <c r="E17" s="48">
        <f t="shared" si="0"/>
        <v>2.349690296573562</v>
      </c>
      <c r="H17" s="164"/>
    </row>
    <row r="18" spans="2:8">
      <c r="B18" s="168"/>
      <c r="C18" s="168"/>
      <c r="D18" s="168"/>
      <c r="E18" s="168"/>
      <c r="F18" s="168"/>
      <c r="G18" s="168"/>
    </row>
    <row r="19" spans="2:8">
      <c r="B19" s="66"/>
      <c r="C19" s="158"/>
      <c r="D19" s="167"/>
      <c r="E19" s="158"/>
      <c r="G19" s="164"/>
    </row>
    <row r="20" spans="2:8" ht="12.75" customHeight="1">
      <c r="B20" s="66" t="s">
        <v>91</v>
      </c>
      <c r="C20" s="166"/>
      <c r="D20" s="166"/>
      <c r="E20" s="166"/>
      <c r="G20" s="164"/>
    </row>
    <row r="21" spans="2:8">
      <c r="B21" s="66" t="s">
        <v>92</v>
      </c>
      <c r="C21" s="158"/>
      <c r="D21" s="158"/>
      <c r="E21" s="158"/>
      <c r="G21" s="164"/>
    </row>
    <row r="22" spans="2:8">
      <c r="B22" s="66" t="s">
        <v>93</v>
      </c>
      <c r="C22" s="165"/>
      <c r="D22" s="165"/>
      <c r="E22" s="165"/>
      <c r="G22" s="164"/>
    </row>
    <row r="23" spans="2:8">
      <c r="B23" s="66" t="s">
        <v>94</v>
      </c>
      <c r="C23" s="137"/>
      <c r="D23" s="137"/>
      <c r="E23" s="137"/>
    </row>
    <row r="24" spans="2:8">
      <c r="C24" s="137"/>
      <c r="D24" s="137"/>
      <c r="E24" s="137"/>
    </row>
    <row r="25" spans="2:8">
      <c r="B25" s="137"/>
      <c r="C25" s="137"/>
      <c r="D25" s="137"/>
      <c r="E25" s="137"/>
    </row>
    <row r="26" spans="2:8">
      <c r="B26" s="137"/>
      <c r="C26" s="137"/>
      <c r="D26" s="137"/>
      <c r="E26" s="137"/>
    </row>
    <row r="27" spans="2:8">
      <c r="C27" s="137"/>
      <c r="D27" s="137"/>
      <c r="E27" s="137"/>
    </row>
    <row r="28" spans="2:8">
      <c r="B28" s="137"/>
      <c r="C28" s="137"/>
      <c r="D28" s="137"/>
      <c r="E28" s="137"/>
    </row>
    <row r="29" spans="2:8">
      <c r="B29" s="137"/>
    </row>
    <row r="30" spans="2:8">
      <c r="B30" s="137"/>
    </row>
    <row r="31" spans="2:8">
      <c r="B31" s="137"/>
    </row>
    <row r="32" spans="2:8">
      <c r="B32" s="137"/>
    </row>
    <row r="33" spans="2:2">
      <c r="B33" s="137"/>
    </row>
    <row r="34" spans="2:2">
      <c r="B34" s="137"/>
    </row>
    <row r="35" spans="2:2">
      <c r="B35" s="137"/>
    </row>
    <row r="36" spans="2:2">
      <c r="B36" s="137"/>
    </row>
    <row r="37" spans="2:2">
      <c r="B37" s="137"/>
    </row>
    <row r="38" spans="2:2">
      <c r="B38" s="137"/>
    </row>
    <row r="39" spans="2:2">
      <c r="B39" s="137"/>
    </row>
    <row r="40" spans="2:2">
      <c r="B40" s="137"/>
    </row>
    <row r="41" spans="2:2">
      <c r="B41" s="137"/>
    </row>
    <row r="42" spans="2:2">
      <c r="B42" s="137"/>
    </row>
    <row r="43" spans="2:2">
      <c r="B43" s="137"/>
    </row>
    <row r="44" spans="2:2">
      <c r="B44" s="137"/>
    </row>
    <row r="45" spans="2:2">
      <c r="B45" s="137"/>
    </row>
    <row r="46" spans="2:2">
      <c r="B46" s="137"/>
    </row>
    <row r="47" spans="2:2">
      <c r="B47" s="137"/>
    </row>
    <row r="48" spans="2:2">
      <c r="B48" s="137"/>
    </row>
    <row r="49" spans="2:2">
      <c r="B49" s="137"/>
    </row>
    <row r="50" spans="2:2">
      <c r="B50" s="137"/>
    </row>
    <row r="51" spans="2:2">
      <c r="B51" s="137"/>
    </row>
    <row r="52" spans="2:2">
      <c r="B52" s="137"/>
    </row>
    <row r="53" spans="2:2">
      <c r="B53" s="137"/>
    </row>
    <row r="54" spans="2:2">
      <c r="B54" s="137"/>
    </row>
    <row r="55" spans="2:2">
      <c r="B55" s="137"/>
    </row>
    <row r="56" spans="2:2">
      <c r="B56" s="137"/>
    </row>
    <row r="57" spans="2:2">
      <c r="B57" s="137"/>
    </row>
    <row r="58" spans="2:2">
      <c r="B58" s="137"/>
    </row>
    <row r="59" spans="2:2">
      <c r="B59" s="137"/>
    </row>
    <row r="60" spans="2:2">
      <c r="B60" s="137"/>
    </row>
    <row r="61" spans="2:2">
      <c r="B61" s="137"/>
    </row>
    <row r="62" spans="2:2">
      <c r="B62" s="137"/>
    </row>
    <row r="63" spans="2:2">
      <c r="B63" s="137"/>
    </row>
    <row r="64" spans="2:2">
      <c r="B64" s="137"/>
    </row>
    <row r="65" spans="2:2">
      <c r="B65" s="137"/>
    </row>
    <row r="66" spans="2:2">
      <c r="B66" s="137"/>
    </row>
    <row r="67" spans="2:2">
      <c r="B67" s="137"/>
    </row>
    <row r="68" spans="2:2">
      <c r="B68" s="137"/>
    </row>
    <row r="69" spans="2:2">
      <c r="B69" s="137"/>
    </row>
    <row r="70" spans="2:2">
      <c r="B70" s="137"/>
    </row>
    <row r="71" spans="2:2">
      <c r="B71" s="137"/>
    </row>
    <row r="72" spans="2:2">
      <c r="B72" s="137"/>
    </row>
    <row r="73" spans="2:2">
      <c r="B73" s="137"/>
    </row>
    <row r="74" spans="2:2">
      <c r="B74" s="137"/>
    </row>
    <row r="75" spans="2:2">
      <c r="B75" s="137"/>
    </row>
    <row r="76" spans="2:2">
      <c r="B76" s="137"/>
    </row>
    <row r="77" spans="2:2">
      <c r="B77" s="137"/>
    </row>
    <row r="78" spans="2:2">
      <c r="B78" s="137"/>
    </row>
    <row r="79" spans="2:2">
      <c r="B79" s="137"/>
    </row>
    <row r="80" spans="2:2">
      <c r="B80" s="137"/>
    </row>
    <row r="81" spans="2:2">
      <c r="B81" s="137"/>
    </row>
    <row r="82" spans="2:2">
      <c r="B82" s="137"/>
    </row>
  </sheetData>
  <mergeCells count="3">
    <mergeCell ref="C7:D7"/>
    <mergeCell ref="B7:B8"/>
    <mergeCell ref="E7:E8"/>
  </mergeCells>
  <hyperlinks>
    <hyperlink ref="B5" location="Índice!A1" display="VOLVER A INDICE" xr:uid="{00000000-0004-0000-0300-000000000000}"/>
  </hyperlinks>
  <pageMargins left="0.75" right="0.75" top="1" bottom="1" header="0" footer="0"/>
  <pageSetup scale="77"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pageSetUpPr fitToPage="1"/>
  </sheetPr>
  <dimension ref="B1:M57"/>
  <sheetViews>
    <sheetView workbookViewId="0"/>
  </sheetViews>
  <sheetFormatPr defaultColWidth="11.42578125" defaultRowHeight="12.75"/>
  <cols>
    <col min="1" max="1" width="1.85546875" style="144" customWidth="1"/>
    <col min="2" max="2" width="25.42578125" style="144" customWidth="1"/>
    <col min="3" max="5" width="16.7109375" style="144" customWidth="1"/>
    <col min="6" max="6" width="12.28515625" style="137" bestFit="1" customWidth="1"/>
    <col min="7" max="13" width="11.42578125" style="137"/>
    <col min="14" max="16384" width="11.42578125" style="144"/>
  </cols>
  <sheetData>
    <row r="1" spans="2:9" ht="8.25" customHeight="1"/>
    <row r="2" spans="2:9" ht="15.95" customHeight="1">
      <c r="B2" s="80" t="s">
        <v>95</v>
      </c>
      <c r="C2" s="80"/>
      <c r="D2" s="80"/>
      <c r="E2" s="80"/>
      <c r="F2" s="175"/>
      <c r="H2" s="173"/>
      <c r="I2" s="173"/>
    </row>
    <row r="3" spans="2:9" ht="15.95" customHeight="1">
      <c r="B3" s="80" t="s">
        <v>76</v>
      </c>
      <c r="C3" s="80"/>
      <c r="D3" s="80"/>
      <c r="E3" s="80"/>
      <c r="F3" s="175"/>
      <c r="G3" s="171"/>
      <c r="H3" s="173"/>
      <c r="I3" s="173"/>
    </row>
    <row r="4" spans="2:9" ht="15.95" customHeight="1">
      <c r="B4" s="80" t="s">
        <v>77</v>
      </c>
      <c r="C4" s="80"/>
      <c r="D4" s="80"/>
      <c r="E4" s="80"/>
      <c r="F4" s="175"/>
      <c r="G4" s="171"/>
      <c r="H4" s="173"/>
      <c r="I4" s="173"/>
    </row>
    <row r="5" spans="2:9" ht="15.95" customHeight="1">
      <c r="B5" s="372" t="s">
        <v>78</v>
      </c>
      <c r="C5" s="80"/>
      <c r="D5" s="80"/>
      <c r="E5" s="80"/>
      <c r="F5" s="175"/>
      <c r="G5" s="171"/>
      <c r="H5" s="173"/>
      <c r="I5" s="173"/>
    </row>
    <row r="6" spans="2:9" ht="15.95" customHeight="1">
      <c r="B6" s="172"/>
      <c r="C6" s="80"/>
      <c r="D6" s="80"/>
      <c r="E6" s="80"/>
      <c r="F6" s="175"/>
      <c r="G6" s="171"/>
      <c r="H6" s="173"/>
      <c r="I6" s="173"/>
    </row>
    <row r="7" spans="2:9" ht="13.5" customHeight="1">
      <c r="B7" s="573" t="s">
        <v>79</v>
      </c>
      <c r="C7" s="573" t="s">
        <v>80</v>
      </c>
      <c r="D7" s="573"/>
      <c r="E7" s="367" t="s">
        <v>96</v>
      </c>
      <c r="F7" s="175"/>
      <c r="G7" s="174"/>
      <c r="H7" s="173"/>
      <c r="I7" s="173"/>
    </row>
    <row r="8" spans="2:9" ht="13.5" customHeight="1">
      <c r="B8" s="573"/>
      <c r="C8" s="368">
        <v>2015</v>
      </c>
      <c r="D8" s="368">
        <v>2016</v>
      </c>
      <c r="E8" s="367" t="s">
        <v>97</v>
      </c>
      <c r="F8" s="175"/>
      <c r="G8" s="181"/>
      <c r="H8" s="173"/>
      <c r="I8" s="173"/>
    </row>
    <row r="9" spans="2:9" ht="15.95" customHeight="1">
      <c r="B9" s="365" t="s">
        <v>98</v>
      </c>
      <c r="C9" s="366">
        <v>156753.4138671635</v>
      </c>
      <c r="D9" s="366">
        <f>CUADRO4!G8</f>
        <v>161766.4867882767</v>
      </c>
      <c r="E9" s="366">
        <f t="shared" ref="E9:E15" si="0">100*(D9-C9)/C9</f>
        <v>3.1980629942524845</v>
      </c>
      <c r="F9" s="182"/>
      <c r="H9" s="180"/>
      <c r="I9" s="173"/>
    </row>
    <row r="10" spans="2:9" ht="15.95" customHeight="1">
      <c r="B10" s="365" t="s">
        <v>99</v>
      </c>
      <c r="C10" s="366">
        <v>60467.543946311816</v>
      </c>
      <c r="D10" s="366">
        <f>CUADRO4!G20</f>
        <v>61701.539627336111</v>
      </c>
      <c r="E10" s="366">
        <f t="shared" si="0"/>
        <v>2.0407570747704589</v>
      </c>
      <c r="F10" s="182"/>
      <c r="G10" s="181"/>
      <c r="H10" s="180"/>
      <c r="I10" s="173"/>
    </row>
    <row r="11" spans="2:9" ht="15.95" customHeight="1">
      <c r="B11" s="365" t="s">
        <v>100</v>
      </c>
      <c r="C11" s="366">
        <v>90.029335500000002</v>
      </c>
      <c r="D11" s="366">
        <f>CUADRO4!G21</f>
        <v>88.499705640670015</v>
      </c>
      <c r="E11" s="366">
        <f t="shared" si="0"/>
        <v>-1.6990349321527387</v>
      </c>
      <c r="F11" s="182"/>
      <c r="G11" s="181"/>
      <c r="H11" s="180"/>
      <c r="I11" s="173"/>
    </row>
    <row r="12" spans="2:9" ht="15.95" customHeight="1">
      <c r="B12" s="365" t="s">
        <v>101</v>
      </c>
      <c r="C12" s="366">
        <v>816.04300000000001</v>
      </c>
      <c r="D12" s="366">
        <f>CUADRO4!G22</f>
        <v>856.13300000000004</v>
      </c>
      <c r="E12" s="366">
        <f t="shared" si="0"/>
        <v>4.9127313144037794</v>
      </c>
      <c r="F12" s="182"/>
      <c r="G12" s="181"/>
      <c r="H12" s="180"/>
      <c r="I12" s="173"/>
    </row>
    <row r="13" spans="2:9" ht="15.95" customHeight="1">
      <c r="B13" s="365" t="s">
        <v>102</v>
      </c>
      <c r="C13" s="366">
        <v>195.45099999999999</v>
      </c>
      <c r="D13" s="366">
        <f>CUADRO4!G23</f>
        <v>171.75</v>
      </c>
      <c r="E13" s="366">
        <f t="shared" si="0"/>
        <v>-12.126312988933286</v>
      </c>
      <c r="F13" s="182"/>
      <c r="G13" s="181"/>
      <c r="H13" s="180"/>
      <c r="I13" s="173"/>
    </row>
    <row r="14" spans="2:9" ht="15.95" customHeight="1">
      <c r="B14" s="365" t="s">
        <v>103</v>
      </c>
      <c r="C14" s="366">
        <v>703.47</v>
      </c>
      <c r="D14" s="366">
        <f>CUADRO4!G24</f>
        <v>633.60500000000002</v>
      </c>
      <c r="E14" s="366">
        <f t="shared" si="0"/>
        <v>-9.9314825081382292</v>
      </c>
      <c r="F14" s="182"/>
      <c r="G14" s="181"/>
      <c r="H14" s="180"/>
      <c r="I14" s="173"/>
    </row>
    <row r="15" spans="2:9" ht="15.95" customHeight="1">
      <c r="B15" s="365" t="s">
        <v>104</v>
      </c>
      <c r="C15" s="366">
        <v>79.492015594931999</v>
      </c>
      <c r="D15" s="366">
        <f>CUADRO4!G25</f>
        <v>48.275418320840004</v>
      </c>
      <c r="E15" s="366">
        <f t="shared" si="0"/>
        <v>-39.270104098457665</v>
      </c>
      <c r="F15" s="182"/>
      <c r="G15" s="181"/>
      <c r="H15" s="180"/>
      <c r="I15" s="173"/>
    </row>
    <row r="16" spans="2:9" ht="15.95" customHeight="1">
      <c r="B16" s="365" t="s">
        <v>105</v>
      </c>
      <c r="C16" s="366">
        <v>0</v>
      </c>
      <c r="D16" s="366">
        <f>CUADRO4!G26</f>
        <v>0</v>
      </c>
      <c r="E16" s="366">
        <v>0</v>
      </c>
      <c r="F16" s="182"/>
      <c r="G16" s="181"/>
      <c r="H16" s="180"/>
      <c r="I16" s="173"/>
    </row>
    <row r="17" spans="2:9" ht="15.95" customHeight="1">
      <c r="B17" s="365" t="s">
        <v>83</v>
      </c>
      <c r="C17" s="366">
        <v>17618.088709190695</v>
      </c>
      <c r="D17" s="366">
        <f>CUADRO4!G27</f>
        <v>17517.845293495513</v>
      </c>
      <c r="E17" s="366">
        <f>100*(D17-C17)/C17</f>
        <v>-0.56898008262887767</v>
      </c>
      <c r="F17" s="182"/>
      <c r="G17" s="181"/>
      <c r="H17" s="180"/>
      <c r="I17" s="173"/>
    </row>
    <row r="18" spans="2:9" ht="15.95" customHeight="1">
      <c r="B18" s="365" t="s">
        <v>84</v>
      </c>
      <c r="C18" s="366">
        <v>2703.5547726793029</v>
      </c>
      <c r="D18" s="366">
        <f>CUADRO4!G28</f>
        <v>2376.0089500000004</v>
      </c>
      <c r="E18" s="366">
        <f>100*(D18-C18)/C18</f>
        <v>-12.11537587436022</v>
      </c>
      <c r="F18" s="182"/>
      <c r="G18" s="181"/>
      <c r="H18" s="180"/>
      <c r="I18" s="173"/>
    </row>
    <row r="19" spans="2:9" ht="15.95" customHeight="1">
      <c r="B19" s="365" t="s">
        <v>85</v>
      </c>
      <c r="C19" s="366">
        <v>37263.890607818612</v>
      </c>
      <c r="D19" s="366">
        <f>CUADRO4!G29</f>
        <v>37091.418423654657</v>
      </c>
      <c r="E19" s="366">
        <f>100*(D19-C19)/C19</f>
        <v>-0.46283998087888101</v>
      </c>
      <c r="F19" s="182"/>
      <c r="G19" s="181"/>
      <c r="H19" s="180"/>
      <c r="I19" s="173"/>
    </row>
    <row r="20" spans="2:9" ht="15.95" customHeight="1">
      <c r="B20" s="365" t="s">
        <v>89</v>
      </c>
      <c r="C20" s="366">
        <v>163.8922824</v>
      </c>
      <c r="D20" s="366">
        <f>CUADRO4!G30</f>
        <v>48.993498400000007</v>
      </c>
      <c r="E20" s="366">
        <f>100*(D20-C20)/C20</f>
        <v>-70.106280977633148</v>
      </c>
      <c r="F20" s="182"/>
      <c r="G20" s="181"/>
      <c r="H20" s="180"/>
      <c r="I20" s="173"/>
    </row>
    <row r="21" spans="2:9" ht="15.95" customHeight="1">
      <c r="B21" s="369" t="s">
        <v>90</v>
      </c>
      <c r="C21" s="370">
        <f>SUM(C9:C20)</f>
        <v>276854.86953665887</v>
      </c>
      <c r="D21" s="370">
        <f>SUM(D9:D20)</f>
        <v>282300.55570512451</v>
      </c>
      <c r="E21" s="371">
        <f>100*(D21-C21)/C21</f>
        <v>1.9669822595425122</v>
      </c>
      <c r="F21" s="179"/>
      <c r="G21" s="175"/>
      <c r="H21" s="173"/>
      <c r="I21" s="173"/>
    </row>
    <row r="22" spans="2:9">
      <c r="B22" s="178"/>
      <c r="C22" s="178"/>
      <c r="D22" s="178"/>
      <c r="E22" s="175"/>
      <c r="F22" s="175"/>
      <c r="G22" s="175"/>
      <c r="H22" s="173"/>
      <c r="I22" s="173"/>
    </row>
    <row r="23" spans="2:9">
      <c r="B23" s="66" t="s">
        <v>91</v>
      </c>
      <c r="C23" s="176"/>
      <c r="D23" s="176"/>
      <c r="E23" s="176"/>
      <c r="F23" s="175"/>
      <c r="G23" s="174"/>
      <c r="H23" s="173"/>
      <c r="I23" s="173"/>
    </row>
    <row r="24" spans="2:9">
      <c r="B24" s="66" t="s">
        <v>92</v>
      </c>
      <c r="C24" s="177"/>
      <c r="D24" s="177"/>
      <c r="E24" s="176"/>
      <c r="F24" s="175"/>
      <c r="G24" s="174"/>
      <c r="H24" s="173"/>
      <c r="I24" s="173"/>
    </row>
    <row r="25" spans="2:9">
      <c r="B25" s="66" t="s">
        <v>93</v>
      </c>
      <c r="C25" s="176"/>
      <c r="D25" s="176"/>
      <c r="E25" s="176"/>
      <c r="F25" s="175"/>
      <c r="G25" s="174"/>
      <c r="H25" s="173"/>
      <c r="I25" s="173"/>
    </row>
    <row r="26" spans="2:9">
      <c r="B26" s="66" t="s">
        <v>94</v>
      </c>
      <c r="C26" s="176"/>
      <c r="D26" s="176"/>
      <c r="E26" s="176"/>
      <c r="F26" s="175"/>
      <c r="G26" s="174"/>
      <c r="H26" s="173"/>
      <c r="I26" s="173"/>
    </row>
    <row r="27" spans="2:9">
      <c r="C27" s="176"/>
      <c r="D27" s="176"/>
      <c r="E27" s="176"/>
      <c r="F27" s="175"/>
      <c r="G27" s="174"/>
      <c r="H27" s="173"/>
      <c r="I27" s="173"/>
    </row>
    <row r="28" spans="2:9">
      <c r="B28" s="175"/>
      <c r="C28" s="175"/>
      <c r="D28" s="175"/>
      <c r="E28" s="175"/>
      <c r="F28" s="175"/>
      <c r="G28" s="174"/>
      <c r="H28" s="173"/>
      <c r="I28" s="173"/>
    </row>
    <row r="29" spans="2:9">
      <c r="B29" s="175"/>
      <c r="C29" s="175"/>
      <c r="D29" s="175"/>
      <c r="E29" s="175"/>
      <c r="F29" s="175"/>
      <c r="G29" s="174"/>
      <c r="H29" s="173"/>
      <c r="I29" s="173"/>
    </row>
    <row r="30" spans="2:9">
      <c r="B30" s="175"/>
      <c r="C30" s="175"/>
      <c r="D30" s="175"/>
      <c r="E30" s="175"/>
      <c r="F30" s="175"/>
      <c r="G30" s="174"/>
      <c r="H30" s="173"/>
      <c r="I30" s="173"/>
    </row>
    <row r="31" spans="2:9">
      <c r="B31" s="137"/>
      <c r="C31" s="137"/>
      <c r="D31" s="137"/>
      <c r="E31" s="137"/>
    </row>
    <row r="32" spans="2:9">
      <c r="B32" s="137"/>
      <c r="C32" s="137"/>
      <c r="D32" s="137"/>
      <c r="E32" s="137"/>
    </row>
    <row r="33" spans="2:5">
      <c r="B33" s="137"/>
      <c r="C33" s="137"/>
      <c r="D33" s="137"/>
      <c r="E33" s="137"/>
    </row>
    <row r="34" spans="2:5">
      <c r="B34" s="137"/>
      <c r="C34" s="137"/>
      <c r="D34" s="137"/>
      <c r="E34" s="137"/>
    </row>
    <row r="35" spans="2:5">
      <c r="B35" s="137"/>
      <c r="C35" s="137"/>
      <c r="D35" s="137"/>
      <c r="E35" s="137"/>
    </row>
    <row r="36" spans="2:5">
      <c r="B36" s="137"/>
      <c r="C36" s="137"/>
      <c r="D36" s="137"/>
      <c r="E36" s="137"/>
    </row>
    <row r="37" spans="2:5">
      <c r="B37" s="137"/>
      <c r="C37" s="137"/>
      <c r="D37" s="137"/>
      <c r="E37" s="137"/>
    </row>
    <row r="38" spans="2:5">
      <c r="B38" s="137"/>
      <c r="C38" s="137"/>
      <c r="D38" s="137"/>
      <c r="E38" s="137"/>
    </row>
    <row r="39" spans="2:5">
      <c r="B39" s="137"/>
      <c r="C39" s="137"/>
      <c r="D39" s="137"/>
      <c r="E39" s="137"/>
    </row>
    <row r="40" spans="2:5" s="137" customFormat="1"/>
    <row r="41" spans="2:5" s="137" customFormat="1"/>
    <row r="42" spans="2:5" s="137" customFormat="1"/>
    <row r="43" spans="2:5" s="137" customFormat="1"/>
    <row r="44" spans="2:5" s="137" customFormat="1"/>
    <row r="45" spans="2:5" s="137" customFormat="1"/>
    <row r="46" spans="2:5" s="137" customFormat="1"/>
    <row r="47" spans="2:5" s="137" customFormat="1"/>
    <row r="48" spans="2:5" s="137" customFormat="1"/>
    <row r="49" s="137" customFormat="1"/>
    <row r="50" s="137" customFormat="1"/>
    <row r="51" s="137" customFormat="1"/>
    <row r="52" s="137" customFormat="1"/>
    <row r="53" s="137" customFormat="1"/>
    <row r="54" s="137" customFormat="1"/>
    <row r="55" s="137" customFormat="1"/>
    <row r="56" s="137" customFormat="1"/>
    <row r="57" s="137" customFormat="1"/>
  </sheetData>
  <mergeCells count="2">
    <mergeCell ref="C7:D7"/>
    <mergeCell ref="B7:B8"/>
  </mergeCells>
  <hyperlinks>
    <hyperlink ref="B5" location="Índice!A1" display="VOLVER A INDICE" xr:uid="{00000000-0004-0000-0400-000000000000}"/>
  </hyperlinks>
  <pageMargins left="0.75" right="0.75" top="1" bottom="1" header="0" footer="0"/>
  <pageSetup scale="78"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B2:G20"/>
  <sheetViews>
    <sheetView workbookViewId="0"/>
  </sheetViews>
  <sheetFormatPr defaultColWidth="11.42578125" defaultRowHeight="15"/>
  <cols>
    <col min="1" max="1" width="3" style="44" customWidth="1"/>
    <col min="2" max="2" width="15.140625" style="44" customWidth="1"/>
    <col min="3" max="3" width="16.5703125" style="44" customWidth="1"/>
    <col min="4" max="4" width="15.42578125" style="44" customWidth="1"/>
    <col min="5" max="5" width="14.5703125" style="44" customWidth="1"/>
    <col min="6" max="6" width="18.28515625" style="44" customWidth="1"/>
    <col min="7" max="7" width="14.5703125" style="44" customWidth="1"/>
    <col min="8" max="16384" width="11.42578125" style="44"/>
  </cols>
  <sheetData>
    <row r="2" spans="2:7">
      <c r="B2" s="80" t="s">
        <v>106</v>
      </c>
    </row>
    <row r="3" spans="2:7">
      <c r="B3" s="80" t="s">
        <v>76</v>
      </c>
    </row>
    <row r="4" spans="2:7">
      <c r="B4" s="80" t="s">
        <v>77</v>
      </c>
    </row>
    <row r="5" spans="2:7">
      <c r="B5" s="67" t="s">
        <v>78</v>
      </c>
    </row>
    <row r="7" spans="2:7" ht="22.5" customHeight="1">
      <c r="B7" s="46" t="s">
        <v>79</v>
      </c>
      <c r="C7" s="130" t="s">
        <v>107</v>
      </c>
      <c r="D7" s="130" t="s">
        <v>108</v>
      </c>
      <c r="E7" s="130" t="s">
        <v>109</v>
      </c>
      <c r="F7" s="130" t="s">
        <v>110</v>
      </c>
      <c r="G7" s="130" t="s">
        <v>111</v>
      </c>
    </row>
    <row r="8" spans="2:7">
      <c r="B8" s="129" t="s">
        <v>82</v>
      </c>
      <c r="C8" s="47">
        <f>'Balance de energía'!C3</f>
        <v>2209.1692703779195</v>
      </c>
      <c r="D8" s="47">
        <f>'Balance de energía'!C4</f>
        <v>88879.971272130206</v>
      </c>
      <c r="E8" s="47">
        <f>'Balance de energía'!C5</f>
        <v>0</v>
      </c>
      <c r="F8" s="47">
        <f>'Balance de energía'!C8</f>
        <v>-528.84716773775449</v>
      </c>
      <c r="G8" s="136">
        <f>C8+D8-E8-F8</f>
        <v>91617.987710245885</v>
      </c>
    </row>
    <row r="9" spans="2:7">
      <c r="B9" s="129" t="s">
        <v>112</v>
      </c>
      <c r="C9" s="47">
        <f>'Balance de energía'!D3</f>
        <v>11252.567906214725</v>
      </c>
      <c r="D9" s="47">
        <f>'Balance de energía'!D4</f>
        <v>40622.074099999998</v>
      </c>
      <c r="E9" s="47">
        <f>'Balance de energía'!D5</f>
        <v>3363.884</v>
      </c>
      <c r="F9" s="47">
        <f>'Balance de energía'!D8</f>
        <v>198.87183388334</v>
      </c>
      <c r="G9" s="136">
        <f t="shared" ref="G9:G15" si="0">C9+D9-E9-F9</f>
        <v>48311.886172331382</v>
      </c>
    </row>
    <row r="10" spans="2:7">
      <c r="B10" s="129" t="s">
        <v>84</v>
      </c>
      <c r="C10" s="47">
        <f>'Balance de energía'!E3</f>
        <v>10671.372646</v>
      </c>
      <c r="D10" s="47">
        <f>'Balance de energía'!E4</f>
        <v>69735.479524319991</v>
      </c>
      <c r="E10" s="47">
        <f>'Balance de energía'!E5</f>
        <v>3678.3036383999997</v>
      </c>
      <c r="F10" s="47">
        <f>'Balance de energía'!E8</f>
        <v>2027.5659981800002</v>
      </c>
      <c r="G10" s="136">
        <f t="shared" si="0"/>
        <v>74700.982533739996</v>
      </c>
    </row>
    <row r="11" spans="2:7">
      <c r="B11" s="129" t="s">
        <v>85</v>
      </c>
      <c r="C11" s="47">
        <f>'Balance de energía'!F3</f>
        <v>77369.560353418841</v>
      </c>
      <c r="D11" s="47">
        <f>'Balance de energía'!F4</f>
        <v>6.2460440000000004</v>
      </c>
      <c r="E11" s="47">
        <f>'Balance de energía'!F5</f>
        <v>0</v>
      </c>
      <c r="F11" s="47">
        <f>'Balance de energía'!F8</f>
        <v>111.55250628147996</v>
      </c>
      <c r="G11" s="136">
        <f t="shared" si="0"/>
        <v>77264.253891137356</v>
      </c>
    </row>
    <row r="12" spans="2:7">
      <c r="B12" s="129" t="s">
        <v>86</v>
      </c>
      <c r="C12" s="47">
        <f>'Balance de energía'!G3</f>
        <v>16439.802775539996</v>
      </c>
      <c r="D12" s="47">
        <f>'Balance de energía'!G4</f>
        <v>0</v>
      </c>
      <c r="E12" s="47">
        <f>'Balance de energía'!G5</f>
        <v>0</v>
      </c>
      <c r="F12" s="47">
        <f>'Balance de energía'!G8</f>
        <v>0</v>
      </c>
      <c r="G12" s="136">
        <f t="shared" si="0"/>
        <v>16439.802775539996</v>
      </c>
    </row>
    <row r="13" spans="2:7">
      <c r="B13" s="129" t="s">
        <v>87</v>
      </c>
      <c r="C13" s="47">
        <f>'Balance de energía'!H3</f>
        <v>2108.5819347400006</v>
      </c>
      <c r="D13" s="47">
        <f>'Balance de energía'!H4</f>
        <v>0</v>
      </c>
      <c r="E13" s="47">
        <f>'Balance de energía'!H5</f>
        <v>0</v>
      </c>
      <c r="F13" s="47">
        <f>'Balance de energía'!H8</f>
        <v>0</v>
      </c>
      <c r="G13" s="136">
        <f t="shared" si="0"/>
        <v>2108.5819347400006</v>
      </c>
    </row>
    <row r="14" spans="2:7">
      <c r="B14" s="129" t="s">
        <v>88</v>
      </c>
      <c r="C14" s="47">
        <f>'Balance de energía'!I3</f>
        <v>2269.4017213568</v>
      </c>
      <c r="D14" s="47">
        <f>'Balance de energía'!I4</f>
        <v>0</v>
      </c>
      <c r="E14" s="47">
        <f>'Balance de energía'!I5</f>
        <v>0</v>
      </c>
      <c r="F14" s="47">
        <f>'Balance de energía'!I8</f>
        <v>0</v>
      </c>
      <c r="G14" s="136">
        <f t="shared" si="0"/>
        <v>2269.4017213568</v>
      </c>
    </row>
    <row r="15" spans="2:7">
      <c r="B15" s="129" t="s">
        <v>89</v>
      </c>
      <c r="C15" s="47">
        <f>'Balance de energía'!$J$3</f>
        <v>895.07415940497469</v>
      </c>
      <c r="D15" s="47">
        <f>'Balance de energía'!$J$4</f>
        <v>0</v>
      </c>
      <c r="E15" s="47">
        <f>'Balance de energía'!J5</f>
        <v>0</v>
      </c>
      <c r="F15" s="47">
        <f>'Balance de energía'!J8</f>
        <v>0</v>
      </c>
      <c r="G15" s="136">
        <f t="shared" si="0"/>
        <v>895.07415940497469</v>
      </c>
    </row>
    <row r="16" spans="2:7">
      <c r="B16" s="60" t="s">
        <v>90</v>
      </c>
      <c r="C16" s="46">
        <f>SUM(C8:C15)</f>
        <v>123215.53076705325</v>
      </c>
      <c r="D16" s="46">
        <f>SUM(D8:D15)</f>
        <v>199243.77094045019</v>
      </c>
      <c r="E16" s="46">
        <f>SUM(E8:E15)</f>
        <v>7042.1876383999997</v>
      </c>
      <c r="F16" s="46">
        <f>SUM(F8:F15)</f>
        <v>1809.1431706070657</v>
      </c>
      <c r="G16" s="46">
        <f>SUM(G8:G15)</f>
        <v>313607.97089849634</v>
      </c>
    </row>
    <row r="18" spans="2:2">
      <c r="B18" s="66" t="s">
        <v>113</v>
      </c>
    </row>
    <row r="19" spans="2:2">
      <c r="B19" s="66" t="s">
        <v>91</v>
      </c>
    </row>
    <row r="20" spans="2:2">
      <c r="B20" s="66" t="s">
        <v>92</v>
      </c>
    </row>
  </sheetData>
  <hyperlinks>
    <hyperlink ref="B5" location="Índice!A1" display="VOLVER A INDICE"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B2:J34"/>
  <sheetViews>
    <sheetView workbookViewId="0"/>
  </sheetViews>
  <sheetFormatPr defaultColWidth="9.140625" defaultRowHeight="15"/>
  <cols>
    <col min="1" max="1" width="3" style="44" customWidth="1"/>
    <col min="2" max="2" width="25.85546875" style="44" customWidth="1"/>
    <col min="3" max="3" width="15.7109375" style="44" bestFit="1" customWidth="1"/>
    <col min="4" max="4" width="11.7109375" style="44" bestFit="1" customWidth="1"/>
    <col min="5" max="5" width="11.42578125" style="44" bestFit="1" customWidth="1"/>
    <col min="6" max="6" width="17" style="44" bestFit="1" customWidth="1"/>
    <col min="7" max="7" width="14" style="44" bestFit="1" customWidth="1"/>
    <col min="8" max="8" width="13.5703125" style="44" bestFit="1" customWidth="1"/>
    <col min="9" max="9" width="14.28515625" style="44" bestFit="1" customWidth="1"/>
    <col min="10" max="16384" width="9.140625" style="44"/>
  </cols>
  <sheetData>
    <row r="2" spans="2:9">
      <c r="B2" s="80" t="s">
        <v>114</v>
      </c>
    </row>
    <row r="3" spans="2:9">
      <c r="B3" s="80" t="s">
        <v>76</v>
      </c>
    </row>
    <row r="4" spans="2:9">
      <c r="B4" s="80" t="s">
        <v>77</v>
      </c>
    </row>
    <row r="5" spans="2:9">
      <c r="B5" s="67" t="s">
        <v>78</v>
      </c>
    </row>
    <row r="7" spans="2:9">
      <c r="B7" s="46" t="s">
        <v>79</v>
      </c>
      <c r="C7" s="46" t="s">
        <v>107</v>
      </c>
      <c r="D7" s="46" t="s">
        <v>108</v>
      </c>
      <c r="E7" s="46" t="s">
        <v>109</v>
      </c>
      <c r="F7" s="46" t="s">
        <v>110</v>
      </c>
      <c r="G7" s="46" t="s">
        <v>115</v>
      </c>
      <c r="H7" s="48" t="s">
        <v>116</v>
      </c>
      <c r="I7" s="48" t="s">
        <v>117</v>
      </c>
    </row>
    <row r="8" spans="2:9">
      <c r="B8" s="375" t="s">
        <v>98</v>
      </c>
      <c r="C8" s="379">
        <f t="shared" ref="C8:I8" si="0">SUM(C9:C19)</f>
        <v>94837.978894876738</v>
      </c>
      <c r="D8" s="379">
        <f t="shared" si="0"/>
        <v>88993.508889148638</v>
      </c>
      <c r="E8" s="379">
        <f t="shared" si="0"/>
        <v>4876.5410548438012</v>
      </c>
      <c r="F8" s="379">
        <f t="shared" si="0"/>
        <v>896.84480252160154</v>
      </c>
      <c r="G8" s="379">
        <f t="shared" si="0"/>
        <v>161766.4867882767</v>
      </c>
      <c r="H8" s="379">
        <f t="shared" si="0"/>
        <v>12937.133890546191</v>
      </c>
      <c r="I8" s="380">
        <f t="shared" si="0"/>
        <v>174703.62067882289</v>
      </c>
    </row>
    <row r="9" spans="2:9">
      <c r="B9" s="381" t="s">
        <v>118</v>
      </c>
      <c r="C9" s="376">
        <f>'Producción bruta'!E20</f>
        <v>31691.730966419993</v>
      </c>
      <c r="D9" s="376">
        <f>'Balance de energía'!K$4</f>
        <v>60749.214697151998</v>
      </c>
      <c r="E9" s="382">
        <f>'Balance de energía'!K5</f>
        <v>622.62727338000002</v>
      </c>
      <c r="F9" s="382">
        <f>'Balance de energía'!K8</f>
        <v>727.33341982943989</v>
      </c>
      <c r="G9" s="382">
        <f>'Balance de energía'!K20</f>
        <v>83677.937021628997</v>
      </c>
      <c r="H9" s="382">
        <f>'Matriz de consumos'!K11</f>
        <v>6274.0869140647901</v>
      </c>
      <c r="I9" s="382">
        <f>G9+H9</f>
        <v>89952.023935693782</v>
      </c>
    </row>
    <row r="10" spans="2:9">
      <c r="B10" s="381" t="s">
        <v>119</v>
      </c>
      <c r="C10" s="376">
        <f>'Producción bruta'!E21</f>
        <v>12805.690976399997</v>
      </c>
      <c r="D10" s="376">
        <f>'Balance de energía'!L$4</f>
        <v>437.68597792499997</v>
      </c>
      <c r="E10" s="382">
        <f>'Balance de energía'!L5</f>
        <v>3418.2252693750002</v>
      </c>
      <c r="F10" s="382">
        <f>'Balance de energía'!L8</f>
        <v>-154.50167166000003</v>
      </c>
      <c r="G10" s="382">
        <f>'Balance de energía'!L20</f>
        <v>8764.8471836287936</v>
      </c>
      <c r="H10" s="382">
        <f>'Matriz de consumos'!L11</f>
        <v>1514.9354036250002</v>
      </c>
      <c r="I10" s="382">
        <f t="shared" ref="I10:I19" si="1">G10+H10</f>
        <v>10279.782587253794</v>
      </c>
    </row>
    <row r="11" spans="2:9">
      <c r="B11" s="381" t="s">
        <v>120</v>
      </c>
      <c r="C11" s="376">
        <f>'Producción bruta'!E22</f>
        <v>33306.998763102398</v>
      </c>
      <c r="D11" s="376">
        <f>'Balance de energía'!M$4</f>
        <v>5094.4203867199994</v>
      </c>
      <c r="E11" s="382">
        <f>'Balance de energía'!M5</f>
        <v>244.54999766399999</v>
      </c>
      <c r="F11" s="382">
        <f>'Balance de energía'!M8</f>
        <v>-27.115944510666679</v>
      </c>
      <c r="G11" s="382">
        <f>'Balance de energía'!M20</f>
        <v>36838.12940806846</v>
      </c>
      <c r="H11" s="382">
        <f>'Matriz de consumos'!M11</f>
        <v>710.42751950240017</v>
      </c>
      <c r="I11" s="382">
        <f t="shared" si="1"/>
        <v>37548.556927570862</v>
      </c>
    </row>
    <row r="12" spans="2:9">
      <c r="B12" s="381" t="s">
        <v>121</v>
      </c>
      <c r="C12" s="376">
        <f>'Producción bruta'!E23</f>
        <v>1784.4626600910001</v>
      </c>
      <c r="D12" s="376">
        <f>'Balance de energía'!N$4</f>
        <v>2.2826170979999998</v>
      </c>
      <c r="E12" s="382">
        <f>'Balance de energía'!N5</f>
        <v>0</v>
      </c>
      <c r="F12" s="382">
        <f>'Balance de energía'!N8</f>
        <v>3.6389993579999746</v>
      </c>
      <c r="G12" s="382">
        <f>'Balance de energía'!N20</f>
        <v>1132.3229076360001</v>
      </c>
      <c r="H12" s="382">
        <f>'Matriz de consumos'!N11</f>
        <v>629.2832638230002</v>
      </c>
      <c r="I12" s="382">
        <f t="shared" si="1"/>
        <v>1761.6061714590003</v>
      </c>
    </row>
    <row r="13" spans="2:9">
      <c r="B13" s="381" t="s">
        <v>122</v>
      </c>
      <c r="C13" s="376">
        <f>'Producción bruta'!E24</f>
        <v>3031.5950714225</v>
      </c>
      <c r="D13" s="376">
        <f>'Balance de energía'!O$4</f>
        <v>12945.756462537998</v>
      </c>
      <c r="E13" s="382">
        <f>'Balance de energía'!O5</f>
        <v>147.53552022</v>
      </c>
      <c r="F13" s="382">
        <f>'Balance de energía'!O8</f>
        <v>-372.18451745599123</v>
      </c>
      <c r="G13" s="382">
        <f>'Balance de energía'!O20</f>
        <v>14845.579609998496</v>
      </c>
      <c r="H13" s="382">
        <f>'Matriz de consumos'!O11</f>
        <v>183.47930554099932</v>
      </c>
      <c r="I13" s="382">
        <f t="shared" si="1"/>
        <v>15029.058915539496</v>
      </c>
    </row>
    <row r="14" spans="2:9">
      <c r="B14" s="381" t="s">
        <v>123</v>
      </c>
      <c r="C14" s="376">
        <f>'Producción bruta'!E25</f>
        <v>45.007622939999997</v>
      </c>
      <c r="D14" s="376">
        <f>'Balance de energía'!P$4</f>
        <v>34.97634</v>
      </c>
      <c r="E14" s="382">
        <f>'Balance de energía'!P5</f>
        <v>0</v>
      </c>
      <c r="F14" s="382">
        <f>'Balance de energía'!P8</f>
        <v>6.0039072800000017</v>
      </c>
      <c r="G14" s="382">
        <f>'Balance de energía'!P20</f>
        <v>65.84191865999999</v>
      </c>
      <c r="H14" s="382">
        <f>'Matriz de consumos'!P11</f>
        <v>2.1536184600000001</v>
      </c>
      <c r="I14" s="382">
        <f t="shared" si="1"/>
        <v>67.995537119999995</v>
      </c>
    </row>
    <row r="15" spans="2:9">
      <c r="B15" s="381" t="s">
        <v>124</v>
      </c>
      <c r="C15" s="376">
        <f>'Producción bruta'!E26</f>
        <v>6124.5885237570001</v>
      </c>
      <c r="D15" s="376">
        <f>'Balance de energía'!Q$4</f>
        <v>6683.3246163690001</v>
      </c>
      <c r="E15" s="382">
        <f>'Balance de energía'!Q5</f>
        <v>0</v>
      </c>
      <c r="F15" s="382">
        <f>'Balance de energía'!Q8</f>
        <v>405.65015378999993</v>
      </c>
      <c r="G15" s="382">
        <f>'Balance de energía'!Q20</f>
        <v>11413.790645138999</v>
      </c>
      <c r="H15" s="382">
        <f>'Matriz de consumos'!Q11</f>
        <v>0.17973009000000001</v>
      </c>
      <c r="I15" s="382">
        <f t="shared" si="1"/>
        <v>11413.970375228999</v>
      </c>
    </row>
    <row r="16" spans="2:9">
      <c r="B16" s="381" t="s">
        <v>125</v>
      </c>
      <c r="C16" s="376">
        <f>'Producción bruta'!E27</f>
        <v>554.59049000000005</v>
      </c>
      <c r="D16" s="376">
        <f>'Balance de energía'!R$4</f>
        <v>1555.9334149299998</v>
      </c>
      <c r="E16" s="382">
        <f>'Balance de energía'!R5</f>
        <v>0</v>
      </c>
      <c r="F16" s="382">
        <f>'Balance de energía'!R8</f>
        <v>162.18661323999999</v>
      </c>
      <c r="G16" s="382">
        <f>'Balance de energía'!R20</f>
        <v>1.29444E-2</v>
      </c>
      <c r="H16" s="382">
        <f>'Matriz de consumos'!R11</f>
        <v>1945.6694354399999</v>
      </c>
      <c r="I16" s="382">
        <f t="shared" si="1"/>
        <v>1945.6823798399998</v>
      </c>
    </row>
    <row r="17" spans="2:10">
      <c r="B17" s="381" t="s">
        <v>126</v>
      </c>
      <c r="C17" s="376">
        <f>'Producción bruta'!E28</f>
        <v>1.4944397348700003</v>
      </c>
      <c r="D17" s="382">
        <f>'Balance de energía'!S$4</f>
        <v>0</v>
      </c>
      <c r="E17" s="382">
        <f>'Balance de energía'!S5</f>
        <v>0</v>
      </c>
      <c r="F17" s="382">
        <f>'Balance de energía'!S8</f>
        <v>0</v>
      </c>
      <c r="G17" s="382">
        <f>'Balance de energía'!S20</f>
        <v>1.494439737</v>
      </c>
      <c r="H17" s="382">
        <f>'Matriz de consumos'!S11</f>
        <v>0</v>
      </c>
      <c r="I17" s="382">
        <f t="shared" si="1"/>
        <v>1.494439737</v>
      </c>
    </row>
    <row r="18" spans="2:10">
      <c r="B18" s="381" t="s">
        <v>127</v>
      </c>
      <c r="C18" s="376">
        <f>'Producción bruta'!E29</f>
        <v>2552.9775540240007</v>
      </c>
      <c r="D18" s="376">
        <f>'Balance de energía'!T$4</f>
        <v>1474.1248863200001</v>
      </c>
      <c r="E18" s="382">
        <f>'Balance de energía'!T5</f>
        <v>324.09462451200005</v>
      </c>
      <c r="F18" s="382">
        <f>'Balance de energía'!T8</f>
        <v>103.09330687999997</v>
      </c>
      <c r="G18" s="382">
        <f>'Balance de energía'!T20</f>
        <v>2231.7929100000001</v>
      </c>
      <c r="H18" s="382">
        <f>'Matriz de consumos'!T11</f>
        <v>1676.9186999999999</v>
      </c>
      <c r="I18" s="382">
        <f t="shared" si="1"/>
        <v>3908.7116100000003</v>
      </c>
    </row>
    <row r="19" spans="2:10">
      <c r="B19" s="383" t="s">
        <v>128</v>
      </c>
      <c r="C19" s="376">
        <f>'Producción bruta'!E30</f>
        <v>2938.8418269849594</v>
      </c>
      <c r="D19" s="376">
        <f>'Balance de energía'!U$4</f>
        <v>15.78949009664</v>
      </c>
      <c r="E19" s="382">
        <f>'Balance de energía'!U5</f>
        <v>119.5083696928</v>
      </c>
      <c r="F19" s="382">
        <f>'Balance de energía'!U8</f>
        <v>42.740535770819733</v>
      </c>
      <c r="G19" s="382">
        <f>'Balance de energía'!U20</f>
        <v>2794.7377993799805</v>
      </c>
      <c r="H19" s="382">
        <f>'Matriz de consumos'!V11</f>
        <v>0</v>
      </c>
      <c r="I19" s="382">
        <f t="shared" si="1"/>
        <v>2794.7377993799805</v>
      </c>
    </row>
    <row r="20" spans="2:10">
      <c r="B20" s="384" t="s">
        <v>99</v>
      </c>
      <c r="C20" s="385">
        <f>'Producción bruta'!$E$18</f>
        <v>64888.525217112387</v>
      </c>
      <c r="D20" s="385">
        <f>'Balance de energía'!V4</f>
        <v>0</v>
      </c>
      <c r="E20" s="385">
        <f>'Balance de energía'!V5</f>
        <v>1.3376526</v>
      </c>
      <c r="F20" s="385">
        <f>'Balance de energía'!V8</f>
        <v>0</v>
      </c>
      <c r="G20" s="385">
        <f>'Balance de energía'!V20</f>
        <v>61701.539627336111</v>
      </c>
      <c r="H20" s="385">
        <f>'Matriz de consumos'!U11</f>
        <v>0</v>
      </c>
      <c r="I20" s="377">
        <f>G20+H20</f>
        <v>61701.539627336111</v>
      </c>
      <c r="J20" s="133"/>
    </row>
    <row r="21" spans="2:10">
      <c r="B21" s="384" t="s">
        <v>100</v>
      </c>
      <c r="C21" s="385">
        <f>'Producción bruta'!E32</f>
        <v>2613</v>
      </c>
      <c r="D21" s="386">
        <f>'Balance de energía'!W4</f>
        <v>0</v>
      </c>
      <c r="E21" s="385">
        <f>'Balance de energía'!W5</f>
        <v>1049.364</v>
      </c>
      <c r="F21" s="385">
        <f>'Balance de energía'!W8</f>
        <v>-519.08668019934987</v>
      </c>
      <c r="G21" s="385">
        <f>'Balance de energía'!W20</f>
        <v>88.499705640670015</v>
      </c>
      <c r="H21" s="385">
        <f>'Matriz de consumos'!W11</f>
        <v>2352.90744</v>
      </c>
      <c r="I21" s="377">
        <f t="shared" ref="I21:I30" si="2">G21+H21</f>
        <v>2441.40714564067</v>
      </c>
      <c r="J21" s="133"/>
    </row>
    <row r="22" spans="2:10">
      <c r="B22" s="384" t="s">
        <v>101</v>
      </c>
      <c r="C22" s="385">
        <f>'Producción bruta'!E33</f>
        <v>912.39</v>
      </c>
      <c r="D22" s="385">
        <f>'Balance de energía'!X4</f>
        <v>0</v>
      </c>
      <c r="E22" s="385">
        <f>'Balance de energía'!X5</f>
        <v>0</v>
      </c>
      <c r="F22" s="385">
        <f>'Balance de energía'!X8</f>
        <v>0</v>
      </c>
      <c r="G22" s="385">
        <f>'Balance de energía'!X20</f>
        <v>856.13300000000004</v>
      </c>
      <c r="H22" s="385">
        <f>'Matriz de consumos'!X11</f>
        <v>0</v>
      </c>
      <c r="I22" s="377">
        <f t="shared" si="2"/>
        <v>856.13300000000004</v>
      </c>
    </row>
    <row r="23" spans="2:10">
      <c r="B23" s="384" t="s">
        <v>129</v>
      </c>
      <c r="C23" s="385">
        <f>'Producción bruta'!E34</f>
        <v>171.75</v>
      </c>
      <c r="D23" s="385">
        <f>'Balance de energía'!Y4</f>
        <v>0</v>
      </c>
      <c r="E23" s="385">
        <f>'Balance de energía'!Y5</f>
        <v>0</v>
      </c>
      <c r="F23" s="385">
        <f>'Balance de energía'!Y8</f>
        <v>0</v>
      </c>
      <c r="G23" s="385">
        <f>'Balance de energía'!Y20</f>
        <v>171.75</v>
      </c>
      <c r="H23" s="385">
        <f>'Matriz de consumos'!Y11</f>
        <v>0</v>
      </c>
      <c r="I23" s="377">
        <f t="shared" si="2"/>
        <v>171.75</v>
      </c>
    </row>
    <row r="24" spans="2:10">
      <c r="B24" s="384" t="s">
        <v>103</v>
      </c>
      <c r="C24" s="385">
        <f>'Producción bruta'!E35</f>
        <v>703.86199999999997</v>
      </c>
      <c r="D24" s="385">
        <f>'Balance de energía'!Z4</f>
        <v>0</v>
      </c>
      <c r="E24" s="385">
        <f>'Balance de energía'!Z5</f>
        <v>0</v>
      </c>
      <c r="F24" s="385">
        <f>'Balance de energía'!Z8</f>
        <v>0</v>
      </c>
      <c r="G24" s="385">
        <f>'Balance de energía'!Z20</f>
        <v>633.60500000000002</v>
      </c>
      <c r="H24" s="385">
        <f>'Matriz de consumos'!Z11</f>
        <v>0</v>
      </c>
      <c r="I24" s="377">
        <f t="shared" si="2"/>
        <v>633.60500000000002</v>
      </c>
    </row>
    <row r="25" spans="2:10">
      <c r="B25" s="384" t="s">
        <v>104</v>
      </c>
      <c r="C25" s="385">
        <f>'Producción bruta'!E37</f>
        <v>50.930842930799997</v>
      </c>
      <c r="D25" s="385">
        <f>'Balance de energía'!AA4</f>
        <v>0</v>
      </c>
      <c r="E25" s="385">
        <f>'Balance de energía'!AA5</f>
        <v>0</v>
      </c>
      <c r="F25" s="385">
        <f>'Balance de energía'!AA8</f>
        <v>0.54930199280000014</v>
      </c>
      <c r="G25" s="385">
        <f>'Balance de energía'!AA20</f>
        <v>48.275418320840004</v>
      </c>
      <c r="H25" s="385">
        <f>'Matriz de consumos'!AA11</f>
        <v>0</v>
      </c>
      <c r="I25" s="377">
        <f t="shared" si="2"/>
        <v>48.275418320840004</v>
      </c>
    </row>
    <row r="26" spans="2:10">
      <c r="B26" s="384" t="s">
        <v>105</v>
      </c>
      <c r="C26" s="385">
        <f>'Producción bruta'!E38</f>
        <v>2136.0401690000003</v>
      </c>
      <c r="D26" s="385">
        <f>'Balance de energía'!AB4</f>
        <v>0</v>
      </c>
      <c r="E26" s="385">
        <f>'Balance de energía'!AB5</f>
        <v>2136.0401690000003</v>
      </c>
      <c r="F26" s="385">
        <f>'Balance de energía'!AB8</f>
        <v>0</v>
      </c>
      <c r="G26" s="385">
        <f>'Balance de energía'!AB20</f>
        <v>0</v>
      </c>
      <c r="H26" s="385">
        <f>'Matriz de consumos'!AB11</f>
        <v>0</v>
      </c>
      <c r="I26" s="377">
        <f t="shared" si="2"/>
        <v>0</v>
      </c>
    </row>
    <row r="27" spans="2:10">
      <c r="B27" s="384" t="s">
        <v>83</v>
      </c>
      <c r="C27" s="385">
        <f>'Producción bruta'!E10</f>
        <v>11252.567906214725</v>
      </c>
      <c r="D27" s="385">
        <f>'Balance de energía'!D3</f>
        <v>11252.567906214725</v>
      </c>
      <c r="E27" s="385">
        <f>'Balance de energía'!D5</f>
        <v>3363.884</v>
      </c>
      <c r="F27" s="385">
        <f>'Balance de energía'!D8</f>
        <v>198.87183388334</v>
      </c>
      <c r="G27" s="385">
        <f>'Balance de energía'!D20</f>
        <v>17517.845293495513</v>
      </c>
      <c r="H27" s="385">
        <f>'Matriz de consumos'!D11</f>
        <v>26617.187489687611</v>
      </c>
      <c r="I27" s="377">
        <f>G27+H27</f>
        <v>44135.032783183124</v>
      </c>
      <c r="J27" s="133"/>
    </row>
    <row r="28" spans="2:10">
      <c r="B28" s="384" t="s">
        <v>84</v>
      </c>
      <c r="C28" s="385">
        <f>'Producción bruta'!E11</f>
        <v>10671.372646</v>
      </c>
      <c r="D28" s="385">
        <f>'Balance de energía'!E3</f>
        <v>10671.372646</v>
      </c>
      <c r="E28" s="385">
        <f>'Balance de energía'!E5</f>
        <v>3678.3036383999997</v>
      </c>
      <c r="F28" s="385">
        <f>'Balance de energía'!E8</f>
        <v>2027.5659981800002</v>
      </c>
      <c r="G28" s="385">
        <f>'Balance de energía'!E20</f>
        <v>2376.0089500000004</v>
      </c>
      <c r="H28" s="385">
        <f>'Matriz de consumos'!E11</f>
        <v>76373.004886970346</v>
      </c>
      <c r="I28" s="377">
        <f>G28+H28</f>
        <v>78749.013836970349</v>
      </c>
      <c r="J28" s="133"/>
    </row>
    <row r="29" spans="2:10">
      <c r="B29" s="384" t="s">
        <v>85</v>
      </c>
      <c r="C29" s="385">
        <f>'Producción bruta'!E12</f>
        <v>77369.560353418841</v>
      </c>
      <c r="D29" s="385">
        <f>'Balance de energía'!F3</f>
        <v>77369.560353418841</v>
      </c>
      <c r="E29" s="385">
        <f>'Balance de energía'!F5</f>
        <v>0</v>
      </c>
      <c r="F29" s="385">
        <f>'Balance de energía'!F8</f>
        <v>111.55250628147996</v>
      </c>
      <c r="G29" s="385">
        <f>'Balance de energía'!F20</f>
        <v>37091.418423654657</v>
      </c>
      <c r="H29" s="385">
        <f>'Matriz de consumos'!F11</f>
        <v>41237.330151606744</v>
      </c>
      <c r="I29" s="377">
        <f>G29+H29</f>
        <v>78328.748575261401</v>
      </c>
      <c r="J29" s="133"/>
    </row>
    <row r="30" spans="2:10">
      <c r="B30" s="384" t="s">
        <v>89</v>
      </c>
      <c r="C30" s="385">
        <f>'Producción bruta'!$E$16</f>
        <v>895.07415940497469</v>
      </c>
      <c r="D30" s="385">
        <f>'Producción bruta'!$E$16</f>
        <v>895.07415940497469</v>
      </c>
      <c r="E30" s="385">
        <f>'Balance de energía'!$J$5</f>
        <v>0</v>
      </c>
      <c r="F30" s="385">
        <f>'Balance de energía'!$J$8</f>
        <v>0</v>
      </c>
      <c r="G30" s="385">
        <f>'Balance de energía'!$J$20</f>
        <v>48.993498400000007</v>
      </c>
      <c r="H30" s="385">
        <f>'Matriz de consumos'!$J$11</f>
        <v>681.94826531919409</v>
      </c>
      <c r="I30" s="377">
        <f t="shared" si="2"/>
        <v>730.94176371919411</v>
      </c>
    </row>
    <row r="31" spans="2:10">
      <c r="B31" s="60" t="s">
        <v>90</v>
      </c>
      <c r="C31" s="132">
        <f t="shared" ref="C31:I31" si="3">SUM(C20:C30)+C8</f>
        <v>266503.05218895845</v>
      </c>
      <c r="D31" s="132">
        <f t="shared" si="3"/>
        <v>189182.08395418717</v>
      </c>
      <c r="E31" s="132">
        <f t="shared" si="3"/>
        <v>15105.470514843801</v>
      </c>
      <c r="F31" s="132">
        <f t="shared" si="3"/>
        <v>2716.2977626598718</v>
      </c>
      <c r="G31" s="132">
        <f t="shared" si="3"/>
        <v>282300.55570512451</v>
      </c>
      <c r="H31" s="132">
        <f t="shared" si="3"/>
        <v>160199.51212413009</v>
      </c>
      <c r="I31" s="132">
        <f t="shared" si="3"/>
        <v>442500.06782925455</v>
      </c>
    </row>
    <row r="33" spans="2:2">
      <c r="B33" s="66" t="s">
        <v>91</v>
      </c>
    </row>
    <row r="34" spans="2:2">
      <c r="B34" s="66" t="s">
        <v>92</v>
      </c>
    </row>
  </sheetData>
  <hyperlinks>
    <hyperlink ref="B5" location="Índice!A1" display="VOLVER A INDICE"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Y237"/>
  <sheetViews>
    <sheetView workbookViewId="0"/>
  </sheetViews>
  <sheetFormatPr defaultColWidth="11.42578125" defaultRowHeight="12.75" outlineLevelRow="1"/>
  <cols>
    <col min="1" max="1" width="2.28515625" style="144" customWidth="1"/>
    <col min="2" max="2" width="30.28515625" style="144" customWidth="1"/>
    <col min="3" max="3" width="17.7109375" style="144" customWidth="1"/>
    <col min="4" max="4" width="17.85546875" style="144" customWidth="1"/>
    <col min="5" max="5" width="16.42578125" style="144" customWidth="1"/>
    <col min="6" max="6" width="17.140625" style="144" customWidth="1"/>
    <col min="7" max="7" width="11.85546875" style="144" bestFit="1" customWidth="1"/>
    <col min="8" max="8" width="17.28515625" style="144" customWidth="1"/>
    <col min="9" max="9" width="13.42578125" style="144" bestFit="1" customWidth="1"/>
    <col min="10" max="23" width="11.42578125" style="137"/>
    <col min="24" max="16384" width="11.42578125" style="144"/>
  </cols>
  <sheetData>
    <row r="1" spans="2:25" ht="15.95" customHeight="1">
      <c r="B1" s="80" t="s">
        <v>130</v>
      </c>
      <c r="C1" s="80"/>
      <c r="D1" s="80"/>
      <c r="E1" s="80"/>
      <c r="F1" s="80"/>
      <c r="G1" s="80"/>
      <c r="H1" s="80"/>
      <c r="I1" s="80"/>
      <c r="K1" s="172"/>
    </row>
    <row r="2" spans="2:25" ht="15.95" customHeight="1">
      <c r="B2" s="80" t="s">
        <v>76</v>
      </c>
      <c r="C2" s="80"/>
      <c r="D2" s="80"/>
      <c r="E2" s="80"/>
      <c r="F2" s="80"/>
      <c r="G2" s="80"/>
      <c r="H2" s="80"/>
      <c r="I2" s="80"/>
      <c r="K2" s="171"/>
    </row>
    <row r="3" spans="2:25" ht="15.95" customHeight="1">
      <c r="B3" s="80" t="s">
        <v>77</v>
      </c>
      <c r="C3" s="80"/>
      <c r="D3" s="80"/>
      <c r="E3" s="80"/>
      <c r="F3" s="80"/>
      <c r="G3" s="80"/>
      <c r="H3" s="80"/>
      <c r="I3" s="80"/>
      <c r="K3" s="171"/>
    </row>
    <row r="4" spans="2:25" ht="15.95" customHeight="1">
      <c r="B4" s="67" t="s">
        <v>78</v>
      </c>
      <c r="C4" s="80"/>
      <c r="D4" s="80"/>
      <c r="E4" s="80"/>
      <c r="F4" s="80"/>
      <c r="G4" s="80"/>
      <c r="H4" s="80"/>
      <c r="I4" s="80"/>
      <c r="J4" s="200"/>
    </row>
    <row r="5" spans="2:25" ht="15.95" customHeight="1">
      <c r="B5" s="80"/>
      <c r="C5" s="80"/>
      <c r="D5" s="80"/>
      <c r="E5" s="80"/>
      <c r="F5" s="80"/>
      <c r="G5" s="80"/>
      <c r="H5" s="80"/>
      <c r="I5" s="80"/>
      <c r="J5" s="200"/>
    </row>
    <row r="6" spans="2:25" ht="15.95" customHeight="1">
      <c r="B6" s="573" t="s">
        <v>79</v>
      </c>
      <c r="C6" s="574" t="s">
        <v>131</v>
      </c>
      <c r="D6" s="574" t="s">
        <v>132</v>
      </c>
      <c r="E6" s="574" t="s">
        <v>133</v>
      </c>
      <c r="F6" s="574" t="s">
        <v>134</v>
      </c>
      <c r="G6" s="574" t="s">
        <v>115</v>
      </c>
      <c r="H6" s="574" t="s">
        <v>135</v>
      </c>
      <c r="I6" s="574" t="s">
        <v>117</v>
      </c>
      <c r="J6" s="200"/>
    </row>
    <row r="7" spans="2:25" ht="15.95" customHeight="1">
      <c r="B7" s="573"/>
      <c r="C7" s="574"/>
      <c r="D7" s="574"/>
      <c r="E7" s="574"/>
      <c r="F7" s="574"/>
      <c r="G7" s="574"/>
      <c r="H7" s="574"/>
      <c r="I7" s="574"/>
      <c r="J7" s="199"/>
      <c r="P7" s="143"/>
    </row>
    <row r="8" spans="2:25" ht="15.95" customHeight="1">
      <c r="B8" s="375" t="s">
        <v>98</v>
      </c>
      <c r="C8" s="379">
        <f t="shared" ref="C8:I8" si="0">SUM(C9:C19)</f>
        <v>965.5841463658802</v>
      </c>
      <c r="D8" s="379">
        <f t="shared" si="0"/>
        <v>41709.930813384621</v>
      </c>
      <c r="E8" s="379">
        <f t="shared" si="0"/>
        <v>99816.061041644192</v>
      </c>
      <c r="F8" s="379">
        <f t="shared" si="0"/>
        <v>17215.571170763447</v>
      </c>
      <c r="G8" s="379">
        <f t="shared" si="0"/>
        <v>161766.4867882767</v>
      </c>
      <c r="H8" s="379">
        <f t="shared" si="0"/>
        <v>12937.133890546191</v>
      </c>
      <c r="I8" s="380">
        <f t="shared" si="0"/>
        <v>174703.62067882289</v>
      </c>
      <c r="J8" s="199"/>
      <c r="P8" s="143"/>
      <c r="X8" s="137"/>
      <c r="Y8" s="137"/>
    </row>
    <row r="9" spans="2:25" ht="15.95" customHeight="1" outlineLevel="1">
      <c r="B9" s="381" t="s">
        <v>118</v>
      </c>
      <c r="C9" s="382">
        <f>'Balance de energía'!$K21</f>
        <v>15.523576823999997</v>
      </c>
      <c r="D9" s="382">
        <f>'Balance de energía'!$K29</f>
        <v>31370.776952658824</v>
      </c>
      <c r="E9" s="382">
        <f>'Balance de energía'!$K41</f>
        <v>47891.908911957718</v>
      </c>
      <c r="F9" s="382">
        <f>'Balance de energía'!$K46</f>
        <v>4399.727580188448</v>
      </c>
      <c r="G9" s="382">
        <f>'Balance de energía'!$K20</f>
        <v>83677.937021628997</v>
      </c>
      <c r="H9" s="382">
        <f>'Matriz de consumos'!$K11</f>
        <v>6274.0869140647901</v>
      </c>
      <c r="I9" s="376">
        <f>G9+H9</f>
        <v>89952.023935693782</v>
      </c>
      <c r="J9" s="144"/>
      <c r="K9" s="144"/>
      <c r="L9" s="144"/>
      <c r="M9" s="144"/>
      <c r="N9" s="144"/>
      <c r="O9" s="144"/>
      <c r="P9" s="144"/>
      <c r="Q9" s="144"/>
      <c r="R9" s="144"/>
      <c r="S9" s="144"/>
      <c r="T9" s="144"/>
      <c r="U9" s="144"/>
      <c r="V9" s="144"/>
      <c r="W9" s="144"/>
    </row>
    <row r="10" spans="2:25" ht="15.95" customHeight="1" outlineLevel="1">
      <c r="B10" s="381" t="s">
        <v>119</v>
      </c>
      <c r="C10" s="382">
        <f>'Balance de energía'!$L21</f>
        <v>72.60351</v>
      </c>
      <c r="D10" s="382">
        <f>'Balance de energía'!$L29</f>
        <v>4858.6013369437942</v>
      </c>
      <c r="E10" s="382">
        <f>'Balance de energía'!$L41</f>
        <v>3677.6096210699998</v>
      </c>
      <c r="F10" s="382">
        <f>'Balance de energía'!$L46</f>
        <v>156.032715615</v>
      </c>
      <c r="G10" s="382">
        <f>'Balance de energía'!$L20</f>
        <v>8764.8471836287936</v>
      </c>
      <c r="H10" s="382">
        <f>'Matriz de consumos'!$L11</f>
        <v>1514.9354036250002</v>
      </c>
      <c r="I10" s="376">
        <f t="shared" ref="I10:I33" si="1">G10+H10</f>
        <v>10279.782587253794</v>
      </c>
      <c r="J10" s="199"/>
      <c r="M10" s="164"/>
      <c r="P10" s="184"/>
      <c r="X10" s="137"/>
      <c r="Y10" s="137"/>
    </row>
    <row r="11" spans="2:25" ht="15.95" customHeight="1" outlineLevel="1">
      <c r="B11" s="381" t="s">
        <v>120</v>
      </c>
      <c r="C11" s="382">
        <f>'Balance de energía'!$M21</f>
        <v>0</v>
      </c>
      <c r="D11" s="382">
        <f>'Balance de energía'!$M29</f>
        <v>0</v>
      </c>
      <c r="E11" s="382">
        <f>'Balance de energía'!$M41</f>
        <v>36838.12940806846</v>
      </c>
      <c r="F11" s="382">
        <f>'Balance de energía'!$M46</f>
        <v>0</v>
      </c>
      <c r="G11" s="382">
        <f>'Balance de energía'!$M20</f>
        <v>36838.12940806846</v>
      </c>
      <c r="H11" s="382">
        <f>'Matriz de consumos'!$M11</f>
        <v>710.42751950240017</v>
      </c>
      <c r="I11" s="376">
        <f t="shared" si="1"/>
        <v>37548.556927570862</v>
      </c>
      <c r="J11" s="199"/>
      <c r="M11" s="164"/>
      <c r="P11" s="143"/>
      <c r="X11" s="137"/>
      <c r="Y11" s="137"/>
    </row>
    <row r="12" spans="2:25" ht="15.95" customHeight="1" outlineLevel="1">
      <c r="B12" s="381" t="s">
        <v>121</v>
      </c>
      <c r="C12" s="382">
        <f>'Balance de energía'!N21</f>
        <v>0</v>
      </c>
      <c r="D12" s="382">
        <f>'Balance de energía'!$N29</f>
        <v>112.26978982800001</v>
      </c>
      <c r="E12" s="382">
        <f>'Balance de energía'!$N41</f>
        <v>59.836372730999997</v>
      </c>
      <c r="F12" s="382">
        <f>'Balance de energía'!$N46</f>
        <v>949.470207372</v>
      </c>
      <c r="G12" s="382">
        <f>'Balance de energía'!$N20</f>
        <v>1132.3229076360001</v>
      </c>
      <c r="H12" s="382">
        <f>'Matriz de consumos'!$N11</f>
        <v>629.2832638230002</v>
      </c>
      <c r="I12" s="376">
        <f t="shared" si="1"/>
        <v>1761.6061714590003</v>
      </c>
      <c r="J12" s="144"/>
      <c r="K12" s="144"/>
      <c r="L12" s="144"/>
      <c r="M12" s="144"/>
      <c r="N12" s="144"/>
      <c r="O12" s="144"/>
      <c r="P12" s="144"/>
      <c r="Q12" s="144"/>
      <c r="R12" s="144"/>
      <c r="S12" s="144"/>
      <c r="T12" s="144"/>
      <c r="U12" s="144"/>
      <c r="X12" s="137"/>
      <c r="Y12" s="137"/>
    </row>
    <row r="13" spans="2:25" ht="15.95" customHeight="1" outlineLevel="1">
      <c r="B13" s="381" t="s">
        <v>122</v>
      </c>
      <c r="C13" s="382">
        <f>'Balance de energía'!O21</f>
        <v>129.8049544385</v>
      </c>
      <c r="D13" s="382">
        <f>'Balance de energía'!$O29</f>
        <v>2694.4997959549987</v>
      </c>
      <c r="E13" s="382">
        <f>'Balance de energía'!$O41</f>
        <v>342.75967442199999</v>
      </c>
      <c r="F13" s="382">
        <f>'Balance de energía'!$O46</f>
        <v>11678.515185182998</v>
      </c>
      <c r="G13" s="382">
        <f>'Balance de energía'!$O20</f>
        <v>14845.579609998496</v>
      </c>
      <c r="H13" s="382">
        <f>'Matriz de consumos'!$O11</f>
        <v>183.47930554099932</v>
      </c>
      <c r="I13" s="376">
        <f t="shared" si="1"/>
        <v>15029.058915539496</v>
      </c>
      <c r="J13" s="199"/>
      <c r="M13" s="164"/>
      <c r="P13" s="143"/>
      <c r="X13" s="137"/>
      <c r="Y13" s="137"/>
    </row>
    <row r="14" spans="2:25" ht="15.95" customHeight="1" outlineLevel="1">
      <c r="B14" s="381" t="s">
        <v>123</v>
      </c>
      <c r="C14" s="382">
        <f>'Balance de energía'!P21</f>
        <v>0</v>
      </c>
      <c r="D14" s="382">
        <f>'Balance de energía'!$P29</f>
        <v>6.8562962999999995</v>
      </c>
      <c r="E14" s="382">
        <f>'Balance de energía'!$P41</f>
        <v>57.984299939999993</v>
      </c>
      <c r="F14" s="382">
        <f>'Balance de energía'!$P46</f>
        <v>1.0013224199999999</v>
      </c>
      <c r="G14" s="382">
        <f>'Balance de energía'!$P20</f>
        <v>65.84191865999999</v>
      </c>
      <c r="H14" s="382">
        <f>'Matriz de consumos'!$P11</f>
        <v>2.1536184600000001</v>
      </c>
      <c r="I14" s="376">
        <f t="shared" si="1"/>
        <v>67.995537119999995</v>
      </c>
      <c r="J14" s="199"/>
      <c r="M14" s="164"/>
      <c r="N14" s="164"/>
      <c r="O14" s="164"/>
      <c r="P14" s="183"/>
      <c r="Q14" s="164"/>
      <c r="R14" s="164"/>
      <c r="S14" s="164"/>
      <c r="T14" s="164"/>
      <c r="U14" s="164"/>
      <c r="V14" s="164"/>
      <c r="W14" s="164"/>
      <c r="X14" s="137"/>
      <c r="Y14" s="137"/>
    </row>
    <row r="15" spans="2:25" ht="15.95" customHeight="1" outlineLevel="1">
      <c r="B15" s="381" t="s">
        <v>124</v>
      </c>
      <c r="C15" s="382">
        <f>'Balance de energía'!Q21</f>
        <v>0</v>
      </c>
      <c r="D15" s="382">
        <f>'Balance de energía'!$Q29</f>
        <v>435.13373169899995</v>
      </c>
      <c r="E15" s="382">
        <f>'Balance de energía'!$Q41</f>
        <v>10947.832753454999</v>
      </c>
      <c r="F15" s="382">
        <f>'Balance de energía'!$Q46</f>
        <v>30.824159985000009</v>
      </c>
      <c r="G15" s="382">
        <f>'Balance de energía'!$Q20</f>
        <v>11413.790645138999</v>
      </c>
      <c r="H15" s="382">
        <f>'Matriz de consumos'!$Q11</f>
        <v>0.17973009000000001</v>
      </c>
      <c r="I15" s="376">
        <f t="shared" si="1"/>
        <v>11413.970375228999</v>
      </c>
      <c r="J15" s="144"/>
      <c r="K15" s="144"/>
      <c r="L15" s="144"/>
      <c r="M15" s="144"/>
      <c r="N15" s="144"/>
      <c r="O15" s="144"/>
      <c r="P15" s="144"/>
      <c r="X15" s="137"/>
      <c r="Y15" s="137"/>
    </row>
    <row r="16" spans="2:25" ht="15.95" customHeight="1" outlineLevel="1">
      <c r="B16" s="381" t="s">
        <v>125</v>
      </c>
      <c r="C16" s="382">
        <f>'Balance de energía'!R21</f>
        <v>1.29444E-2</v>
      </c>
      <c r="D16" s="382">
        <f>'Balance de energía'!$R29</f>
        <v>0</v>
      </c>
      <c r="E16" s="382">
        <f>'Balance de energía'!$R41</f>
        <v>0</v>
      </c>
      <c r="F16" s="382">
        <f>'Balance de energía'!$R46</f>
        <v>0</v>
      </c>
      <c r="G16" s="382">
        <f>'Balance de energía'!$R20</f>
        <v>1.29444E-2</v>
      </c>
      <c r="H16" s="382">
        <f>'Matriz de consumos'!$R11</f>
        <v>1945.6694354399999</v>
      </c>
      <c r="I16" s="376">
        <f t="shared" si="1"/>
        <v>1945.6823798399998</v>
      </c>
      <c r="J16" s="144"/>
      <c r="K16" s="144"/>
      <c r="L16" s="144"/>
      <c r="M16" s="144"/>
      <c r="N16" s="144"/>
      <c r="O16" s="144"/>
      <c r="P16" s="144"/>
      <c r="Q16" s="144"/>
      <c r="R16" s="144"/>
      <c r="S16" s="144"/>
      <c r="T16" s="144"/>
      <c r="X16" s="137"/>
      <c r="Y16" s="137"/>
    </row>
    <row r="17" spans="2:25" ht="15.95" customHeight="1" outlineLevel="1">
      <c r="B17" s="381" t="s">
        <v>126</v>
      </c>
      <c r="C17" s="382">
        <f>'Balance de energía'!S21</f>
        <v>1.494439737</v>
      </c>
      <c r="D17" s="382">
        <f>'Balance de energía'!$S29</f>
        <v>0</v>
      </c>
      <c r="E17" s="382">
        <f>'Balance de energía'!$S41</f>
        <v>0</v>
      </c>
      <c r="F17" s="382">
        <f>'Balance de energía'!$S46</f>
        <v>0</v>
      </c>
      <c r="G17" s="382">
        <f>'Balance de energía'!$S20</f>
        <v>1.494439737</v>
      </c>
      <c r="H17" s="382">
        <f>'Matriz de consumos'!$S11</f>
        <v>0</v>
      </c>
      <c r="I17" s="376">
        <f t="shared" si="1"/>
        <v>1.494439737</v>
      </c>
      <c r="J17" s="199"/>
      <c r="P17" s="184"/>
      <c r="X17" s="137"/>
      <c r="Y17" s="137"/>
    </row>
    <row r="18" spans="2:25" ht="15.95" customHeight="1" outlineLevel="1">
      <c r="B18" s="381" t="s">
        <v>127</v>
      </c>
      <c r="C18" s="382">
        <f>'Balance de energía'!T21</f>
        <v>0</v>
      </c>
      <c r="D18" s="382">
        <f>'Balance de energía'!$T29</f>
        <v>2231.7929100000001</v>
      </c>
      <c r="E18" s="382">
        <f>'Balance de energía'!$T41</f>
        <v>0</v>
      </c>
      <c r="F18" s="382">
        <f>'Balance de energía'!$T46</f>
        <v>0</v>
      </c>
      <c r="G18" s="382">
        <f>'Balance de energía'!$T20</f>
        <v>2231.7929100000001</v>
      </c>
      <c r="H18" s="382">
        <f>'Matriz de consumos'!$T11</f>
        <v>1676.9186999999999</v>
      </c>
      <c r="I18" s="376">
        <f t="shared" si="1"/>
        <v>3908.7116100000003</v>
      </c>
      <c r="J18" s="199"/>
      <c r="P18" s="184"/>
      <c r="X18" s="137"/>
      <c r="Y18" s="137"/>
    </row>
    <row r="19" spans="2:25" ht="15.95" customHeight="1" outlineLevel="1">
      <c r="B19" s="383" t="s">
        <v>128</v>
      </c>
      <c r="C19" s="382">
        <f>'Balance de energía'!U21</f>
        <v>746.14472096638019</v>
      </c>
      <c r="D19" s="382">
        <f>'Balance de energía'!$U29</f>
        <v>0</v>
      </c>
      <c r="E19" s="382">
        <f>'Balance de energía'!$U41</f>
        <v>0</v>
      </c>
      <c r="F19" s="382">
        <f>'Balance de energía'!$U46</f>
        <v>0</v>
      </c>
      <c r="G19" s="382">
        <f>'Balance de energía'!$U20</f>
        <v>2794.7377993799805</v>
      </c>
      <c r="H19" s="382">
        <f>'Matriz de consumos'!$U11</f>
        <v>0</v>
      </c>
      <c r="I19" s="376">
        <f t="shared" si="1"/>
        <v>2794.7377993799805</v>
      </c>
      <c r="J19" s="199"/>
      <c r="P19" s="143"/>
      <c r="X19" s="137"/>
      <c r="Y19" s="137"/>
    </row>
    <row r="20" spans="2:25" ht="15.95" customHeight="1">
      <c r="B20" s="384" t="s">
        <v>99</v>
      </c>
      <c r="C20" s="385">
        <f>'Balance de energía'!V21</f>
        <v>2970.5683950416001</v>
      </c>
      <c r="D20" s="385">
        <f>'Balance de energía'!$V29</f>
        <v>37270.309715231706</v>
      </c>
      <c r="E20" s="385">
        <f>'Balance de energía'!$V41</f>
        <v>847.77516448280005</v>
      </c>
      <c r="F20" s="385">
        <f>'Balance de energía'!$V46</f>
        <v>20612.886352580008</v>
      </c>
      <c r="G20" s="385">
        <f>'Balance de energía'!$V20</f>
        <v>61701.539627336111</v>
      </c>
      <c r="H20" s="385">
        <f>'Matriz de consumos'!$V11</f>
        <v>0</v>
      </c>
      <c r="I20" s="377">
        <f t="shared" si="1"/>
        <v>61701.539627336111</v>
      </c>
      <c r="J20" s="199"/>
      <c r="P20" s="143"/>
      <c r="X20" s="137"/>
      <c r="Y20" s="137"/>
    </row>
    <row r="21" spans="2:25" ht="15.95" customHeight="1">
      <c r="B21" s="384" t="s">
        <v>100</v>
      </c>
      <c r="C21" s="385">
        <f>'Balance de energía'!W21</f>
        <v>0</v>
      </c>
      <c r="D21" s="386">
        <f>'Balance de energía'!$W29</f>
        <v>88.499705640670015</v>
      </c>
      <c r="E21" s="385">
        <f>'Balance de energía'!$W41</f>
        <v>0</v>
      </c>
      <c r="F21" s="385">
        <f>'Balance de energía'!$W46</f>
        <v>0</v>
      </c>
      <c r="G21" s="385">
        <f>'Balance de energía'!$W20</f>
        <v>88.499705640670015</v>
      </c>
      <c r="H21" s="385">
        <f>'Matriz de consumos'!$W11</f>
        <v>2352.90744</v>
      </c>
      <c r="I21" s="377">
        <f t="shared" si="1"/>
        <v>2441.40714564067</v>
      </c>
      <c r="J21" s="199"/>
      <c r="P21" s="143"/>
      <c r="X21" s="137"/>
      <c r="Y21" s="137"/>
    </row>
    <row r="22" spans="2:25" ht="15.95" customHeight="1">
      <c r="B22" s="384" t="s">
        <v>101</v>
      </c>
      <c r="C22" s="385">
        <f>'Balance de energía'!X21</f>
        <v>220.50900000000001</v>
      </c>
      <c r="D22" s="385">
        <f>'Balance de energía'!$X29</f>
        <v>635.62400000000002</v>
      </c>
      <c r="E22" s="385">
        <f>'Balance de energía'!$X41</f>
        <v>0</v>
      </c>
      <c r="F22" s="385">
        <f>'Balance de energía'!$X46</f>
        <v>0</v>
      </c>
      <c r="G22" s="385">
        <f>'Balance de energía'!$X20</f>
        <v>856.13300000000004</v>
      </c>
      <c r="H22" s="385">
        <f>'Matriz de consumos'!$X11</f>
        <v>0</v>
      </c>
      <c r="I22" s="377">
        <f t="shared" si="1"/>
        <v>856.13300000000004</v>
      </c>
      <c r="J22" s="199"/>
      <c r="P22" s="143"/>
      <c r="X22" s="137"/>
      <c r="Y22" s="137"/>
    </row>
    <row r="23" spans="2:25" ht="15.95" customHeight="1">
      <c r="B23" s="384" t="s">
        <v>129</v>
      </c>
      <c r="C23" s="385">
        <f>'Balance de energía'!Y21</f>
        <v>171.75</v>
      </c>
      <c r="D23" s="385">
        <f>'Balance de energía'!$Y29</f>
        <v>0</v>
      </c>
      <c r="E23" s="385">
        <f>'Balance de energía'!$Y41</f>
        <v>0</v>
      </c>
      <c r="F23" s="385">
        <f>'Balance de energía'!$Y46</f>
        <v>0</v>
      </c>
      <c r="G23" s="385">
        <f>'Balance de energía'!$Y20</f>
        <v>171.75</v>
      </c>
      <c r="H23" s="385">
        <f>'Matriz de consumos'!$Y11</f>
        <v>0</v>
      </c>
      <c r="I23" s="377">
        <f t="shared" si="1"/>
        <v>171.75</v>
      </c>
      <c r="J23" s="199"/>
      <c r="P23" s="143"/>
      <c r="X23" s="137"/>
      <c r="Y23" s="137"/>
    </row>
    <row r="24" spans="2:25" ht="15.95" customHeight="1">
      <c r="B24" s="384" t="s">
        <v>103</v>
      </c>
      <c r="C24" s="385">
        <f>'Balance de energía'!Z21</f>
        <v>504.23900000000003</v>
      </c>
      <c r="D24" s="385">
        <f>'Balance de energía'!$Z29</f>
        <v>129.36600000000001</v>
      </c>
      <c r="E24" s="385">
        <f>'Balance de energía'!$Z41</f>
        <v>0</v>
      </c>
      <c r="F24" s="385">
        <f>'Balance de energía'!$Z46</f>
        <v>0</v>
      </c>
      <c r="G24" s="385">
        <f>'Balance de energía'!$Z20</f>
        <v>633.60500000000002</v>
      </c>
      <c r="H24" s="385">
        <f>'Matriz de consumos'!$Z11</f>
        <v>0</v>
      </c>
      <c r="I24" s="377">
        <f t="shared" si="1"/>
        <v>633.60500000000002</v>
      </c>
      <c r="J24" s="199"/>
      <c r="P24" s="143"/>
      <c r="X24" s="137"/>
      <c r="Y24" s="137"/>
    </row>
    <row r="25" spans="2:25" ht="15.95" customHeight="1">
      <c r="B25" s="384" t="s">
        <v>104</v>
      </c>
      <c r="C25" s="385">
        <f>'Balance de energía'!AA21</f>
        <v>0</v>
      </c>
      <c r="D25" s="385">
        <f>'Balance de energía'!$AA29</f>
        <v>3.72809967284</v>
      </c>
      <c r="E25" s="385">
        <f>'Balance de energía'!$AA41</f>
        <v>0</v>
      </c>
      <c r="F25" s="385">
        <f>'Balance de energía'!$AA46</f>
        <v>44.547318648000001</v>
      </c>
      <c r="G25" s="385">
        <f>'Balance de energía'!$AA20</f>
        <v>48.275418320840004</v>
      </c>
      <c r="H25" s="385">
        <f>'Matriz de consumos'!$AA11</f>
        <v>0</v>
      </c>
      <c r="I25" s="377">
        <f t="shared" si="1"/>
        <v>48.275418320840004</v>
      </c>
      <c r="J25" s="199"/>
      <c r="X25" s="137"/>
      <c r="Y25" s="137"/>
    </row>
    <row r="26" spans="2:25" ht="15.95" customHeight="1">
      <c r="B26" s="384" t="s">
        <v>105</v>
      </c>
      <c r="C26" s="385">
        <f>'Balance de energía'!AB21</f>
        <v>0</v>
      </c>
      <c r="D26" s="385">
        <f>'Balance de energía'!$AB29</f>
        <v>0</v>
      </c>
      <c r="E26" s="385">
        <f>'Balance de energía'!$AB41</f>
        <v>0</v>
      </c>
      <c r="F26" s="385">
        <f>'Balance de energía'!$AB46</f>
        <v>0</v>
      </c>
      <c r="G26" s="385">
        <f>'Balance de energía'!$AB20</f>
        <v>0</v>
      </c>
      <c r="H26" s="385">
        <f>'Matriz de consumos'!$AB11</f>
        <v>0</v>
      </c>
      <c r="I26" s="377">
        <f t="shared" si="1"/>
        <v>0</v>
      </c>
      <c r="J26" s="199"/>
      <c r="X26" s="137"/>
      <c r="Y26" s="137"/>
    </row>
    <row r="27" spans="2:25" ht="15.95" customHeight="1">
      <c r="B27" s="384" t="s">
        <v>136</v>
      </c>
      <c r="C27" s="385">
        <f>'Balance de energía'!D21</f>
        <v>2786.7763904070002</v>
      </c>
      <c r="D27" s="385">
        <f>'Balance de energía'!$D29</f>
        <v>7734.1615814992574</v>
      </c>
      <c r="E27" s="385">
        <f>'Balance de energía'!$D41</f>
        <v>272.01507857668003</v>
      </c>
      <c r="F27" s="385">
        <f>'Balance de energía'!$D46</f>
        <v>6724.8922430125731</v>
      </c>
      <c r="G27" s="385">
        <f>'Balance de energía'!$D20</f>
        <v>17517.845293495513</v>
      </c>
      <c r="H27" s="385">
        <f>'Matriz de consumos'!$D11</f>
        <v>26617.187489687611</v>
      </c>
      <c r="I27" s="377">
        <f t="shared" si="1"/>
        <v>44135.032783183124</v>
      </c>
      <c r="J27" s="144"/>
      <c r="K27" s="144"/>
      <c r="L27" s="144"/>
      <c r="X27" s="137"/>
      <c r="Y27" s="137"/>
    </row>
    <row r="28" spans="2:25" ht="15.95" customHeight="1">
      <c r="B28" s="384" t="s">
        <v>137</v>
      </c>
      <c r="C28" s="385">
        <f>'Balance de energía'!E21</f>
        <v>0</v>
      </c>
      <c r="D28" s="385">
        <f>'Balance de energía'!$E29</f>
        <v>2376.0089500000004</v>
      </c>
      <c r="E28" s="385">
        <f>'Balance de energía'!$E41</f>
        <v>0</v>
      </c>
      <c r="F28" s="385">
        <f>'Balance de energía'!$E46</f>
        <v>0</v>
      </c>
      <c r="G28" s="385">
        <f>'Balance de energía'!$E20</f>
        <v>2376.0089500000004</v>
      </c>
      <c r="H28" s="385">
        <f>'Matriz de consumos'!$E11</f>
        <v>76373.004886970346</v>
      </c>
      <c r="I28" s="377">
        <f t="shared" si="1"/>
        <v>78749.013836970349</v>
      </c>
      <c r="J28" s="199"/>
      <c r="X28" s="137"/>
      <c r="Y28" s="137"/>
    </row>
    <row r="29" spans="2:25" ht="15.95" customHeight="1">
      <c r="B29" s="384" t="s">
        <v>85</v>
      </c>
      <c r="C29" s="385">
        <f>'Balance de energía'!F21</f>
        <v>4.3904664999999996</v>
      </c>
      <c r="D29" s="385">
        <f>'Balance de energía'!$F29</f>
        <v>19404.206302227474</v>
      </c>
      <c r="E29" s="385">
        <f>'Balance de energía'!$F41</f>
        <v>0</v>
      </c>
      <c r="F29" s="385">
        <f>'Balance de energía'!$F46</f>
        <v>17682.821654927186</v>
      </c>
      <c r="G29" s="385">
        <f>'Balance de energía'!$F20</f>
        <v>37091.418423654657</v>
      </c>
      <c r="H29" s="385">
        <f>'Matriz de consumos'!$F11</f>
        <v>41237.330151606744</v>
      </c>
      <c r="I29" s="377">
        <f t="shared" si="1"/>
        <v>78328.748575261401</v>
      </c>
      <c r="J29" s="199"/>
      <c r="X29" s="137"/>
      <c r="Y29" s="137"/>
    </row>
    <row r="30" spans="2:25" ht="15.95" customHeight="1">
      <c r="B30" s="515" t="s">
        <v>86</v>
      </c>
      <c r="C30" s="385">
        <f>+'Matriz de consumos'!G22</f>
        <v>0</v>
      </c>
      <c r="D30" s="385">
        <f>+'Matriz de consumos'!G30</f>
        <v>0</v>
      </c>
      <c r="E30" s="385">
        <f>+'Matriz de consumos'!G42</f>
        <v>0</v>
      </c>
      <c r="F30" s="385">
        <f>+'Matriz de consumos'!G47</f>
        <v>0</v>
      </c>
      <c r="G30" s="385">
        <f>+'Matriz de consumos'!G21</f>
        <v>0</v>
      </c>
      <c r="H30" s="385">
        <f>+'Matriz de consumos'!G11</f>
        <v>16439.802775539996</v>
      </c>
      <c r="I30" s="377">
        <f t="shared" si="1"/>
        <v>16439.802775539996</v>
      </c>
      <c r="J30" s="199"/>
      <c r="X30" s="137"/>
      <c r="Y30" s="137"/>
    </row>
    <row r="31" spans="2:25" ht="15.95" customHeight="1">
      <c r="B31" s="515" t="s">
        <v>87</v>
      </c>
      <c r="C31" s="385">
        <f>+'Matriz de consumos'!H22</f>
        <v>0</v>
      </c>
      <c r="D31" s="385">
        <f>+'Matriz de consumos'!H30</f>
        <v>0</v>
      </c>
      <c r="E31" s="385">
        <f>+'Matriz de consumos'!H42</f>
        <v>0</v>
      </c>
      <c r="F31" s="385">
        <f>+'Matriz de consumos'!H47</f>
        <v>0</v>
      </c>
      <c r="G31" s="385">
        <f>+'Matriz de consumos'!H21</f>
        <v>0</v>
      </c>
      <c r="H31" s="385">
        <f>+'Matriz de consumos'!H11</f>
        <v>2108.5819347400006</v>
      </c>
      <c r="I31" s="377">
        <f t="shared" si="1"/>
        <v>2108.5819347400006</v>
      </c>
      <c r="J31" s="199"/>
      <c r="X31" s="137"/>
      <c r="Y31" s="137"/>
    </row>
    <row r="32" spans="2:25" ht="15.95" customHeight="1">
      <c r="B32" s="515" t="s">
        <v>88</v>
      </c>
      <c r="C32" s="385">
        <f>+'Matriz de consumos'!I22</f>
        <v>0</v>
      </c>
      <c r="D32" s="385">
        <f>+'Matriz de consumos'!I30</f>
        <v>0</v>
      </c>
      <c r="E32" s="385">
        <f>+'Matriz de consumos'!I42</f>
        <v>0</v>
      </c>
      <c r="F32" s="385">
        <f>+'Matriz de consumos'!I47</f>
        <v>0</v>
      </c>
      <c r="G32" s="385">
        <f>+'Matriz de consumos'!I21</f>
        <v>0</v>
      </c>
      <c r="H32" s="385">
        <f>+'Matriz de consumos'!I11</f>
        <v>2269.4017213568</v>
      </c>
      <c r="I32" s="377">
        <f t="shared" si="1"/>
        <v>2269.4017213568</v>
      </c>
      <c r="J32" s="199"/>
      <c r="X32" s="137"/>
      <c r="Y32" s="137"/>
    </row>
    <row r="33" spans="1:25" ht="15.95" customHeight="1">
      <c r="B33" s="384" t="s">
        <v>89</v>
      </c>
      <c r="C33" s="385">
        <f>'Balance de energía'!$J21</f>
        <v>0</v>
      </c>
      <c r="D33" s="385">
        <f>'Balance de energía'!$J29</f>
        <v>0</v>
      </c>
      <c r="E33" s="385">
        <f>'Balance de energía'!$J$41</f>
        <v>0</v>
      </c>
      <c r="F33" s="385">
        <f>'Balance de energía'!$J46</f>
        <v>48.993498400000007</v>
      </c>
      <c r="G33" s="385">
        <f>'Balance de energía'!$J$20</f>
        <v>48.993498400000007</v>
      </c>
      <c r="H33" s="385">
        <f>'Matriz de consumos'!$J11</f>
        <v>681.94826531919409</v>
      </c>
      <c r="I33" s="377">
        <f t="shared" si="1"/>
        <v>730.94176371919411</v>
      </c>
      <c r="J33" s="199"/>
      <c r="X33" s="137"/>
      <c r="Y33" s="137"/>
    </row>
    <row r="34" spans="1:25" ht="15.95" customHeight="1">
      <c r="B34" s="52" t="s">
        <v>90</v>
      </c>
      <c r="C34" s="48">
        <f t="shared" ref="C34:I34" si="2">C8+SUM(C20:C33)</f>
        <v>7623.8173983144798</v>
      </c>
      <c r="D34" s="48">
        <f t="shared" si="2"/>
        <v>109351.83516765657</v>
      </c>
      <c r="E34" s="48">
        <f t="shared" si="2"/>
        <v>100935.85128470368</v>
      </c>
      <c r="F34" s="48">
        <f t="shared" si="2"/>
        <v>62329.712238331209</v>
      </c>
      <c r="G34" s="48">
        <f t="shared" si="2"/>
        <v>282300.55570512451</v>
      </c>
      <c r="H34" s="48">
        <f t="shared" si="2"/>
        <v>181017.29855576687</v>
      </c>
      <c r="I34" s="48">
        <f t="shared" si="2"/>
        <v>463317.85426089133</v>
      </c>
      <c r="J34" s="199"/>
      <c r="X34" s="137"/>
      <c r="Y34" s="137"/>
    </row>
    <row r="35" spans="1:25">
      <c r="B35" s="198"/>
      <c r="C35" s="198"/>
      <c r="D35" s="198"/>
      <c r="E35" s="198"/>
      <c r="F35" s="198"/>
      <c r="G35" s="198"/>
      <c r="H35" s="198"/>
      <c r="I35" s="198"/>
      <c r="J35" s="198"/>
      <c r="X35" s="137"/>
      <c r="Y35" s="137"/>
    </row>
    <row r="36" spans="1:25" s="137" customFormat="1">
      <c r="B36" s="66" t="s">
        <v>138</v>
      </c>
      <c r="C36" s="196"/>
      <c r="D36" s="196"/>
      <c r="E36" s="196"/>
      <c r="F36" s="196"/>
      <c r="G36" s="197"/>
      <c r="H36" s="196"/>
      <c r="I36" s="189"/>
      <c r="J36" s="189"/>
    </row>
    <row r="37" spans="1:25">
      <c r="A37" s="137"/>
      <c r="B37" s="66" t="s">
        <v>139</v>
      </c>
      <c r="C37" s="196"/>
      <c r="D37" s="196"/>
      <c r="E37" s="196"/>
      <c r="F37" s="196"/>
      <c r="G37" s="196"/>
      <c r="H37" s="196"/>
      <c r="I37" s="196"/>
      <c r="J37" s="196"/>
    </row>
    <row r="38" spans="1:25">
      <c r="A38" s="137"/>
      <c r="B38" s="66" t="s">
        <v>91</v>
      </c>
      <c r="C38" s="195"/>
      <c r="D38" s="194"/>
      <c r="E38" s="194"/>
      <c r="F38" s="194"/>
      <c r="G38" s="194"/>
      <c r="H38" s="190"/>
      <c r="I38" s="187"/>
      <c r="J38" s="193"/>
    </row>
    <row r="39" spans="1:25">
      <c r="A39" s="137"/>
      <c r="B39" s="66" t="s">
        <v>92</v>
      </c>
      <c r="C39" s="187"/>
      <c r="D39" s="187"/>
      <c r="E39" s="187"/>
      <c r="F39" s="187"/>
      <c r="G39" s="187"/>
      <c r="H39" s="187"/>
      <c r="I39" s="187"/>
      <c r="J39" s="193"/>
    </row>
    <row r="40" spans="1:25">
      <c r="A40" s="137"/>
      <c r="B40" s="66" t="s">
        <v>140</v>
      </c>
      <c r="C40" s="187"/>
      <c r="D40" s="187"/>
      <c r="E40" s="187"/>
      <c r="F40" s="187"/>
      <c r="G40" s="187"/>
      <c r="H40" s="187"/>
      <c r="I40" s="187"/>
      <c r="J40" s="193"/>
    </row>
    <row r="41" spans="1:25">
      <c r="A41" s="137"/>
      <c r="B41" s="66" t="s">
        <v>141</v>
      </c>
      <c r="C41" s="187"/>
      <c r="D41" s="187"/>
      <c r="E41" s="187"/>
      <c r="F41" s="187"/>
      <c r="G41" s="187"/>
      <c r="H41" s="187"/>
      <c r="I41" s="187"/>
      <c r="J41" s="193"/>
    </row>
    <row r="42" spans="1:25">
      <c r="A42" s="137"/>
      <c r="B42" s="66" t="s">
        <v>93</v>
      </c>
      <c r="C42" s="187"/>
      <c r="D42" s="187"/>
      <c r="E42" s="187"/>
      <c r="F42" s="187"/>
      <c r="G42" s="187"/>
      <c r="H42" s="187"/>
      <c r="I42" s="187"/>
      <c r="J42" s="193"/>
    </row>
    <row r="43" spans="1:25">
      <c r="A43" s="137"/>
      <c r="B43" s="66" t="s">
        <v>142</v>
      </c>
      <c r="C43" s="187"/>
      <c r="D43" s="187"/>
      <c r="E43" s="187"/>
      <c r="F43" s="187"/>
      <c r="G43" s="187"/>
      <c r="H43" s="187"/>
      <c r="I43" s="187"/>
      <c r="J43" s="193"/>
    </row>
    <row r="44" spans="1:25">
      <c r="A44" s="137"/>
      <c r="B44" s="192"/>
      <c r="C44" s="192"/>
      <c r="D44" s="192"/>
      <c r="E44" s="192"/>
      <c r="F44" s="192"/>
      <c r="G44" s="192"/>
      <c r="H44" s="192"/>
      <c r="I44" s="192"/>
      <c r="J44" s="192"/>
    </row>
    <row r="45" spans="1:25">
      <c r="A45" s="137"/>
      <c r="B45" s="192"/>
      <c r="C45" s="192"/>
      <c r="D45" s="192"/>
      <c r="E45" s="192"/>
      <c r="F45" s="192"/>
      <c r="G45" s="192"/>
      <c r="H45" s="192"/>
      <c r="I45" s="192"/>
      <c r="J45" s="192"/>
    </row>
    <row r="46" spans="1:25">
      <c r="A46" s="137"/>
      <c r="B46" s="192"/>
      <c r="C46" s="192"/>
      <c r="D46" s="192"/>
      <c r="E46" s="192"/>
      <c r="F46" s="192"/>
      <c r="G46" s="192"/>
      <c r="H46" s="192"/>
      <c r="I46" s="192"/>
      <c r="J46" s="192"/>
    </row>
    <row r="47" spans="1:25">
      <c r="A47" s="137"/>
      <c r="B47" s="137"/>
      <c r="C47" s="137"/>
      <c r="D47" s="137"/>
      <c r="E47" s="137"/>
      <c r="F47" s="137"/>
      <c r="G47" s="137"/>
      <c r="H47" s="137"/>
      <c r="I47" s="137"/>
    </row>
    <row r="48" spans="1:25">
      <c r="A48" s="137"/>
      <c r="B48" s="137"/>
      <c r="C48" s="137"/>
      <c r="D48" s="137"/>
      <c r="E48" s="137"/>
      <c r="F48" s="137"/>
      <c r="G48" s="137"/>
      <c r="H48" s="137"/>
      <c r="I48" s="137"/>
    </row>
    <row r="49" spans="1:9">
      <c r="A49" s="137"/>
      <c r="B49" s="137"/>
      <c r="C49" s="137"/>
      <c r="D49" s="137"/>
      <c r="E49" s="137"/>
      <c r="F49" s="137"/>
      <c r="G49" s="137"/>
      <c r="H49" s="137"/>
      <c r="I49" s="137"/>
    </row>
    <row r="50" spans="1:9">
      <c r="A50" s="137"/>
      <c r="B50" s="137"/>
      <c r="C50" s="137"/>
      <c r="D50" s="137"/>
      <c r="E50" s="137"/>
      <c r="F50" s="137"/>
      <c r="G50" s="137"/>
      <c r="H50" s="137"/>
      <c r="I50" s="137"/>
    </row>
    <row r="51" spans="1:9">
      <c r="A51" s="137"/>
      <c r="B51" s="137"/>
      <c r="C51" s="137"/>
      <c r="D51" s="137"/>
      <c r="E51" s="137"/>
      <c r="F51" s="137"/>
      <c r="G51" s="137"/>
      <c r="H51" s="137"/>
      <c r="I51" s="137"/>
    </row>
    <row r="52" spans="1:9" s="137" customFormat="1"/>
    <row r="53" spans="1:9" s="137" customFormat="1"/>
    <row r="54" spans="1:9" s="137" customFormat="1"/>
    <row r="55" spans="1:9" s="137" customFormat="1"/>
    <row r="56" spans="1:9" s="137" customFormat="1"/>
    <row r="57" spans="1:9" s="137" customFormat="1"/>
    <row r="58" spans="1:9" s="137" customFormat="1"/>
    <row r="59" spans="1:9" s="137" customFormat="1"/>
    <row r="60" spans="1:9" s="137" customFormat="1"/>
    <row r="61" spans="1:9" s="137" customFormat="1"/>
    <row r="62" spans="1:9" s="137" customFormat="1"/>
    <row r="63" spans="1:9" s="137" customFormat="1"/>
    <row r="64" spans="1:9" s="137" customFormat="1"/>
    <row r="65" s="137" customFormat="1"/>
    <row r="66" s="137" customFormat="1"/>
    <row r="67" s="137" customFormat="1"/>
    <row r="68" s="137" customFormat="1"/>
    <row r="69" s="137" customFormat="1"/>
    <row r="70" s="137" customFormat="1"/>
    <row r="71" s="137" customFormat="1"/>
    <row r="72" s="137" customFormat="1"/>
    <row r="73" s="137" customFormat="1"/>
    <row r="74" s="137" customFormat="1"/>
    <row r="75" s="137" customFormat="1"/>
    <row r="76" s="137" customFormat="1"/>
    <row r="77" s="137" customFormat="1"/>
    <row r="78" s="137" customFormat="1"/>
    <row r="79" s="137" customFormat="1"/>
    <row r="80" s="137" customFormat="1"/>
    <row r="81" s="137" customFormat="1"/>
    <row r="82" s="137" customFormat="1"/>
    <row r="83" s="137" customFormat="1"/>
    <row r="84" s="137" customFormat="1"/>
    <row r="85" s="137" customFormat="1"/>
    <row r="86" s="137" customFormat="1"/>
    <row r="87" s="137" customFormat="1"/>
    <row r="88" s="137" customFormat="1"/>
    <row r="89" s="137" customFormat="1"/>
    <row r="90" s="137" customFormat="1"/>
    <row r="91" s="137" customFormat="1"/>
    <row r="92" s="137" customFormat="1"/>
    <row r="93" s="137" customFormat="1"/>
    <row r="94" s="137" customFormat="1"/>
    <row r="95" s="137" customFormat="1"/>
    <row r="96" s="137" customFormat="1"/>
    <row r="97" s="137" customFormat="1"/>
    <row r="98" s="137" customFormat="1"/>
    <row r="99" s="137" customFormat="1"/>
    <row r="100" s="137" customFormat="1"/>
    <row r="101" s="137" customFormat="1"/>
    <row r="102" s="137" customFormat="1"/>
    <row r="103" s="137" customFormat="1"/>
    <row r="104" s="137" customFormat="1"/>
    <row r="105" s="137" customFormat="1"/>
    <row r="106" s="137" customFormat="1"/>
    <row r="107" s="137" customFormat="1"/>
    <row r="108" s="137" customFormat="1"/>
    <row r="109" s="137" customFormat="1"/>
    <row r="110" s="137" customFormat="1"/>
    <row r="111" s="137" customFormat="1"/>
    <row r="112" s="137" customFormat="1"/>
    <row r="113" s="137" customFormat="1"/>
    <row r="114" s="137" customFormat="1"/>
    <row r="115" s="137" customFormat="1"/>
    <row r="116" s="137" customFormat="1"/>
    <row r="117" s="137" customFormat="1"/>
    <row r="118" s="137" customFormat="1"/>
    <row r="119" s="137" customFormat="1"/>
    <row r="120" s="137" customFormat="1"/>
    <row r="121" s="137" customFormat="1"/>
    <row r="122" s="137" customFormat="1"/>
    <row r="123" s="137" customFormat="1"/>
    <row r="124" s="137" customFormat="1"/>
    <row r="125" s="137" customFormat="1"/>
    <row r="126" s="137" customFormat="1"/>
    <row r="127" s="137" customFormat="1"/>
    <row r="128" s="137" customFormat="1"/>
    <row r="129" s="137" customFormat="1"/>
    <row r="130" s="137" customFormat="1"/>
    <row r="131" s="137" customFormat="1"/>
    <row r="132" s="137" customFormat="1"/>
    <row r="133" s="137" customFormat="1"/>
    <row r="134" s="137" customFormat="1"/>
    <row r="135" s="137" customFormat="1"/>
    <row r="136" s="137" customFormat="1"/>
    <row r="137" s="137" customFormat="1"/>
    <row r="138" s="137" customFormat="1"/>
    <row r="139" s="137" customFormat="1"/>
    <row r="140" s="137" customFormat="1"/>
    <row r="141" s="137" customFormat="1"/>
    <row r="142" s="137" customFormat="1"/>
    <row r="143" s="137" customFormat="1"/>
    <row r="144" s="137" customFormat="1"/>
    <row r="145" s="137" customFormat="1"/>
    <row r="146" s="137" customFormat="1"/>
    <row r="147" s="137" customFormat="1"/>
    <row r="148" s="137" customFormat="1"/>
    <row r="149" s="137" customFormat="1"/>
    <row r="150" s="137" customFormat="1"/>
    <row r="151" s="137" customFormat="1"/>
    <row r="152" s="137" customFormat="1"/>
    <row r="153" s="137" customFormat="1"/>
    <row r="154" s="137" customFormat="1"/>
    <row r="155" s="137" customFormat="1"/>
    <row r="156" s="137" customFormat="1"/>
    <row r="157" s="137" customFormat="1"/>
    <row r="158" s="137" customFormat="1"/>
    <row r="159" s="137" customFormat="1"/>
    <row r="160" s="137" customFormat="1"/>
    <row r="161" s="137" customFormat="1"/>
    <row r="162" s="137" customFormat="1"/>
    <row r="163" s="137" customFormat="1"/>
    <row r="164" s="137" customFormat="1"/>
    <row r="165" s="137" customFormat="1"/>
    <row r="166" s="137" customFormat="1"/>
    <row r="167" s="137" customFormat="1"/>
    <row r="168" s="137" customFormat="1"/>
    <row r="169" s="137" customFormat="1"/>
    <row r="170" s="137" customFormat="1"/>
    <row r="171" s="137" customFormat="1"/>
    <row r="172" s="137" customFormat="1"/>
    <row r="173" s="137" customFormat="1"/>
    <row r="174" s="137" customFormat="1"/>
    <row r="175" s="137" customFormat="1"/>
    <row r="176" s="137" customFormat="1"/>
    <row r="177" s="137" customFormat="1"/>
    <row r="178" s="137" customFormat="1"/>
    <row r="179" s="137" customFormat="1"/>
    <row r="180" s="137" customFormat="1"/>
    <row r="181" s="137" customFormat="1"/>
    <row r="182" s="137" customFormat="1"/>
    <row r="183" s="137" customFormat="1"/>
    <row r="184" s="137" customFormat="1"/>
    <row r="185" s="137" customFormat="1"/>
    <row r="186" s="137" customFormat="1"/>
    <row r="187" s="137" customFormat="1"/>
    <row r="188" s="137" customFormat="1"/>
    <row r="189" s="137" customFormat="1"/>
    <row r="190" s="137" customFormat="1"/>
    <row r="191" s="137" customFormat="1"/>
    <row r="192" s="137" customFormat="1"/>
    <row r="193" s="137" customFormat="1"/>
    <row r="194" s="137" customFormat="1"/>
    <row r="195" s="137" customFormat="1"/>
    <row r="196" s="137" customFormat="1"/>
    <row r="197" s="137" customFormat="1"/>
    <row r="198" s="137" customFormat="1"/>
    <row r="199" s="137" customFormat="1"/>
    <row r="200" s="137" customFormat="1"/>
    <row r="201" s="137" customFormat="1"/>
    <row r="202" s="137" customFormat="1"/>
    <row r="203" s="137" customFormat="1"/>
    <row r="204" s="137" customFormat="1"/>
    <row r="205" s="137" customFormat="1"/>
    <row r="206" s="137" customFormat="1"/>
    <row r="207" s="137" customFormat="1"/>
    <row r="208" s="137" customFormat="1"/>
    <row r="209" s="137" customFormat="1"/>
    <row r="210" s="137" customFormat="1"/>
    <row r="211" s="137" customFormat="1"/>
    <row r="212" s="137" customFormat="1"/>
    <row r="213" s="137" customFormat="1"/>
    <row r="214" s="137" customFormat="1"/>
    <row r="215" s="137" customFormat="1"/>
    <row r="216" s="137" customFormat="1"/>
    <row r="217" s="137" customFormat="1"/>
    <row r="218" s="137" customFormat="1"/>
    <row r="219" s="137" customFormat="1"/>
    <row r="220" s="137" customFormat="1"/>
    <row r="221" s="137" customFormat="1"/>
    <row r="222" s="137" customFormat="1"/>
    <row r="223" s="137" customFormat="1"/>
    <row r="224" s="137" customFormat="1"/>
    <row r="225" s="137" customFormat="1"/>
    <row r="226" s="137" customFormat="1"/>
    <row r="227" s="137" customFormat="1"/>
    <row r="228" s="137" customFormat="1"/>
    <row r="229" s="137" customFormat="1"/>
    <row r="230" s="137" customFormat="1"/>
    <row r="231" s="137" customFormat="1"/>
    <row r="232" s="137" customFormat="1"/>
    <row r="233" s="137" customFormat="1"/>
    <row r="234" s="137" customFormat="1"/>
    <row r="235" s="137" customFormat="1"/>
    <row r="236" s="137" customFormat="1"/>
    <row r="237" s="137" customFormat="1"/>
  </sheetData>
  <mergeCells count="8">
    <mergeCell ref="H6:H7"/>
    <mergeCell ref="I6:I7"/>
    <mergeCell ref="B6:B7"/>
    <mergeCell ref="C6:C7"/>
    <mergeCell ref="D6:D7"/>
    <mergeCell ref="E6:E7"/>
    <mergeCell ref="F6:F7"/>
    <mergeCell ref="G6:G7"/>
  </mergeCells>
  <hyperlinks>
    <hyperlink ref="B4" location="Índice!A1" display="VOLVER A INDICE" xr:uid="{00000000-0004-0000-0700-000000000000}"/>
  </hyperlinks>
  <pageMargins left="0.75" right="0.75" top="1" bottom="1" header="0" footer="0"/>
  <pageSetup paperSize="9"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B1:AG98"/>
  <sheetViews>
    <sheetView workbookViewId="0"/>
  </sheetViews>
  <sheetFormatPr defaultColWidth="11.42578125" defaultRowHeight="12.75" outlineLevelRow="1"/>
  <cols>
    <col min="1" max="1" width="1.5703125" style="144" customWidth="1"/>
    <col min="2" max="2" width="31" style="144" customWidth="1"/>
    <col min="3" max="3" width="11.85546875" style="144" bestFit="1" customWidth="1"/>
    <col min="4" max="4" width="13.140625" style="144" customWidth="1"/>
    <col min="5" max="6" width="11.5703125" style="144" bestFit="1" customWidth="1"/>
    <col min="7" max="7" width="11.5703125" style="144" customWidth="1"/>
    <col min="8" max="17" width="11.42578125" style="137"/>
    <col min="18" max="16384" width="11.42578125" style="144"/>
  </cols>
  <sheetData>
    <row r="1" spans="2:33" ht="6.75" customHeight="1"/>
    <row r="2" spans="2:33" ht="15.95" customHeight="1">
      <c r="B2" s="80" t="s">
        <v>130</v>
      </c>
      <c r="C2" s="80"/>
      <c r="D2" s="80"/>
      <c r="E2" s="80"/>
      <c r="F2" s="80"/>
      <c r="G2" s="80"/>
      <c r="I2" s="172"/>
      <c r="J2" s="201"/>
    </row>
    <row r="3" spans="2:33" ht="15.95" customHeight="1">
      <c r="B3" s="80" t="s">
        <v>133</v>
      </c>
      <c r="C3" s="80"/>
      <c r="D3" s="80"/>
      <c r="E3" s="80"/>
      <c r="F3" s="80"/>
      <c r="G3" s="80"/>
      <c r="I3" s="172"/>
      <c r="J3" s="201"/>
    </row>
    <row r="4" spans="2:33" ht="15.95" customHeight="1">
      <c r="B4" s="80" t="s">
        <v>76</v>
      </c>
      <c r="C4" s="80"/>
      <c r="D4" s="80"/>
      <c r="E4" s="80"/>
      <c r="F4" s="80"/>
      <c r="G4" s="80"/>
      <c r="I4" s="171"/>
      <c r="J4" s="201"/>
    </row>
    <row r="5" spans="2:33" ht="15.95" customHeight="1">
      <c r="B5" s="80" t="s">
        <v>77</v>
      </c>
      <c r="C5" s="80"/>
      <c r="D5" s="80"/>
      <c r="E5" s="80"/>
      <c r="F5" s="80"/>
      <c r="G5" s="80"/>
      <c r="I5" s="201"/>
      <c r="J5" s="201"/>
    </row>
    <row r="6" spans="2:33" ht="15.95" customHeight="1">
      <c r="B6" s="67" t="s">
        <v>78</v>
      </c>
      <c r="C6" s="80"/>
      <c r="D6" s="80"/>
      <c r="E6" s="80"/>
      <c r="F6" s="80"/>
      <c r="G6" s="80"/>
      <c r="H6" s="144"/>
      <c r="I6" s="201"/>
      <c r="J6" s="201"/>
    </row>
    <row r="7" spans="2:33" ht="15.95" customHeight="1">
      <c r="B7" s="80"/>
      <c r="C7" s="80"/>
      <c r="D7" s="80"/>
      <c r="E7" s="80"/>
      <c r="F7" s="80"/>
      <c r="G7" s="80"/>
      <c r="H7" s="67"/>
      <c r="I7" s="201"/>
      <c r="J7" s="201"/>
    </row>
    <row r="8" spans="2:33" ht="15.95" customHeight="1">
      <c r="B8" s="367" t="s">
        <v>79</v>
      </c>
      <c r="C8" s="367" t="s">
        <v>143</v>
      </c>
      <c r="D8" s="367" t="s">
        <v>144</v>
      </c>
      <c r="E8" s="367" t="s">
        <v>145</v>
      </c>
      <c r="F8" s="367" t="s">
        <v>146</v>
      </c>
      <c r="G8" s="367" t="s">
        <v>90</v>
      </c>
      <c r="H8" s="207"/>
      <c r="I8" s="201"/>
      <c r="J8" s="201"/>
    </row>
    <row r="9" spans="2:33" ht="15.95" customHeight="1">
      <c r="B9" s="375" t="s">
        <v>98</v>
      </c>
      <c r="C9" s="379">
        <f>SUM(C10:C20)</f>
        <v>82867.249126158116</v>
      </c>
      <c r="D9" s="379">
        <f>SUM(D10:D20)</f>
        <v>466.36703052799999</v>
      </c>
      <c r="E9" s="379">
        <f>SUM(E10:E20)</f>
        <v>5439.8433663449914</v>
      </c>
      <c r="F9" s="379">
        <f>SUM(F10:F20)</f>
        <v>11042.601518613083</v>
      </c>
      <c r="G9" s="380">
        <f>SUM(G10:G20)</f>
        <v>99816.061041644192</v>
      </c>
      <c r="H9" s="207"/>
      <c r="I9" s="201"/>
      <c r="J9" s="201"/>
      <c r="K9" s="191"/>
    </row>
    <row r="10" spans="2:33" ht="15.95" customHeight="1" outlineLevel="1">
      <c r="B10" s="376" t="s">
        <v>118</v>
      </c>
      <c r="C10" s="382">
        <f>'Balance de energía'!$K42</f>
        <v>45578.612255179658</v>
      </c>
      <c r="D10" s="382">
        <f>'Balance de energía'!$K43</f>
        <v>465.51653030400001</v>
      </c>
      <c r="E10" s="382">
        <f>'Balance de energía'!$K44</f>
        <v>1815.866191406295</v>
      </c>
      <c r="F10" s="382">
        <f>'Balance de energía'!$K45</f>
        <v>31.913935067763891</v>
      </c>
      <c r="G10" s="382">
        <f t="shared" ref="G10:G31" si="0">SUM(C10:F10)</f>
        <v>47891.908911957718</v>
      </c>
      <c r="H10" s="207"/>
      <c r="I10" s="206"/>
      <c r="J10" s="201"/>
      <c r="K10" s="170"/>
      <c r="L10" s="170"/>
      <c r="M10" s="170"/>
      <c r="N10" s="170"/>
      <c r="O10" s="170"/>
      <c r="P10" s="170"/>
      <c r="Q10" s="170"/>
      <c r="R10" s="170"/>
      <c r="S10" s="170"/>
      <c r="T10" s="170"/>
      <c r="U10" s="170"/>
      <c r="V10" s="170"/>
      <c r="W10" s="170"/>
      <c r="X10" s="170"/>
      <c r="Y10" s="170"/>
      <c r="Z10" s="170"/>
      <c r="AA10" s="170"/>
      <c r="AB10" s="170"/>
      <c r="AC10" s="170"/>
      <c r="AD10" s="170"/>
      <c r="AE10" s="170"/>
      <c r="AF10" s="170"/>
      <c r="AG10" s="170"/>
    </row>
    <row r="11" spans="2:33" ht="15.95" customHeight="1" outlineLevel="1">
      <c r="B11" s="376" t="s">
        <v>119</v>
      </c>
      <c r="C11" s="382">
        <f>'Balance de energía'!$L42</f>
        <v>59.403550500000009</v>
      </c>
      <c r="D11" s="382">
        <f>'Balance de energía'!$L43</f>
        <v>0</v>
      </c>
      <c r="E11" s="382">
        <f>'Balance de energía'!$L44</f>
        <v>3614.8789372499996</v>
      </c>
      <c r="F11" s="382">
        <f>'Balance de energía'!$L45</f>
        <v>3.3271333199999997</v>
      </c>
      <c r="G11" s="382">
        <f t="shared" si="0"/>
        <v>3677.6096210699998</v>
      </c>
      <c r="H11" s="207"/>
      <c r="I11" s="206"/>
      <c r="J11" s="201"/>
      <c r="K11" s="170"/>
      <c r="L11" s="170"/>
      <c r="M11" s="170"/>
      <c r="N11" s="170"/>
      <c r="O11" s="170"/>
      <c r="P11" s="170"/>
      <c r="Q11" s="170"/>
      <c r="R11" s="170"/>
      <c r="S11" s="170"/>
      <c r="T11" s="170"/>
      <c r="U11" s="170"/>
      <c r="V11" s="170"/>
      <c r="W11" s="170"/>
      <c r="X11" s="170"/>
      <c r="Y11" s="170"/>
      <c r="Z11" s="170"/>
      <c r="AA11" s="170"/>
      <c r="AB11" s="170"/>
      <c r="AC11" s="170"/>
      <c r="AD11" s="170"/>
      <c r="AE11" s="170"/>
      <c r="AF11" s="170"/>
      <c r="AG11" s="170"/>
    </row>
    <row r="12" spans="2:33" ht="15.95" customHeight="1" outlineLevel="1">
      <c r="B12" s="376" t="s">
        <v>120</v>
      </c>
      <c r="C12" s="382">
        <f>'Balance de energía'!$M42</f>
        <v>36829.52083458245</v>
      </c>
      <c r="D12" s="382">
        <f>'Balance de energía'!$M43</f>
        <v>0.85050022400000003</v>
      </c>
      <c r="E12" s="382">
        <f>'Balance de energía'!$M44</f>
        <v>6.213333997696</v>
      </c>
      <c r="F12" s="382">
        <f>'Balance de energía'!$M45</f>
        <v>1.54473926432</v>
      </c>
      <c r="G12" s="382">
        <f t="shared" si="0"/>
        <v>36838.12940806846</v>
      </c>
      <c r="H12" s="207"/>
      <c r="I12" s="206"/>
      <c r="J12" s="201"/>
      <c r="K12" s="170"/>
      <c r="L12" s="170"/>
      <c r="M12" s="170"/>
      <c r="N12" s="170"/>
      <c r="O12" s="170"/>
      <c r="P12" s="170"/>
      <c r="Q12" s="170"/>
      <c r="R12" s="170"/>
      <c r="S12" s="170"/>
      <c r="T12" s="170"/>
      <c r="U12" s="170"/>
      <c r="V12" s="170"/>
      <c r="W12" s="170"/>
      <c r="X12" s="170"/>
      <c r="Y12" s="170"/>
      <c r="Z12" s="170"/>
      <c r="AA12" s="170"/>
      <c r="AB12" s="170"/>
      <c r="AC12" s="170"/>
      <c r="AD12" s="170"/>
      <c r="AE12" s="170"/>
      <c r="AF12" s="170"/>
      <c r="AG12" s="170"/>
    </row>
    <row r="13" spans="2:33" ht="15.95" customHeight="1" outlineLevel="1">
      <c r="B13" s="376" t="s">
        <v>121</v>
      </c>
      <c r="C13" s="382">
        <f>'Balance de energía'!$N42</f>
        <v>59.070222647999998</v>
      </c>
      <c r="D13" s="382">
        <f>'Balance de energía'!$N43</f>
        <v>0</v>
      </c>
      <c r="E13" s="382">
        <f>'Balance de energía'!$N44</f>
        <v>0.73917708300000007</v>
      </c>
      <c r="F13" s="382">
        <f>'Balance de energía'!$N45</f>
        <v>2.6973E-2</v>
      </c>
      <c r="G13" s="382">
        <f t="shared" si="0"/>
        <v>59.836372730999997</v>
      </c>
      <c r="H13" s="207"/>
      <c r="I13" s="201"/>
      <c r="J13" s="201"/>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row>
    <row r="14" spans="2:33" ht="15.95" customHeight="1" outlineLevel="1">
      <c r="B14" s="376" t="s">
        <v>122</v>
      </c>
      <c r="C14" s="382">
        <f>'Balance de energía'!$O42</f>
        <v>339.79216224800001</v>
      </c>
      <c r="D14" s="382">
        <f>'Balance de energía'!$O43</f>
        <v>0</v>
      </c>
      <c r="E14" s="382">
        <f>'Balance de energía'!$O44</f>
        <v>1.7485581740000002</v>
      </c>
      <c r="F14" s="382">
        <f>'Balance de energía'!$O45</f>
        <v>1.2189540000000001</v>
      </c>
      <c r="G14" s="382">
        <f t="shared" si="0"/>
        <v>342.75967442199999</v>
      </c>
      <c r="H14" s="207"/>
      <c r="I14" s="201"/>
      <c r="J14" s="201"/>
      <c r="K14" s="170"/>
    </row>
    <row r="15" spans="2:33" ht="15.95" customHeight="1" outlineLevel="1">
      <c r="B15" s="376" t="s">
        <v>123</v>
      </c>
      <c r="C15" s="382">
        <f>'Balance de energía'!$P42</f>
        <v>3.1919999999999997E-2</v>
      </c>
      <c r="D15" s="382">
        <f>'Balance de energía'!$P43</f>
        <v>0</v>
      </c>
      <c r="E15" s="382">
        <f>'Balance de energía'!$P44</f>
        <v>0</v>
      </c>
      <c r="F15" s="382">
        <f>'Balance de energía'!$P45</f>
        <v>57.952379939999993</v>
      </c>
      <c r="G15" s="382">
        <f t="shared" si="0"/>
        <v>57.984299939999993</v>
      </c>
      <c r="H15" s="207"/>
      <c r="I15" s="206"/>
      <c r="J15" s="201"/>
      <c r="K15" s="170"/>
    </row>
    <row r="16" spans="2:33" ht="15.95" customHeight="1" outlineLevel="1">
      <c r="B16" s="376" t="s">
        <v>124</v>
      </c>
      <c r="C16" s="382">
        <f>'Balance de energía'!$Q42</f>
        <v>0.81818100000000005</v>
      </c>
      <c r="D16" s="382">
        <f>'Balance de energía'!$Q43</f>
        <v>0</v>
      </c>
      <c r="E16" s="382">
        <f>'Balance de energía'!$Q44</f>
        <v>0.39716843400000001</v>
      </c>
      <c r="F16" s="382">
        <f>'Balance de energía'!$Q45</f>
        <v>10946.617404020999</v>
      </c>
      <c r="G16" s="382">
        <f t="shared" si="0"/>
        <v>10947.832753454999</v>
      </c>
      <c r="H16" s="207"/>
      <c r="I16" s="206"/>
      <c r="J16" s="201"/>
      <c r="K16" s="170"/>
    </row>
    <row r="17" spans="2:11" ht="15.95" customHeight="1" outlineLevel="1">
      <c r="B17" s="376" t="s">
        <v>125</v>
      </c>
      <c r="C17" s="382">
        <f>'Balance de energía'!$R42</f>
        <v>0</v>
      </c>
      <c r="D17" s="382">
        <f>'Balance de energía'!$R43</f>
        <v>0</v>
      </c>
      <c r="E17" s="382">
        <f>'Balance de energía'!$R44</f>
        <v>0</v>
      </c>
      <c r="F17" s="382">
        <f>'Balance de energía'!$R45</f>
        <v>0</v>
      </c>
      <c r="G17" s="382">
        <f t="shared" si="0"/>
        <v>0</v>
      </c>
      <c r="H17" s="207"/>
      <c r="I17" s="201"/>
      <c r="J17" s="201"/>
      <c r="K17" s="170"/>
    </row>
    <row r="18" spans="2:11" ht="15.95" customHeight="1" outlineLevel="1">
      <c r="B18" s="376" t="s">
        <v>126</v>
      </c>
      <c r="C18" s="382">
        <f>'Balance de energía'!$S42</f>
        <v>0</v>
      </c>
      <c r="D18" s="382">
        <f>'Balance de energía'!$S43</f>
        <v>0</v>
      </c>
      <c r="E18" s="382">
        <f>'Balance de energía'!$S44</f>
        <v>0</v>
      </c>
      <c r="F18" s="382">
        <f>'Balance de energía'!$S45</f>
        <v>0</v>
      </c>
      <c r="G18" s="382">
        <f t="shared" si="0"/>
        <v>0</v>
      </c>
      <c r="H18" s="207"/>
      <c r="I18" s="201"/>
      <c r="J18" s="201"/>
      <c r="K18" s="170"/>
    </row>
    <row r="19" spans="2:11" ht="15.95" customHeight="1" outlineLevel="1">
      <c r="B19" s="376" t="s">
        <v>127</v>
      </c>
      <c r="C19" s="382">
        <f>'Balance de energía'!$T42</f>
        <v>0</v>
      </c>
      <c r="D19" s="382">
        <f>'Balance de energía'!$T43</f>
        <v>0</v>
      </c>
      <c r="E19" s="382">
        <f>'Balance de energía'!$T44</f>
        <v>0</v>
      </c>
      <c r="F19" s="382">
        <f>'Balance de energía'!$T45</f>
        <v>0</v>
      </c>
      <c r="G19" s="382">
        <f t="shared" si="0"/>
        <v>0</v>
      </c>
      <c r="H19" s="207"/>
      <c r="I19" s="201"/>
      <c r="J19" s="201"/>
      <c r="K19" s="170"/>
    </row>
    <row r="20" spans="2:11" ht="15.95" customHeight="1" outlineLevel="1">
      <c r="B20" s="376" t="s">
        <v>128</v>
      </c>
      <c r="C20" s="382">
        <f>'Balance de energía'!$U42</f>
        <v>0</v>
      </c>
      <c r="D20" s="382">
        <f>'Balance de energía'!$U43</f>
        <v>0</v>
      </c>
      <c r="E20" s="382">
        <f>'Balance de energía'!$U44</f>
        <v>0</v>
      </c>
      <c r="F20" s="382">
        <f>'Balance de energía'!$U45</f>
        <v>0</v>
      </c>
      <c r="G20" s="382">
        <f t="shared" si="0"/>
        <v>0</v>
      </c>
      <c r="H20" s="207"/>
      <c r="I20" s="201"/>
      <c r="J20" s="201"/>
      <c r="K20" s="170"/>
    </row>
    <row r="21" spans="2:11" ht="15.95" customHeight="1">
      <c r="B21" s="377" t="s">
        <v>99</v>
      </c>
      <c r="C21" s="385">
        <f>'Balance de energía'!$V42</f>
        <v>401.18048838280004</v>
      </c>
      <c r="D21" s="385">
        <f>'Balance de energía'!$V43</f>
        <v>408.25776724000002</v>
      </c>
      <c r="E21" s="385">
        <f>'Balance de energía'!$V44</f>
        <v>25.038644580000003</v>
      </c>
      <c r="F21" s="385">
        <f>'Balance de energía'!$V45</f>
        <v>13.298264280000001</v>
      </c>
      <c r="G21" s="377">
        <f t="shared" si="0"/>
        <v>847.77516448280005</v>
      </c>
      <c r="H21" s="207"/>
      <c r="I21" s="201"/>
      <c r="J21" s="201"/>
      <c r="K21" s="170"/>
    </row>
    <row r="22" spans="2:11" ht="15.95" customHeight="1">
      <c r="B22" s="377" t="s">
        <v>100</v>
      </c>
      <c r="C22" s="385">
        <f>'Balance de energía'!$W42</f>
        <v>0</v>
      </c>
      <c r="D22" s="385">
        <f>'Balance de energía'!$W43</f>
        <v>0</v>
      </c>
      <c r="E22" s="385">
        <f>'Balance de energía'!$W44</f>
        <v>0</v>
      </c>
      <c r="F22" s="385">
        <f>'Balance de energía'!$W45</f>
        <v>0</v>
      </c>
      <c r="G22" s="377">
        <f t="shared" si="0"/>
        <v>0</v>
      </c>
      <c r="H22" s="207"/>
      <c r="I22" s="201"/>
      <c r="J22" s="201"/>
      <c r="K22" s="170"/>
    </row>
    <row r="23" spans="2:11" ht="15.95" customHeight="1">
      <c r="B23" s="377" t="s">
        <v>101</v>
      </c>
      <c r="C23" s="385">
        <f>'Balance de energía'!$X42</f>
        <v>0</v>
      </c>
      <c r="D23" s="385">
        <f>'Balance de energía'!$X43</f>
        <v>0</v>
      </c>
      <c r="E23" s="385">
        <f>'Balance de energía'!$X44</f>
        <v>0</v>
      </c>
      <c r="F23" s="385">
        <f>'Balance de energía'!$X45</f>
        <v>0</v>
      </c>
      <c r="G23" s="377">
        <f t="shared" si="0"/>
        <v>0</v>
      </c>
      <c r="H23" s="207"/>
      <c r="I23" s="201"/>
      <c r="J23" s="201"/>
      <c r="K23" s="170"/>
    </row>
    <row r="24" spans="2:11" ht="15.95" customHeight="1">
      <c r="B24" s="377" t="s">
        <v>147</v>
      </c>
      <c r="C24" s="385">
        <f>'Balance de energía'!$Y42</f>
        <v>0</v>
      </c>
      <c r="D24" s="385">
        <f>'Balance de energía'!$Y43</f>
        <v>0</v>
      </c>
      <c r="E24" s="385">
        <f>'Balance de energía'!$Y44</f>
        <v>0</v>
      </c>
      <c r="F24" s="385">
        <f>'Balance de energía'!$Y45</f>
        <v>0</v>
      </c>
      <c r="G24" s="377">
        <f t="shared" si="0"/>
        <v>0</v>
      </c>
      <c r="H24" s="207"/>
      <c r="I24" s="201"/>
      <c r="J24" s="201"/>
      <c r="K24" s="170"/>
    </row>
    <row r="25" spans="2:11" ht="15.95" customHeight="1">
      <c r="B25" s="377" t="s">
        <v>103</v>
      </c>
      <c r="C25" s="385">
        <f>'Balance de energía'!$Z42</f>
        <v>0</v>
      </c>
      <c r="D25" s="385">
        <f>'Balance de energía'!$Z43</f>
        <v>0</v>
      </c>
      <c r="E25" s="385">
        <f>'Balance de energía'!$Z44</f>
        <v>0</v>
      </c>
      <c r="F25" s="385">
        <f>'Balance de energía'!$Z45</f>
        <v>0</v>
      </c>
      <c r="G25" s="377">
        <f t="shared" si="0"/>
        <v>0</v>
      </c>
      <c r="H25" s="207"/>
      <c r="I25" s="201"/>
      <c r="J25" s="201"/>
      <c r="K25" s="170"/>
    </row>
    <row r="26" spans="2:11" ht="15.95" customHeight="1">
      <c r="B26" s="377" t="s">
        <v>104</v>
      </c>
      <c r="C26" s="385">
        <f>'Balance de energía'!$AA42</f>
        <v>0</v>
      </c>
      <c r="D26" s="385">
        <f>'Balance de energía'!$AA43</f>
        <v>0</v>
      </c>
      <c r="E26" s="385">
        <f>'Balance de energía'!$AA44</f>
        <v>0</v>
      </c>
      <c r="F26" s="385">
        <f>'Balance de energía'!$AA45</f>
        <v>0</v>
      </c>
      <c r="G26" s="377">
        <f t="shared" si="0"/>
        <v>0</v>
      </c>
      <c r="H26" s="207"/>
      <c r="I26" s="201"/>
      <c r="J26" s="201"/>
      <c r="K26" s="170"/>
    </row>
    <row r="27" spans="2:11" ht="15.95" customHeight="1">
      <c r="B27" s="377" t="s">
        <v>105</v>
      </c>
      <c r="C27" s="385">
        <f>'Balance de energía'!$AB42</f>
        <v>0</v>
      </c>
      <c r="D27" s="385">
        <f>'Balance de energía'!$AB43</f>
        <v>0</v>
      </c>
      <c r="E27" s="385">
        <f>'Balance de energía'!$AB44</f>
        <v>0</v>
      </c>
      <c r="F27" s="385">
        <f>'Balance de energía'!$AB45</f>
        <v>0</v>
      </c>
      <c r="G27" s="377">
        <f t="shared" si="0"/>
        <v>0</v>
      </c>
      <c r="H27" s="207"/>
      <c r="I27" s="201"/>
      <c r="J27" s="201"/>
      <c r="K27" s="170"/>
    </row>
    <row r="28" spans="2:11" ht="15.95" customHeight="1">
      <c r="B28" s="377" t="s">
        <v>136</v>
      </c>
      <c r="C28" s="385">
        <f>'Balance de energía'!$D42</f>
        <v>271.98417574638</v>
      </c>
      <c r="D28" s="385">
        <f>'Balance de energía'!$D43</f>
        <v>0</v>
      </c>
      <c r="E28" s="385">
        <f>'Balance de energía'!$D44</f>
        <v>3.0902830300000003E-2</v>
      </c>
      <c r="F28" s="385">
        <f>'Balance de energía'!$D45</f>
        <v>0</v>
      </c>
      <c r="G28" s="377">
        <f t="shared" si="0"/>
        <v>272.01507857668003</v>
      </c>
      <c r="H28" s="207"/>
      <c r="I28" s="201"/>
      <c r="J28" s="201"/>
      <c r="K28" s="170"/>
    </row>
    <row r="29" spans="2:11" ht="15.95" customHeight="1">
      <c r="B29" s="377" t="s">
        <v>137</v>
      </c>
      <c r="C29" s="385">
        <f>'Balance de energía'!$E42</f>
        <v>0</v>
      </c>
      <c r="D29" s="385">
        <f>'Balance de energía'!$E43</f>
        <v>0</v>
      </c>
      <c r="E29" s="385">
        <f>'Balance de energía'!$E44</f>
        <v>0</v>
      </c>
      <c r="F29" s="385">
        <f>'Balance de energía'!$E45</f>
        <v>0</v>
      </c>
      <c r="G29" s="377">
        <f t="shared" si="0"/>
        <v>0</v>
      </c>
      <c r="H29" s="207"/>
      <c r="I29" s="201"/>
      <c r="J29" s="201"/>
      <c r="K29" s="170"/>
    </row>
    <row r="30" spans="2:11" ht="15.95" customHeight="1">
      <c r="B30" s="377" t="s">
        <v>85</v>
      </c>
      <c r="C30" s="385">
        <f>'Balance de energía'!$F42</f>
        <v>0</v>
      </c>
      <c r="D30" s="385">
        <f>'Balance de energía'!$F43</f>
        <v>0</v>
      </c>
      <c r="E30" s="385">
        <f>'Balance de energía'!$F44</f>
        <v>0</v>
      </c>
      <c r="F30" s="385">
        <f>'Balance de energía'!$F45</f>
        <v>0</v>
      </c>
      <c r="G30" s="377">
        <f t="shared" si="0"/>
        <v>0</v>
      </c>
      <c r="H30" s="207"/>
      <c r="I30" s="201"/>
      <c r="J30" s="201"/>
      <c r="K30" s="170"/>
    </row>
    <row r="31" spans="2:11" ht="15.95" customHeight="1">
      <c r="B31" s="377" t="s">
        <v>89</v>
      </c>
      <c r="C31" s="385">
        <f>'Balance de energía'!$J$42</f>
        <v>0</v>
      </c>
      <c r="D31" s="385">
        <f>'Balance de energía'!$J$43</f>
        <v>0</v>
      </c>
      <c r="E31" s="385">
        <f>'Balance de energía'!$J$44</f>
        <v>0</v>
      </c>
      <c r="F31" s="385">
        <f>'Balance de energía'!$J$45</f>
        <v>0</v>
      </c>
      <c r="G31" s="377">
        <f t="shared" si="0"/>
        <v>0</v>
      </c>
      <c r="H31" s="207"/>
      <c r="I31" s="206"/>
      <c r="J31" s="201"/>
      <c r="K31" s="170"/>
    </row>
    <row r="32" spans="2:11" ht="15.95" customHeight="1">
      <c r="B32" s="52" t="s">
        <v>90</v>
      </c>
      <c r="C32" s="48">
        <f>SUM(C21:C31,C9)</f>
        <v>83540.41379028729</v>
      </c>
      <c r="D32" s="48">
        <f>SUM(D21:D31,D9)</f>
        <v>874.62479776800001</v>
      </c>
      <c r="E32" s="48">
        <f>SUM(E21:E31,E9)</f>
        <v>5464.9129137552918</v>
      </c>
      <c r="F32" s="48">
        <f>SUM(F21:F31,F9)</f>
        <v>11055.899782893082</v>
      </c>
      <c r="G32" s="48">
        <f>SUM(G21:G31,G9)</f>
        <v>100935.85128470368</v>
      </c>
      <c r="H32" s="207"/>
      <c r="I32" s="206"/>
      <c r="J32" s="201"/>
    </row>
    <row r="33" spans="2:10">
      <c r="B33" s="205"/>
      <c r="C33" s="205"/>
      <c r="D33" s="205"/>
      <c r="E33" s="205"/>
      <c r="F33" s="205"/>
      <c r="G33" s="205"/>
      <c r="H33" s="205"/>
      <c r="I33" s="201"/>
      <c r="J33" s="201"/>
    </row>
    <row r="34" spans="2:10">
      <c r="B34" s="66" t="s">
        <v>138</v>
      </c>
      <c r="C34" s="196"/>
      <c r="D34" s="196"/>
      <c r="E34" s="196"/>
      <c r="F34" s="197"/>
      <c r="G34" s="196"/>
      <c r="H34" s="189"/>
      <c r="I34" s="204"/>
      <c r="J34" s="188"/>
    </row>
    <row r="35" spans="2:10">
      <c r="B35" s="66" t="s">
        <v>139</v>
      </c>
      <c r="C35" s="196"/>
      <c r="D35" s="196"/>
      <c r="E35" s="196"/>
      <c r="F35" s="196"/>
      <c r="G35" s="196"/>
      <c r="H35" s="196"/>
      <c r="I35" s="204"/>
      <c r="J35" s="204"/>
    </row>
    <row r="36" spans="2:10">
      <c r="B36" s="66" t="s">
        <v>91</v>
      </c>
      <c r="C36" s="195"/>
      <c r="D36" s="194"/>
      <c r="E36" s="194"/>
      <c r="F36" s="194"/>
      <c r="G36" s="190"/>
      <c r="H36" s="187"/>
      <c r="I36" s="203"/>
      <c r="J36" s="203"/>
    </row>
    <row r="37" spans="2:10">
      <c r="B37" s="66" t="s">
        <v>92</v>
      </c>
      <c r="C37" s="187"/>
      <c r="D37" s="187"/>
      <c r="E37" s="187"/>
      <c r="F37" s="187"/>
      <c r="G37" s="187"/>
      <c r="H37" s="187"/>
      <c r="I37" s="203"/>
      <c r="J37" s="203"/>
    </row>
    <row r="38" spans="2:10">
      <c r="B38" s="66" t="s">
        <v>93</v>
      </c>
      <c r="C38" s="187"/>
      <c r="D38" s="187"/>
      <c r="E38" s="187"/>
      <c r="F38" s="187"/>
      <c r="G38" s="187"/>
      <c r="H38" s="187"/>
      <c r="I38" s="203"/>
      <c r="J38" s="203"/>
    </row>
    <row r="39" spans="2:10">
      <c r="B39" s="66" t="s">
        <v>142</v>
      </c>
      <c r="C39" s="187"/>
      <c r="D39" s="187"/>
      <c r="E39" s="187"/>
      <c r="F39" s="187"/>
      <c r="G39" s="187"/>
      <c r="H39" s="187"/>
      <c r="I39" s="203"/>
      <c r="J39" s="203"/>
    </row>
    <row r="40" spans="2:10">
      <c r="B40" s="202"/>
      <c r="C40" s="202"/>
      <c r="D40" s="202"/>
      <c r="E40" s="202"/>
      <c r="F40" s="202"/>
      <c r="G40" s="202"/>
      <c r="H40" s="202"/>
      <c r="I40" s="201"/>
      <c r="J40" s="201"/>
    </row>
    <row r="41" spans="2:10">
      <c r="B41" s="137"/>
      <c r="C41" s="137"/>
      <c r="D41" s="137"/>
      <c r="E41" s="137"/>
      <c r="F41" s="137"/>
      <c r="G41" s="137"/>
    </row>
    <row r="42" spans="2:10">
      <c r="B42" s="137"/>
      <c r="C42" s="137"/>
      <c r="D42" s="137"/>
      <c r="E42" s="137"/>
      <c r="F42" s="137"/>
      <c r="G42" s="137"/>
    </row>
    <row r="43" spans="2:10">
      <c r="B43" s="137"/>
      <c r="C43" s="137"/>
      <c r="D43" s="137"/>
      <c r="E43" s="137"/>
      <c r="F43" s="137"/>
      <c r="G43" s="137"/>
    </row>
    <row r="44" spans="2:10">
      <c r="B44" s="137"/>
      <c r="C44" s="137"/>
      <c r="D44" s="137"/>
      <c r="E44" s="137"/>
      <c r="F44" s="137"/>
      <c r="G44" s="137"/>
    </row>
    <row r="45" spans="2:10">
      <c r="B45" s="137"/>
      <c r="C45" s="137"/>
      <c r="D45" s="137"/>
      <c r="E45" s="137"/>
      <c r="F45" s="137"/>
      <c r="G45" s="137"/>
    </row>
    <row r="46" spans="2:10">
      <c r="B46" s="137"/>
      <c r="C46" s="137"/>
      <c r="D46" s="137"/>
      <c r="E46" s="137"/>
      <c r="F46" s="137"/>
      <c r="G46" s="137"/>
    </row>
    <row r="47" spans="2:10" s="137" customFormat="1"/>
    <row r="48" spans="2:10" s="137" customFormat="1"/>
    <row r="49" spans="3:7" s="137" customFormat="1"/>
    <row r="50" spans="3:7" s="137" customFormat="1"/>
    <row r="51" spans="3:7" s="137" customFormat="1"/>
    <row r="52" spans="3:7" s="137" customFormat="1"/>
    <row r="53" spans="3:7" s="137" customFormat="1"/>
    <row r="54" spans="3:7" s="137" customFormat="1"/>
    <row r="55" spans="3:7" s="137" customFormat="1"/>
    <row r="56" spans="3:7" s="137" customFormat="1"/>
    <row r="57" spans="3:7" s="137" customFormat="1"/>
    <row r="58" spans="3:7" s="137" customFormat="1"/>
    <row r="59" spans="3:7" s="137" customFormat="1"/>
    <row r="60" spans="3:7">
      <c r="C60" s="137"/>
      <c r="D60" s="137"/>
      <c r="E60" s="137"/>
      <c r="F60" s="137"/>
      <c r="G60" s="137"/>
    </row>
    <row r="61" spans="3:7">
      <c r="C61" s="137"/>
      <c r="D61" s="137"/>
      <c r="E61" s="137"/>
      <c r="F61" s="137"/>
      <c r="G61" s="137"/>
    </row>
    <row r="62" spans="3:7">
      <c r="C62" s="137"/>
      <c r="D62" s="137"/>
      <c r="E62" s="137"/>
      <c r="F62" s="137"/>
      <c r="G62" s="137"/>
    </row>
    <row r="63" spans="3:7">
      <c r="C63" s="137"/>
      <c r="D63" s="137"/>
      <c r="E63" s="137"/>
      <c r="F63" s="137"/>
      <c r="G63" s="137"/>
    </row>
    <row r="64" spans="3:7">
      <c r="C64" s="137"/>
      <c r="D64" s="137"/>
      <c r="E64" s="137"/>
      <c r="F64" s="137"/>
      <c r="G64" s="137"/>
    </row>
    <row r="65" spans="3:7">
      <c r="C65" s="137"/>
      <c r="D65" s="137"/>
      <c r="E65" s="137"/>
      <c r="F65" s="137"/>
      <c r="G65" s="137"/>
    </row>
    <row r="66" spans="3:7">
      <c r="C66" s="137"/>
      <c r="D66" s="137"/>
      <c r="E66" s="137"/>
      <c r="F66" s="137"/>
      <c r="G66" s="137"/>
    </row>
    <row r="67" spans="3:7">
      <c r="C67" s="137"/>
      <c r="D67" s="137"/>
      <c r="E67" s="137"/>
      <c r="F67" s="137"/>
      <c r="G67" s="137"/>
    </row>
    <row r="68" spans="3:7">
      <c r="C68" s="137"/>
      <c r="D68" s="137"/>
      <c r="E68" s="137"/>
      <c r="F68" s="137"/>
      <c r="G68" s="137"/>
    </row>
    <row r="69" spans="3:7">
      <c r="C69" s="137"/>
      <c r="D69" s="137"/>
      <c r="E69" s="137"/>
      <c r="F69" s="137"/>
      <c r="G69" s="137"/>
    </row>
    <row r="70" spans="3:7">
      <c r="C70" s="137"/>
      <c r="D70" s="137"/>
      <c r="E70" s="137"/>
      <c r="F70" s="137"/>
      <c r="G70" s="137"/>
    </row>
    <row r="71" spans="3:7">
      <c r="C71" s="137"/>
      <c r="D71" s="137"/>
      <c r="E71" s="137"/>
      <c r="F71" s="137"/>
      <c r="G71" s="137"/>
    </row>
    <row r="72" spans="3:7">
      <c r="C72" s="137"/>
      <c r="D72" s="137"/>
      <c r="E72" s="137"/>
      <c r="F72" s="137"/>
      <c r="G72" s="137"/>
    </row>
    <row r="73" spans="3:7">
      <c r="C73" s="137"/>
      <c r="D73" s="137"/>
      <c r="E73" s="137"/>
      <c r="F73" s="137"/>
      <c r="G73" s="137"/>
    </row>
    <row r="74" spans="3:7">
      <c r="C74" s="137"/>
      <c r="D74" s="137"/>
      <c r="E74" s="137"/>
      <c r="F74" s="137"/>
      <c r="G74" s="137"/>
    </row>
    <row r="75" spans="3:7">
      <c r="C75" s="137"/>
      <c r="D75" s="137"/>
      <c r="E75" s="137"/>
      <c r="F75" s="137"/>
      <c r="G75" s="137"/>
    </row>
    <row r="76" spans="3:7">
      <c r="C76" s="137"/>
      <c r="D76" s="137"/>
      <c r="E76" s="137"/>
      <c r="F76" s="137"/>
      <c r="G76" s="137"/>
    </row>
    <row r="77" spans="3:7">
      <c r="C77" s="137"/>
      <c r="D77" s="137"/>
      <c r="E77" s="137"/>
      <c r="F77" s="137"/>
      <c r="G77" s="137"/>
    </row>
    <row r="78" spans="3:7">
      <c r="C78" s="137"/>
      <c r="D78" s="137"/>
      <c r="E78" s="137"/>
      <c r="F78" s="137"/>
      <c r="G78" s="137"/>
    </row>
    <row r="79" spans="3:7">
      <c r="C79" s="137"/>
      <c r="D79" s="137"/>
      <c r="E79" s="137"/>
      <c r="F79" s="137"/>
      <c r="G79" s="137"/>
    </row>
    <row r="80" spans="3:7">
      <c r="C80" s="137"/>
      <c r="D80" s="137"/>
      <c r="E80" s="137"/>
      <c r="F80" s="137"/>
      <c r="G80" s="137"/>
    </row>
    <row r="81" spans="3:7">
      <c r="C81" s="137"/>
      <c r="D81" s="137"/>
      <c r="E81" s="137"/>
      <c r="F81" s="137"/>
      <c r="G81" s="137"/>
    </row>
    <row r="82" spans="3:7">
      <c r="C82" s="137"/>
      <c r="D82" s="137"/>
      <c r="E82" s="137"/>
      <c r="F82" s="137"/>
      <c r="G82" s="137"/>
    </row>
    <row r="83" spans="3:7">
      <c r="C83" s="137"/>
      <c r="D83" s="137"/>
      <c r="E83" s="137"/>
      <c r="F83" s="137"/>
      <c r="G83" s="137"/>
    </row>
    <row r="84" spans="3:7">
      <c r="C84" s="137"/>
      <c r="D84" s="137"/>
      <c r="E84" s="137"/>
      <c r="F84" s="137"/>
      <c r="G84" s="137"/>
    </row>
    <row r="85" spans="3:7">
      <c r="C85" s="137"/>
      <c r="D85" s="137"/>
      <c r="E85" s="137"/>
      <c r="F85" s="137"/>
      <c r="G85" s="137"/>
    </row>
    <row r="86" spans="3:7">
      <c r="C86" s="137"/>
      <c r="D86" s="137"/>
      <c r="E86" s="137"/>
      <c r="F86" s="137"/>
      <c r="G86" s="137"/>
    </row>
    <row r="87" spans="3:7">
      <c r="C87" s="137"/>
      <c r="D87" s="137"/>
      <c r="E87" s="137"/>
      <c r="F87" s="137"/>
      <c r="G87" s="137"/>
    </row>
    <row r="88" spans="3:7">
      <c r="C88" s="137"/>
      <c r="D88" s="137"/>
      <c r="E88" s="137"/>
      <c r="F88" s="137"/>
      <c r="G88" s="137"/>
    </row>
    <row r="89" spans="3:7">
      <c r="C89" s="137"/>
      <c r="D89" s="137"/>
      <c r="E89" s="137"/>
      <c r="F89" s="137"/>
      <c r="G89" s="137"/>
    </row>
    <row r="90" spans="3:7">
      <c r="C90" s="137"/>
      <c r="D90" s="137"/>
      <c r="E90" s="137"/>
      <c r="F90" s="137"/>
      <c r="G90" s="137"/>
    </row>
    <row r="91" spans="3:7">
      <c r="C91" s="137"/>
      <c r="D91" s="137"/>
      <c r="E91" s="137"/>
      <c r="F91" s="137"/>
      <c r="G91" s="137"/>
    </row>
    <row r="92" spans="3:7">
      <c r="C92" s="137"/>
      <c r="D92" s="137"/>
      <c r="E92" s="137"/>
      <c r="F92" s="137"/>
      <c r="G92" s="137"/>
    </row>
    <row r="93" spans="3:7">
      <c r="C93" s="137"/>
      <c r="D93" s="137"/>
      <c r="E93" s="137"/>
      <c r="F93" s="137"/>
      <c r="G93" s="137"/>
    </row>
    <row r="94" spans="3:7">
      <c r="C94" s="137"/>
      <c r="D94" s="137"/>
      <c r="E94" s="137"/>
      <c r="F94" s="137"/>
      <c r="G94" s="137"/>
    </row>
    <row r="95" spans="3:7">
      <c r="C95" s="137"/>
      <c r="D95" s="137"/>
      <c r="E95" s="137"/>
      <c r="F95" s="137"/>
      <c r="G95" s="137"/>
    </row>
    <row r="96" spans="3:7">
      <c r="C96" s="137"/>
      <c r="D96" s="137"/>
      <c r="E96" s="137"/>
      <c r="F96" s="137"/>
      <c r="G96" s="137"/>
    </row>
    <row r="97" spans="3:7">
      <c r="C97" s="137"/>
      <c r="D97" s="137"/>
      <c r="E97" s="137"/>
      <c r="F97" s="137"/>
      <c r="G97" s="137"/>
    </row>
    <row r="98" spans="3:7">
      <c r="C98" s="137"/>
      <c r="D98" s="137"/>
      <c r="E98" s="137"/>
      <c r="F98" s="137"/>
      <c r="G98" s="137"/>
    </row>
  </sheetData>
  <hyperlinks>
    <hyperlink ref="B6" location="Índice!A1" display="VOLVER A INDICE" xr:uid="{00000000-0004-0000-0800-000000000000}"/>
  </hyperlinks>
  <pageMargins left="0.75" right="0.75" top="1" bottom="1" header="0" footer="0"/>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infoestadistica</cp:lastModifiedBy>
  <cp:revision/>
  <dcterms:created xsi:type="dcterms:W3CDTF">2006-09-16T00:00:00Z</dcterms:created>
  <dcterms:modified xsi:type="dcterms:W3CDTF">2022-07-18T22:04:13Z</dcterms:modified>
  <cp:category/>
  <cp:contentStatus/>
</cp:coreProperties>
</file>