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125" yWindow="405" windowWidth="16065" windowHeight="9450" tabRatio="932" activeTab="16"/>
  </bookViews>
  <sheets>
    <sheet name="Portada" sheetId="6" r:id="rId1"/>
    <sheet name="Introducción" sheetId="7" r:id="rId2"/>
    <sheet name="Índice" sheetId="8" r:id="rId3"/>
    <sheet name="CUADRO 1" sheetId="13" r:id="rId4"/>
    <sheet name="CUADRO2" sheetId="14" r:id="rId5"/>
    <sheet name="CUADRO3" sheetId="4" r:id="rId6"/>
    <sheet name="CUADRO4" sheetId="3" r:id="rId7"/>
    <sheet name="CUADRO5" sheetId="17" r:id="rId8"/>
    <sheet name="CUADRO6" sheetId="18" r:id="rId9"/>
    <sheet name="CUADRO7" sheetId="19" r:id="rId10"/>
    <sheet name="CUADRO8" sheetId="20" r:id="rId11"/>
    <sheet name="CUADRO9" sheetId="21" r:id="rId12"/>
    <sheet name="CUADRO10" sheetId="22" r:id="rId13"/>
    <sheet name="CUADRO11" sheetId="23" r:id="rId14"/>
    <sheet name="Producción bruta" sheetId="2" r:id="rId15"/>
    <sheet name="Matriz de consumos" sheetId="5" r:id="rId16"/>
    <sheet name="Balance de energía" sheetId="1" r:id="rId17"/>
    <sheet name="Balance Energético (u.físicas)" sheetId="24" r:id="rId18"/>
    <sheet name="Matriz de Consumos (u.físicas)" sheetId="25" r:id="rId19"/>
    <sheet name="Producción bruta (u.físicas)" sheetId="26" r:id="rId20"/>
    <sheet name="CUADRO12" sheetId="27" r:id="rId21"/>
    <sheet name="CUADRO13" sheetId="28" r:id="rId22"/>
    <sheet name="CUADRO14" sheetId="29" r:id="rId23"/>
    <sheet name="CUADRO15" sheetId="30" r:id="rId24"/>
    <sheet name="CUADRO16" sheetId="31" r:id="rId25"/>
    <sheet name="CUADRO17" sheetId="32" r:id="rId26"/>
    <sheet name="CUADRO18" sheetId="33" r:id="rId27"/>
    <sheet name="CUADRO19" sheetId="34" r:id="rId28"/>
    <sheet name="CUADRO20" sheetId="35" r:id="rId29"/>
    <sheet name="Diagrama" sheetId="9" r:id="rId30"/>
    <sheet name="CUADROA2" sheetId="10" r:id="rId31"/>
    <sheet name="CUADROA3" sheetId="11" r:id="rId32"/>
    <sheet name="Glosario" sheetId="12" r:id="rId33"/>
  </sheets>
  <definedNames>
    <definedName name="\a" localSheetId="19">#REF!</definedName>
    <definedName name="\a">#REF!</definedName>
    <definedName name="\b" localSheetId="19">#REF!</definedName>
    <definedName name="\b">#REF!</definedName>
    <definedName name="\c" localSheetId="19">#REF!</definedName>
    <definedName name="\c">#REF!</definedName>
    <definedName name="\d" localSheetId="19">#REF!</definedName>
    <definedName name="\d">#REF!</definedName>
    <definedName name="\e" localSheetId="19">#REF!</definedName>
    <definedName name="\e">#REF!</definedName>
    <definedName name="\f" localSheetId="19">#REF!</definedName>
    <definedName name="\f">#REF!</definedName>
    <definedName name="_xlnm._FilterDatabase" localSheetId="16" hidden="1">'Balance de energía'!$A$1:$AD$54</definedName>
    <definedName name="_xlnm._FilterDatabase" localSheetId="7" hidden="1">CUADRO5!$B$21:$I$22</definedName>
    <definedName name="_ftn1" localSheetId="1">Introducción!$A$37</definedName>
    <definedName name="_ftnref1" localSheetId="1">Introducción!$A$18</definedName>
    <definedName name="a" localSheetId="19">#REF!</definedName>
    <definedName name="a">#REF!</definedName>
    <definedName name="_xlnm.Print_Area" localSheetId="3">'CUADRO 1'!$A$1:$H$27</definedName>
    <definedName name="_xlnm.Print_Area" localSheetId="20">CUADRO12!$A$1:$I$24</definedName>
    <definedName name="_xlnm.Print_Area" localSheetId="21">CUADRO13!$B$2:$J$33</definedName>
    <definedName name="_xlnm.Print_Area" localSheetId="4">CUADRO2!$A$1:$H$31</definedName>
    <definedName name="_xlnm.Print_Area" localSheetId="1">Introducción!$A$1:$H$75</definedName>
    <definedName name="Banco_dados_IM" localSheetId="19">#REF!</definedName>
    <definedName name="Banco_dados_IM">#REF!</definedName>
    <definedName name="_xlnm.Database" localSheetId="19">#REF!</definedName>
    <definedName name="_xlnm.Database">#REF!</definedName>
    <definedName name="Glosario">Índice!$R$11:$S$11</definedName>
    <definedName name="OLE_LINK1" localSheetId="1">Introducción!$A$1</definedName>
    <definedName name="OLE_LINK5" localSheetId="1">Introducción!$A$20</definedName>
    <definedName name="ºººº" localSheetId="19">#REF!</definedName>
    <definedName name="ºººº">#REF!</definedName>
    <definedName name="Q" localSheetId="19">#REF!</definedName>
    <definedName name="Q">#REF!</definedName>
    <definedName name="s" localSheetId="19">#REF!</definedName>
    <definedName name="s">#REF!</definedName>
  </definedNames>
  <calcPr calcId="162913"/>
</workbook>
</file>

<file path=xl/calcChain.xml><?xml version="1.0" encoding="utf-8"?>
<calcChain xmlns="http://schemas.openxmlformats.org/spreadsheetml/2006/main">
  <c r="F8" i="3" l="1"/>
  <c r="E8" i="3"/>
  <c r="D8" i="3"/>
  <c r="D60" i="24" l="1"/>
  <c r="G53" i="5"/>
  <c r="H53" i="5"/>
  <c r="I53" i="5"/>
  <c r="K53" i="5"/>
  <c r="G49" i="5"/>
  <c r="H49" i="5"/>
  <c r="I49" i="5"/>
  <c r="K49" i="5"/>
  <c r="U49" i="5"/>
  <c r="G40" i="5"/>
  <c r="H40" i="5"/>
  <c r="I40" i="5"/>
  <c r="K40" i="5"/>
  <c r="G41" i="5"/>
  <c r="H41" i="5"/>
  <c r="I41" i="5"/>
  <c r="K41" i="5"/>
  <c r="F32" i="3"/>
  <c r="E32" i="3"/>
  <c r="D32" i="3"/>
  <c r="C21" i="14"/>
  <c r="K36" i="34"/>
  <c r="J36" i="34"/>
  <c r="I36" i="34"/>
  <c r="H36" i="34"/>
  <c r="G36" i="34"/>
  <c r="D36" i="34"/>
  <c r="H31" i="30"/>
  <c r="H30" i="30"/>
  <c r="H29" i="30"/>
  <c r="H28" i="30"/>
  <c r="H26" i="30"/>
  <c r="H22" i="30"/>
  <c r="H17" i="30"/>
  <c r="D31" i="28"/>
  <c r="H47" i="24" l="1"/>
  <c r="H42" i="25" s="1"/>
  <c r="I47" i="24"/>
  <c r="J47" i="24"/>
  <c r="L47" i="24"/>
  <c r="H48" i="24"/>
  <c r="I48" i="24"/>
  <c r="J48" i="24"/>
  <c r="L48" i="24"/>
  <c r="L43" i="25" s="1"/>
  <c r="H50" i="24"/>
  <c r="H45" i="25" s="1"/>
  <c r="I50" i="24"/>
  <c r="J50" i="24"/>
  <c r="L50" i="24"/>
  <c r="V50" i="24"/>
  <c r="V45" i="25" s="1"/>
  <c r="H51" i="24"/>
  <c r="H46" i="25" s="1"/>
  <c r="I51" i="24"/>
  <c r="I46" i="25" s="1"/>
  <c r="J51" i="24"/>
  <c r="J46" i="25" s="1"/>
  <c r="L51" i="24"/>
  <c r="L46" i="25" s="1"/>
  <c r="V51" i="24"/>
  <c r="H52" i="24"/>
  <c r="I52" i="24"/>
  <c r="J52" i="24"/>
  <c r="J47" i="25" s="1"/>
  <c r="L52" i="24"/>
  <c r="L47" i="25" s="1"/>
  <c r="V52" i="24"/>
  <c r="V47" i="25" s="1"/>
  <c r="H53" i="24"/>
  <c r="H48" i="25" s="1"/>
  <c r="I53" i="24"/>
  <c r="I48" i="25" s="1"/>
  <c r="J53" i="24"/>
  <c r="L53" i="24"/>
  <c r="V53" i="24"/>
  <c r="H54" i="24"/>
  <c r="I54" i="24"/>
  <c r="I49" i="25" s="1"/>
  <c r="J54" i="24"/>
  <c r="J49" i="25" s="1"/>
  <c r="L54" i="24"/>
  <c r="L49" i="25" s="1"/>
  <c r="V54" i="24"/>
  <c r="H19" i="30" s="1"/>
  <c r="H56" i="24"/>
  <c r="I56" i="24"/>
  <c r="J56" i="24"/>
  <c r="L56" i="24"/>
  <c r="H57" i="24"/>
  <c r="H52" i="25" s="1"/>
  <c r="I57" i="24"/>
  <c r="I52" i="25" s="1"/>
  <c r="J57" i="24"/>
  <c r="J52" i="25" s="1"/>
  <c r="L57" i="24"/>
  <c r="L52" i="25" s="1"/>
  <c r="H58" i="24"/>
  <c r="I58" i="24"/>
  <c r="I53" i="25" s="1"/>
  <c r="J58" i="24"/>
  <c r="L58" i="24"/>
  <c r="L53" i="25" s="1"/>
  <c r="H59" i="24"/>
  <c r="H54" i="25" s="1"/>
  <c r="I59" i="24"/>
  <c r="I54" i="25" s="1"/>
  <c r="J59" i="24"/>
  <c r="J54" i="25" s="1"/>
  <c r="L59" i="24"/>
  <c r="L54" i="25" s="1"/>
  <c r="H46" i="24"/>
  <c r="H41" i="25" s="1"/>
  <c r="I46" i="24"/>
  <c r="I41" i="25" s="1"/>
  <c r="J46" i="24"/>
  <c r="J41" i="25" s="1"/>
  <c r="L46" i="24"/>
  <c r="L41" i="25" s="1"/>
  <c r="H45" i="24"/>
  <c r="H40" i="25" s="1"/>
  <c r="I45" i="24"/>
  <c r="I40" i="25" s="1"/>
  <c r="J45" i="24"/>
  <c r="J40" i="25" s="1"/>
  <c r="L45" i="24"/>
  <c r="L40" i="25" s="1"/>
  <c r="I42" i="25"/>
  <c r="J42" i="25"/>
  <c r="L42" i="25"/>
  <c r="H43" i="25"/>
  <c r="I43" i="25"/>
  <c r="J43" i="25"/>
  <c r="I45" i="25"/>
  <c r="J45" i="25"/>
  <c r="L45" i="25"/>
  <c r="V46" i="25"/>
  <c r="H47" i="25"/>
  <c r="I47" i="25"/>
  <c r="J48" i="25"/>
  <c r="L48" i="25"/>
  <c r="V48" i="25"/>
  <c r="H49" i="25"/>
  <c r="H51" i="25"/>
  <c r="I51" i="25"/>
  <c r="J51" i="25"/>
  <c r="L51" i="25"/>
  <c r="H53" i="25"/>
  <c r="J53" i="25"/>
  <c r="V49" i="25" l="1"/>
  <c r="L50" i="25"/>
  <c r="J50" i="25"/>
  <c r="H50" i="25"/>
  <c r="V44" i="25"/>
  <c r="L44" i="25"/>
  <c r="J44" i="25"/>
  <c r="H44" i="25"/>
  <c r="I50" i="25"/>
  <c r="I44" i="25"/>
  <c r="G19" i="18" l="1"/>
  <c r="C18" i="13"/>
  <c r="F16" i="4"/>
  <c r="E16" i="4"/>
  <c r="D16" i="4"/>
  <c r="L60" i="24" l="1"/>
  <c r="L55" i="25" s="1"/>
  <c r="L44" i="24"/>
  <c r="L39" i="25" s="1"/>
  <c r="L43" i="24"/>
  <c r="L38" i="25" s="1"/>
  <c r="L42" i="24"/>
  <c r="L37" i="25" s="1"/>
  <c r="L41" i="24"/>
  <c r="L36" i="25" s="1"/>
  <c r="L40" i="24"/>
  <c r="L35" i="25" s="1"/>
  <c r="L39" i="24"/>
  <c r="L34" i="25" s="1"/>
  <c r="L38" i="24"/>
  <c r="L33" i="25" s="1"/>
  <c r="L37" i="24"/>
  <c r="L32" i="25" s="1"/>
  <c r="L36" i="24"/>
  <c r="L31" i="25" s="1"/>
  <c r="L34" i="24"/>
  <c r="L29" i="25" s="1"/>
  <c r="L33" i="24"/>
  <c r="L28" i="25" s="1"/>
  <c r="L32" i="24"/>
  <c r="L27" i="25" s="1"/>
  <c r="L31" i="24"/>
  <c r="L26" i="25" s="1"/>
  <c r="L30" i="24"/>
  <c r="L25" i="25" s="1"/>
  <c r="L29" i="24"/>
  <c r="L24" i="25" s="1"/>
  <c r="L28" i="24"/>
  <c r="L23" i="25" s="1"/>
  <c r="L25" i="24"/>
  <c r="L24" i="24"/>
  <c r="L23" i="24"/>
  <c r="L22" i="24"/>
  <c r="L21" i="24"/>
  <c r="L20" i="24"/>
  <c r="L17" i="24"/>
  <c r="L14" i="24"/>
  <c r="L13" i="24"/>
  <c r="L12" i="24"/>
  <c r="L11" i="24"/>
  <c r="L10" i="24"/>
  <c r="L30" i="25" l="1"/>
  <c r="G31" i="28"/>
  <c r="G16" i="27"/>
  <c r="L22" i="25"/>
  <c r="E31" i="28"/>
  <c r="E16" i="27"/>
  <c r="F31" i="28"/>
  <c r="F16" i="27"/>
  <c r="K23" i="5"/>
  <c r="K24" i="5"/>
  <c r="K25" i="5"/>
  <c r="K26" i="5"/>
  <c r="K27" i="5"/>
  <c r="K28" i="5"/>
  <c r="K29" i="5"/>
  <c r="K31" i="5"/>
  <c r="K32" i="5"/>
  <c r="K33" i="5"/>
  <c r="K34" i="5"/>
  <c r="K35" i="5"/>
  <c r="K36" i="5"/>
  <c r="K37" i="5"/>
  <c r="K38" i="5"/>
  <c r="K39" i="5"/>
  <c r="K42" i="5"/>
  <c r="K43" i="5"/>
  <c r="K45" i="5"/>
  <c r="K46" i="5"/>
  <c r="K47" i="5"/>
  <c r="K48" i="5"/>
  <c r="K51" i="5"/>
  <c r="K52" i="5"/>
  <c r="K54" i="5"/>
  <c r="K55" i="5"/>
  <c r="K15" i="5"/>
  <c r="F37" i="22" s="1"/>
  <c r="K16" i="5"/>
  <c r="G37" i="22" s="1"/>
  <c r="K17" i="5"/>
  <c r="H37" i="22" s="1"/>
  <c r="K18" i="5"/>
  <c r="I37" i="22" s="1"/>
  <c r="K19" i="5"/>
  <c r="J37" i="22" s="1"/>
  <c r="K12" i="5"/>
  <c r="C37" i="22" s="1"/>
  <c r="L21" i="25" l="1"/>
  <c r="E37" i="2"/>
  <c r="E32" i="2"/>
  <c r="U48" i="24" l="1"/>
  <c r="U43" i="25" s="1"/>
  <c r="AD56" i="24"/>
  <c r="AD51" i="25" s="1"/>
  <c r="AD57" i="24"/>
  <c r="AD52" i="25" s="1"/>
  <c r="AD59" i="24"/>
  <c r="AD54" i="25" s="1"/>
  <c r="AD50" i="24"/>
  <c r="AD45" i="25" s="1"/>
  <c r="AD51" i="24"/>
  <c r="AD46" i="25" s="1"/>
  <c r="AD52" i="24"/>
  <c r="AD47" i="25" s="1"/>
  <c r="AD53" i="24"/>
  <c r="AD48" i="25" s="1"/>
  <c r="AC49" i="5"/>
  <c r="AC40" i="5"/>
  <c r="AD47" i="24"/>
  <c r="AD42" i="25" s="1"/>
  <c r="AD48" i="24"/>
  <c r="AD43" i="25" s="1"/>
  <c r="AD58" i="24" l="1"/>
  <c r="E27" i="20"/>
  <c r="AC53" i="5"/>
  <c r="AD46" i="24"/>
  <c r="AD41" i="25" s="1"/>
  <c r="AC41" i="5"/>
  <c r="L28" i="19"/>
  <c r="AD45" i="24"/>
  <c r="G27" i="18"/>
  <c r="AD54" i="24"/>
  <c r="AD44" i="25"/>
  <c r="M28" i="19"/>
  <c r="AC21" i="1"/>
  <c r="AC29" i="1"/>
  <c r="N28" i="31" l="1"/>
  <c r="AD49" i="25"/>
  <c r="H27" i="30"/>
  <c r="AD53" i="25"/>
  <c r="AD50" i="25" s="1"/>
  <c r="F27" i="32"/>
  <c r="M28" i="31"/>
  <c r="AD40" i="25"/>
  <c r="AC43" i="1"/>
  <c r="AD49" i="24" s="1"/>
  <c r="AC49" i="1"/>
  <c r="AD55" i="24" s="1"/>
  <c r="AC56" i="24"/>
  <c r="AC51" i="25" s="1"/>
  <c r="AC57" i="24"/>
  <c r="AC52" i="25" s="1"/>
  <c r="AC50" i="24"/>
  <c r="AC45" i="25" s="1"/>
  <c r="AC51" i="24"/>
  <c r="AC46" i="25" s="1"/>
  <c r="AC52" i="24"/>
  <c r="AC47" i="25" s="1"/>
  <c r="AC53" i="24"/>
  <c r="AC48" i="25" s="1"/>
  <c r="AB49" i="5"/>
  <c r="AC48" i="24"/>
  <c r="AC43" i="25" s="1"/>
  <c r="AC47" i="24" l="1"/>
  <c r="AC42" i="25" s="1"/>
  <c r="AC59" i="24"/>
  <c r="AC54" i="25" s="1"/>
  <c r="AC46" i="24"/>
  <c r="N27" i="31" s="1"/>
  <c r="AB41" i="5"/>
  <c r="AC45" i="24"/>
  <c r="AC40" i="25" s="1"/>
  <c r="AB40" i="5"/>
  <c r="AC58" i="24"/>
  <c r="AB53" i="5"/>
  <c r="E26" i="20"/>
  <c r="G26" i="18"/>
  <c r="AC54" i="24"/>
  <c r="AC49" i="25" s="1"/>
  <c r="AC44" i="25"/>
  <c r="L27" i="19"/>
  <c r="M27" i="19"/>
  <c r="AB29" i="1"/>
  <c r="AB43" i="1"/>
  <c r="AC49" i="24" s="1"/>
  <c r="AB49" i="1"/>
  <c r="AC55" i="24" s="1"/>
  <c r="AB21" i="1"/>
  <c r="AB56" i="24"/>
  <c r="AB51" i="25" s="1"/>
  <c r="AB57" i="24"/>
  <c r="AB52" i="25" s="1"/>
  <c r="AB59" i="24"/>
  <c r="AB54" i="25" s="1"/>
  <c r="AB50" i="24"/>
  <c r="AB45" i="25" s="1"/>
  <c r="AB51" i="24"/>
  <c r="AB46" i="25" s="1"/>
  <c r="AB52" i="24"/>
  <c r="AB47" i="25" s="1"/>
  <c r="AB53" i="24"/>
  <c r="AB48" i="25" s="1"/>
  <c r="AA49" i="5"/>
  <c r="AA40" i="5"/>
  <c r="AB47" i="24"/>
  <c r="AB42" i="25" s="1"/>
  <c r="AB48" i="24"/>
  <c r="AB43" i="25" s="1"/>
  <c r="M27" i="31" l="1"/>
  <c r="AC41" i="25"/>
  <c r="AB46" i="24"/>
  <c r="AB41" i="25" s="1"/>
  <c r="AA41" i="5"/>
  <c r="AC53" i="25"/>
  <c r="AC50" i="25" s="1"/>
  <c r="F26" i="32"/>
  <c r="AB58" i="24"/>
  <c r="E25" i="20"/>
  <c r="AA53" i="5"/>
  <c r="L26" i="19"/>
  <c r="AB45" i="24"/>
  <c r="G25" i="18"/>
  <c r="AB54" i="24"/>
  <c r="AB44" i="25"/>
  <c r="M26" i="19"/>
  <c r="AA43" i="1"/>
  <c r="AB49" i="24" s="1"/>
  <c r="AA49" i="1"/>
  <c r="AB55" i="24" s="1"/>
  <c r="AA56" i="24"/>
  <c r="AA51" i="25" s="1"/>
  <c r="AA57" i="24"/>
  <c r="AA52" i="25" s="1"/>
  <c r="AA59" i="24"/>
  <c r="AA54" i="25" s="1"/>
  <c r="AA50" i="24"/>
  <c r="AA45" i="25" s="1"/>
  <c r="AA51" i="24"/>
  <c r="AA46" i="25" s="1"/>
  <c r="AA52" i="24"/>
  <c r="AA47" i="25" s="1"/>
  <c r="AA53" i="24"/>
  <c r="AA48" i="25" s="1"/>
  <c r="Z49" i="5"/>
  <c r="Z40" i="5"/>
  <c r="AA47" i="24"/>
  <c r="AA42" i="25" s="1"/>
  <c r="AA48" i="24"/>
  <c r="AA43" i="25" s="1"/>
  <c r="AA58" i="24" l="1"/>
  <c r="Z53" i="5"/>
  <c r="E24" i="20"/>
  <c r="AB53" i="25"/>
  <c r="AB50" i="25" s="1"/>
  <c r="F25" i="32"/>
  <c r="N26" i="31"/>
  <c r="AB49" i="25"/>
  <c r="H25" i="30"/>
  <c r="AA46" i="24"/>
  <c r="N25" i="31" s="1"/>
  <c r="Z41" i="5"/>
  <c r="M26" i="31"/>
  <c r="AB40" i="25"/>
  <c r="L25" i="19"/>
  <c r="AA45" i="24"/>
  <c r="G24" i="18"/>
  <c r="AA54" i="24"/>
  <c r="AA44" i="25"/>
  <c r="M25" i="19"/>
  <c r="Z43" i="1"/>
  <c r="AA49" i="24" s="1"/>
  <c r="Z49" i="1"/>
  <c r="AA55" i="24" s="1"/>
  <c r="Z29" i="1"/>
  <c r="Z21" i="1"/>
  <c r="Z56" i="24"/>
  <c r="Z51" i="25" s="1"/>
  <c r="Z57" i="24"/>
  <c r="Z52" i="25" s="1"/>
  <c r="Z59" i="24"/>
  <c r="Z54" i="25" s="1"/>
  <c r="Z50" i="24"/>
  <c r="Z45" i="25" s="1"/>
  <c r="Z51" i="24"/>
  <c r="Z46" i="25" s="1"/>
  <c r="Z52" i="24"/>
  <c r="Z47" i="25" s="1"/>
  <c r="Z53" i="24"/>
  <c r="Z48" i="25" s="1"/>
  <c r="Y49" i="5"/>
  <c r="Y40" i="5"/>
  <c r="Z47" i="24"/>
  <c r="Z42" i="25" s="1"/>
  <c r="Z48" i="24"/>
  <c r="Z43" i="25" s="1"/>
  <c r="AA53" i="25" l="1"/>
  <c r="AA50" i="25" s="1"/>
  <c r="F24" i="32"/>
  <c r="Z58" i="24"/>
  <c r="E23" i="20"/>
  <c r="Y53" i="5"/>
  <c r="AA41" i="25"/>
  <c r="Z46" i="24"/>
  <c r="Z41" i="25" s="1"/>
  <c r="Y41" i="5"/>
  <c r="AA49" i="25"/>
  <c r="H24" i="30"/>
  <c r="M25" i="31"/>
  <c r="AA40" i="25"/>
  <c r="L24" i="19"/>
  <c r="Z45" i="24"/>
  <c r="G23" i="18"/>
  <c r="Z54" i="24"/>
  <c r="Z44" i="25"/>
  <c r="M24" i="19"/>
  <c r="Y49" i="1"/>
  <c r="Z55" i="24" s="1"/>
  <c r="Y29" i="1"/>
  <c r="Y43" i="1"/>
  <c r="Z49" i="24" s="1"/>
  <c r="Y21" i="1"/>
  <c r="Y56" i="24"/>
  <c r="Y51" i="25" s="1"/>
  <c r="Y57" i="24"/>
  <c r="Y52" i="25" s="1"/>
  <c r="Y59" i="24"/>
  <c r="Y54" i="25" s="1"/>
  <c r="Y50" i="24"/>
  <c r="Y45" i="25" s="1"/>
  <c r="Y51" i="24"/>
  <c r="Y46" i="25" s="1"/>
  <c r="Y52" i="24"/>
  <c r="Y47" i="25" s="1"/>
  <c r="Y53" i="24"/>
  <c r="Y48" i="25" s="1"/>
  <c r="X49" i="5"/>
  <c r="X40" i="5"/>
  <c r="Y48" i="24"/>
  <c r="Y43" i="25" s="1"/>
  <c r="N24" i="31" l="1"/>
  <c r="Y47" i="24"/>
  <c r="Y42" i="25" s="1"/>
  <c r="Y58" i="24"/>
  <c r="X53" i="5"/>
  <c r="E22" i="20"/>
  <c r="Z53" i="25"/>
  <c r="Z50" i="25" s="1"/>
  <c r="F23" i="32"/>
  <c r="Y46" i="24"/>
  <c r="Y41" i="25" s="1"/>
  <c r="X41" i="5"/>
  <c r="Z49" i="25"/>
  <c r="H23" i="30"/>
  <c r="M24" i="31"/>
  <c r="Z40" i="25"/>
  <c r="L23" i="19"/>
  <c r="Y45" i="24"/>
  <c r="G22" i="18"/>
  <c r="Y54" i="24"/>
  <c r="Y49" i="25" s="1"/>
  <c r="Y44" i="25"/>
  <c r="M23" i="19"/>
  <c r="X43" i="1"/>
  <c r="Y49" i="24" s="1"/>
  <c r="X49" i="1"/>
  <c r="Y55" i="24" s="1"/>
  <c r="X21" i="1"/>
  <c r="X29" i="1"/>
  <c r="N23" i="31" l="1"/>
  <c r="Y53" i="25"/>
  <c r="Y50" i="25" s="1"/>
  <c r="F22" i="32"/>
  <c r="M23" i="31"/>
  <c r="Y40" i="25"/>
  <c r="W56" i="24"/>
  <c r="W51" i="25" s="1"/>
  <c r="W57" i="24"/>
  <c r="W52" i="25" s="1"/>
  <c r="V53" i="5"/>
  <c r="W59" i="24"/>
  <c r="W54" i="25" s="1"/>
  <c r="W50" i="24"/>
  <c r="W45" i="25" s="1"/>
  <c r="W51" i="24"/>
  <c r="W46" i="25" s="1"/>
  <c r="W52" i="24"/>
  <c r="W47" i="25" s="1"/>
  <c r="W53" i="24"/>
  <c r="W48" i="25" s="1"/>
  <c r="V49" i="5"/>
  <c r="V40" i="5"/>
  <c r="V41" i="5"/>
  <c r="W48" i="24"/>
  <c r="W43" i="25" s="1"/>
  <c r="M21" i="19" l="1"/>
  <c r="W46" i="24"/>
  <c r="L21" i="19"/>
  <c r="W45" i="24"/>
  <c r="G20" i="18"/>
  <c r="W54" i="24"/>
  <c r="W44" i="25"/>
  <c r="E20" i="20"/>
  <c r="W58" i="24"/>
  <c r="V56" i="24"/>
  <c r="V51" i="25" s="1"/>
  <c r="V57" i="24"/>
  <c r="V52" i="25" s="1"/>
  <c r="U53" i="5"/>
  <c r="V59" i="24"/>
  <c r="V54" i="25" s="1"/>
  <c r="U40" i="5"/>
  <c r="U41" i="5"/>
  <c r="V48" i="24"/>
  <c r="V43" i="25" s="1"/>
  <c r="V47" i="24" l="1"/>
  <c r="V42" i="25" s="1"/>
  <c r="W53" i="25"/>
  <c r="W50" i="25" s="1"/>
  <c r="F20" i="32"/>
  <c r="W49" i="25"/>
  <c r="H20" i="30"/>
  <c r="L20" i="19"/>
  <c r="V45" i="24"/>
  <c r="M21" i="31"/>
  <c r="W40" i="25"/>
  <c r="W41" i="25"/>
  <c r="N21" i="31"/>
  <c r="M20" i="19"/>
  <c r="V46" i="24"/>
  <c r="E19" i="20"/>
  <c r="V58" i="24"/>
  <c r="U56" i="24"/>
  <c r="U51" i="25" s="1"/>
  <c r="U57" i="24"/>
  <c r="U52" i="25" s="1"/>
  <c r="T53" i="5"/>
  <c r="U59" i="24"/>
  <c r="U54" i="25" s="1"/>
  <c r="U50" i="24"/>
  <c r="U45" i="25" s="1"/>
  <c r="U51" i="24"/>
  <c r="U46" i="25" s="1"/>
  <c r="U52" i="24"/>
  <c r="U47" i="25" s="1"/>
  <c r="U53" i="24"/>
  <c r="U48" i="25" s="1"/>
  <c r="T49" i="5"/>
  <c r="T40" i="5"/>
  <c r="T41" i="5"/>
  <c r="U47" i="24"/>
  <c r="U42" i="25" s="1"/>
  <c r="V53" i="25" l="1"/>
  <c r="V50" i="25" s="1"/>
  <c r="F19" i="32"/>
  <c r="M19" i="19"/>
  <c r="U46" i="24"/>
  <c r="N20" i="31"/>
  <c r="V41" i="25"/>
  <c r="M20" i="31"/>
  <c r="V40" i="25"/>
  <c r="L19" i="19"/>
  <c r="U45" i="24"/>
  <c r="G18" i="18"/>
  <c r="U54" i="24"/>
  <c r="U44" i="25"/>
  <c r="E18" i="20"/>
  <c r="U58" i="24"/>
  <c r="T56" i="24"/>
  <c r="T51" i="25" s="1"/>
  <c r="T57" i="24"/>
  <c r="T52" i="25" s="1"/>
  <c r="S53" i="5"/>
  <c r="T59" i="24"/>
  <c r="T54" i="25" s="1"/>
  <c r="T50" i="24"/>
  <c r="T45" i="25" s="1"/>
  <c r="T51" i="24"/>
  <c r="T46" i="25" s="1"/>
  <c r="T52" i="24"/>
  <c r="T47" i="25" s="1"/>
  <c r="T53" i="24"/>
  <c r="T48" i="25" s="1"/>
  <c r="S49" i="5"/>
  <c r="S40" i="5"/>
  <c r="S41" i="5"/>
  <c r="T47" i="24"/>
  <c r="T42" i="25" s="1"/>
  <c r="T48" i="24"/>
  <c r="T43" i="25" s="1"/>
  <c r="U49" i="25" l="1"/>
  <c r="H18" i="30"/>
  <c r="U53" i="25"/>
  <c r="U50" i="25" s="1"/>
  <c r="F18" i="32"/>
  <c r="M18" i="19"/>
  <c r="T46" i="24"/>
  <c r="M19" i="31"/>
  <c r="U40" i="25"/>
  <c r="N19" i="31"/>
  <c r="U41" i="25"/>
  <c r="L18" i="19"/>
  <c r="T45" i="24"/>
  <c r="G17" i="18"/>
  <c r="T54" i="24"/>
  <c r="T49" i="25" s="1"/>
  <c r="T44" i="25"/>
  <c r="E17" i="20"/>
  <c r="T58" i="24"/>
  <c r="R56" i="24"/>
  <c r="R51" i="25" s="1"/>
  <c r="Q53" i="5"/>
  <c r="R59" i="24"/>
  <c r="R54" i="25" s="1"/>
  <c r="R50" i="24"/>
  <c r="R45" i="25" s="1"/>
  <c r="R51" i="24"/>
  <c r="R46" i="25" s="1"/>
  <c r="R52" i="24"/>
  <c r="R47" i="25" s="1"/>
  <c r="Q49" i="5"/>
  <c r="Q41" i="5"/>
  <c r="R48" i="24"/>
  <c r="R43" i="25" s="1"/>
  <c r="R47" i="24" l="1"/>
  <c r="R42" i="25" s="1"/>
  <c r="R53" i="24"/>
  <c r="R48" i="25" s="1"/>
  <c r="R44" i="25" s="1"/>
  <c r="R57" i="24"/>
  <c r="R52" i="25" s="1"/>
  <c r="R45" i="24"/>
  <c r="M16" i="31" s="1"/>
  <c r="Q40" i="5"/>
  <c r="T53" i="25"/>
  <c r="T50" i="25" s="1"/>
  <c r="F17" i="32"/>
  <c r="M16" i="19"/>
  <c r="R46" i="24"/>
  <c r="M18" i="31"/>
  <c r="T40" i="25"/>
  <c r="N18" i="31"/>
  <c r="T41" i="25"/>
  <c r="G15" i="18"/>
  <c r="R54" i="24"/>
  <c r="E15" i="20"/>
  <c r="R58" i="24"/>
  <c r="L16" i="19"/>
  <c r="S56" i="24"/>
  <c r="S51" i="25" s="1"/>
  <c r="R53" i="5"/>
  <c r="S59" i="24"/>
  <c r="S54" i="25" s="1"/>
  <c r="S50" i="24"/>
  <c r="S45" i="25" s="1"/>
  <c r="S51" i="24"/>
  <c r="S46" i="25" s="1"/>
  <c r="S52" i="24"/>
  <c r="S47" i="25" s="1"/>
  <c r="R49" i="5"/>
  <c r="R41" i="5"/>
  <c r="S48" i="24"/>
  <c r="S43" i="25" s="1"/>
  <c r="S53" i="24" l="1"/>
  <c r="S48" i="25" s="1"/>
  <c r="S44" i="25" s="1"/>
  <c r="S57" i="24"/>
  <c r="S52" i="25" s="1"/>
  <c r="S47" i="24"/>
  <c r="S42" i="25" s="1"/>
  <c r="R53" i="25"/>
  <c r="R50" i="25" s="1"/>
  <c r="F15" i="32"/>
  <c r="R40" i="25"/>
  <c r="S45" i="24"/>
  <c r="S40" i="25" s="1"/>
  <c r="R40" i="5"/>
  <c r="R49" i="25"/>
  <c r="H15" i="30"/>
  <c r="G16" i="18"/>
  <c r="S54" i="24"/>
  <c r="E16" i="20"/>
  <c r="S58" i="24"/>
  <c r="N16" i="31"/>
  <c r="R41" i="25"/>
  <c r="M17" i="19"/>
  <c r="S46" i="24"/>
  <c r="L17" i="19"/>
  <c r="R43" i="1"/>
  <c r="S49" i="24" s="1"/>
  <c r="R49" i="1"/>
  <c r="S55" i="24" s="1"/>
  <c r="P53" i="5"/>
  <c r="Q50" i="24"/>
  <c r="Q45" i="25" s="1"/>
  <c r="Q51" i="24"/>
  <c r="Q46" i="25" s="1"/>
  <c r="Q52" i="24"/>
  <c r="Q47" i="25" s="1"/>
  <c r="P49" i="5"/>
  <c r="P41" i="5"/>
  <c r="Q48" i="24"/>
  <c r="Q43" i="25" s="1"/>
  <c r="R29" i="1"/>
  <c r="R21" i="1"/>
  <c r="K21" i="1"/>
  <c r="C35" i="17" s="1"/>
  <c r="M17" i="31" l="1"/>
  <c r="Q53" i="24"/>
  <c r="Q48" i="25" s="1"/>
  <c r="Q44" i="25" s="1"/>
  <c r="Q59" i="24"/>
  <c r="Q54" i="25" s="1"/>
  <c r="Q57" i="24"/>
  <c r="Q52" i="25" s="1"/>
  <c r="Q47" i="24"/>
  <c r="Q42" i="25" s="1"/>
  <c r="Q56" i="24"/>
  <c r="Q51" i="25" s="1"/>
  <c r="Q45" i="24"/>
  <c r="M15" i="31" s="1"/>
  <c r="P40" i="5"/>
  <c r="S49" i="25"/>
  <c r="H16" i="30"/>
  <c r="S53" i="25"/>
  <c r="S50" i="25" s="1"/>
  <c r="F16" i="32"/>
  <c r="G14" i="18"/>
  <c r="Q54" i="24"/>
  <c r="E14" i="20"/>
  <c r="Q58" i="24"/>
  <c r="N17" i="31"/>
  <c r="S41" i="25"/>
  <c r="M15" i="19"/>
  <c r="Q46" i="24"/>
  <c r="L15" i="19"/>
  <c r="L27" i="24"/>
  <c r="G32" i="29" s="1"/>
  <c r="K22" i="5"/>
  <c r="P21" i="1"/>
  <c r="P49" i="1"/>
  <c r="Q55" i="24" s="1"/>
  <c r="P43" i="1"/>
  <c r="Q49" i="24" s="1"/>
  <c r="P29" i="1"/>
  <c r="O53" i="5"/>
  <c r="P50" i="24"/>
  <c r="P45" i="25" s="1"/>
  <c r="P51" i="24"/>
  <c r="P46" i="25" s="1"/>
  <c r="P52" i="24"/>
  <c r="P47" i="25" s="1"/>
  <c r="O49" i="5"/>
  <c r="O41" i="5"/>
  <c r="P48" i="24"/>
  <c r="P43" i="25" s="1"/>
  <c r="P53" i="24" l="1"/>
  <c r="P48" i="25" s="1"/>
  <c r="P44" i="25" s="1"/>
  <c r="P59" i="24"/>
  <c r="P54" i="25" s="1"/>
  <c r="P57" i="24"/>
  <c r="P52" i="25" s="1"/>
  <c r="P47" i="24"/>
  <c r="P42" i="25" s="1"/>
  <c r="P56" i="24"/>
  <c r="P51" i="25" s="1"/>
  <c r="Q53" i="25"/>
  <c r="Q50" i="25" s="1"/>
  <c r="F14" i="32"/>
  <c r="P45" i="24"/>
  <c r="M14" i="31" s="1"/>
  <c r="O40" i="5"/>
  <c r="Q40" i="25"/>
  <c r="Q49" i="25"/>
  <c r="H14" i="30"/>
  <c r="M14" i="19"/>
  <c r="P46" i="24"/>
  <c r="N15" i="31"/>
  <c r="Q41" i="25"/>
  <c r="G13" i="18"/>
  <c r="P54" i="24"/>
  <c r="E13" i="20"/>
  <c r="P58" i="24"/>
  <c r="L14" i="19"/>
  <c r="O43" i="1"/>
  <c r="P49" i="24" s="1"/>
  <c r="O49" i="1"/>
  <c r="P55" i="24" s="1"/>
  <c r="O29" i="1"/>
  <c r="O21" i="1"/>
  <c r="O56" i="24"/>
  <c r="O51" i="25" s="1"/>
  <c r="O57" i="24"/>
  <c r="O52" i="25" s="1"/>
  <c r="N53" i="5"/>
  <c r="O59" i="24"/>
  <c r="O54" i="25" s="1"/>
  <c r="O51" i="24"/>
  <c r="O46" i="25" s="1"/>
  <c r="O52" i="24"/>
  <c r="O47" i="25" s="1"/>
  <c r="N49" i="5"/>
  <c r="N40" i="5"/>
  <c r="N41" i="5"/>
  <c r="O48" i="24"/>
  <c r="O43" i="25" s="1"/>
  <c r="O47" i="24" l="1"/>
  <c r="O42" i="25" s="1"/>
  <c r="O50" i="24"/>
  <c r="O45" i="25" s="1"/>
  <c r="O53" i="24"/>
  <c r="O48" i="25" s="1"/>
  <c r="P40" i="25"/>
  <c r="P49" i="25"/>
  <c r="H13" i="30"/>
  <c r="P53" i="25"/>
  <c r="P50" i="25" s="1"/>
  <c r="F13" i="32"/>
  <c r="M13" i="19"/>
  <c r="O46" i="24"/>
  <c r="L13" i="19"/>
  <c r="O45" i="24"/>
  <c r="G12" i="18"/>
  <c r="O54" i="24"/>
  <c r="E12" i="20"/>
  <c r="O58" i="24"/>
  <c r="N14" i="31"/>
  <c r="P41" i="25"/>
  <c r="N21" i="1"/>
  <c r="N29" i="1"/>
  <c r="N43" i="1"/>
  <c r="O49" i="24" s="1"/>
  <c r="N49" i="1"/>
  <c r="O55" i="24" s="1"/>
  <c r="N57" i="24"/>
  <c r="N52" i="25" s="1"/>
  <c r="M53" i="5"/>
  <c r="N59" i="24"/>
  <c r="N54" i="25" s="1"/>
  <c r="N50" i="24"/>
  <c r="N45" i="25" s="1"/>
  <c r="N51" i="24"/>
  <c r="N46" i="25" s="1"/>
  <c r="N52" i="24"/>
  <c r="N47" i="25" s="1"/>
  <c r="N53" i="24"/>
  <c r="N48" i="25" s="1"/>
  <c r="M49" i="5"/>
  <c r="M41" i="5"/>
  <c r="N48" i="24"/>
  <c r="N43" i="25" s="1"/>
  <c r="O44" i="25" l="1"/>
  <c r="N47" i="24"/>
  <c r="N42" i="25" s="1"/>
  <c r="N56" i="24"/>
  <c r="N51" i="25" s="1"/>
  <c r="O53" i="25"/>
  <c r="O50" i="25" s="1"/>
  <c r="F12" i="32"/>
  <c r="N45" i="24"/>
  <c r="N40" i="25" s="1"/>
  <c r="M40" i="5"/>
  <c r="O49" i="25"/>
  <c r="H12" i="30"/>
  <c r="G11" i="18"/>
  <c r="N54" i="24"/>
  <c r="N44" i="25"/>
  <c r="E11" i="20"/>
  <c r="N58" i="24"/>
  <c r="M12" i="19"/>
  <c r="N46" i="24"/>
  <c r="M13" i="31"/>
  <c r="O40" i="25"/>
  <c r="N13" i="31"/>
  <c r="O41" i="25"/>
  <c r="L12" i="19"/>
  <c r="M49" i="1"/>
  <c r="N55" i="24" s="1"/>
  <c r="M43" i="1"/>
  <c r="N49" i="24" s="1"/>
  <c r="M21" i="1"/>
  <c r="M29" i="1"/>
  <c r="M12" i="31" l="1"/>
  <c r="N49" i="25"/>
  <c r="H11" i="30"/>
  <c r="N53" i="25"/>
  <c r="N50" i="25" s="1"/>
  <c r="F11" i="32"/>
  <c r="N12" i="31"/>
  <c r="N41" i="25"/>
  <c r="K43" i="1"/>
  <c r="K49" i="1"/>
  <c r="K29" i="1"/>
  <c r="D35" i="17" s="1"/>
  <c r="F35" i="17" l="1"/>
  <c r="L55" i="24"/>
  <c r="F32" i="29" s="1"/>
  <c r="E35" i="17"/>
  <c r="L49" i="24"/>
  <c r="D32" i="29" s="1"/>
  <c r="L35" i="24"/>
  <c r="E32" i="29" s="1"/>
  <c r="K30" i="5"/>
  <c r="K50" i="5"/>
  <c r="K44" i="5"/>
  <c r="K20" i="1"/>
  <c r="G32" i="3" s="1"/>
  <c r="L26" i="24" l="1"/>
  <c r="G35" i="17"/>
  <c r="K21" i="5"/>
  <c r="K57" i="24"/>
  <c r="K52" i="25" s="1"/>
  <c r="K50" i="24"/>
  <c r="K45" i="25" s="1"/>
  <c r="K51" i="24"/>
  <c r="K46" i="25" s="1"/>
  <c r="K52" i="24"/>
  <c r="K47" i="25" s="1"/>
  <c r="K53" i="24"/>
  <c r="K48" i="25" s="1"/>
  <c r="J49" i="5"/>
  <c r="J40" i="5"/>
  <c r="K47" i="24"/>
  <c r="K42" i="25" s="1"/>
  <c r="K48" i="24"/>
  <c r="K43" i="25" s="1"/>
  <c r="D31" i="3"/>
  <c r="K56" i="24" l="1"/>
  <c r="K51" i="25" s="1"/>
  <c r="K59" i="24"/>
  <c r="K54" i="25" s="1"/>
  <c r="H31" i="28"/>
  <c r="H32" i="29"/>
  <c r="K46" i="24"/>
  <c r="K41" i="25" s="1"/>
  <c r="J41" i="5"/>
  <c r="K58" i="24"/>
  <c r="J53" i="5"/>
  <c r="E31" i="20"/>
  <c r="L32" i="19"/>
  <c r="K45" i="24"/>
  <c r="G31" i="18"/>
  <c r="K54" i="24"/>
  <c r="K49" i="25" s="1"/>
  <c r="K44" i="25"/>
  <c r="M32" i="19"/>
  <c r="N32" i="31" l="1"/>
  <c r="K53" i="25"/>
  <c r="K50" i="25" s="1"/>
  <c r="F31" i="32"/>
  <c r="M32" i="31"/>
  <c r="K40" i="25"/>
  <c r="G50" i="24"/>
  <c r="G45" i="25" s="1"/>
  <c r="G51" i="24"/>
  <c r="G46" i="25" s="1"/>
  <c r="G52" i="24"/>
  <c r="G47" i="25" s="1"/>
  <c r="G53" i="24"/>
  <c r="G48" i="25" s="1"/>
  <c r="G48" i="24"/>
  <c r="G43" i="25" s="1"/>
  <c r="D30" i="3"/>
  <c r="G47" i="24" l="1"/>
  <c r="G42" i="25" s="1"/>
  <c r="G56" i="24"/>
  <c r="G51" i="25" s="1"/>
  <c r="G59" i="24"/>
  <c r="G54" i="25" s="1"/>
  <c r="G57" i="24"/>
  <c r="G52" i="25" s="1"/>
  <c r="F49" i="5"/>
  <c r="G30" i="18"/>
  <c r="G46" i="24"/>
  <c r="N31" i="31" s="1"/>
  <c r="F41" i="5"/>
  <c r="G45" i="24"/>
  <c r="M31" i="31" s="1"/>
  <c r="F40" i="5"/>
  <c r="G58" i="24"/>
  <c r="F53" i="5"/>
  <c r="E30" i="20"/>
  <c r="G54" i="24"/>
  <c r="G49" i="25" s="1"/>
  <c r="G44" i="25"/>
  <c r="L31" i="19"/>
  <c r="M31" i="19"/>
  <c r="F57" i="24"/>
  <c r="F52" i="25" s="1"/>
  <c r="F59" i="24"/>
  <c r="F54" i="25" s="1"/>
  <c r="F50" i="24"/>
  <c r="F45" i="25" s="1"/>
  <c r="F51" i="24"/>
  <c r="F46" i="25" s="1"/>
  <c r="F52" i="24"/>
  <c r="F47" i="25" s="1"/>
  <c r="F53" i="24"/>
  <c r="F48" i="25" s="1"/>
  <c r="E49" i="5"/>
  <c r="F48" i="24"/>
  <c r="F43" i="25" s="1"/>
  <c r="F21" i="1"/>
  <c r="G21" i="1"/>
  <c r="H21" i="1"/>
  <c r="I21" i="1"/>
  <c r="D29" i="3"/>
  <c r="F47" i="24" l="1"/>
  <c r="F42" i="25" s="1"/>
  <c r="F56" i="24"/>
  <c r="F51" i="25" s="1"/>
  <c r="G40" i="25"/>
  <c r="F46" i="24"/>
  <c r="N30" i="31" s="1"/>
  <c r="E41" i="5"/>
  <c r="G53" i="25"/>
  <c r="G50" i="25" s="1"/>
  <c r="F30" i="32"/>
  <c r="F45" i="24"/>
  <c r="M30" i="31" s="1"/>
  <c r="E40" i="5"/>
  <c r="F58" i="24"/>
  <c r="E29" i="20"/>
  <c r="E53" i="5"/>
  <c r="G41" i="25"/>
  <c r="G29" i="18"/>
  <c r="F54" i="24"/>
  <c r="F49" i="25" s="1"/>
  <c r="F44" i="25"/>
  <c r="L30" i="19"/>
  <c r="M30" i="19"/>
  <c r="E21" i="1"/>
  <c r="E49" i="1"/>
  <c r="F55" i="24" s="1"/>
  <c r="F49" i="1"/>
  <c r="G55" i="24" s="1"/>
  <c r="G49" i="1"/>
  <c r="H55" i="24" s="1"/>
  <c r="H49" i="1"/>
  <c r="I55" i="24" s="1"/>
  <c r="I49" i="1"/>
  <c r="J55" i="24" s="1"/>
  <c r="E43" i="1"/>
  <c r="F49" i="24" s="1"/>
  <c r="F43" i="1"/>
  <c r="G49" i="24" s="1"/>
  <c r="G43" i="1"/>
  <c r="H49" i="24" s="1"/>
  <c r="H43" i="1"/>
  <c r="I49" i="24" s="1"/>
  <c r="I43" i="1"/>
  <c r="J49" i="24" s="1"/>
  <c r="F40" i="25" l="1"/>
  <c r="F41" i="25"/>
  <c r="F53" i="25"/>
  <c r="F50" i="25" s="1"/>
  <c r="F29" i="32"/>
  <c r="E50" i="24"/>
  <c r="E45" i="25" s="1"/>
  <c r="E51" i="24"/>
  <c r="E46" i="25" s="1"/>
  <c r="E52" i="24"/>
  <c r="E47" i="25" s="1"/>
  <c r="D49" i="5"/>
  <c r="G29" i="1"/>
  <c r="H29" i="1"/>
  <c r="I29" i="1"/>
  <c r="E48" i="24"/>
  <c r="E43" i="25" s="1"/>
  <c r="D28" i="3"/>
  <c r="E47" i="24" l="1"/>
  <c r="E42" i="25" s="1"/>
  <c r="E53" i="24"/>
  <c r="E48" i="25" s="1"/>
  <c r="E44" i="25" s="1"/>
  <c r="E59" i="24"/>
  <c r="E54" i="25" s="1"/>
  <c r="E57" i="24"/>
  <c r="E52" i="25" s="1"/>
  <c r="E56" i="24"/>
  <c r="E51" i="25" s="1"/>
  <c r="E45" i="24"/>
  <c r="M29" i="31" s="1"/>
  <c r="D40" i="5"/>
  <c r="E46" i="24"/>
  <c r="E41" i="25" s="1"/>
  <c r="D41" i="5"/>
  <c r="E58" i="24"/>
  <c r="D53" i="5"/>
  <c r="E28" i="20"/>
  <c r="G28" i="18"/>
  <c r="E54" i="24"/>
  <c r="E49" i="25" s="1"/>
  <c r="L29" i="19"/>
  <c r="M29" i="19"/>
  <c r="D43" i="1"/>
  <c r="E49" i="24" s="1"/>
  <c r="D49" i="1"/>
  <c r="E55" i="24" s="1"/>
  <c r="D21" i="1"/>
  <c r="D29" i="1"/>
  <c r="D56" i="24"/>
  <c r="D57" i="24"/>
  <c r="D58" i="24"/>
  <c r="D53" i="25" s="1"/>
  <c r="D59" i="24"/>
  <c r="D50" i="24"/>
  <c r="D51" i="24"/>
  <c r="D52" i="24"/>
  <c r="D53" i="24"/>
  <c r="D54" i="24"/>
  <c r="D49" i="25" s="1"/>
  <c r="D44" i="24"/>
  <c r="D45" i="24"/>
  <c r="D40" i="25" s="1"/>
  <c r="D46" i="24"/>
  <c r="D41" i="25" s="1"/>
  <c r="D47" i="24"/>
  <c r="D48" i="24"/>
  <c r="N29" i="31" l="1"/>
  <c r="E40" i="25"/>
  <c r="E53" i="25"/>
  <c r="E50" i="25" s="1"/>
  <c r="F28" i="32"/>
  <c r="C40" i="5"/>
  <c r="C53" i="5"/>
  <c r="C41" i="5"/>
  <c r="C49" i="5"/>
  <c r="C21" i="1"/>
  <c r="C8" i="17" s="1"/>
  <c r="C49" i="1"/>
  <c r="C29" i="1"/>
  <c r="D8" i="17" s="1"/>
  <c r="C43" i="1"/>
  <c r="D49" i="24" l="1"/>
  <c r="E8" i="17"/>
  <c r="D55" i="24"/>
  <c r="F8" i="17"/>
  <c r="K34" i="34"/>
  <c r="K33" i="34"/>
  <c r="K32" i="34"/>
  <c r="J34" i="34"/>
  <c r="J33" i="34"/>
  <c r="J32" i="34"/>
  <c r="I34" i="34"/>
  <c r="I33" i="34"/>
  <c r="I32" i="34"/>
  <c r="H34" i="34"/>
  <c r="H33" i="34"/>
  <c r="H32" i="34"/>
  <c r="G34" i="34"/>
  <c r="G33" i="34"/>
  <c r="G32" i="34"/>
  <c r="D34" i="34"/>
  <c r="D33" i="34"/>
  <c r="D32" i="34"/>
  <c r="K20" i="34" l="1"/>
  <c r="J20" i="34"/>
  <c r="I20" i="34"/>
  <c r="H20" i="34"/>
  <c r="G20" i="34"/>
  <c r="F20" i="34"/>
  <c r="E20" i="34"/>
  <c r="D20" i="34"/>
  <c r="U49" i="1"/>
  <c r="V55" i="24" s="1"/>
  <c r="U43" i="1" l="1"/>
  <c r="V49" i="24" s="1"/>
  <c r="U29" i="1"/>
  <c r="U21" i="1"/>
  <c r="S49" i="1"/>
  <c r="T55" i="24" s="1"/>
  <c r="Q21" i="1"/>
  <c r="AA21" i="1" l="1"/>
  <c r="AA29" i="1"/>
  <c r="T29" i="1"/>
  <c r="V43" i="1"/>
  <c r="W49" i="24" s="1"/>
  <c r="V49" i="1"/>
  <c r="W55" i="24" s="1"/>
  <c r="T21" i="1"/>
  <c r="S43" i="1"/>
  <c r="T49" i="24" s="1"/>
  <c r="Q43" i="1"/>
  <c r="R49" i="24" s="1"/>
  <c r="Q49" i="1"/>
  <c r="R55" i="24" s="1"/>
  <c r="S29" i="1"/>
  <c r="T43" i="1"/>
  <c r="U49" i="24" s="1"/>
  <c r="T49" i="1"/>
  <c r="U55" i="24" s="1"/>
  <c r="Q29" i="1"/>
  <c r="S21" i="1"/>
  <c r="E29" i="1"/>
  <c r="J21" i="1" l="1"/>
  <c r="J43" i="1"/>
  <c r="K49" i="24" s="1"/>
  <c r="J49" i="1"/>
  <c r="K55" i="24" s="1"/>
  <c r="J29" i="1"/>
  <c r="F29" i="1"/>
  <c r="E38" i="26"/>
  <c r="D25" i="28" s="1"/>
  <c r="E39" i="26"/>
  <c r="D26" i="28" s="1"/>
  <c r="E22" i="26" l="1"/>
  <c r="D10" i="28" s="1"/>
  <c r="E23" i="26"/>
  <c r="D11" i="28" s="1"/>
  <c r="E24" i="26"/>
  <c r="D12" i="28" s="1"/>
  <c r="E25" i="26"/>
  <c r="D13" i="28" s="1"/>
  <c r="E26" i="26"/>
  <c r="D14" i="28" s="1"/>
  <c r="E27" i="26"/>
  <c r="D15" i="28" s="1"/>
  <c r="E28" i="26"/>
  <c r="D16" i="28" s="1"/>
  <c r="E29" i="26"/>
  <c r="D17" i="28" s="1"/>
  <c r="E30" i="26"/>
  <c r="D18" i="28" s="1"/>
  <c r="K21" i="34" l="1"/>
  <c r="J21" i="34"/>
  <c r="I21" i="34"/>
  <c r="H21" i="34"/>
  <c r="G21" i="34"/>
  <c r="F21" i="34"/>
  <c r="E21" i="34"/>
  <c r="D21" i="34"/>
  <c r="D17" i="34" l="1"/>
  <c r="E17" i="34"/>
  <c r="F17" i="34"/>
  <c r="G17" i="34"/>
  <c r="H17" i="34"/>
  <c r="I17" i="34"/>
  <c r="J17" i="34"/>
  <c r="K17" i="34"/>
  <c r="D14" i="34" l="1"/>
  <c r="E14" i="34"/>
  <c r="F14" i="34"/>
  <c r="G14" i="34"/>
  <c r="H14" i="34"/>
  <c r="I14" i="34"/>
  <c r="J14" i="34"/>
  <c r="K14" i="34"/>
  <c r="F14" i="30" l="1"/>
  <c r="D15" i="34"/>
  <c r="E15" i="34"/>
  <c r="F15" i="34"/>
  <c r="G15" i="34"/>
  <c r="H15" i="34"/>
  <c r="I15" i="34"/>
  <c r="J15" i="34"/>
  <c r="K15" i="34"/>
  <c r="D13" i="34" l="1"/>
  <c r="E13" i="34"/>
  <c r="F13" i="34"/>
  <c r="G13" i="34"/>
  <c r="H13" i="34"/>
  <c r="I13" i="34"/>
  <c r="J13" i="34"/>
  <c r="K13" i="34"/>
  <c r="D16" i="34" l="1"/>
  <c r="E16" i="34"/>
  <c r="F16" i="34"/>
  <c r="G16" i="34"/>
  <c r="H16" i="34"/>
  <c r="I16" i="34"/>
  <c r="J16" i="34"/>
  <c r="K16" i="34"/>
  <c r="J29" i="34" l="1"/>
  <c r="H29" i="34" l="1"/>
  <c r="G29" i="34"/>
  <c r="D29" i="34"/>
  <c r="E29" i="34" l="1"/>
  <c r="K29" i="34"/>
  <c r="I29" i="34"/>
  <c r="F29" i="34" l="1"/>
  <c r="U10" i="24" l="1"/>
  <c r="E17" i="28" s="1"/>
  <c r="U11" i="24"/>
  <c r="F17" i="28" s="1"/>
  <c r="U12" i="24"/>
  <c r="U13" i="24"/>
  <c r="U14" i="24"/>
  <c r="G17" i="28" s="1"/>
  <c r="U25" i="24"/>
  <c r="U27" i="24"/>
  <c r="G18" i="29" s="1"/>
  <c r="U28" i="24"/>
  <c r="D19" i="33" s="1"/>
  <c r="U29" i="24"/>
  <c r="E19" i="33" s="1"/>
  <c r="U30" i="24"/>
  <c r="F19" i="33" s="1"/>
  <c r="U31" i="24"/>
  <c r="G19" i="33" s="1"/>
  <c r="U32" i="24"/>
  <c r="H19" i="33" s="1"/>
  <c r="U33" i="24"/>
  <c r="I19" i="33" s="1"/>
  <c r="U34" i="24"/>
  <c r="J19" i="33" s="1"/>
  <c r="U35" i="24"/>
  <c r="E18" i="29" s="1"/>
  <c r="U36" i="24"/>
  <c r="D19" i="31" s="1"/>
  <c r="U37" i="24"/>
  <c r="E19" i="31" s="1"/>
  <c r="U38" i="24"/>
  <c r="F19" i="31" s="1"/>
  <c r="U39" i="24"/>
  <c r="G19" i="31" s="1"/>
  <c r="U40" i="24"/>
  <c r="H19" i="31" s="1"/>
  <c r="U41" i="24"/>
  <c r="I19" i="31" s="1"/>
  <c r="U42" i="24"/>
  <c r="J19" i="31" s="1"/>
  <c r="U43" i="24"/>
  <c r="K19" i="31" s="1"/>
  <c r="U44" i="24"/>
  <c r="L19" i="31" s="1"/>
  <c r="O19" i="31"/>
  <c r="P19" i="31"/>
  <c r="D18" i="29"/>
  <c r="D18" i="30"/>
  <c r="E18" i="30"/>
  <c r="F18" i="30"/>
  <c r="G18" i="30"/>
  <c r="F18" i="29"/>
  <c r="D18" i="32"/>
  <c r="E18" i="32"/>
  <c r="G18" i="32"/>
  <c r="U60" i="24"/>
  <c r="U9" i="24"/>
  <c r="D19" i="34"/>
  <c r="E19" i="34"/>
  <c r="F19" i="34"/>
  <c r="G19" i="34"/>
  <c r="H19" i="34"/>
  <c r="I19" i="34"/>
  <c r="J19" i="34"/>
  <c r="K19" i="34"/>
  <c r="I18" i="30" l="1"/>
  <c r="D24" i="34"/>
  <c r="E24" i="34"/>
  <c r="F24" i="34"/>
  <c r="G24" i="34"/>
  <c r="H24" i="34"/>
  <c r="I24" i="34"/>
  <c r="J24" i="34"/>
  <c r="K24" i="34"/>
  <c r="D27" i="34" l="1"/>
  <c r="E27" i="34"/>
  <c r="F27" i="34"/>
  <c r="G27" i="34"/>
  <c r="H27" i="34"/>
  <c r="I27" i="34"/>
  <c r="J27" i="34"/>
  <c r="K27" i="34"/>
  <c r="D26" i="34" l="1"/>
  <c r="E26" i="34"/>
  <c r="F26" i="34"/>
  <c r="G26" i="34"/>
  <c r="H26" i="34"/>
  <c r="I26" i="34"/>
  <c r="J26" i="34"/>
  <c r="K26" i="34"/>
  <c r="D23" i="34" l="1"/>
  <c r="E23" i="34"/>
  <c r="F23" i="34"/>
  <c r="G23" i="34"/>
  <c r="H23" i="34"/>
  <c r="I23" i="34"/>
  <c r="J23" i="34"/>
  <c r="K23" i="34"/>
  <c r="V36" i="24" l="1"/>
  <c r="D20" i="31" s="1"/>
  <c r="D30" i="34" l="1"/>
  <c r="E30" i="34"/>
  <c r="F30" i="34"/>
  <c r="G30" i="34"/>
  <c r="H30" i="34"/>
  <c r="I30" i="34"/>
  <c r="J30" i="34"/>
  <c r="K30" i="34"/>
  <c r="G9" i="24" l="1"/>
  <c r="D11" i="27" s="1"/>
  <c r="D31" i="34"/>
  <c r="E31" i="34"/>
  <c r="F31" i="34"/>
  <c r="G31" i="34"/>
  <c r="H31" i="34"/>
  <c r="I31" i="34"/>
  <c r="J31" i="34"/>
  <c r="K31" i="34"/>
  <c r="D12" i="34" l="1"/>
  <c r="E12" i="34"/>
  <c r="F12" i="34"/>
  <c r="G12" i="34"/>
  <c r="H12" i="34"/>
  <c r="I12" i="34"/>
  <c r="J12" i="34"/>
  <c r="K12" i="34"/>
  <c r="D35" i="34"/>
  <c r="E35" i="34"/>
  <c r="F35" i="34"/>
  <c r="G35" i="34"/>
  <c r="H35" i="34"/>
  <c r="I35" i="34"/>
  <c r="J35" i="34"/>
  <c r="K35"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E10" i="24" l="1"/>
  <c r="F10" i="24"/>
  <c r="G10" i="24"/>
  <c r="H10" i="24"/>
  <c r="E12" i="27" s="1"/>
  <c r="I10" i="24"/>
  <c r="E13" i="27" s="1"/>
  <c r="J10" i="24"/>
  <c r="E14" i="27" s="1"/>
  <c r="K10" i="24"/>
  <c r="N10" i="24"/>
  <c r="E10" i="28" s="1"/>
  <c r="O10" i="24"/>
  <c r="E11" i="28" s="1"/>
  <c r="P10" i="24"/>
  <c r="E12" i="28" s="1"/>
  <c r="Q10" i="24"/>
  <c r="E13" i="28" s="1"/>
  <c r="R10" i="24"/>
  <c r="E14" i="28" s="1"/>
  <c r="S10" i="24"/>
  <c r="E15" i="28" s="1"/>
  <c r="T10" i="24"/>
  <c r="E16" i="28" s="1"/>
  <c r="V10" i="24"/>
  <c r="E18" i="28" s="1"/>
  <c r="Y10" i="24"/>
  <c r="E21" i="28" s="1"/>
  <c r="Z10" i="24"/>
  <c r="E22" i="28" s="1"/>
  <c r="AA10" i="24"/>
  <c r="E23" i="28" s="1"/>
  <c r="AB10" i="24"/>
  <c r="E24" i="28" s="1"/>
  <c r="AC10" i="24"/>
  <c r="E25" i="28" s="1"/>
  <c r="AD10" i="24"/>
  <c r="E26" i="28" s="1"/>
  <c r="E11" i="24"/>
  <c r="F11" i="24"/>
  <c r="G11" i="24"/>
  <c r="H11" i="24"/>
  <c r="F12" i="27" s="1"/>
  <c r="I11" i="24"/>
  <c r="F13" i="27" s="1"/>
  <c r="J11" i="24"/>
  <c r="F14" i="27" s="1"/>
  <c r="K11" i="24"/>
  <c r="N11" i="24"/>
  <c r="F10" i="28" s="1"/>
  <c r="O11" i="24"/>
  <c r="F11" i="28" s="1"/>
  <c r="P11" i="24"/>
  <c r="F12" i="28" s="1"/>
  <c r="Q11" i="24"/>
  <c r="F13" i="28" s="1"/>
  <c r="R11" i="24"/>
  <c r="F14" i="28" s="1"/>
  <c r="S11" i="24"/>
  <c r="F15" i="28" s="1"/>
  <c r="T11" i="24"/>
  <c r="F16" i="28" s="1"/>
  <c r="V11" i="24"/>
  <c r="F18" i="28" s="1"/>
  <c r="Y11" i="24"/>
  <c r="F21" i="28" s="1"/>
  <c r="Z11" i="24"/>
  <c r="F22" i="28" s="1"/>
  <c r="AA11" i="24"/>
  <c r="F23" i="28" s="1"/>
  <c r="AB11" i="24"/>
  <c r="F24" i="28" s="1"/>
  <c r="AC11" i="24"/>
  <c r="F25" i="28" s="1"/>
  <c r="AD11" i="24"/>
  <c r="F26" i="28" s="1"/>
  <c r="E12" i="24"/>
  <c r="F12" i="24"/>
  <c r="G12" i="24"/>
  <c r="H12" i="24"/>
  <c r="I12" i="24"/>
  <c r="J12" i="24"/>
  <c r="K12" i="24"/>
  <c r="M12" i="24"/>
  <c r="N12" i="24"/>
  <c r="O12" i="24"/>
  <c r="P12" i="24"/>
  <c r="Q12" i="24"/>
  <c r="R12" i="24"/>
  <c r="S12" i="24"/>
  <c r="T12" i="24"/>
  <c r="V12" i="24"/>
  <c r="W12" i="24"/>
  <c r="X12" i="24"/>
  <c r="Y12" i="24"/>
  <c r="Z12" i="24"/>
  <c r="AA12" i="24"/>
  <c r="AB12" i="24"/>
  <c r="AC12" i="24"/>
  <c r="AD12" i="24"/>
  <c r="E13" i="24"/>
  <c r="F13" i="24"/>
  <c r="G13" i="24"/>
  <c r="H13" i="24"/>
  <c r="I13" i="24"/>
  <c r="J13" i="24"/>
  <c r="K13" i="24"/>
  <c r="M13" i="24"/>
  <c r="N13" i="24"/>
  <c r="O13" i="24"/>
  <c r="P13" i="24"/>
  <c r="Q13" i="24"/>
  <c r="R13" i="24"/>
  <c r="S13" i="24"/>
  <c r="T13" i="24"/>
  <c r="V13" i="24"/>
  <c r="W13" i="24"/>
  <c r="X13" i="24"/>
  <c r="Y13" i="24"/>
  <c r="Z13" i="24"/>
  <c r="AA13" i="24"/>
  <c r="AB13" i="24"/>
  <c r="AC13" i="24"/>
  <c r="AD13" i="24"/>
  <c r="E14" i="24"/>
  <c r="F14" i="24"/>
  <c r="G14" i="24"/>
  <c r="H14" i="24"/>
  <c r="G12" i="27" s="1"/>
  <c r="I14" i="24"/>
  <c r="J14" i="24"/>
  <c r="G14" i="27" s="1"/>
  <c r="K14" i="24"/>
  <c r="N14" i="24"/>
  <c r="G10" i="28" s="1"/>
  <c r="O14" i="24"/>
  <c r="G11" i="28" s="1"/>
  <c r="P14" i="24"/>
  <c r="G12" i="28" s="1"/>
  <c r="Q14" i="24"/>
  <c r="G13" i="28" s="1"/>
  <c r="R14" i="24"/>
  <c r="G14" i="28" s="1"/>
  <c r="S14" i="24"/>
  <c r="G15" i="28" s="1"/>
  <c r="T14" i="24"/>
  <c r="G16" i="28" s="1"/>
  <c r="V14" i="24"/>
  <c r="G18" i="28" s="1"/>
  <c r="Y14" i="24"/>
  <c r="G21" i="28" s="1"/>
  <c r="Z14" i="24"/>
  <c r="G22" i="28" s="1"/>
  <c r="AA14" i="24"/>
  <c r="G23" i="28" s="1"/>
  <c r="AB14" i="24"/>
  <c r="G24" i="28" s="1"/>
  <c r="AC14" i="24"/>
  <c r="G25" i="28" s="1"/>
  <c r="AD14" i="24"/>
  <c r="G26" i="28" s="1"/>
  <c r="E17" i="24"/>
  <c r="F17" i="24"/>
  <c r="G17" i="24"/>
  <c r="H17" i="24"/>
  <c r="I17" i="24"/>
  <c r="J17" i="24"/>
  <c r="K17" i="24"/>
  <c r="E18" i="24"/>
  <c r="F18" i="24"/>
  <c r="G18" i="24"/>
  <c r="K18" i="24"/>
  <c r="E19" i="24"/>
  <c r="F19" i="24"/>
  <c r="G19" i="24"/>
  <c r="K19" i="24"/>
  <c r="E20" i="24"/>
  <c r="F20" i="24"/>
  <c r="G20" i="24"/>
  <c r="H20" i="24"/>
  <c r="I20" i="24"/>
  <c r="J20" i="24"/>
  <c r="K20" i="24"/>
  <c r="Y20" i="24"/>
  <c r="Z20" i="24"/>
  <c r="AA20" i="24"/>
  <c r="E21" i="24"/>
  <c r="F21" i="24"/>
  <c r="G21" i="24"/>
  <c r="H21" i="24"/>
  <c r="I21" i="24"/>
  <c r="J21" i="24"/>
  <c r="K21" i="24"/>
  <c r="Y21" i="24"/>
  <c r="Z21" i="24"/>
  <c r="AA21" i="24"/>
  <c r="AB21" i="24"/>
  <c r="E22" i="24"/>
  <c r="F22" i="24"/>
  <c r="G22" i="24"/>
  <c r="H22" i="24"/>
  <c r="I22" i="24"/>
  <c r="J22" i="24"/>
  <c r="K22" i="24"/>
  <c r="E23" i="24"/>
  <c r="F23" i="24"/>
  <c r="G23" i="24"/>
  <c r="H23" i="24"/>
  <c r="I23" i="24"/>
  <c r="J23" i="24"/>
  <c r="K23" i="24"/>
  <c r="E24" i="24"/>
  <c r="F24" i="24"/>
  <c r="G24" i="24"/>
  <c r="H24" i="24"/>
  <c r="I24" i="24"/>
  <c r="J24" i="24"/>
  <c r="K24" i="24"/>
  <c r="E25" i="24"/>
  <c r="F25" i="24"/>
  <c r="G25" i="24"/>
  <c r="H25" i="24"/>
  <c r="I25" i="24"/>
  <c r="J25" i="24"/>
  <c r="K25" i="24"/>
  <c r="N25" i="24"/>
  <c r="O25" i="24"/>
  <c r="P25" i="24"/>
  <c r="Q25" i="24"/>
  <c r="R25" i="24"/>
  <c r="S25" i="24"/>
  <c r="T25" i="24"/>
  <c r="V25" i="24"/>
  <c r="W25" i="24"/>
  <c r="X25" i="24"/>
  <c r="Y25" i="24"/>
  <c r="Z25" i="24"/>
  <c r="AA25" i="24"/>
  <c r="AB25" i="24"/>
  <c r="AC25" i="24"/>
  <c r="AD25" i="24"/>
  <c r="E27" i="24"/>
  <c r="G28" i="29" s="1"/>
  <c r="F27" i="24"/>
  <c r="G29" i="29" s="1"/>
  <c r="G27" i="24"/>
  <c r="G30" i="29" s="1"/>
  <c r="H27" i="24"/>
  <c r="I27" i="24"/>
  <c r="J27" i="24"/>
  <c r="K27" i="24"/>
  <c r="G31" i="29" s="1"/>
  <c r="N27" i="24"/>
  <c r="G11" i="29" s="1"/>
  <c r="O27" i="24"/>
  <c r="G12" i="29" s="1"/>
  <c r="P27" i="24"/>
  <c r="G13" i="29" s="1"/>
  <c r="Q27" i="24"/>
  <c r="G14" i="29" s="1"/>
  <c r="R27" i="24"/>
  <c r="G15" i="29" s="1"/>
  <c r="S27" i="24"/>
  <c r="G16" i="29" s="1"/>
  <c r="T27" i="24"/>
  <c r="G17" i="29" s="1"/>
  <c r="V27" i="24"/>
  <c r="G19" i="29" s="1"/>
  <c r="Y27" i="24"/>
  <c r="G22" i="29" s="1"/>
  <c r="Z27" i="24"/>
  <c r="G23" i="29" s="1"/>
  <c r="AA27" i="24"/>
  <c r="G24" i="29" s="1"/>
  <c r="AB27" i="24"/>
  <c r="G25" i="29" s="1"/>
  <c r="AC27" i="24"/>
  <c r="G26" i="29" s="1"/>
  <c r="AD27" i="24"/>
  <c r="G27" i="29" s="1"/>
  <c r="E28" i="24"/>
  <c r="F28" i="24"/>
  <c r="D30" i="33" s="1"/>
  <c r="G28" i="24"/>
  <c r="D31" i="33" s="1"/>
  <c r="H28" i="24"/>
  <c r="I28" i="24"/>
  <c r="J28" i="24"/>
  <c r="K28" i="24"/>
  <c r="D32" i="33" s="1"/>
  <c r="N28" i="24"/>
  <c r="D12" i="33" s="1"/>
  <c r="O28" i="24"/>
  <c r="D13" i="33" s="1"/>
  <c r="P28" i="24"/>
  <c r="D14" i="33" s="1"/>
  <c r="Q28" i="24"/>
  <c r="D15" i="33" s="1"/>
  <c r="R28" i="24"/>
  <c r="D16" i="33" s="1"/>
  <c r="S28" i="24"/>
  <c r="D17" i="33" s="1"/>
  <c r="T28" i="24"/>
  <c r="D18" i="33" s="1"/>
  <c r="V28" i="24"/>
  <c r="D20" i="33" s="1"/>
  <c r="W28" i="24"/>
  <c r="D21" i="33" s="1"/>
  <c r="Y28" i="24"/>
  <c r="D23" i="33" s="1"/>
  <c r="Z28" i="24"/>
  <c r="D24" i="33" s="1"/>
  <c r="AA28" i="24"/>
  <c r="D25" i="33" s="1"/>
  <c r="AB28" i="24"/>
  <c r="D26" i="33" s="1"/>
  <c r="AC28" i="24"/>
  <c r="D27" i="33" s="1"/>
  <c r="AD28" i="24"/>
  <c r="D28" i="33" s="1"/>
  <c r="E29" i="24"/>
  <c r="F29" i="24"/>
  <c r="E30" i="33" s="1"/>
  <c r="G29" i="24"/>
  <c r="E31" i="33" s="1"/>
  <c r="H29" i="24"/>
  <c r="I29" i="24"/>
  <c r="J29" i="24"/>
  <c r="K29" i="24"/>
  <c r="E32" i="33" s="1"/>
  <c r="N29" i="24"/>
  <c r="E12" i="33" s="1"/>
  <c r="O29" i="24"/>
  <c r="E13" i="33" s="1"/>
  <c r="P29" i="24"/>
  <c r="E14" i="33" s="1"/>
  <c r="Q29" i="24"/>
  <c r="E15" i="33" s="1"/>
  <c r="R29" i="24"/>
  <c r="E16" i="33" s="1"/>
  <c r="S29" i="24"/>
  <c r="E17" i="33" s="1"/>
  <c r="T29" i="24"/>
  <c r="E18" i="33" s="1"/>
  <c r="V29" i="24"/>
  <c r="E20" i="33" s="1"/>
  <c r="W29" i="24"/>
  <c r="E21" i="33" s="1"/>
  <c r="Y29" i="24"/>
  <c r="E23" i="33" s="1"/>
  <c r="Z29" i="24"/>
  <c r="E24" i="33" s="1"/>
  <c r="AA29" i="24"/>
  <c r="E25" i="33" s="1"/>
  <c r="AB29" i="24"/>
  <c r="E26" i="33" s="1"/>
  <c r="AC29" i="24"/>
  <c r="E27" i="33" s="1"/>
  <c r="AD29" i="24"/>
  <c r="E28" i="33" s="1"/>
  <c r="E30" i="24"/>
  <c r="F30" i="24"/>
  <c r="F30" i="33" s="1"/>
  <c r="G30" i="24"/>
  <c r="F31" i="33" s="1"/>
  <c r="H30" i="24"/>
  <c r="I30" i="24"/>
  <c r="J30" i="24"/>
  <c r="K30" i="24"/>
  <c r="F32" i="33" s="1"/>
  <c r="N30" i="24"/>
  <c r="F12" i="33" s="1"/>
  <c r="O30" i="24"/>
  <c r="F13" i="33" s="1"/>
  <c r="P30" i="24"/>
  <c r="F14" i="33" s="1"/>
  <c r="Q30" i="24"/>
  <c r="F15" i="33" s="1"/>
  <c r="R30" i="24"/>
  <c r="F16" i="33" s="1"/>
  <c r="S30" i="24"/>
  <c r="F17" i="33" s="1"/>
  <c r="T30" i="24"/>
  <c r="F18" i="33" s="1"/>
  <c r="V30" i="24"/>
  <c r="F20" i="33" s="1"/>
  <c r="W30" i="24"/>
  <c r="F21" i="33" s="1"/>
  <c r="Y30" i="24"/>
  <c r="F23" i="33" s="1"/>
  <c r="Z30" i="24"/>
  <c r="F24" i="33" s="1"/>
  <c r="AA30" i="24"/>
  <c r="F25" i="33" s="1"/>
  <c r="AB30" i="24"/>
  <c r="F26" i="33" s="1"/>
  <c r="AC30" i="24"/>
  <c r="F27" i="33" s="1"/>
  <c r="AD30" i="24"/>
  <c r="F28" i="33" s="1"/>
  <c r="E31" i="24"/>
  <c r="F31" i="24"/>
  <c r="G30" i="33" s="1"/>
  <c r="G31" i="24"/>
  <c r="G31" i="33" s="1"/>
  <c r="H31" i="24"/>
  <c r="I31" i="24"/>
  <c r="J31" i="24"/>
  <c r="K31" i="24"/>
  <c r="G32" i="33" s="1"/>
  <c r="N31" i="24"/>
  <c r="G12" i="33" s="1"/>
  <c r="O31" i="24"/>
  <c r="G13" i="33" s="1"/>
  <c r="P31" i="24"/>
  <c r="G14" i="33" s="1"/>
  <c r="Q31" i="24"/>
  <c r="G15" i="33" s="1"/>
  <c r="R31" i="24"/>
  <c r="G16" i="33" s="1"/>
  <c r="S31" i="24"/>
  <c r="G17" i="33" s="1"/>
  <c r="T31" i="24"/>
  <c r="G18" i="33" s="1"/>
  <c r="V31" i="24"/>
  <c r="G20" i="33" s="1"/>
  <c r="W31" i="24"/>
  <c r="G21" i="33" s="1"/>
  <c r="Y31" i="24"/>
  <c r="G23" i="33" s="1"/>
  <c r="Z31" i="24"/>
  <c r="G24" i="33" s="1"/>
  <c r="AA31" i="24"/>
  <c r="G25" i="33" s="1"/>
  <c r="AB31" i="24"/>
  <c r="G26" i="33" s="1"/>
  <c r="AC31" i="24"/>
  <c r="G27" i="33" s="1"/>
  <c r="AD31" i="24"/>
  <c r="G28" i="33" s="1"/>
  <c r="E32" i="24"/>
  <c r="F32" i="24"/>
  <c r="H30" i="33" s="1"/>
  <c r="G32" i="24"/>
  <c r="H31" i="33" s="1"/>
  <c r="H32" i="24"/>
  <c r="I32" i="24"/>
  <c r="J32" i="24"/>
  <c r="K32" i="24"/>
  <c r="H32" i="33" s="1"/>
  <c r="N32" i="24"/>
  <c r="H12" i="33" s="1"/>
  <c r="O32" i="24"/>
  <c r="H13" i="33" s="1"/>
  <c r="P32" i="24"/>
  <c r="H14" i="33" s="1"/>
  <c r="Q32" i="24"/>
  <c r="H15" i="33" s="1"/>
  <c r="R32" i="24"/>
  <c r="H16" i="33" s="1"/>
  <c r="S32" i="24"/>
  <c r="H17" i="33" s="1"/>
  <c r="T32" i="24"/>
  <c r="H18" i="33" s="1"/>
  <c r="V32" i="24"/>
  <c r="H20" i="33" s="1"/>
  <c r="W32" i="24"/>
  <c r="H21" i="33" s="1"/>
  <c r="Y32" i="24"/>
  <c r="H23" i="33" s="1"/>
  <c r="Z32" i="24"/>
  <c r="H24" i="33" s="1"/>
  <c r="AA32" i="24"/>
  <c r="H25" i="33" s="1"/>
  <c r="AB32" i="24"/>
  <c r="H26" i="33" s="1"/>
  <c r="AC32" i="24"/>
  <c r="H27" i="33" s="1"/>
  <c r="AD32" i="24"/>
  <c r="H28" i="33" s="1"/>
  <c r="E33" i="24"/>
  <c r="F33" i="24"/>
  <c r="I30" i="33" s="1"/>
  <c r="G33" i="24"/>
  <c r="I31" i="33" s="1"/>
  <c r="H33" i="24"/>
  <c r="I33" i="24"/>
  <c r="J33" i="24"/>
  <c r="K33" i="24"/>
  <c r="I32" i="33" s="1"/>
  <c r="N33" i="24"/>
  <c r="I12" i="33" s="1"/>
  <c r="O33" i="24"/>
  <c r="I13" i="33" s="1"/>
  <c r="P33" i="24"/>
  <c r="I14" i="33" s="1"/>
  <c r="Q33" i="24"/>
  <c r="I15" i="33" s="1"/>
  <c r="R33" i="24"/>
  <c r="I16" i="33" s="1"/>
  <c r="S33" i="24"/>
  <c r="I17" i="33" s="1"/>
  <c r="T33" i="24"/>
  <c r="I18" i="33" s="1"/>
  <c r="V33" i="24"/>
  <c r="I20" i="33" s="1"/>
  <c r="Y33" i="24"/>
  <c r="I23" i="33" s="1"/>
  <c r="Z33" i="24"/>
  <c r="I24" i="33" s="1"/>
  <c r="AA33" i="24"/>
  <c r="I25" i="33" s="1"/>
  <c r="AB33" i="24"/>
  <c r="I26" i="33" s="1"/>
  <c r="AC33" i="24"/>
  <c r="I27" i="33" s="1"/>
  <c r="AD33" i="24"/>
  <c r="I28" i="33" s="1"/>
  <c r="E34" i="24"/>
  <c r="F34" i="24"/>
  <c r="J30" i="33" s="1"/>
  <c r="G34" i="24"/>
  <c r="J31" i="33" s="1"/>
  <c r="H34" i="24"/>
  <c r="I34" i="24"/>
  <c r="J34" i="24"/>
  <c r="K34" i="24"/>
  <c r="J32" i="33" s="1"/>
  <c r="N34" i="24"/>
  <c r="J12" i="33" s="1"/>
  <c r="O34" i="24"/>
  <c r="J13" i="33" s="1"/>
  <c r="P34" i="24"/>
  <c r="J14" i="33" s="1"/>
  <c r="Q34" i="24"/>
  <c r="J15" i="33" s="1"/>
  <c r="R34" i="24"/>
  <c r="J16" i="33" s="1"/>
  <c r="S34" i="24"/>
  <c r="J17" i="33" s="1"/>
  <c r="T34" i="24"/>
  <c r="J18" i="33" s="1"/>
  <c r="V34" i="24"/>
  <c r="J20" i="33" s="1"/>
  <c r="W34" i="24"/>
  <c r="J21" i="33" s="1"/>
  <c r="Y34" i="24"/>
  <c r="J23" i="33" s="1"/>
  <c r="Z34" i="24"/>
  <c r="J24" i="33" s="1"/>
  <c r="AA34" i="24"/>
  <c r="J25" i="33" s="1"/>
  <c r="AB34" i="24"/>
  <c r="J26" i="33" s="1"/>
  <c r="AC34" i="24"/>
  <c r="J27" i="33" s="1"/>
  <c r="AD34" i="24"/>
  <c r="J28" i="33" s="1"/>
  <c r="E35" i="24"/>
  <c r="E28" i="29" s="1"/>
  <c r="F35" i="24"/>
  <c r="E29" i="29" s="1"/>
  <c r="G35" i="24"/>
  <c r="E30" i="29" s="1"/>
  <c r="H35" i="24"/>
  <c r="I35" i="24"/>
  <c r="J35" i="24"/>
  <c r="K35" i="24"/>
  <c r="E31" i="29" s="1"/>
  <c r="N35" i="24"/>
  <c r="E11" i="29" s="1"/>
  <c r="O35" i="24"/>
  <c r="E12" i="29" s="1"/>
  <c r="P35" i="24"/>
  <c r="E13" i="29" s="1"/>
  <c r="Q35" i="24"/>
  <c r="E14" i="29" s="1"/>
  <c r="R35" i="24"/>
  <c r="E15" i="29" s="1"/>
  <c r="S35" i="24"/>
  <c r="E16" i="29" s="1"/>
  <c r="T35" i="24"/>
  <c r="E17" i="29" s="1"/>
  <c r="V35" i="24"/>
  <c r="E19" i="29" s="1"/>
  <c r="Y35" i="24"/>
  <c r="E22" i="29" s="1"/>
  <c r="Z35" i="24"/>
  <c r="E23" i="29" s="1"/>
  <c r="AA35" i="24"/>
  <c r="E24" i="29" s="1"/>
  <c r="AB35" i="24"/>
  <c r="E25" i="29" s="1"/>
  <c r="AC35" i="24"/>
  <c r="E26" i="29" s="1"/>
  <c r="AD35" i="24"/>
  <c r="E27" i="29" s="1"/>
  <c r="E36" i="24"/>
  <c r="D29" i="31" s="1"/>
  <c r="F36" i="24"/>
  <c r="D30" i="31" s="1"/>
  <c r="G36" i="24"/>
  <c r="D31" i="31" s="1"/>
  <c r="H36" i="24"/>
  <c r="I36" i="24"/>
  <c r="J36" i="24"/>
  <c r="K36" i="24"/>
  <c r="D32" i="31" s="1"/>
  <c r="N36" i="24"/>
  <c r="D12" i="31" s="1"/>
  <c r="O36" i="24"/>
  <c r="D13" i="31" s="1"/>
  <c r="P36" i="24"/>
  <c r="D14" i="31" s="1"/>
  <c r="Q36" i="24"/>
  <c r="D15" i="31" s="1"/>
  <c r="R36" i="24"/>
  <c r="D16" i="31" s="1"/>
  <c r="S36" i="24"/>
  <c r="D17" i="31" s="1"/>
  <c r="T36" i="24"/>
  <c r="D18" i="31" s="1"/>
  <c r="W36" i="24"/>
  <c r="D21" i="31" s="1"/>
  <c r="Y36" i="24"/>
  <c r="D23" i="31" s="1"/>
  <c r="Z36" i="24"/>
  <c r="D24" i="31" s="1"/>
  <c r="AA36" i="24"/>
  <c r="D25" i="31" s="1"/>
  <c r="AB36" i="24"/>
  <c r="D26" i="31" s="1"/>
  <c r="AC36" i="24"/>
  <c r="D27" i="31" s="1"/>
  <c r="AD36" i="24"/>
  <c r="D28" i="31" s="1"/>
  <c r="E37" i="24"/>
  <c r="E29" i="31" s="1"/>
  <c r="F37" i="24"/>
  <c r="E30" i="31" s="1"/>
  <c r="G37" i="24"/>
  <c r="E31" i="31" s="1"/>
  <c r="H37" i="24"/>
  <c r="I37" i="24"/>
  <c r="J37" i="24"/>
  <c r="K37" i="24"/>
  <c r="E32" i="31" s="1"/>
  <c r="N37" i="24"/>
  <c r="E12" i="31" s="1"/>
  <c r="O37" i="24"/>
  <c r="E13" i="31" s="1"/>
  <c r="P37" i="24"/>
  <c r="E14" i="31" s="1"/>
  <c r="Q37" i="24"/>
  <c r="E15" i="31" s="1"/>
  <c r="R37" i="24"/>
  <c r="E16" i="31" s="1"/>
  <c r="S37" i="24"/>
  <c r="E17" i="31" s="1"/>
  <c r="T37" i="24"/>
  <c r="E18" i="31" s="1"/>
  <c r="V37" i="24"/>
  <c r="E20" i="31" s="1"/>
  <c r="W37" i="24"/>
  <c r="E21" i="31" s="1"/>
  <c r="Y37" i="24"/>
  <c r="E23" i="31" s="1"/>
  <c r="Z37" i="24"/>
  <c r="E24" i="31" s="1"/>
  <c r="AA37" i="24"/>
  <c r="E25" i="31" s="1"/>
  <c r="AB37" i="24"/>
  <c r="E26" i="31" s="1"/>
  <c r="AC37" i="24"/>
  <c r="E27" i="31" s="1"/>
  <c r="AD37" i="24"/>
  <c r="E28" i="31" s="1"/>
  <c r="E38" i="24"/>
  <c r="F29" i="31" s="1"/>
  <c r="F38" i="24"/>
  <c r="F30" i="31" s="1"/>
  <c r="G38" i="24"/>
  <c r="F31" i="31" s="1"/>
  <c r="H38" i="24"/>
  <c r="I38" i="24"/>
  <c r="J38" i="24"/>
  <c r="K38" i="24"/>
  <c r="F32" i="31" s="1"/>
  <c r="N38" i="24"/>
  <c r="F12" i="31" s="1"/>
  <c r="O38" i="24"/>
  <c r="F13" i="31" s="1"/>
  <c r="P38" i="24"/>
  <c r="F14" i="31" s="1"/>
  <c r="Q38" i="24"/>
  <c r="F15" i="31" s="1"/>
  <c r="R38" i="24"/>
  <c r="F16" i="31" s="1"/>
  <c r="S38" i="24"/>
  <c r="F17" i="31" s="1"/>
  <c r="T38" i="24"/>
  <c r="F18" i="31" s="1"/>
  <c r="V38" i="24"/>
  <c r="F20" i="31" s="1"/>
  <c r="W38" i="24"/>
  <c r="F21" i="31" s="1"/>
  <c r="Y38" i="24"/>
  <c r="F23" i="31" s="1"/>
  <c r="Z38" i="24"/>
  <c r="F24" i="31" s="1"/>
  <c r="AA38" i="24"/>
  <c r="F25" i="31" s="1"/>
  <c r="AB38" i="24"/>
  <c r="F26" i="31" s="1"/>
  <c r="AC38" i="24"/>
  <c r="F27" i="31" s="1"/>
  <c r="AD38" i="24"/>
  <c r="F28" i="31" s="1"/>
  <c r="E39" i="24"/>
  <c r="G29" i="31" s="1"/>
  <c r="F39" i="24"/>
  <c r="G30" i="31" s="1"/>
  <c r="G39" i="24"/>
  <c r="G31" i="31" s="1"/>
  <c r="H39" i="24"/>
  <c r="I39" i="24"/>
  <c r="J39" i="24"/>
  <c r="K39" i="24"/>
  <c r="G32" i="31" s="1"/>
  <c r="N39" i="24"/>
  <c r="G12" i="31" s="1"/>
  <c r="O39" i="24"/>
  <c r="G13" i="31" s="1"/>
  <c r="P39" i="24"/>
  <c r="G14" i="31" s="1"/>
  <c r="Q39" i="24"/>
  <c r="G15" i="31" s="1"/>
  <c r="R39" i="24"/>
  <c r="G16" i="31" s="1"/>
  <c r="S39" i="24"/>
  <c r="G17" i="31" s="1"/>
  <c r="T39" i="24"/>
  <c r="G18" i="31" s="1"/>
  <c r="V39" i="24"/>
  <c r="G20" i="31" s="1"/>
  <c r="W39" i="24"/>
  <c r="G21" i="31" s="1"/>
  <c r="Y39" i="24"/>
  <c r="G23" i="31" s="1"/>
  <c r="Z39" i="24"/>
  <c r="G24" i="31" s="1"/>
  <c r="AA39" i="24"/>
  <c r="G25" i="31" s="1"/>
  <c r="AB39" i="24"/>
  <c r="G26" i="31" s="1"/>
  <c r="AC39" i="24"/>
  <c r="G27" i="31" s="1"/>
  <c r="AD39" i="24"/>
  <c r="G28" i="31" s="1"/>
  <c r="E40" i="24"/>
  <c r="H29" i="31" s="1"/>
  <c r="F40" i="24"/>
  <c r="H30" i="31" s="1"/>
  <c r="G40" i="24"/>
  <c r="H31" i="31" s="1"/>
  <c r="H40" i="24"/>
  <c r="I40" i="24"/>
  <c r="J40" i="24"/>
  <c r="K40" i="24"/>
  <c r="H32" i="31" s="1"/>
  <c r="N40" i="24"/>
  <c r="H12" i="31" s="1"/>
  <c r="O40" i="24"/>
  <c r="H13" i="31" s="1"/>
  <c r="P40" i="24"/>
  <c r="H14" i="31" s="1"/>
  <c r="Q40" i="24"/>
  <c r="H15" i="31" s="1"/>
  <c r="R40" i="24"/>
  <c r="H16" i="31" s="1"/>
  <c r="S40" i="24"/>
  <c r="H17" i="31" s="1"/>
  <c r="T40" i="24"/>
  <c r="H18" i="31" s="1"/>
  <c r="V40" i="24"/>
  <c r="H20" i="31" s="1"/>
  <c r="W40" i="24"/>
  <c r="H21" i="31" s="1"/>
  <c r="Y40" i="24"/>
  <c r="H23" i="31" s="1"/>
  <c r="Z40" i="24"/>
  <c r="H24" i="31" s="1"/>
  <c r="AA40" i="24"/>
  <c r="H25" i="31" s="1"/>
  <c r="AB40" i="24"/>
  <c r="H26" i="31" s="1"/>
  <c r="AC40" i="24"/>
  <c r="H27" i="31" s="1"/>
  <c r="AD40" i="24"/>
  <c r="H28" i="31" s="1"/>
  <c r="E41" i="24"/>
  <c r="I29" i="31" s="1"/>
  <c r="F41" i="24"/>
  <c r="I30" i="31" s="1"/>
  <c r="G41" i="24"/>
  <c r="I31" i="31" s="1"/>
  <c r="H41" i="24"/>
  <c r="I41" i="24"/>
  <c r="J41" i="24"/>
  <c r="K41" i="24"/>
  <c r="I32" i="31" s="1"/>
  <c r="N41" i="24"/>
  <c r="I12" i="31" s="1"/>
  <c r="O41" i="24"/>
  <c r="I13" i="31" s="1"/>
  <c r="P41" i="24"/>
  <c r="I14" i="31" s="1"/>
  <c r="Q41" i="24"/>
  <c r="I15" i="31" s="1"/>
  <c r="R41" i="24"/>
  <c r="I16" i="31" s="1"/>
  <c r="S41" i="24"/>
  <c r="I17" i="31" s="1"/>
  <c r="T41" i="24"/>
  <c r="I18" i="31" s="1"/>
  <c r="V41" i="24"/>
  <c r="I20" i="31" s="1"/>
  <c r="W41" i="24"/>
  <c r="I21" i="31" s="1"/>
  <c r="Y41" i="24"/>
  <c r="I23" i="31" s="1"/>
  <c r="Z41" i="24"/>
  <c r="I24" i="31" s="1"/>
  <c r="AA41" i="24"/>
  <c r="I25" i="31" s="1"/>
  <c r="AB41" i="24"/>
  <c r="I26" i="31" s="1"/>
  <c r="AC41" i="24"/>
  <c r="I27" i="31" s="1"/>
  <c r="AD41" i="24"/>
  <c r="I28" i="31" s="1"/>
  <c r="E42" i="24"/>
  <c r="J29" i="31" s="1"/>
  <c r="F42" i="24"/>
  <c r="J30" i="31" s="1"/>
  <c r="G42" i="24"/>
  <c r="J31" i="31" s="1"/>
  <c r="H42" i="24"/>
  <c r="I42" i="24"/>
  <c r="J42" i="24"/>
  <c r="K42" i="24"/>
  <c r="J32" i="31" s="1"/>
  <c r="N42" i="24"/>
  <c r="J12" i="31" s="1"/>
  <c r="O42" i="24"/>
  <c r="J13" i="31" s="1"/>
  <c r="P42" i="24"/>
  <c r="J14" i="31" s="1"/>
  <c r="Q42" i="24"/>
  <c r="J15" i="31" s="1"/>
  <c r="R42" i="24"/>
  <c r="J16" i="31" s="1"/>
  <c r="S42" i="24"/>
  <c r="J17" i="31" s="1"/>
  <c r="T42" i="24"/>
  <c r="J18" i="31" s="1"/>
  <c r="V42" i="24"/>
  <c r="J20" i="31" s="1"/>
  <c r="W42" i="24"/>
  <c r="J21" i="31" s="1"/>
  <c r="Y42" i="24"/>
  <c r="J23" i="31" s="1"/>
  <c r="Z42" i="24"/>
  <c r="J24" i="31" s="1"/>
  <c r="AA42" i="24"/>
  <c r="J25" i="31" s="1"/>
  <c r="AB42" i="24"/>
  <c r="J26" i="31" s="1"/>
  <c r="AC42" i="24"/>
  <c r="J27" i="31" s="1"/>
  <c r="AD42" i="24"/>
  <c r="J28" i="31" s="1"/>
  <c r="E43" i="24"/>
  <c r="K29" i="31" s="1"/>
  <c r="F43" i="24"/>
  <c r="K30" i="31" s="1"/>
  <c r="G43" i="24"/>
  <c r="K31" i="31" s="1"/>
  <c r="H43" i="24"/>
  <c r="I43" i="24"/>
  <c r="J43" i="24"/>
  <c r="K43" i="24"/>
  <c r="K32" i="31" s="1"/>
  <c r="N43" i="24"/>
  <c r="K12" i="31" s="1"/>
  <c r="O43" i="24"/>
  <c r="K13" i="31" s="1"/>
  <c r="P43" i="24"/>
  <c r="K14" i="31" s="1"/>
  <c r="Q43" i="24"/>
  <c r="K15" i="31" s="1"/>
  <c r="R43" i="24"/>
  <c r="K16" i="31" s="1"/>
  <c r="S43" i="24"/>
  <c r="K17" i="31" s="1"/>
  <c r="T43" i="24"/>
  <c r="K18" i="31" s="1"/>
  <c r="V43" i="24"/>
  <c r="K20" i="31" s="1"/>
  <c r="W43" i="24"/>
  <c r="K21" i="31" s="1"/>
  <c r="Y43" i="24"/>
  <c r="K23" i="31" s="1"/>
  <c r="Z43" i="24"/>
  <c r="K24" i="31" s="1"/>
  <c r="AA43" i="24"/>
  <c r="K25" i="31" s="1"/>
  <c r="AB43" i="24"/>
  <c r="K26" i="31" s="1"/>
  <c r="AC43" i="24"/>
  <c r="K27" i="31" s="1"/>
  <c r="AD43" i="24"/>
  <c r="K28" i="31" s="1"/>
  <c r="E44" i="24"/>
  <c r="L29" i="31" s="1"/>
  <c r="F44" i="24"/>
  <c r="L30" i="31" s="1"/>
  <c r="G44" i="24"/>
  <c r="L31" i="31" s="1"/>
  <c r="H44" i="24"/>
  <c r="I44" i="24"/>
  <c r="J44" i="24"/>
  <c r="K44" i="24"/>
  <c r="L32" i="31" s="1"/>
  <c r="N44" i="24"/>
  <c r="L12" i="31" s="1"/>
  <c r="O44" i="24"/>
  <c r="L13" i="31" s="1"/>
  <c r="P44" i="24"/>
  <c r="L14" i="31" s="1"/>
  <c r="Q44" i="24"/>
  <c r="L15" i="31" s="1"/>
  <c r="R44" i="24"/>
  <c r="L16" i="31" s="1"/>
  <c r="S44" i="24"/>
  <c r="L17" i="31" s="1"/>
  <c r="T44" i="24"/>
  <c r="L18" i="31" s="1"/>
  <c r="V44" i="24"/>
  <c r="L20" i="31" s="1"/>
  <c r="W44" i="24"/>
  <c r="L21" i="31" s="1"/>
  <c r="Y44" i="24"/>
  <c r="L23" i="31" s="1"/>
  <c r="Z44" i="24"/>
  <c r="L24" i="31" s="1"/>
  <c r="AA44" i="24"/>
  <c r="L25" i="31" s="1"/>
  <c r="AB44" i="24"/>
  <c r="L26" i="31" s="1"/>
  <c r="AC44" i="24"/>
  <c r="L27" i="31" s="1"/>
  <c r="AD44" i="24"/>
  <c r="L28" i="31" s="1"/>
  <c r="O29" i="31"/>
  <c r="O30" i="31"/>
  <c r="O31" i="31"/>
  <c r="O32" i="31"/>
  <c r="O12" i="31"/>
  <c r="O13" i="31"/>
  <c r="O14" i="31"/>
  <c r="O15" i="31"/>
  <c r="O16" i="31"/>
  <c r="O17" i="31"/>
  <c r="O18" i="31"/>
  <c r="O20" i="31"/>
  <c r="O23" i="31"/>
  <c r="O24" i="31"/>
  <c r="O25" i="31"/>
  <c r="O26" i="31"/>
  <c r="O27" i="31"/>
  <c r="O28" i="31"/>
  <c r="P29" i="31"/>
  <c r="P30" i="31"/>
  <c r="P31" i="31"/>
  <c r="P32" i="31"/>
  <c r="P12" i="31"/>
  <c r="P13" i="31"/>
  <c r="P14" i="31"/>
  <c r="P15" i="31"/>
  <c r="P16" i="31"/>
  <c r="P17" i="31"/>
  <c r="P18" i="31"/>
  <c r="P20" i="31"/>
  <c r="P21" i="31"/>
  <c r="P23" i="31"/>
  <c r="P24" i="31"/>
  <c r="P25" i="31"/>
  <c r="P26" i="31"/>
  <c r="P27" i="31"/>
  <c r="P28" i="31"/>
  <c r="D28" i="29"/>
  <c r="D29" i="29"/>
  <c r="D30" i="29"/>
  <c r="D31" i="29"/>
  <c r="D11" i="29"/>
  <c r="D12" i="29"/>
  <c r="D13" i="29"/>
  <c r="D14" i="29"/>
  <c r="D15" i="29"/>
  <c r="D16" i="29"/>
  <c r="D17" i="29"/>
  <c r="D19" i="29"/>
  <c r="D20" i="29"/>
  <c r="D22" i="29"/>
  <c r="D23" i="29"/>
  <c r="D24" i="29"/>
  <c r="D25" i="29"/>
  <c r="D26" i="29"/>
  <c r="D27" i="29"/>
  <c r="D28" i="30"/>
  <c r="D29" i="30"/>
  <c r="D30" i="30"/>
  <c r="D31" i="30"/>
  <c r="D11" i="30"/>
  <c r="D12" i="30"/>
  <c r="D13" i="30"/>
  <c r="D14" i="30"/>
  <c r="D15" i="30"/>
  <c r="D16" i="30"/>
  <c r="D17" i="30"/>
  <c r="D19" i="30"/>
  <c r="D20" i="30"/>
  <c r="D22" i="30"/>
  <c r="D23" i="30"/>
  <c r="D24" i="30"/>
  <c r="D25" i="30"/>
  <c r="D26" i="30"/>
  <c r="D27" i="30"/>
  <c r="E28" i="30"/>
  <c r="E29" i="30"/>
  <c r="E30" i="30"/>
  <c r="E31" i="30"/>
  <c r="E11" i="30"/>
  <c r="E12" i="30"/>
  <c r="E13" i="30"/>
  <c r="E14" i="30"/>
  <c r="E15" i="30"/>
  <c r="E16" i="30"/>
  <c r="E17" i="30"/>
  <c r="E19" i="30"/>
  <c r="E20" i="30"/>
  <c r="E22" i="30"/>
  <c r="E23" i="30"/>
  <c r="E24" i="30"/>
  <c r="E25" i="30"/>
  <c r="E26" i="30"/>
  <c r="E27" i="30"/>
  <c r="F28" i="30"/>
  <c r="F29" i="30"/>
  <c r="F30" i="30"/>
  <c r="F31" i="30"/>
  <c r="F11" i="30"/>
  <c r="F12" i="30"/>
  <c r="F13" i="30"/>
  <c r="F15" i="30"/>
  <c r="F16" i="30"/>
  <c r="F17" i="30"/>
  <c r="F19" i="30"/>
  <c r="F20" i="30"/>
  <c r="F22" i="30"/>
  <c r="F23" i="30"/>
  <c r="F24" i="30"/>
  <c r="F25" i="30"/>
  <c r="F26" i="30"/>
  <c r="F27" i="30"/>
  <c r="G28" i="30"/>
  <c r="G29" i="30"/>
  <c r="G30" i="30"/>
  <c r="G31" i="30"/>
  <c r="G11" i="30"/>
  <c r="G12" i="30"/>
  <c r="G13" i="30"/>
  <c r="G14" i="30"/>
  <c r="G15" i="30"/>
  <c r="G16" i="30"/>
  <c r="G17" i="30"/>
  <c r="G19" i="30"/>
  <c r="G20" i="30"/>
  <c r="G22" i="30"/>
  <c r="G23" i="30"/>
  <c r="G24" i="30"/>
  <c r="G25" i="30"/>
  <c r="G26" i="30"/>
  <c r="G27" i="30"/>
  <c r="F28" i="29"/>
  <c r="F30" i="29"/>
  <c r="F31" i="29"/>
  <c r="F11" i="29"/>
  <c r="F12" i="29"/>
  <c r="F13" i="29"/>
  <c r="F14" i="29"/>
  <c r="F15" i="29"/>
  <c r="F16" i="29"/>
  <c r="F17" i="29"/>
  <c r="F19" i="29"/>
  <c r="F20" i="29"/>
  <c r="F22" i="29"/>
  <c r="F23" i="29"/>
  <c r="F24" i="29"/>
  <c r="F25" i="29"/>
  <c r="F26" i="29"/>
  <c r="F27" i="29"/>
  <c r="D28" i="32"/>
  <c r="D29" i="32"/>
  <c r="D30" i="32"/>
  <c r="D31" i="32"/>
  <c r="D11" i="32"/>
  <c r="D12" i="32"/>
  <c r="D13" i="32"/>
  <c r="D14" i="32"/>
  <c r="D15" i="32"/>
  <c r="D16" i="32"/>
  <c r="D17" i="32"/>
  <c r="D19" i="32"/>
  <c r="D20" i="32"/>
  <c r="D22" i="32"/>
  <c r="D23" i="32"/>
  <c r="D24" i="32"/>
  <c r="D25" i="32"/>
  <c r="D26" i="32"/>
  <c r="D27" i="32"/>
  <c r="E28" i="32"/>
  <c r="E29" i="32"/>
  <c r="E30" i="32"/>
  <c r="E31" i="32"/>
  <c r="E11" i="32"/>
  <c r="E12" i="32"/>
  <c r="E13" i="32"/>
  <c r="E14" i="32"/>
  <c r="E15" i="32"/>
  <c r="E16" i="32"/>
  <c r="E17" i="32"/>
  <c r="E19" i="32"/>
  <c r="E20" i="32"/>
  <c r="E22" i="32"/>
  <c r="E23" i="32"/>
  <c r="E24" i="32"/>
  <c r="E25" i="32"/>
  <c r="E26" i="32"/>
  <c r="E27" i="32"/>
  <c r="G28" i="32"/>
  <c r="G29" i="32"/>
  <c r="G30" i="32"/>
  <c r="G31" i="32"/>
  <c r="G11" i="32"/>
  <c r="G12" i="32"/>
  <c r="G13" i="32"/>
  <c r="G14" i="32"/>
  <c r="G15" i="32"/>
  <c r="G16" i="32"/>
  <c r="G17" i="32"/>
  <c r="G19" i="32"/>
  <c r="G20" i="32"/>
  <c r="G22" i="32"/>
  <c r="G23" i="32"/>
  <c r="G24" i="32"/>
  <c r="G25" i="32"/>
  <c r="G26" i="32"/>
  <c r="G27" i="32"/>
  <c r="E60" i="24"/>
  <c r="F60" i="24"/>
  <c r="G60" i="24"/>
  <c r="H60" i="24"/>
  <c r="I60" i="24"/>
  <c r="J60" i="24"/>
  <c r="K60" i="24"/>
  <c r="M60" i="24"/>
  <c r="N60" i="24"/>
  <c r="O60" i="24"/>
  <c r="P60" i="24"/>
  <c r="Q60" i="24"/>
  <c r="R60" i="24"/>
  <c r="S60" i="24"/>
  <c r="T60" i="24"/>
  <c r="V60" i="24"/>
  <c r="X60" i="24"/>
  <c r="Y60" i="24"/>
  <c r="Z60" i="24"/>
  <c r="AA60" i="24"/>
  <c r="AB60" i="24"/>
  <c r="AC60" i="24"/>
  <c r="AD60" i="24"/>
  <c r="I19" i="30" l="1"/>
  <c r="I26" i="30"/>
  <c r="I16" i="30"/>
  <c r="I29" i="30"/>
  <c r="I20" i="30"/>
  <c r="I11" i="30"/>
  <c r="I24" i="30"/>
  <c r="I14" i="30"/>
  <c r="I31" i="30"/>
  <c r="I22" i="30"/>
  <c r="I12" i="30"/>
  <c r="I25" i="30"/>
  <c r="I15" i="30"/>
  <c r="I28" i="30"/>
  <c r="I27" i="30"/>
  <c r="I23" i="30"/>
  <c r="I17" i="30"/>
  <c r="I13" i="30"/>
  <c r="I30" i="30"/>
  <c r="J29" i="33"/>
  <c r="E29" i="25"/>
  <c r="I29" i="33"/>
  <c r="E28" i="25"/>
  <c r="H29" i="33"/>
  <c r="E27" i="25"/>
  <c r="G29" i="33"/>
  <c r="E26" i="25"/>
  <c r="F29" i="33"/>
  <c r="E25" i="25"/>
  <c r="E29" i="33"/>
  <c r="E24" i="25"/>
  <c r="D29" i="33"/>
  <c r="E23" i="25"/>
  <c r="G10" i="27"/>
  <c r="G28" i="28"/>
  <c r="F10" i="27"/>
  <c r="F28" i="28"/>
  <c r="E10" i="27"/>
  <c r="E28" i="28"/>
  <c r="G15" i="27"/>
  <c r="G30" i="28"/>
  <c r="G11" i="27"/>
  <c r="G29" i="28"/>
  <c r="G9" i="27"/>
  <c r="G27" i="28"/>
  <c r="F15" i="27"/>
  <c r="F30" i="28"/>
  <c r="F11" i="27"/>
  <c r="F29" i="28"/>
  <c r="F9" i="27"/>
  <c r="F27" i="28"/>
  <c r="E15" i="27"/>
  <c r="E30" i="28"/>
  <c r="E11" i="27"/>
  <c r="E29" i="28"/>
  <c r="E9" i="27"/>
  <c r="E27" i="28"/>
  <c r="J21" i="27"/>
  <c r="G13" i="27"/>
  <c r="K26" i="33"/>
  <c r="Q27" i="31"/>
  <c r="Q23" i="31"/>
  <c r="Q19" i="31"/>
  <c r="Q15" i="31"/>
  <c r="H11" i="32" l="1"/>
  <c r="H15" i="32"/>
  <c r="H19" i="32"/>
  <c r="H23" i="32"/>
  <c r="H27" i="32"/>
  <c r="H31" i="32"/>
  <c r="K17" i="33"/>
  <c r="K25" i="33"/>
  <c r="K29" i="33"/>
  <c r="L12" i="34"/>
  <c r="L13" i="34"/>
  <c r="L14" i="34"/>
  <c r="L15" i="34"/>
  <c r="L16" i="34"/>
  <c r="L17" i="34"/>
  <c r="L18" i="34"/>
  <c r="L19" i="34"/>
  <c r="L20" i="34"/>
  <c r="L21" i="34"/>
  <c r="L23" i="34"/>
  <c r="L24" i="34"/>
  <c r="L26" i="34"/>
  <c r="L31" i="34"/>
  <c r="Q12" i="31"/>
  <c r="Q32" i="31"/>
  <c r="H13" i="32"/>
  <c r="H17" i="32"/>
  <c r="H25" i="32"/>
  <c r="H29" i="32"/>
  <c r="K12" i="33"/>
  <c r="K15" i="33"/>
  <c r="K19" i="33"/>
  <c r="K27" i="33"/>
  <c r="K31" i="33"/>
  <c r="L25" i="34"/>
  <c r="L27" i="34"/>
  <c r="L28" i="34"/>
  <c r="L29" i="34"/>
  <c r="L30" i="34"/>
  <c r="L35" i="34"/>
  <c r="Q13" i="31"/>
  <c r="Q17" i="31"/>
  <c r="Q25" i="31"/>
  <c r="Q29" i="31"/>
  <c r="K13" i="33"/>
  <c r="K16" i="33"/>
  <c r="K24" i="33"/>
  <c r="K28" i="33"/>
  <c r="Q31" i="31"/>
  <c r="H12" i="32"/>
  <c r="H14" i="32"/>
  <c r="H16" i="32"/>
  <c r="H18" i="32"/>
  <c r="H20" i="32"/>
  <c r="H22" i="32"/>
  <c r="H24" i="32"/>
  <c r="H26" i="32"/>
  <c r="H28" i="32"/>
  <c r="H30" i="32"/>
  <c r="K14" i="33"/>
  <c r="K18" i="33"/>
  <c r="K20" i="33"/>
  <c r="K30" i="33"/>
  <c r="K32" i="33"/>
  <c r="Q14" i="31"/>
  <c r="Q16" i="31"/>
  <c r="Q18" i="31"/>
  <c r="Q20" i="31"/>
  <c r="Q24" i="31"/>
  <c r="Q26" i="31"/>
  <c r="Q28" i="31"/>
  <c r="Q30" i="31"/>
  <c r="K23" i="33"/>
  <c r="M9" i="24" l="1"/>
  <c r="N9" i="24"/>
  <c r="O9" i="24"/>
  <c r="P9" i="24"/>
  <c r="Q9" i="24"/>
  <c r="R9" i="24"/>
  <c r="S9" i="24"/>
  <c r="T9" i="24"/>
  <c r="V9" i="24"/>
  <c r="W9" i="24"/>
  <c r="X9" i="24"/>
  <c r="Y9" i="24"/>
  <c r="Z9" i="24"/>
  <c r="AA9" i="24"/>
  <c r="AB9" i="24"/>
  <c r="AC9" i="24"/>
  <c r="AD9" i="24"/>
  <c r="E55" i="25"/>
  <c r="F55" i="25"/>
  <c r="G55" i="25"/>
  <c r="H55" i="25"/>
  <c r="I55" i="25"/>
  <c r="J55" i="25"/>
  <c r="K55" i="25"/>
  <c r="M55" i="25"/>
  <c r="N55" i="25"/>
  <c r="O55" i="25"/>
  <c r="P55" i="25"/>
  <c r="Q55" i="25"/>
  <c r="R55" i="25"/>
  <c r="S55" i="25"/>
  <c r="T55" i="25"/>
  <c r="U55" i="25"/>
  <c r="V55" i="25"/>
  <c r="X55" i="25"/>
  <c r="Y55" i="25"/>
  <c r="Z55" i="25"/>
  <c r="AA55" i="25"/>
  <c r="AB55" i="25"/>
  <c r="AC55" i="25"/>
  <c r="AD55" i="25"/>
  <c r="D55" i="25"/>
  <c r="H23" i="25"/>
  <c r="I23" i="25"/>
  <c r="J23" i="25"/>
  <c r="H24" i="25"/>
  <c r="I24" i="25"/>
  <c r="J24" i="25"/>
  <c r="H25" i="25"/>
  <c r="I25" i="25"/>
  <c r="J25" i="25"/>
  <c r="H26" i="25"/>
  <c r="I26" i="25"/>
  <c r="J26" i="25"/>
  <c r="H27" i="25"/>
  <c r="I27" i="25"/>
  <c r="J27" i="25"/>
  <c r="H28" i="25"/>
  <c r="I28" i="25"/>
  <c r="J28" i="25"/>
  <c r="H29" i="25"/>
  <c r="I29" i="25"/>
  <c r="J29" i="25"/>
  <c r="H31" i="25"/>
  <c r="I31" i="25"/>
  <c r="J31" i="25"/>
  <c r="H32" i="25"/>
  <c r="I32" i="25"/>
  <c r="J32" i="25"/>
  <c r="H33" i="25"/>
  <c r="I33" i="25"/>
  <c r="J33" i="25"/>
  <c r="H34" i="25"/>
  <c r="I34" i="25"/>
  <c r="J34" i="25"/>
  <c r="H35" i="25"/>
  <c r="I35" i="25"/>
  <c r="J35" i="25"/>
  <c r="H36" i="25"/>
  <c r="I36" i="25"/>
  <c r="J36" i="25"/>
  <c r="H37" i="25"/>
  <c r="I37" i="25"/>
  <c r="J37" i="25"/>
  <c r="H38" i="25"/>
  <c r="I38" i="25"/>
  <c r="J38" i="25"/>
  <c r="H39" i="25"/>
  <c r="I39" i="25"/>
  <c r="J39" i="25"/>
  <c r="D12" i="24"/>
  <c r="D13" i="24"/>
  <c r="U11" i="25"/>
  <c r="Q11" i="25"/>
  <c r="AA11" i="25"/>
  <c r="AC11" i="25"/>
  <c r="AB11" i="25"/>
  <c r="Y11" i="25"/>
  <c r="T11" i="25"/>
  <c r="S11" i="25"/>
  <c r="P11" i="25"/>
  <c r="O11" i="25"/>
  <c r="K11" i="25"/>
  <c r="G11" i="25"/>
  <c r="D11" i="25"/>
  <c r="AD11" i="25"/>
  <c r="Z11" i="25"/>
  <c r="W11" i="25"/>
  <c r="V11" i="25"/>
  <c r="R11" i="25"/>
  <c r="N11" i="25"/>
  <c r="F11" i="25"/>
  <c r="E11" i="25"/>
  <c r="I29" i="29" l="1"/>
  <c r="I28" i="28"/>
  <c r="I15" i="29"/>
  <c r="I14" i="28"/>
  <c r="I20" i="29"/>
  <c r="I19" i="28"/>
  <c r="Y18" i="28"/>
  <c r="I27" i="29"/>
  <c r="I26" i="28"/>
  <c r="I30" i="29"/>
  <c r="I29" i="28"/>
  <c r="I12" i="29"/>
  <c r="I11" i="28"/>
  <c r="I16" i="29"/>
  <c r="I15" i="28"/>
  <c r="W18" i="28"/>
  <c r="I25" i="29"/>
  <c r="I24" i="28"/>
  <c r="I24" i="29"/>
  <c r="I23" i="28"/>
  <c r="V18" i="28"/>
  <c r="I18" i="29"/>
  <c r="I17" i="28"/>
  <c r="I28" i="29"/>
  <c r="I27" i="28"/>
  <c r="I11" i="29"/>
  <c r="I10" i="28"/>
  <c r="I19" i="29"/>
  <c r="I18" i="28"/>
  <c r="U18" i="28"/>
  <c r="I23" i="29"/>
  <c r="I22" i="28"/>
  <c r="I31" i="29"/>
  <c r="I30" i="28"/>
  <c r="I13" i="29"/>
  <c r="I12" i="28"/>
  <c r="I17" i="29"/>
  <c r="I16" i="28"/>
  <c r="I22" i="29"/>
  <c r="I21" i="28"/>
  <c r="I26" i="29"/>
  <c r="I25" i="28"/>
  <c r="X18" i="28"/>
  <c r="I14" i="29"/>
  <c r="I13" i="28"/>
  <c r="I22" i="25"/>
  <c r="J30" i="25"/>
  <c r="J22" i="25"/>
  <c r="H22" i="25"/>
  <c r="H30" i="25"/>
  <c r="I30" i="25"/>
  <c r="D54" i="25"/>
  <c r="D52" i="25"/>
  <c r="D51" i="25"/>
  <c r="D48" i="25"/>
  <c r="D47" i="25"/>
  <c r="D46" i="25"/>
  <c r="D45" i="25"/>
  <c r="D43" i="25"/>
  <c r="D42" i="25"/>
  <c r="D39" i="25"/>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7" i="24"/>
  <c r="D14" i="24"/>
  <c r="G8" i="27" s="1"/>
  <c r="D11" i="24"/>
  <c r="F8" i="27" s="1"/>
  <c r="D10" i="24"/>
  <c r="E8" i="27" s="1"/>
  <c r="E39" i="25"/>
  <c r="E38" i="25"/>
  <c r="E37" i="25"/>
  <c r="E36" i="25"/>
  <c r="E35" i="25"/>
  <c r="E34" i="25"/>
  <c r="E33" i="25"/>
  <c r="E32" i="25"/>
  <c r="E31" i="25"/>
  <c r="E9" i="24"/>
  <c r="D9" i="27" s="1"/>
  <c r="F39" i="25"/>
  <c r="F38" i="25"/>
  <c r="F37" i="25"/>
  <c r="F36" i="25"/>
  <c r="F35" i="25"/>
  <c r="F34" i="25"/>
  <c r="F33" i="25"/>
  <c r="F32" i="25"/>
  <c r="F31" i="25"/>
  <c r="F29" i="25"/>
  <c r="F28" i="25"/>
  <c r="F27" i="25"/>
  <c r="F26" i="25"/>
  <c r="F25" i="25"/>
  <c r="F24" i="25"/>
  <c r="F23" i="25"/>
  <c r="F9" i="24"/>
  <c r="D10" i="27" s="1"/>
  <c r="G39" i="25"/>
  <c r="G38" i="25"/>
  <c r="G37" i="25"/>
  <c r="G36" i="25"/>
  <c r="G35" i="25"/>
  <c r="G34" i="25"/>
  <c r="G33" i="25"/>
  <c r="G32" i="25"/>
  <c r="G31" i="25"/>
  <c r="G29" i="25"/>
  <c r="G28" i="25"/>
  <c r="G27" i="25"/>
  <c r="G26" i="25"/>
  <c r="G25" i="25"/>
  <c r="G24" i="25"/>
  <c r="G23" i="25"/>
  <c r="E34" i="26"/>
  <c r="D22" i="28" s="1"/>
  <c r="Z39" i="25"/>
  <c r="Z38" i="25"/>
  <c r="Z37" i="25"/>
  <c r="Z36" i="25"/>
  <c r="Z35" i="25"/>
  <c r="Z34" i="25"/>
  <c r="Z33" i="25"/>
  <c r="Z32" i="25"/>
  <c r="Z31" i="25"/>
  <c r="Z29" i="25"/>
  <c r="Z28" i="25"/>
  <c r="Z27" i="25"/>
  <c r="Z26" i="25"/>
  <c r="Z25" i="25"/>
  <c r="Z24" i="25"/>
  <c r="Z23" i="25"/>
  <c r="E33" i="26"/>
  <c r="D21" i="28" s="1"/>
  <c r="Y39" i="25"/>
  <c r="Y38" i="25"/>
  <c r="Y37" i="25"/>
  <c r="Y36" i="25"/>
  <c r="Y35" i="25"/>
  <c r="Y34" i="25"/>
  <c r="Y33" i="25"/>
  <c r="Y32" i="25"/>
  <c r="Y31" i="25"/>
  <c r="Y29" i="25"/>
  <c r="Y28" i="25"/>
  <c r="Y27" i="25"/>
  <c r="Y26" i="25"/>
  <c r="Y25" i="25"/>
  <c r="Y24" i="25"/>
  <c r="Y23" i="25"/>
  <c r="W39" i="25"/>
  <c r="W38" i="25"/>
  <c r="W37" i="25"/>
  <c r="W36" i="25"/>
  <c r="W35" i="25"/>
  <c r="W34" i="25"/>
  <c r="W33" i="25"/>
  <c r="W32" i="25"/>
  <c r="W31" i="25"/>
  <c r="W29" i="25"/>
  <c r="W27" i="25"/>
  <c r="W26" i="25"/>
  <c r="W25" i="25"/>
  <c r="W24" i="25"/>
  <c r="W23" i="25"/>
  <c r="V39" i="25"/>
  <c r="V38" i="25"/>
  <c r="V37" i="25"/>
  <c r="V36" i="25"/>
  <c r="V35" i="25"/>
  <c r="V34" i="25"/>
  <c r="V33" i="25"/>
  <c r="V32" i="25"/>
  <c r="V31" i="25"/>
  <c r="V29" i="25"/>
  <c r="V28" i="25"/>
  <c r="V27" i="25"/>
  <c r="V26" i="25"/>
  <c r="V25" i="25"/>
  <c r="V24" i="25"/>
  <c r="V23" i="25"/>
  <c r="U39" i="25"/>
  <c r="U38" i="25"/>
  <c r="U37" i="25"/>
  <c r="U36" i="25"/>
  <c r="U35" i="25"/>
  <c r="U34" i="25"/>
  <c r="U33" i="25"/>
  <c r="U32" i="25"/>
  <c r="U31" i="25"/>
  <c r="U29" i="25"/>
  <c r="U28" i="25"/>
  <c r="U27" i="25"/>
  <c r="U26" i="25"/>
  <c r="U25" i="25"/>
  <c r="U24" i="25"/>
  <c r="U23" i="25"/>
  <c r="T39" i="25"/>
  <c r="T38" i="25"/>
  <c r="T37" i="25"/>
  <c r="T36" i="25"/>
  <c r="T35" i="25"/>
  <c r="T34" i="25"/>
  <c r="T33" i="25"/>
  <c r="T32" i="25"/>
  <c r="T31" i="25"/>
  <c r="T29" i="25"/>
  <c r="T28" i="25"/>
  <c r="T27" i="25"/>
  <c r="T26" i="25"/>
  <c r="T25" i="25"/>
  <c r="T24" i="25"/>
  <c r="T23" i="25"/>
  <c r="S39" i="25"/>
  <c r="S38" i="25"/>
  <c r="S37" i="25"/>
  <c r="S36" i="25"/>
  <c r="S35" i="25"/>
  <c r="S34" i="25"/>
  <c r="S33" i="25"/>
  <c r="S32" i="25"/>
  <c r="S31" i="25"/>
  <c r="S29" i="25"/>
  <c r="S28" i="25"/>
  <c r="S27" i="25"/>
  <c r="S26" i="25"/>
  <c r="S25" i="25"/>
  <c r="S24" i="25"/>
  <c r="S23" i="25"/>
  <c r="R39" i="25"/>
  <c r="R38" i="25"/>
  <c r="R37" i="25"/>
  <c r="R36" i="25"/>
  <c r="R35" i="25"/>
  <c r="R34" i="25"/>
  <c r="R33" i="25"/>
  <c r="R32" i="25"/>
  <c r="R31" i="25"/>
  <c r="R29" i="25"/>
  <c r="R28" i="25"/>
  <c r="R27" i="25"/>
  <c r="R26" i="25"/>
  <c r="R25" i="25"/>
  <c r="R24" i="25"/>
  <c r="R23" i="25"/>
  <c r="Q39" i="25"/>
  <c r="Q38" i="25"/>
  <c r="Q37" i="25"/>
  <c r="Q36" i="25"/>
  <c r="Q35" i="25"/>
  <c r="Q34" i="25"/>
  <c r="Q33" i="25"/>
  <c r="Q32" i="25"/>
  <c r="Q31" i="25"/>
  <c r="Q29" i="25"/>
  <c r="Q28" i="25"/>
  <c r="Q27" i="25"/>
  <c r="Q26" i="25"/>
  <c r="Q25" i="25"/>
  <c r="Q24" i="25"/>
  <c r="Q23" i="25"/>
  <c r="P39" i="25"/>
  <c r="P38" i="25"/>
  <c r="P37" i="25"/>
  <c r="P36" i="25"/>
  <c r="P35" i="25"/>
  <c r="P34" i="25"/>
  <c r="P33" i="25"/>
  <c r="P32" i="25"/>
  <c r="P31" i="25"/>
  <c r="P29" i="25"/>
  <c r="P28" i="25"/>
  <c r="P27" i="25"/>
  <c r="P26" i="25"/>
  <c r="P25" i="25"/>
  <c r="P24" i="25"/>
  <c r="P23" i="25"/>
  <c r="O39" i="25"/>
  <c r="O38" i="25"/>
  <c r="O37" i="25"/>
  <c r="O36" i="25"/>
  <c r="O35" i="25"/>
  <c r="O34" i="25"/>
  <c r="O33" i="25"/>
  <c r="O32" i="25"/>
  <c r="O31" i="25"/>
  <c r="O29" i="25"/>
  <c r="O28" i="25"/>
  <c r="O27" i="25"/>
  <c r="O26" i="25"/>
  <c r="O25" i="25"/>
  <c r="O24" i="25"/>
  <c r="O23" i="25"/>
  <c r="N39" i="25"/>
  <c r="N38" i="25"/>
  <c r="N37" i="25"/>
  <c r="N36" i="25"/>
  <c r="N35" i="25"/>
  <c r="N34" i="25"/>
  <c r="N33" i="25"/>
  <c r="N32" i="25"/>
  <c r="N31" i="25"/>
  <c r="N29" i="25"/>
  <c r="N28" i="25"/>
  <c r="N27" i="25"/>
  <c r="N26" i="25"/>
  <c r="N25" i="25"/>
  <c r="N24" i="25"/>
  <c r="N23" i="25"/>
  <c r="K39" i="25"/>
  <c r="K38" i="25"/>
  <c r="K37" i="25"/>
  <c r="K36" i="25"/>
  <c r="K35" i="25"/>
  <c r="K34" i="25"/>
  <c r="K33" i="25"/>
  <c r="K32" i="25"/>
  <c r="K31" i="25"/>
  <c r="K29" i="25"/>
  <c r="K28" i="25"/>
  <c r="K27" i="25"/>
  <c r="K26" i="25"/>
  <c r="K25" i="25"/>
  <c r="K24" i="25"/>
  <c r="K23" i="25"/>
  <c r="K9" i="24"/>
  <c r="D15" i="27" s="1"/>
  <c r="AD39" i="25"/>
  <c r="AD38" i="25"/>
  <c r="AD37" i="25"/>
  <c r="AD36" i="25"/>
  <c r="AD35" i="25"/>
  <c r="AD34" i="25"/>
  <c r="AD33" i="25"/>
  <c r="AD32" i="25"/>
  <c r="AD31" i="25"/>
  <c r="AD29" i="25"/>
  <c r="AD28" i="25"/>
  <c r="AD27" i="25"/>
  <c r="AD26" i="25"/>
  <c r="AD25" i="25"/>
  <c r="AD24" i="25"/>
  <c r="AD23" i="25"/>
  <c r="AC39" i="25"/>
  <c r="AC38" i="25"/>
  <c r="AC37" i="25"/>
  <c r="AC36" i="25"/>
  <c r="AC35" i="25"/>
  <c r="AC34" i="25"/>
  <c r="AC33" i="25"/>
  <c r="AC32" i="25"/>
  <c r="AC31" i="25"/>
  <c r="AC29" i="25"/>
  <c r="AC28" i="25"/>
  <c r="AC27" i="25"/>
  <c r="AC26" i="25"/>
  <c r="AC25" i="25"/>
  <c r="AC24" i="25"/>
  <c r="AC23" i="25"/>
  <c r="E36" i="26"/>
  <c r="D24" i="28" s="1"/>
  <c r="AB39" i="25"/>
  <c r="AB38" i="25"/>
  <c r="AB37" i="25"/>
  <c r="AB36" i="25"/>
  <c r="AB35" i="25"/>
  <c r="AB34" i="25"/>
  <c r="AB33" i="25"/>
  <c r="AB32" i="25"/>
  <c r="AB31" i="25"/>
  <c r="AB29" i="25"/>
  <c r="AB28" i="25"/>
  <c r="AB27" i="25"/>
  <c r="AB26" i="25"/>
  <c r="AB25" i="25"/>
  <c r="AB24" i="25"/>
  <c r="AB23" i="25"/>
  <c r="E35" i="26"/>
  <c r="D23" i="28" s="1"/>
  <c r="AA39" i="25"/>
  <c r="AA38" i="25"/>
  <c r="AA37" i="25"/>
  <c r="AA36" i="25"/>
  <c r="AA35" i="25"/>
  <c r="AA34" i="25"/>
  <c r="AA33" i="25"/>
  <c r="AA32" i="25"/>
  <c r="AA31" i="25"/>
  <c r="AA29" i="25"/>
  <c r="AA28" i="25"/>
  <c r="AA27" i="25"/>
  <c r="AA26" i="25"/>
  <c r="AA25" i="25"/>
  <c r="AA24" i="25"/>
  <c r="AA23" i="25"/>
  <c r="E30" i="25" l="1"/>
  <c r="D50" i="25"/>
  <c r="J21" i="25"/>
  <c r="H21" i="25"/>
  <c r="AA22" i="25"/>
  <c r="AA30" i="25"/>
  <c r="AB22" i="25"/>
  <c r="AB30" i="25"/>
  <c r="AD22" i="25"/>
  <c r="AD30" i="25"/>
  <c r="K22" i="25"/>
  <c r="K30" i="25"/>
  <c r="P30" i="25"/>
  <c r="Q22" i="25"/>
  <c r="Q30" i="25"/>
  <c r="R30" i="25"/>
  <c r="S22" i="25"/>
  <c r="S30" i="25"/>
  <c r="T30" i="25"/>
  <c r="U30" i="25"/>
  <c r="Y22" i="25"/>
  <c r="Y30" i="25"/>
  <c r="F30" i="25"/>
  <c r="I21" i="25"/>
  <c r="N30" i="25"/>
  <c r="O30" i="25"/>
  <c r="Z30" i="25"/>
  <c r="G30" i="25"/>
  <c r="V30" i="25"/>
  <c r="U22" i="25"/>
  <c r="D9" i="24"/>
  <c r="D8" i="27" s="1"/>
  <c r="E9" i="26"/>
  <c r="AC22" i="25"/>
  <c r="AC30" i="25"/>
  <c r="N22" i="25"/>
  <c r="O22" i="25"/>
  <c r="P22" i="25"/>
  <c r="R22" i="25"/>
  <c r="T22" i="25"/>
  <c r="V22" i="25"/>
  <c r="Z22" i="25"/>
  <c r="G22" i="25"/>
  <c r="F22" i="25"/>
  <c r="E22" i="25"/>
  <c r="D22" i="25"/>
  <c r="D30" i="25"/>
  <c r="D44" i="25"/>
  <c r="C14" i="23"/>
  <c r="F12" i="4"/>
  <c r="F13" i="4"/>
  <c r="F14" i="4"/>
  <c r="E12" i="4"/>
  <c r="E13" i="4"/>
  <c r="E14" i="4"/>
  <c r="D12" i="4"/>
  <c r="D13" i="4"/>
  <c r="D14" i="4"/>
  <c r="C11" i="3"/>
  <c r="O55" i="5"/>
  <c r="D55" i="5"/>
  <c r="E55" i="5"/>
  <c r="F55" i="5"/>
  <c r="G55" i="5"/>
  <c r="H55" i="5"/>
  <c r="I55" i="5"/>
  <c r="J55" i="5"/>
  <c r="L55" i="5"/>
  <c r="M55" i="5"/>
  <c r="N55" i="5"/>
  <c r="P55" i="5"/>
  <c r="Q55" i="5"/>
  <c r="R55" i="5"/>
  <c r="S55" i="5"/>
  <c r="T55" i="5"/>
  <c r="U55" i="5"/>
  <c r="W55" i="5"/>
  <c r="X55" i="5"/>
  <c r="Y55" i="5"/>
  <c r="Z55" i="5"/>
  <c r="AA55" i="5"/>
  <c r="AB55" i="5"/>
  <c r="AC55" i="5"/>
  <c r="C55" i="5"/>
  <c r="C27" i="17"/>
  <c r="C28" i="21"/>
  <c r="E28" i="21"/>
  <c r="F28" i="21"/>
  <c r="G28" i="21"/>
  <c r="I28" i="21"/>
  <c r="F27" i="17"/>
  <c r="C27" i="20"/>
  <c r="F27" i="20"/>
  <c r="D27" i="17"/>
  <c r="C28" i="19"/>
  <c r="D28" i="19"/>
  <c r="E28" i="19"/>
  <c r="F28" i="19"/>
  <c r="G28" i="19"/>
  <c r="H28" i="19"/>
  <c r="I28" i="19"/>
  <c r="J28" i="19"/>
  <c r="K28" i="19"/>
  <c r="N28" i="19"/>
  <c r="O28" i="19"/>
  <c r="E27" i="17"/>
  <c r="C27" i="18"/>
  <c r="D27" i="18"/>
  <c r="E27" i="18"/>
  <c r="F27" i="18"/>
  <c r="J29" i="22"/>
  <c r="C29" i="22"/>
  <c r="D29" i="22"/>
  <c r="E29" i="22"/>
  <c r="F29" i="22"/>
  <c r="G29" i="22"/>
  <c r="H29" i="22"/>
  <c r="I29" i="22"/>
  <c r="E26" i="17"/>
  <c r="C26" i="18"/>
  <c r="E26" i="18"/>
  <c r="F26" i="18"/>
  <c r="F26" i="17"/>
  <c r="D26" i="20"/>
  <c r="F26" i="20"/>
  <c r="C26" i="17"/>
  <c r="D27" i="21"/>
  <c r="E27" i="21"/>
  <c r="F27" i="21"/>
  <c r="H27" i="21"/>
  <c r="I27" i="21"/>
  <c r="D26" i="17"/>
  <c r="C27" i="19"/>
  <c r="D27" i="19"/>
  <c r="E27" i="19"/>
  <c r="F27" i="19"/>
  <c r="G27" i="19"/>
  <c r="H27" i="19"/>
  <c r="I27" i="19"/>
  <c r="J27" i="19"/>
  <c r="K27" i="19"/>
  <c r="N27" i="19"/>
  <c r="O27" i="19"/>
  <c r="C28" i="22"/>
  <c r="E28" i="22"/>
  <c r="F28" i="22"/>
  <c r="G28" i="22"/>
  <c r="H28" i="22"/>
  <c r="I28" i="22"/>
  <c r="J28" i="22"/>
  <c r="C25" i="18"/>
  <c r="D25" i="18"/>
  <c r="E25" i="18"/>
  <c r="F25" i="18"/>
  <c r="F25" i="17"/>
  <c r="C25" i="20"/>
  <c r="D25" i="20"/>
  <c r="F25" i="20"/>
  <c r="C25" i="17"/>
  <c r="C26" i="21"/>
  <c r="D26" i="21"/>
  <c r="E26" i="21"/>
  <c r="F26" i="21"/>
  <c r="G26" i="21"/>
  <c r="H26" i="21"/>
  <c r="D25" i="17"/>
  <c r="C26" i="19"/>
  <c r="D26" i="19"/>
  <c r="F26" i="19"/>
  <c r="G26" i="19"/>
  <c r="H26" i="19"/>
  <c r="J26" i="19"/>
  <c r="K26" i="19"/>
  <c r="N26" i="19"/>
  <c r="C27" i="22"/>
  <c r="D27" i="22"/>
  <c r="F27" i="22"/>
  <c r="G27" i="22"/>
  <c r="H27" i="22"/>
  <c r="J27" i="22"/>
  <c r="C24" i="18"/>
  <c r="D24" i="18"/>
  <c r="E24" i="18"/>
  <c r="D24" i="17"/>
  <c r="C25" i="19"/>
  <c r="D25" i="19"/>
  <c r="F25" i="19"/>
  <c r="G25" i="19"/>
  <c r="H25" i="19"/>
  <c r="J25" i="19"/>
  <c r="K25" i="19"/>
  <c r="N25" i="19"/>
  <c r="F24" i="17"/>
  <c r="C24" i="20"/>
  <c r="D24" i="20"/>
  <c r="C24" i="17"/>
  <c r="C25" i="21"/>
  <c r="D25" i="21"/>
  <c r="F25" i="21"/>
  <c r="G25" i="21"/>
  <c r="H25" i="21"/>
  <c r="I25" i="21"/>
  <c r="C26" i="22"/>
  <c r="D26" i="22"/>
  <c r="E26" i="22"/>
  <c r="G26" i="22"/>
  <c r="H26" i="22"/>
  <c r="I26" i="22"/>
  <c r="E23" i="17"/>
  <c r="D23" i="18"/>
  <c r="E23" i="18"/>
  <c r="F23" i="18"/>
  <c r="C24" i="19"/>
  <c r="D24" i="19"/>
  <c r="E24" i="19"/>
  <c r="G24" i="19"/>
  <c r="H24" i="19"/>
  <c r="I24" i="19"/>
  <c r="K24" i="19"/>
  <c r="N24" i="19"/>
  <c r="O24" i="19"/>
  <c r="C23" i="20"/>
  <c r="D23" i="20"/>
  <c r="F23" i="20"/>
  <c r="C24" i="21"/>
  <c r="D24" i="21"/>
  <c r="E24" i="21"/>
  <c r="G24" i="21"/>
  <c r="H24" i="21"/>
  <c r="I24" i="21"/>
  <c r="D25" i="22"/>
  <c r="E25" i="22"/>
  <c r="F25" i="22"/>
  <c r="G25" i="22"/>
  <c r="H25" i="22"/>
  <c r="I25" i="22"/>
  <c r="J25" i="22"/>
  <c r="AB17" i="24"/>
  <c r="AC17" i="24"/>
  <c r="AD17" i="24"/>
  <c r="AA18" i="24"/>
  <c r="AB18" i="24"/>
  <c r="AD18" i="24"/>
  <c r="AC19" i="24"/>
  <c r="AD19" i="24"/>
  <c r="AB20" i="24"/>
  <c r="AD21" i="24"/>
  <c r="AB22" i="24"/>
  <c r="AD22" i="24"/>
  <c r="AC23" i="24"/>
  <c r="AD23" i="24"/>
  <c r="Z24" i="24"/>
  <c r="AB24" i="24"/>
  <c r="AC24" i="24"/>
  <c r="C22" i="18"/>
  <c r="D22" i="18"/>
  <c r="E22" i="18"/>
  <c r="D22" i="17"/>
  <c r="C23" i="19"/>
  <c r="D23" i="19"/>
  <c r="F23" i="19"/>
  <c r="G23" i="19"/>
  <c r="H23" i="19"/>
  <c r="J23" i="19"/>
  <c r="K23" i="19"/>
  <c r="N23" i="19"/>
  <c r="F22" i="17"/>
  <c r="C22" i="20"/>
  <c r="D22" i="20"/>
  <c r="C22" i="17"/>
  <c r="C23" i="21"/>
  <c r="D23" i="21"/>
  <c r="F23" i="21"/>
  <c r="G23" i="21"/>
  <c r="H23" i="21"/>
  <c r="C24" i="22"/>
  <c r="D24" i="22"/>
  <c r="E24" i="22"/>
  <c r="F24" i="22"/>
  <c r="G24" i="22"/>
  <c r="H24" i="22"/>
  <c r="I24" i="22"/>
  <c r="J24" i="22"/>
  <c r="G20" i="1"/>
  <c r="H26" i="24" s="1"/>
  <c r="H20" i="1"/>
  <c r="I26" i="24" s="1"/>
  <c r="I20" i="1"/>
  <c r="J26" i="24" s="1"/>
  <c r="C21" i="19"/>
  <c r="E21" i="19"/>
  <c r="F21" i="19"/>
  <c r="G21" i="19"/>
  <c r="I21" i="19"/>
  <c r="J21" i="19"/>
  <c r="K21" i="19"/>
  <c r="O21" i="19"/>
  <c r="E20" i="17"/>
  <c r="C20" i="18"/>
  <c r="E20" i="18"/>
  <c r="F20" i="18"/>
  <c r="F20" i="17"/>
  <c r="D20" i="20"/>
  <c r="F20" i="20"/>
  <c r="D21" i="21"/>
  <c r="E21" i="21"/>
  <c r="F21" i="21"/>
  <c r="I21" i="21"/>
  <c r="C22" i="22"/>
  <c r="D22" i="22"/>
  <c r="E22" i="22"/>
  <c r="F22" i="22"/>
  <c r="H22" i="22"/>
  <c r="I22" i="22"/>
  <c r="J22" i="22"/>
  <c r="E19" i="17"/>
  <c r="D19" i="18"/>
  <c r="E19" i="18"/>
  <c r="F19" i="18"/>
  <c r="C20" i="19"/>
  <c r="D20" i="19"/>
  <c r="E20" i="19"/>
  <c r="G20" i="19"/>
  <c r="H20" i="19"/>
  <c r="I20" i="19"/>
  <c r="K20" i="19"/>
  <c r="N20" i="19"/>
  <c r="O20" i="19"/>
  <c r="C19" i="20"/>
  <c r="D19" i="20"/>
  <c r="F19" i="20"/>
  <c r="C20" i="21"/>
  <c r="D20" i="21"/>
  <c r="E20" i="21"/>
  <c r="G20" i="21"/>
  <c r="H20" i="21"/>
  <c r="I20" i="21"/>
  <c r="D21" i="22"/>
  <c r="E21" i="22"/>
  <c r="F21" i="22"/>
  <c r="H21" i="22"/>
  <c r="I21" i="22"/>
  <c r="J21" i="22"/>
  <c r="E18" i="17"/>
  <c r="C18" i="18"/>
  <c r="D18" i="18"/>
  <c r="F18" i="18"/>
  <c r="F18" i="17"/>
  <c r="C18" i="20"/>
  <c r="F18" i="20"/>
  <c r="D18" i="17"/>
  <c r="C19" i="19"/>
  <c r="E19" i="19"/>
  <c r="F19" i="19"/>
  <c r="G19" i="19"/>
  <c r="I19" i="19"/>
  <c r="J19" i="19"/>
  <c r="K19" i="19"/>
  <c r="O19" i="19"/>
  <c r="C18" i="17"/>
  <c r="C19" i="21"/>
  <c r="E19" i="21"/>
  <c r="F19" i="21"/>
  <c r="G19" i="21"/>
  <c r="I19" i="21"/>
  <c r="C20" i="22"/>
  <c r="D20" i="22"/>
  <c r="E20" i="22"/>
  <c r="F20" i="22"/>
  <c r="G20" i="22"/>
  <c r="H20" i="22"/>
  <c r="J20" i="22"/>
  <c r="E17" i="17"/>
  <c r="D17" i="18"/>
  <c r="E17" i="18"/>
  <c r="F17" i="18"/>
  <c r="C18" i="21"/>
  <c r="D18" i="21"/>
  <c r="E18" i="21"/>
  <c r="G18" i="21"/>
  <c r="H18" i="21"/>
  <c r="I18" i="21"/>
  <c r="C17" i="20"/>
  <c r="D17" i="20"/>
  <c r="F17" i="20"/>
  <c r="D17" i="17"/>
  <c r="C18" i="19"/>
  <c r="D18" i="19"/>
  <c r="E18" i="19"/>
  <c r="F18" i="19"/>
  <c r="G18" i="19"/>
  <c r="H18" i="19"/>
  <c r="I18" i="19"/>
  <c r="J18" i="19"/>
  <c r="K18" i="19"/>
  <c r="N18" i="19"/>
  <c r="O18" i="19"/>
  <c r="C19" i="22"/>
  <c r="D19" i="22"/>
  <c r="F19" i="22"/>
  <c r="G19" i="22"/>
  <c r="H19" i="22"/>
  <c r="I19" i="22"/>
  <c r="J19" i="22"/>
  <c r="I17" i="22"/>
  <c r="C17" i="22"/>
  <c r="D17" i="22"/>
  <c r="E17" i="22"/>
  <c r="F17" i="22"/>
  <c r="G17" i="22"/>
  <c r="H17" i="22"/>
  <c r="J17" i="22"/>
  <c r="C15" i="17"/>
  <c r="C16" i="21"/>
  <c r="D16" i="21"/>
  <c r="E16" i="21"/>
  <c r="F16" i="21"/>
  <c r="G16" i="21"/>
  <c r="H16" i="21"/>
  <c r="I16" i="21"/>
  <c r="F15" i="17"/>
  <c r="C15" i="20"/>
  <c r="D15" i="20"/>
  <c r="F15" i="20"/>
  <c r="D15" i="17"/>
  <c r="D16" i="19"/>
  <c r="E16" i="19"/>
  <c r="F16" i="19"/>
  <c r="H16" i="19"/>
  <c r="I16" i="19"/>
  <c r="J16" i="19"/>
  <c r="N16" i="19"/>
  <c r="O16" i="19"/>
  <c r="E15" i="17"/>
  <c r="D15" i="18"/>
  <c r="E15" i="18"/>
  <c r="F15" i="18"/>
  <c r="C14" i="17"/>
  <c r="D15" i="21"/>
  <c r="E15" i="21"/>
  <c r="F15" i="21"/>
  <c r="H15" i="21"/>
  <c r="I15" i="21"/>
  <c r="F14" i="17"/>
  <c r="D14" i="20"/>
  <c r="F14" i="20"/>
  <c r="D14" i="17"/>
  <c r="C15" i="19"/>
  <c r="D15" i="19"/>
  <c r="E15" i="19"/>
  <c r="F15" i="19"/>
  <c r="G15" i="19"/>
  <c r="H15" i="19"/>
  <c r="I15" i="19"/>
  <c r="J15" i="19"/>
  <c r="K15" i="19"/>
  <c r="N15" i="19"/>
  <c r="O15" i="19"/>
  <c r="E14" i="17"/>
  <c r="C14" i="18"/>
  <c r="D14" i="18"/>
  <c r="E14" i="18"/>
  <c r="F14" i="18"/>
  <c r="C16" i="22"/>
  <c r="D16" i="22"/>
  <c r="E16" i="22"/>
  <c r="G16" i="22"/>
  <c r="H16" i="22"/>
  <c r="I16" i="22"/>
  <c r="E16" i="17"/>
  <c r="C16" i="18"/>
  <c r="D16" i="18"/>
  <c r="E16" i="18"/>
  <c r="F16" i="18"/>
  <c r="D16" i="17"/>
  <c r="C17" i="19"/>
  <c r="E17" i="19"/>
  <c r="F17" i="19"/>
  <c r="G17" i="19"/>
  <c r="I17" i="19"/>
  <c r="J17" i="19"/>
  <c r="K17" i="19"/>
  <c r="O17" i="19"/>
  <c r="D16" i="20"/>
  <c r="C16" i="20"/>
  <c r="C16" i="17"/>
  <c r="C17" i="21"/>
  <c r="D17" i="21"/>
  <c r="F17" i="21"/>
  <c r="G17" i="21"/>
  <c r="H17" i="21"/>
  <c r="I17" i="21"/>
  <c r="Q22" i="24"/>
  <c r="U17" i="24"/>
  <c r="R18" i="24"/>
  <c r="V24" i="24"/>
  <c r="V18" i="24"/>
  <c r="V19" i="24"/>
  <c r="W20" i="24"/>
  <c r="T21" i="24"/>
  <c r="V22" i="24"/>
  <c r="C18" i="22"/>
  <c r="D18" i="22"/>
  <c r="E18" i="22"/>
  <c r="F18" i="22"/>
  <c r="G18" i="22"/>
  <c r="H18" i="22"/>
  <c r="I18" i="22"/>
  <c r="J18" i="22"/>
  <c r="F16" i="17"/>
  <c r="D15" i="22"/>
  <c r="E15" i="22"/>
  <c r="F15" i="22"/>
  <c r="H15" i="22"/>
  <c r="I15" i="22"/>
  <c r="J15" i="22"/>
  <c r="F13" i="17"/>
  <c r="C13" i="20"/>
  <c r="F13" i="20"/>
  <c r="E13" i="17"/>
  <c r="C13" i="18"/>
  <c r="E13" i="18"/>
  <c r="F13" i="18"/>
  <c r="D13" i="17"/>
  <c r="D14" i="19"/>
  <c r="E14" i="19"/>
  <c r="F14" i="19"/>
  <c r="H14" i="19"/>
  <c r="I14" i="19"/>
  <c r="J14" i="19"/>
  <c r="N14" i="19"/>
  <c r="O14" i="19"/>
  <c r="C13" i="17"/>
  <c r="D14" i="21"/>
  <c r="E14" i="21"/>
  <c r="F14" i="21"/>
  <c r="H14" i="21"/>
  <c r="I14" i="21"/>
  <c r="P24" i="24"/>
  <c r="P20" i="24"/>
  <c r="J18" i="5"/>
  <c r="I36" i="22" s="1"/>
  <c r="J17" i="5"/>
  <c r="H36" i="22" s="1"/>
  <c r="J16" i="5"/>
  <c r="G36" i="22" s="1"/>
  <c r="J14" i="5"/>
  <c r="E36" i="22" s="1"/>
  <c r="J13" i="5"/>
  <c r="D36" i="22" s="1"/>
  <c r="F18" i="5"/>
  <c r="I32" i="22" s="1"/>
  <c r="F16" i="5"/>
  <c r="G32" i="22" s="1"/>
  <c r="F14" i="5"/>
  <c r="E32" i="22" s="1"/>
  <c r="F12" i="5"/>
  <c r="C14" i="22"/>
  <c r="D14" i="22"/>
  <c r="E14" i="22"/>
  <c r="F14" i="22"/>
  <c r="G14" i="22"/>
  <c r="H14" i="22"/>
  <c r="I14" i="22"/>
  <c r="J14" i="22"/>
  <c r="C13" i="21"/>
  <c r="D13" i="21"/>
  <c r="E13" i="21"/>
  <c r="G13" i="21"/>
  <c r="H13" i="21"/>
  <c r="I13" i="21"/>
  <c r="C12" i="20"/>
  <c r="D12" i="20"/>
  <c r="F12" i="20"/>
  <c r="C13" i="19"/>
  <c r="D13" i="19"/>
  <c r="E13" i="19"/>
  <c r="G13" i="19"/>
  <c r="H13" i="19"/>
  <c r="I13" i="19"/>
  <c r="K13" i="19"/>
  <c r="N13" i="19"/>
  <c r="O13" i="19"/>
  <c r="C12" i="18"/>
  <c r="D12" i="18"/>
  <c r="E12" i="18"/>
  <c r="G22" i="5"/>
  <c r="C31" i="17" s="1"/>
  <c r="H22" i="5"/>
  <c r="C32" i="17" s="1"/>
  <c r="I22" i="5"/>
  <c r="Q22" i="5"/>
  <c r="R22" i="5"/>
  <c r="T22" i="5"/>
  <c r="X22" i="5"/>
  <c r="AA22" i="5"/>
  <c r="AC22" i="5"/>
  <c r="G23" i="5"/>
  <c r="H23" i="5"/>
  <c r="I23" i="5"/>
  <c r="Q23" i="5"/>
  <c r="R23" i="5"/>
  <c r="X23" i="5"/>
  <c r="Z23" i="5"/>
  <c r="AA23" i="5"/>
  <c r="AC23" i="5"/>
  <c r="G24" i="5"/>
  <c r="H24" i="5"/>
  <c r="I24" i="5"/>
  <c r="N24" i="5"/>
  <c r="O24" i="5"/>
  <c r="R24" i="5"/>
  <c r="S24" i="5"/>
  <c r="X24" i="5"/>
  <c r="Y24" i="5"/>
  <c r="Z24" i="5"/>
  <c r="AA24" i="5"/>
  <c r="AB24" i="5"/>
  <c r="G25" i="5"/>
  <c r="H25" i="5"/>
  <c r="I25" i="5"/>
  <c r="T25" i="5"/>
  <c r="V25" i="5"/>
  <c r="Y25" i="5"/>
  <c r="AB25" i="5"/>
  <c r="AC25" i="5"/>
  <c r="G26" i="5"/>
  <c r="H26" i="5"/>
  <c r="I26" i="5"/>
  <c r="R26" i="5"/>
  <c r="T26" i="5"/>
  <c r="X26" i="5"/>
  <c r="AA26" i="5"/>
  <c r="AC26" i="5"/>
  <c r="G27" i="5"/>
  <c r="H27" i="5"/>
  <c r="I27" i="5"/>
  <c r="Q27" i="5"/>
  <c r="R27" i="5"/>
  <c r="X27" i="5"/>
  <c r="Y27" i="5"/>
  <c r="Z27" i="5"/>
  <c r="AA27" i="5"/>
  <c r="AC27" i="5"/>
  <c r="G28" i="5"/>
  <c r="H28" i="5"/>
  <c r="I28" i="5"/>
  <c r="O28" i="5"/>
  <c r="R28" i="5"/>
  <c r="S28" i="5"/>
  <c r="X28" i="5"/>
  <c r="Y28" i="5"/>
  <c r="Z28" i="5"/>
  <c r="AA28" i="5"/>
  <c r="AB28" i="5"/>
  <c r="G29" i="5"/>
  <c r="H29" i="5"/>
  <c r="I29" i="5"/>
  <c r="U29" i="5"/>
  <c r="Y29" i="5"/>
  <c r="AB29" i="5"/>
  <c r="AC29" i="5"/>
  <c r="G30" i="5"/>
  <c r="D31" i="17" s="1"/>
  <c r="H30" i="5"/>
  <c r="D32" i="17" s="1"/>
  <c r="I30" i="5"/>
  <c r="D33" i="17" s="1"/>
  <c r="Q30" i="5"/>
  <c r="T30" i="5"/>
  <c r="X30" i="5"/>
  <c r="AA30" i="5"/>
  <c r="AC30" i="5"/>
  <c r="G31" i="5"/>
  <c r="H31" i="5"/>
  <c r="I31" i="5"/>
  <c r="P31" i="5"/>
  <c r="T31" i="5"/>
  <c r="X31" i="5"/>
  <c r="Z31" i="5"/>
  <c r="AA31" i="5"/>
  <c r="AC31" i="5"/>
  <c r="G32" i="5"/>
  <c r="H32" i="5"/>
  <c r="I32" i="5"/>
  <c r="N32" i="5"/>
  <c r="O32" i="5"/>
  <c r="P32" i="5"/>
  <c r="S32" i="5"/>
  <c r="U32" i="5"/>
  <c r="X32" i="5"/>
  <c r="Y32" i="5"/>
  <c r="Z32" i="5"/>
  <c r="AA32" i="5"/>
  <c r="AB32" i="5"/>
  <c r="G33" i="5"/>
  <c r="H33" i="5"/>
  <c r="I33" i="5"/>
  <c r="P33" i="5"/>
  <c r="Q33" i="5"/>
  <c r="U33" i="5"/>
  <c r="Y33" i="5"/>
  <c r="AB33" i="5"/>
  <c r="AC33" i="5"/>
  <c r="G34" i="5"/>
  <c r="H34" i="5"/>
  <c r="I34" i="5"/>
  <c r="O34" i="5"/>
  <c r="S34" i="5"/>
  <c r="T34" i="5"/>
  <c r="V34" i="5"/>
  <c r="X34" i="5"/>
  <c r="AA34" i="5"/>
  <c r="AC34" i="5"/>
  <c r="G35" i="5"/>
  <c r="H35" i="5"/>
  <c r="I35" i="5"/>
  <c r="U35" i="5"/>
  <c r="V35" i="5"/>
  <c r="X35" i="5"/>
  <c r="Z35" i="5"/>
  <c r="AA35" i="5"/>
  <c r="G36" i="5"/>
  <c r="H36" i="5"/>
  <c r="I36" i="5"/>
  <c r="O36" i="5"/>
  <c r="S36" i="5"/>
  <c r="U36" i="5"/>
  <c r="X36" i="5"/>
  <c r="Y36" i="5"/>
  <c r="Z36" i="5"/>
  <c r="AA36" i="5"/>
  <c r="AB36" i="5"/>
  <c r="G37" i="5"/>
  <c r="H37" i="5"/>
  <c r="I37" i="5"/>
  <c r="Q37" i="5"/>
  <c r="R37" i="5"/>
  <c r="S37" i="5"/>
  <c r="V37" i="5"/>
  <c r="Y37" i="5"/>
  <c r="AB37" i="5"/>
  <c r="AC37" i="5"/>
  <c r="G38" i="5"/>
  <c r="H38" i="5"/>
  <c r="I38" i="5"/>
  <c r="S38" i="5"/>
  <c r="V38" i="5"/>
  <c r="X38" i="5"/>
  <c r="AA38" i="5"/>
  <c r="AC38" i="5"/>
  <c r="G39" i="5"/>
  <c r="H39" i="5"/>
  <c r="I39" i="5"/>
  <c r="P39" i="5"/>
  <c r="U39" i="5"/>
  <c r="X39" i="5"/>
  <c r="Z39" i="5"/>
  <c r="AA39" i="5"/>
  <c r="AC39" i="5"/>
  <c r="G42" i="5"/>
  <c r="H42" i="5"/>
  <c r="I42" i="5"/>
  <c r="S42" i="5"/>
  <c r="X42" i="5"/>
  <c r="Y42" i="5"/>
  <c r="Z42" i="5"/>
  <c r="AA42" i="5"/>
  <c r="AB42" i="5"/>
  <c r="G43" i="5"/>
  <c r="H43" i="5"/>
  <c r="I43" i="5"/>
  <c r="P43" i="5"/>
  <c r="R43" i="5"/>
  <c r="S43" i="5"/>
  <c r="T43" i="5"/>
  <c r="Y43" i="5"/>
  <c r="AB43" i="5"/>
  <c r="AC43" i="5"/>
  <c r="G44" i="5"/>
  <c r="E31" i="17" s="1"/>
  <c r="H44" i="5"/>
  <c r="E32" i="17" s="1"/>
  <c r="I44" i="5"/>
  <c r="E33" i="17" s="1"/>
  <c r="R44" i="5"/>
  <c r="U44" i="5"/>
  <c r="Y44" i="5"/>
  <c r="AB44" i="5"/>
  <c r="AC44" i="5"/>
  <c r="G45" i="5"/>
  <c r="H45" i="5"/>
  <c r="I45" i="5"/>
  <c r="P45" i="5"/>
  <c r="R45" i="5"/>
  <c r="X45" i="5"/>
  <c r="AA45" i="5"/>
  <c r="G46" i="5"/>
  <c r="H46" i="5"/>
  <c r="I46" i="5"/>
  <c r="U46" i="5"/>
  <c r="X46" i="5"/>
  <c r="Z46" i="5"/>
  <c r="AA46" i="5"/>
  <c r="G47" i="5"/>
  <c r="H47" i="5"/>
  <c r="I47" i="5"/>
  <c r="P47" i="5"/>
  <c r="Q47" i="5"/>
  <c r="S47" i="5"/>
  <c r="U47" i="5"/>
  <c r="V47" i="5"/>
  <c r="X47" i="5"/>
  <c r="Y47" i="5"/>
  <c r="Z47" i="5"/>
  <c r="AA47" i="5"/>
  <c r="AB47" i="5"/>
  <c r="AC47" i="5"/>
  <c r="G48" i="5"/>
  <c r="H48" i="5"/>
  <c r="I48" i="5"/>
  <c r="R48" i="5"/>
  <c r="U48" i="5"/>
  <c r="Y48" i="5"/>
  <c r="AB48" i="5"/>
  <c r="AC48" i="5"/>
  <c r="G50" i="5"/>
  <c r="F31" i="17" s="1"/>
  <c r="H50" i="5"/>
  <c r="F32" i="17" s="1"/>
  <c r="I50" i="5"/>
  <c r="F33" i="17" s="1"/>
  <c r="R50" i="5"/>
  <c r="T50" i="5"/>
  <c r="V50" i="5"/>
  <c r="X50" i="5"/>
  <c r="AA50" i="5"/>
  <c r="AB50" i="5"/>
  <c r="AC50" i="5"/>
  <c r="G51" i="5"/>
  <c r="H51" i="5"/>
  <c r="I51" i="5"/>
  <c r="Q51" i="5"/>
  <c r="R51" i="5"/>
  <c r="X51" i="5"/>
  <c r="Z51" i="5"/>
  <c r="AA51" i="5"/>
  <c r="G52" i="5"/>
  <c r="H52" i="5"/>
  <c r="I52" i="5"/>
  <c r="S52" i="5"/>
  <c r="X52" i="5"/>
  <c r="Y52" i="5"/>
  <c r="Z52" i="5"/>
  <c r="AA52" i="5"/>
  <c r="AB52" i="5"/>
  <c r="G54" i="5"/>
  <c r="H54" i="5"/>
  <c r="I54" i="5"/>
  <c r="Q54" i="5"/>
  <c r="S54" i="5"/>
  <c r="V54" i="5"/>
  <c r="Y54" i="5"/>
  <c r="AB54" i="5"/>
  <c r="AC54" i="5"/>
  <c r="C13" i="22"/>
  <c r="D13" i="22"/>
  <c r="E13" i="22"/>
  <c r="F13" i="22"/>
  <c r="G13" i="22"/>
  <c r="H13" i="22"/>
  <c r="I13" i="22"/>
  <c r="J13" i="22"/>
  <c r="E11" i="17"/>
  <c r="C11" i="18"/>
  <c r="D11" i="18"/>
  <c r="E11" i="18"/>
  <c r="F11" i="18"/>
  <c r="C11" i="17"/>
  <c r="C12" i="21"/>
  <c r="D12" i="21"/>
  <c r="E12" i="21"/>
  <c r="F12" i="21"/>
  <c r="G12" i="21"/>
  <c r="H12" i="21"/>
  <c r="I12" i="21"/>
  <c r="F11" i="17"/>
  <c r="C11" i="20"/>
  <c r="D11" i="20"/>
  <c r="F11" i="20"/>
  <c r="D11" i="17"/>
  <c r="C12" i="19"/>
  <c r="D12" i="19"/>
  <c r="E12" i="19"/>
  <c r="F12" i="19"/>
  <c r="G12" i="19"/>
  <c r="H12" i="19"/>
  <c r="I12" i="19"/>
  <c r="J12" i="19"/>
  <c r="K12" i="19"/>
  <c r="N12" i="19"/>
  <c r="O12" i="19"/>
  <c r="I19" i="5"/>
  <c r="J35" i="22" s="1"/>
  <c r="I18" i="5"/>
  <c r="I35" i="22" s="1"/>
  <c r="I17" i="5"/>
  <c r="H35" i="22" s="1"/>
  <c r="I15" i="5"/>
  <c r="F35" i="22" s="1"/>
  <c r="I16" i="5"/>
  <c r="G35" i="22" s="1"/>
  <c r="I12" i="5"/>
  <c r="C35" i="22" s="1"/>
  <c r="H17" i="5"/>
  <c r="H34" i="22" s="1"/>
  <c r="H15" i="5"/>
  <c r="F34" i="22" s="1"/>
  <c r="G16" i="5"/>
  <c r="G33" i="22" s="1"/>
  <c r="G18" i="5"/>
  <c r="I33" i="22" s="1"/>
  <c r="H19" i="5"/>
  <c r="J34" i="22" s="1"/>
  <c r="H18" i="5"/>
  <c r="I34" i="22" s="1"/>
  <c r="H16" i="5"/>
  <c r="G34" i="22" s="1"/>
  <c r="H12" i="5"/>
  <c r="C34" i="22" s="1"/>
  <c r="G19" i="5"/>
  <c r="J33" i="22" s="1"/>
  <c r="G17" i="5"/>
  <c r="H33" i="22" s="1"/>
  <c r="G15" i="5"/>
  <c r="F33" i="22" s="1"/>
  <c r="G12" i="5"/>
  <c r="C33" i="22" s="1"/>
  <c r="E34" i="17"/>
  <c r="C31" i="18"/>
  <c r="D31" i="18"/>
  <c r="E31" i="18"/>
  <c r="F31" i="18"/>
  <c r="D34" i="17"/>
  <c r="C32" i="19"/>
  <c r="D32" i="19"/>
  <c r="E32" i="19"/>
  <c r="F32" i="19"/>
  <c r="G32" i="19"/>
  <c r="H32" i="19"/>
  <c r="I32" i="19"/>
  <c r="J32" i="19"/>
  <c r="K32" i="19"/>
  <c r="N32" i="19"/>
  <c r="O32" i="19"/>
  <c r="F34" i="17"/>
  <c r="C31" i="20"/>
  <c r="D31" i="20"/>
  <c r="F31" i="20"/>
  <c r="J22" i="5"/>
  <c r="C32" i="21"/>
  <c r="D32" i="21"/>
  <c r="E32" i="21"/>
  <c r="F32" i="21"/>
  <c r="G32" i="21"/>
  <c r="H32" i="21"/>
  <c r="I32" i="21"/>
  <c r="E19" i="5"/>
  <c r="J31" i="22" s="1"/>
  <c r="E18" i="5"/>
  <c r="I31" i="22" s="1"/>
  <c r="E17" i="5"/>
  <c r="H31" i="22" s="1"/>
  <c r="E16" i="5"/>
  <c r="G31" i="22" s="1"/>
  <c r="E14" i="5"/>
  <c r="E31" i="22" s="1"/>
  <c r="E13" i="5"/>
  <c r="D31" i="22" s="1"/>
  <c r="E15" i="5"/>
  <c r="F31" i="22" s="1"/>
  <c r="E12" i="5"/>
  <c r="D19" i="5"/>
  <c r="J30" i="22" s="1"/>
  <c r="D18" i="5"/>
  <c r="D17" i="5"/>
  <c r="H30" i="22" s="1"/>
  <c r="D16" i="5"/>
  <c r="G30" i="22" s="1"/>
  <c r="D15" i="5"/>
  <c r="F30" i="22" s="1"/>
  <c r="D14" i="5"/>
  <c r="E30" i="22" s="1"/>
  <c r="D13" i="5"/>
  <c r="D30" i="22" s="1"/>
  <c r="D12" i="5"/>
  <c r="C16" i="5"/>
  <c r="G10" i="22" s="1"/>
  <c r="C12" i="5"/>
  <c r="C10" i="22" s="1"/>
  <c r="J12" i="5"/>
  <c r="J15" i="5"/>
  <c r="F36" i="22" s="1"/>
  <c r="J19" i="5"/>
  <c r="J36" i="22" s="1"/>
  <c r="E16" i="2"/>
  <c r="F13" i="5"/>
  <c r="D32" i="22" s="1"/>
  <c r="F15" i="5"/>
  <c r="F32" i="22" s="1"/>
  <c r="F17" i="5"/>
  <c r="H32" i="22" s="1"/>
  <c r="F19" i="5"/>
  <c r="J32" i="22" s="1"/>
  <c r="F22" i="5"/>
  <c r="C31" i="21"/>
  <c r="F23" i="5"/>
  <c r="E31" i="21"/>
  <c r="G31" i="21"/>
  <c r="I31" i="21"/>
  <c r="C30" i="20"/>
  <c r="F51" i="5"/>
  <c r="F30" i="20"/>
  <c r="C31" i="19"/>
  <c r="E31" i="19"/>
  <c r="G31" i="19"/>
  <c r="I31" i="19"/>
  <c r="K31" i="19"/>
  <c r="O31" i="19"/>
  <c r="F43" i="5"/>
  <c r="C30" i="18"/>
  <c r="F45" i="5"/>
  <c r="E30" i="18"/>
  <c r="E12" i="2"/>
  <c r="E12" i="26" s="1"/>
  <c r="D29" i="28" s="1"/>
  <c r="E22" i="5"/>
  <c r="C30" i="21"/>
  <c r="D30" i="21"/>
  <c r="E30" i="21"/>
  <c r="F30" i="21"/>
  <c r="G30" i="21"/>
  <c r="E27" i="5"/>
  <c r="H30" i="21"/>
  <c r="I30" i="21"/>
  <c r="F29" i="17"/>
  <c r="C29" i="20"/>
  <c r="D29" i="20"/>
  <c r="F29" i="20"/>
  <c r="E54" i="5"/>
  <c r="D29" i="17"/>
  <c r="C30" i="19"/>
  <c r="D30" i="19"/>
  <c r="E30" i="19"/>
  <c r="E33" i="5"/>
  <c r="F30" i="19"/>
  <c r="G30" i="19"/>
  <c r="H30" i="19"/>
  <c r="I30" i="19"/>
  <c r="J30" i="19"/>
  <c r="K30" i="19"/>
  <c r="N30" i="19"/>
  <c r="O30" i="19"/>
  <c r="E29" i="17"/>
  <c r="C29" i="18"/>
  <c r="D29" i="18"/>
  <c r="E29" i="18"/>
  <c r="F29" i="18"/>
  <c r="E11" i="2"/>
  <c r="E11" i="26" s="1"/>
  <c r="D28" i="28" s="1"/>
  <c r="F28" i="17"/>
  <c r="D28" i="20"/>
  <c r="E28" i="17"/>
  <c r="D28" i="18"/>
  <c r="F28" i="18"/>
  <c r="D48" i="5"/>
  <c r="C29" i="19"/>
  <c r="E29" i="19"/>
  <c r="D33" i="5"/>
  <c r="G29" i="19"/>
  <c r="I29" i="19"/>
  <c r="K29" i="19"/>
  <c r="O29" i="19"/>
  <c r="D22" i="5"/>
  <c r="C29" i="21"/>
  <c r="D29" i="21"/>
  <c r="E29" i="21"/>
  <c r="F29" i="21"/>
  <c r="G29" i="21"/>
  <c r="H29" i="21"/>
  <c r="I29" i="21"/>
  <c r="AD6" i="1"/>
  <c r="AD7" i="1"/>
  <c r="C51" i="5"/>
  <c r="C54" i="5"/>
  <c r="C45" i="5"/>
  <c r="C47" i="5"/>
  <c r="C30" i="5"/>
  <c r="C32" i="5"/>
  <c r="C34" i="5"/>
  <c r="C36" i="5"/>
  <c r="C38" i="5"/>
  <c r="C42" i="5"/>
  <c r="C22" i="5"/>
  <c r="E9" i="2"/>
  <c r="C8" i="3" s="1"/>
  <c r="H16" i="18" l="1"/>
  <c r="H11" i="18"/>
  <c r="H29" i="18"/>
  <c r="H31" i="18"/>
  <c r="H14" i="18"/>
  <c r="H25" i="18"/>
  <c r="H27" i="18"/>
  <c r="I30" i="22"/>
  <c r="E16" i="26"/>
  <c r="D30" i="28" s="1"/>
  <c r="I21" i="5"/>
  <c r="G33" i="17" s="1"/>
  <c r="C33" i="17"/>
  <c r="Y21" i="25"/>
  <c r="Y9" i="25" s="1"/>
  <c r="Q21" i="25"/>
  <c r="Q9" i="25" s="1"/>
  <c r="K21" i="25"/>
  <c r="K9" i="25" s="1"/>
  <c r="AA21" i="25"/>
  <c r="AA9" i="25" s="1"/>
  <c r="E21" i="25"/>
  <c r="E9" i="25" s="1"/>
  <c r="F21" i="25"/>
  <c r="F9" i="25" s="1"/>
  <c r="G21" i="25"/>
  <c r="G9" i="25" s="1"/>
  <c r="Z21" i="25"/>
  <c r="Z9" i="25" s="1"/>
  <c r="V21" i="25"/>
  <c r="V9" i="25" s="1"/>
  <c r="S21" i="25"/>
  <c r="S9" i="25" s="1"/>
  <c r="R21" i="25"/>
  <c r="R9" i="25" s="1"/>
  <c r="AD21" i="25"/>
  <c r="AD9" i="25" s="1"/>
  <c r="AB21" i="25"/>
  <c r="AB9" i="25" s="1"/>
  <c r="U21" i="25"/>
  <c r="U9" i="25" s="1"/>
  <c r="T21" i="25"/>
  <c r="T9" i="25" s="1"/>
  <c r="P21" i="25"/>
  <c r="P9" i="25" s="1"/>
  <c r="O21" i="25"/>
  <c r="O9" i="25" s="1"/>
  <c r="N21" i="25"/>
  <c r="N9" i="25" s="1"/>
  <c r="AC21" i="25"/>
  <c r="AC9" i="25" s="1"/>
  <c r="D21" i="25"/>
  <c r="D9" i="25" s="1"/>
  <c r="N54" i="5"/>
  <c r="N35" i="5"/>
  <c r="N42" i="5"/>
  <c r="N28" i="5"/>
  <c r="R52" i="5"/>
  <c r="S48" i="5"/>
  <c r="T46" i="5"/>
  <c r="S44" i="5"/>
  <c r="Q42" i="5"/>
  <c r="V39" i="5"/>
  <c r="N39" i="5"/>
  <c r="R38" i="5"/>
  <c r="S33" i="5"/>
  <c r="R30" i="5"/>
  <c r="R21" i="5" s="1"/>
  <c r="S29" i="5"/>
  <c r="S25" i="5"/>
  <c r="P19" i="24"/>
  <c r="U22" i="24"/>
  <c r="V20" i="24"/>
  <c r="T24" i="24"/>
  <c r="Q21" i="24"/>
  <c r="Q52" i="5"/>
  <c r="O51" i="5"/>
  <c r="Q46" i="5"/>
  <c r="V45" i="5"/>
  <c r="O45" i="5"/>
  <c r="U43" i="5"/>
  <c r="P42" i="5"/>
  <c r="O38" i="5"/>
  <c r="Q36" i="5"/>
  <c r="T35" i="5"/>
  <c r="R33" i="5"/>
  <c r="N31" i="5"/>
  <c r="O29" i="5"/>
  <c r="Q28" i="5"/>
  <c r="N27" i="5"/>
  <c r="O26" i="5"/>
  <c r="O25" i="5"/>
  <c r="Q24" i="5"/>
  <c r="T23" i="5"/>
  <c r="N23" i="5"/>
  <c r="P18" i="24"/>
  <c r="U21" i="24"/>
  <c r="T20" i="24"/>
  <c r="U18" i="24"/>
  <c r="R22" i="24"/>
  <c r="R17" i="24"/>
  <c r="G19" i="20"/>
  <c r="E47" i="5"/>
  <c r="F35" i="5"/>
  <c r="F29" i="5"/>
  <c r="U54" i="5"/>
  <c r="U52" i="5"/>
  <c r="P52" i="5"/>
  <c r="T51" i="5"/>
  <c r="N51" i="5"/>
  <c r="O50" i="5"/>
  <c r="V48" i="5"/>
  <c r="P46" i="5"/>
  <c r="T45" i="5"/>
  <c r="N45" i="5"/>
  <c r="V44" i="5"/>
  <c r="U42" i="5"/>
  <c r="O42" i="5"/>
  <c r="T39" i="5"/>
  <c r="Z38" i="5"/>
  <c r="T38" i="5"/>
  <c r="U37" i="5"/>
  <c r="N37" i="5"/>
  <c r="P36" i="5"/>
  <c r="P35" i="5"/>
  <c r="R34" i="5"/>
  <c r="Q32" i="5"/>
  <c r="V31" i="5"/>
  <c r="AB30" i="5"/>
  <c r="O30" i="5"/>
  <c r="V29" i="5"/>
  <c r="U28" i="5"/>
  <c r="P28" i="5"/>
  <c r="T27" i="5"/>
  <c r="AB26" i="5"/>
  <c r="V26" i="5"/>
  <c r="U25" i="5"/>
  <c r="U24" i="5"/>
  <c r="P24" i="5"/>
  <c r="S23" i="5"/>
  <c r="AB22" i="5"/>
  <c r="O22" i="5"/>
  <c r="W19" i="24"/>
  <c r="W24" i="24"/>
  <c r="R21" i="24"/>
  <c r="Q17" i="24"/>
  <c r="AC20" i="1"/>
  <c r="AA23" i="24"/>
  <c r="AC20" i="24"/>
  <c r="AA19" i="24"/>
  <c r="V52" i="5"/>
  <c r="Q48" i="5"/>
  <c r="O43" i="5"/>
  <c r="T33" i="5"/>
  <c r="S31" i="5"/>
  <c r="R29" i="5"/>
  <c r="S27" i="5"/>
  <c r="Q26" i="5"/>
  <c r="U24" i="24"/>
  <c r="D43" i="5"/>
  <c r="D44" i="5"/>
  <c r="E43" i="5"/>
  <c r="G11" i="20"/>
  <c r="P54" i="5"/>
  <c r="Y51" i="5"/>
  <c r="T48" i="5"/>
  <c r="O48" i="5"/>
  <c r="O47" i="5"/>
  <c r="S46" i="5"/>
  <c r="N46" i="5"/>
  <c r="AC45" i="5"/>
  <c r="T44" i="5"/>
  <c r="T21" i="5" s="1"/>
  <c r="O44" i="5"/>
  <c r="V43" i="5"/>
  <c r="N43" i="5"/>
  <c r="AC42" i="5"/>
  <c r="AB39" i="5"/>
  <c r="S39" i="5"/>
  <c r="AB38" i="5"/>
  <c r="T37" i="5"/>
  <c r="P37" i="5"/>
  <c r="N36" i="5"/>
  <c r="AC35" i="5"/>
  <c r="S35" i="5"/>
  <c r="AB34" i="5"/>
  <c r="Q34" i="5"/>
  <c r="O33" i="5"/>
  <c r="R31" i="5"/>
  <c r="Q29" i="5"/>
  <c r="Q25" i="5"/>
  <c r="V24" i="5"/>
  <c r="U23" i="5"/>
  <c r="Z22" i="5"/>
  <c r="P22" i="24"/>
  <c r="T22" i="24"/>
  <c r="T18" i="24"/>
  <c r="R20" i="24"/>
  <c r="T17" i="24"/>
  <c r="AB20" i="1"/>
  <c r="AC21" i="24"/>
  <c r="U51" i="5"/>
  <c r="Q44" i="5"/>
  <c r="N29" i="5"/>
  <c r="N25" i="5"/>
  <c r="D37" i="5"/>
  <c r="D50" i="5"/>
  <c r="E37" i="5"/>
  <c r="E25" i="5"/>
  <c r="F33" i="5"/>
  <c r="T54" i="5"/>
  <c r="O54" i="5"/>
  <c r="N52" i="5"/>
  <c r="AC51" i="5"/>
  <c r="S51" i="5"/>
  <c r="Q50" i="5"/>
  <c r="R47" i="5"/>
  <c r="N47" i="5"/>
  <c r="AC46" i="5"/>
  <c r="R46" i="5"/>
  <c r="AB45" i="5"/>
  <c r="Q43" i="5"/>
  <c r="R39" i="5"/>
  <c r="Q38" i="5"/>
  <c r="O37" i="5"/>
  <c r="R35" i="5"/>
  <c r="V33" i="5"/>
  <c r="N33" i="5"/>
  <c r="U31" i="5"/>
  <c r="T29" i="5"/>
  <c r="P29" i="5"/>
  <c r="U27" i="5"/>
  <c r="Z26" i="5"/>
  <c r="P25" i="5"/>
  <c r="W22" i="24"/>
  <c r="U20" i="24"/>
  <c r="W18" i="24"/>
  <c r="R24" i="24"/>
  <c r="R19" i="24"/>
  <c r="Q18" i="24"/>
  <c r="G15" i="20"/>
  <c r="P30" i="5"/>
  <c r="P48" i="5"/>
  <c r="P38" i="5"/>
  <c r="P34" i="5"/>
  <c r="Q19" i="24"/>
  <c r="P50" i="5"/>
  <c r="P44" i="5"/>
  <c r="P26" i="5"/>
  <c r="P22" i="5"/>
  <c r="Z50" i="5"/>
  <c r="Z34" i="5"/>
  <c r="AA22" i="24"/>
  <c r="Z30" i="5"/>
  <c r="Z45" i="5"/>
  <c r="AA17" i="24"/>
  <c r="Y39" i="5"/>
  <c r="Y31" i="5"/>
  <c r="Y23" i="5"/>
  <c r="Z22" i="24"/>
  <c r="Z18" i="24"/>
  <c r="Y46" i="5"/>
  <c r="Y35" i="5"/>
  <c r="E29" i="5"/>
  <c r="F47" i="5"/>
  <c r="F37" i="5"/>
  <c r="F54" i="5"/>
  <c r="F25" i="5"/>
  <c r="D39" i="5"/>
  <c r="D31" i="5"/>
  <c r="D52" i="5"/>
  <c r="E45" i="5"/>
  <c r="E35" i="5"/>
  <c r="E51" i="5"/>
  <c r="E23" i="5"/>
  <c r="F39" i="5"/>
  <c r="F31" i="5"/>
  <c r="F27" i="5"/>
  <c r="K14" i="22"/>
  <c r="D35" i="5"/>
  <c r="D46" i="5"/>
  <c r="E39" i="5"/>
  <c r="E31" i="5"/>
  <c r="T23" i="24"/>
  <c r="C35" i="5"/>
  <c r="C46" i="5"/>
  <c r="F29" i="19"/>
  <c r="D34" i="5"/>
  <c r="C28" i="18"/>
  <c r="D45" i="5"/>
  <c r="E30" i="17"/>
  <c r="F44" i="5"/>
  <c r="F31" i="19"/>
  <c r="F34" i="5"/>
  <c r="F30" i="17"/>
  <c r="F50" i="5"/>
  <c r="C25" i="22"/>
  <c r="K25" i="22" s="1"/>
  <c r="Z17" i="24"/>
  <c r="F24" i="21"/>
  <c r="J24" i="21" s="1"/>
  <c r="Y26" i="5"/>
  <c r="C23" i="17"/>
  <c r="Y22" i="5"/>
  <c r="Y20" i="1"/>
  <c r="F23" i="17"/>
  <c r="Y50" i="5"/>
  <c r="J24" i="19"/>
  <c r="Y38" i="5"/>
  <c r="F24" i="19"/>
  <c r="Y34" i="5"/>
  <c r="D23" i="17"/>
  <c r="Y30" i="5"/>
  <c r="C23" i="18"/>
  <c r="H23" i="18" s="1"/>
  <c r="Y45" i="5"/>
  <c r="J26" i="22"/>
  <c r="AA24" i="24"/>
  <c r="F26" i="22"/>
  <c r="E25" i="21"/>
  <c r="J25" i="21" s="1"/>
  <c r="Z25" i="5"/>
  <c r="F24" i="20"/>
  <c r="G24" i="20" s="1"/>
  <c r="Z54" i="5"/>
  <c r="O25" i="19"/>
  <c r="Z43" i="5"/>
  <c r="I25" i="19"/>
  <c r="Z37" i="5"/>
  <c r="E25" i="19"/>
  <c r="Z33" i="5"/>
  <c r="F24" i="18"/>
  <c r="H24" i="18" s="1"/>
  <c r="Z48" i="5"/>
  <c r="E24" i="17"/>
  <c r="Z20" i="1"/>
  <c r="Z44" i="5"/>
  <c r="I27" i="22"/>
  <c r="AB23" i="24"/>
  <c r="E27" i="22"/>
  <c r="AB19" i="24"/>
  <c r="O26" i="19"/>
  <c r="AA43" i="5"/>
  <c r="C37" i="5"/>
  <c r="C48" i="5"/>
  <c r="C50" i="5"/>
  <c r="H29" i="19"/>
  <c r="D36" i="5"/>
  <c r="E28" i="18"/>
  <c r="D47" i="5"/>
  <c r="D30" i="18"/>
  <c r="F46" i="5"/>
  <c r="H31" i="19"/>
  <c r="F36" i="5"/>
  <c r="D30" i="20"/>
  <c r="G30" i="20" s="1"/>
  <c r="F52" i="5"/>
  <c r="D31" i="21"/>
  <c r="F24" i="5"/>
  <c r="Z29" i="5"/>
  <c r="I23" i="21"/>
  <c r="X29" i="5"/>
  <c r="E23" i="21"/>
  <c r="X25" i="5"/>
  <c r="F22" i="20"/>
  <c r="G22" i="20" s="1"/>
  <c r="X54" i="5"/>
  <c r="O23" i="19"/>
  <c r="X43" i="5"/>
  <c r="I23" i="19"/>
  <c r="X37" i="5"/>
  <c r="E23" i="19"/>
  <c r="X33" i="5"/>
  <c r="F22" i="18"/>
  <c r="H22" i="18" s="1"/>
  <c r="X48" i="5"/>
  <c r="E22" i="17"/>
  <c r="X44" i="5"/>
  <c r="X21" i="5" s="1"/>
  <c r="X20" i="1"/>
  <c r="C39" i="5"/>
  <c r="C31" i="5"/>
  <c r="C52" i="5"/>
  <c r="J29" i="19"/>
  <c r="D38" i="5"/>
  <c r="D28" i="17"/>
  <c r="D30" i="5"/>
  <c r="C28" i="20"/>
  <c r="D51" i="5"/>
  <c r="F30" i="18"/>
  <c r="F48" i="5"/>
  <c r="J31" i="19"/>
  <c r="F38" i="5"/>
  <c r="D30" i="17"/>
  <c r="F30" i="5"/>
  <c r="F31" i="21"/>
  <c r="F26" i="5"/>
  <c r="C43" i="5"/>
  <c r="C33" i="5"/>
  <c r="C44" i="5"/>
  <c r="N29" i="19"/>
  <c r="D42" i="5"/>
  <c r="D29" i="19"/>
  <c r="D32" i="5"/>
  <c r="F28" i="20"/>
  <c r="D54" i="5"/>
  <c r="N31" i="19"/>
  <c r="F42" i="5"/>
  <c r="D31" i="19"/>
  <c r="F32" i="5"/>
  <c r="H31" i="21"/>
  <c r="F28" i="5"/>
  <c r="I26" i="19"/>
  <c r="AA37" i="5"/>
  <c r="I26" i="21"/>
  <c r="J26" i="21" s="1"/>
  <c r="AA29" i="5"/>
  <c r="E25" i="17"/>
  <c r="AA20" i="1"/>
  <c r="D28" i="22"/>
  <c r="K28" i="22" s="1"/>
  <c r="AC18" i="24"/>
  <c r="P27" i="19"/>
  <c r="C27" i="21"/>
  <c r="AB23" i="5"/>
  <c r="D26" i="18"/>
  <c r="H26" i="18" s="1"/>
  <c r="AB46" i="5"/>
  <c r="D27" i="20"/>
  <c r="G27" i="20" s="1"/>
  <c r="AC52" i="5"/>
  <c r="D28" i="21"/>
  <c r="AC24" i="5"/>
  <c r="AA48" i="5"/>
  <c r="AC36" i="5"/>
  <c r="AB35" i="5"/>
  <c r="E12" i="17"/>
  <c r="N44" i="5"/>
  <c r="F13" i="19"/>
  <c r="N34" i="5"/>
  <c r="D12" i="17"/>
  <c r="N30" i="5"/>
  <c r="F13" i="21"/>
  <c r="J13" i="21" s="1"/>
  <c r="N26" i="5"/>
  <c r="G15" i="22"/>
  <c r="P21" i="24"/>
  <c r="F17" i="17"/>
  <c r="S50" i="5"/>
  <c r="C17" i="17"/>
  <c r="S22" i="5"/>
  <c r="I20" i="22"/>
  <c r="K20" i="22" s="1"/>
  <c r="U23" i="24"/>
  <c r="H19" i="21"/>
  <c r="T28" i="5"/>
  <c r="N19" i="19"/>
  <c r="T42" i="5"/>
  <c r="D18" i="20"/>
  <c r="G18" i="20" s="1"/>
  <c r="T52" i="5"/>
  <c r="C21" i="22"/>
  <c r="V17" i="24"/>
  <c r="C19" i="17"/>
  <c r="U22" i="5"/>
  <c r="J20" i="19"/>
  <c r="U38" i="5"/>
  <c r="F20" i="19"/>
  <c r="U34" i="5"/>
  <c r="G21" i="21"/>
  <c r="V27" i="5"/>
  <c r="C21" i="21"/>
  <c r="V23" i="5"/>
  <c r="C20" i="20"/>
  <c r="G20" i="20" s="1"/>
  <c r="V51" i="5"/>
  <c r="H21" i="19"/>
  <c r="V36" i="5"/>
  <c r="D21" i="19"/>
  <c r="V32" i="5"/>
  <c r="AD20" i="24"/>
  <c r="C20" i="1"/>
  <c r="E48" i="5"/>
  <c r="E46" i="5"/>
  <c r="E44" i="5"/>
  <c r="E42" i="5"/>
  <c r="E38" i="5"/>
  <c r="E36" i="5"/>
  <c r="E34" i="5"/>
  <c r="E32" i="5"/>
  <c r="E30" i="5"/>
  <c r="E52" i="5"/>
  <c r="E50" i="5"/>
  <c r="E28" i="5"/>
  <c r="E26" i="5"/>
  <c r="E24" i="5"/>
  <c r="AC32" i="5"/>
  <c r="AB31" i="5"/>
  <c r="S30" i="5"/>
  <c r="G21" i="5"/>
  <c r="G31" i="17" s="1"/>
  <c r="G14" i="21"/>
  <c r="O27" i="5"/>
  <c r="C14" i="21"/>
  <c r="O23" i="5"/>
  <c r="K14" i="19"/>
  <c r="O39" i="5"/>
  <c r="G14" i="19"/>
  <c r="O35" i="5"/>
  <c r="C14" i="19"/>
  <c r="O31" i="5"/>
  <c r="D13" i="18"/>
  <c r="H13" i="18" s="1"/>
  <c r="O46" i="5"/>
  <c r="D13" i="20"/>
  <c r="O52" i="5"/>
  <c r="W17" i="24"/>
  <c r="J16" i="22"/>
  <c r="Q24" i="24"/>
  <c r="F16" i="22"/>
  <c r="Q20" i="24"/>
  <c r="Q23" i="24"/>
  <c r="P15" i="19"/>
  <c r="C14" i="20"/>
  <c r="P51" i="5"/>
  <c r="G15" i="21"/>
  <c r="P27" i="5"/>
  <c r="C15" i="21"/>
  <c r="P23" i="5"/>
  <c r="C15" i="18"/>
  <c r="H15" i="18" s="1"/>
  <c r="Q45" i="5"/>
  <c r="K16" i="19"/>
  <c r="Q39" i="5"/>
  <c r="G16" i="19"/>
  <c r="Q35" i="5"/>
  <c r="C16" i="19"/>
  <c r="Q31" i="5"/>
  <c r="J16" i="21"/>
  <c r="K17" i="22"/>
  <c r="E19" i="22"/>
  <c r="K19" i="22" s="1"/>
  <c r="T19" i="24"/>
  <c r="E26" i="19"/>
  <c r="AA33" i="5"/>
  <c r="G27" i="21"/>
  <c r="AB27" i="5"/>
  <c r="C26" i="20"/>
  <c r="G26" i="20" s="1"/>
  <c r="AB51" i="5"/>
  <c r="H28" i="21"/>
  <c r="AC28" i="5"/>
  <c r="AA44" i="5"/>
  <c r="AA21" i="5" s="1"/>
  <c r="H21" i="5"/>
  <c r="G32" i="17" s="1"/>
  <c r="F12" i="18"/>
  <c r="H12" i="18" s="1"/>
  <c r="N48" i="5"/>
  <c r="J13" i="19"/>
  <c r="N38" i="5"/>
  <c r="F12" i="17"/>
  <c r="N50" i="5"/>
  <c r="C12" i="17"/>
  <c r="N22" i="5"/>
  <c r="P23" i="24"/>
  <c r="C15" i="22"/>
  <c r="O11" i="5"/>
  <c r="P17" i="24"/>
  <c r="F18" i="21"/>
  <c r="J18" i="21" s="1"/>
  <c r="S26" i="5"/>
  <c r="C17" i="18"/>
  <c r="H17" i="18" s="1"/>
  <c r="S45" i="5"/>
  <c r="D19" i="21"/>
  <c r="T24" i="5"/>
  <c r="H19" i="19"/>
  <c r="T36" i="5"/>
  <c r="D19" i="19"/>
  <c r="T32" i="5"/>
  <c r="E18" i="18"/>
  <c r="H18" i="18" s="1"/>
  <c r="T47" i="5"/>
  <c r="G21" i="22"/>
  <c r="V21" i="24"/>
  <c r="F20" i="21"/>
  <c r="J20" i="21" s="1"/>
  <c r="U26" i="5"/>
  <c r="F19" i="17"/>
  <c r="U50" i="5"/>
  <c r="D19" i="17"/>
  <c r="U30" i="5"/>
  <c r="C19" i="18"/>
  <c r="H19" i="18" s="1"/>
  <c r="U45" i="5"/>
  <c r="G22" i="22"/>
  <c r="K22" i="22" s="1"/>
  <c r="W21" i="24"/>
  <c r="D20" i="18"/>
  <c r="H20" i="18" s="1"/>
  <c r="V46" i="5"/>
  <c r="AA54" i="5"/>
  <c r="AA25" i="5"/>
  <c r="U19" i="24"/>
  <c r="E17" i="21"/>
  <c r="J17" i="21" s="1"/>
  <c r="R25" i="5"/>
  <c r="F16" i="20"/>
  <c r="G16" i="20" s="1"/>
  <c r="R54" i="5"/>
  <c r="N17" i="19"/>
  <c r="R42" i="5"/>
  <c r="H17" i="19"/>
  <c r="R36" i="5"/>
  <c r="D17" i="19"/>
  <c r="R32" i="5"/>
  <c r="K13" i="22"/>
  <c r="K18" i="22"/>
  <c r="Z23" i="24"/>
  <c r="Z19" i="24"/>
  <c r="P28" i="19"/>
  <c r="M10" i="1"/>
  <c r="N16" i="24" s="1"/>
  <c r="G25" i="20"/>
  <c r="P12" i="19"/>
  <c r="J12" i="21"/>
  <c r="AC21" i="5"/>
  <c r="G12" i="20"/>
  <c r="P18" i="19"/>
  <c r="G17" i="20"/>
  <c r="K24" i="22"/>
  <c r="G23" i="20"/>
  <c r="K29" i="22"/>
  <c r="C31" i="22"/>
  <c r="K31" i="22" s="1"/>
  <c r="E11" i="5"/>
  <c r="C31" i="3"/>
  <c r="C30" i="3"/>
  <c r="C30" i="22"/>
  <c r="D11" i="5"/>
  <c r="F8" i="4"/>
  <c r="C9" i="4"/>
  <c r="D10" i="1"/>
  <c r="E16" i="24" s="1"/>
  <c r="H9" i="27" s="1"/>
  <c r="D9" i="4"/>
  <c r="C10" i="1"/>
  <c r="D16" i="24" s="1"/>
  <c r="H8" i="27" s="1"/>
  <c r="C8" i="4"/>
  <c r="D8" i="4"/>
  <c r="C29" i="5"/>
  <c r="C28" i="5"/>
  <c r="C27" i="5"/>
  <c r="C26" i="5"/>
  <c r="C25" i="5"/>
  <c r="C24" i="5"/>
  <c r="C23" i="5"/>
  <c r="E10" i="2"/>
  <c r="E10" i="26" s="1"/>
  <c r="D27" i="28" s="1"/>
  <c r="E28" i="3"/>
  <c r="E9" i="4"/>
  <c r="D29" i="5"/>
  <c r="D28" i="5"/>
  <c r="D27" i="5"/>
  <c r="D26" i="5"/>
  <c r="D25" i="5"/>
  <c r="D24" i="5"/>
  <c r="D23" i="5"/>
  <c r="C28" i="17"/>
  <c r="D20" i="1"/>
  <c r="D10" i="4"/>
  <c r="E10" i="1"/>
  <c r="F16" i="24" s="1"/>
  <c r="H10" i="27" s="1"/>
  <c r="C10" i="4"/>
  <c r="F10" i="4"/>
  <c r="F29" i="3"/>
  <c r="P30" i="19"/>
  <c r="G29" i="20"/>
  <c r="J30" i="21"/>
  <c r="C29" i="17"/>
  <c r="E20" i="1"/>
  <c r="E30" i="3"/>
  <c r="E11" i="4"/>
  <c r="C30" i="17"/>
  <c r="F20" i="1"/>
  <c r="C32" i="22"/>
  <c r="K32" i="22" s="1"/>
  <c r="F11" i="5"/>
  <c r="E15" i="4"/>
  <c r="E31" i="3"/>
  <c r="C13" i="5"/>
  <c r="D10" i="22" s="1"/>
  <c r="C14" i="5"/>
  <c r="E10" i="22" s="1"/>
  <c r="C15" i="5"/>
  <c r="F10" i="22" s="1"/>
  <c r="C17" i="5"/>
  <c r="H10" i="22" s="1"/>
  <c r="C18" i="5"/>
  <c r="I10" i="22" s="1"/>
  <c r="C19" i="5"/>
  <c r="J10" i="22" s="1"/>
  <c r="J29" i="5"/>
  <c r="J28" i="5"/>
  <c r="J27" i="5"/>
  <c r="J26" i="5"/>
  <c r="J25" i="5"/>
  <c r="J24" i="5"/>
  <c r="J23" i="5"/>
  <c r="J54" i="5"/>
  <c r="J52" i="5"/>
  <c r="J51" i="5"/>
  <c r="J50" i="5"/>
  <c r="J43" i="5"/>
  <c r="J42" i="5"/>
  <c r="J39" i="5"/>
  <c r="J38" i="5"/>
  <c r="J37" i="5"/>
  <c r="J36" i="5"/>
  <c r="J35" i="5"/>
  <c r="J34" i="5"/>
  <c r="J33" i="5"/>
  <c r="J32" i="5"/>
  <c r="J31" i="5"/>
  <c r="J30" i="5"/>
  <c r="J48" i="5"/>
  <c r="J47" i="5"/>
  <c r="J46" i="5"/>
  <c r="J45" i="5"/>
  <c r="J44" i="5"/>
  <c r="E8" i="4"/>
  <c r="F28" i="3"/>
  <c r="F9" i="4"/>
  <c r="J29" i="21"/>
  <c r="E10" i="4"/>
  <c r="E29" i="3"/>
  <c r="C29" i="3"/>
  <c r="D11" i="4"/>
  <c r="C11" i="4"/>
  <c r="F10" i="1"/>
  <c r="G16" i="24" s="1"/>
  <c r="H11" i="27" s="1"/>
  <c r="F30" i="3"/>
  <c r="F11" i="4"/>
  <c r="D15" i="4"/>
  <c r="C15" i="4"/>
  <c r="J10" i="1"/>
  <c r="K16" i="24" s="1"/>
  <c r="H15" i="27" s="1"/>
  <c r="F15" i="4"/>
  <c r="F31" i="3"/>
  <c r="C36" i="22"/>
  <c r="K36" i="22" s="1"/>
  <c r="J11" i="5"/>
  <c r="J32" i="21"/>
  <c r="C34" i="17"/>
  <c r="J20" i="1"/>
  <c r="G31" i="20"/>
  <c r="P32" i="19"/>
  <c r="O20" i="1"/>
  <c r="S24" i="24"/>
  <c r="S22" i="24"/>
  <c r="S21" i="24"/>
  <c r="S20" i="24"/>
  <c r="S19" i="24"/>
  <c r="S18" i="24"/>
  <c r="S17" i="24"/>
  <c r="U20" i="1"/>
  <c r="S20" i="1"/>
  <c r="Q20" i="1"/>
  <c r="N20" i="1"/>
  <c r="V23" i="24"/>
  <c r="Y24" i="24"/>
  <c r="Y23" i="24"/>
  <c r="AD24" i="24"/>
  <c r="O24" i="24"/>
  <c r="O22" i="24"/>
  <c r="O21" i="24"/>
  <c r="O20" i="24"/>
  <c r="O19" i="24"/>
  <c r="O18" i="24"/>
  <c r="O17" i="24"/>
  <c r="O23" i="24"/>
  <c r="AB11" i="5"/>
  <c r="Z11" i="5"/>
  <c r="X11" i="5"/>
  <c r="V11" i="5"/>
  <c r="H20" i="3" s="1"/>
  <c r="T11" i="5"/>
  <c r="R11" i="5"/>
  <c r="P11" i="5"/>
  <c r="M11" i="5"/>
  <c r="AB10" i="1"/>
  <c r="AC16" i="24" s="1"/>
  <c r="Z10" i="1"/>
  <c r="AA16" i="24" s="1"/>
  <c r="X10" i="1"/>
  <c r="Y16" i="24" s="1"/>
  <c r="T10" i="1"/>
  <c r="U16" i="24" s="1"/>
  <c r="R10" i="1"/>
  <c r="S16" i="24" s="1"/>
  <c r="P10" i="1"/>
  <c r="Q16" i="24" s="1"/>
  <c r="N10" i="1"/>
  <c r="O16" i="24" s="1"/>
  <c r="C19" i="3"/>
  <c r="C17" i="3"/>
  <c r="C15" i="3"/>
  <c r="C13" i="3"/>
  <c r="C25" i="3"/>
  <c r="C23" i="3"/>
  <c r="C27" i="3"/>
  <c r="D11" i="3"/>
  <c r="D15" i="3"/>
  <c r="D13" i="3"/>
  <c r="D18" i="3"/>
  <c r="D25" i="3"/>
  <c r="D23" i="3"/>
  <c r="D26" i="3"/>
  <c r="E26" i="3"/>
  <c r="E24" i="3"/>
  <c r="E22" i="3"/>
  <c r="E18" i="3"/>
  <c r="E16" i="3"/>
  <c r="E14" i="3"/>
  <c r="E12" i="3"/>
  <c r="F27" i="3"/>
  <c r="F25" i="3"/>
  <c r="F23" i="3"/>
  <c r="F19" i="3"/>
  <c r="F17" i="3"/>
  <c r="F15" i="3"/>
  <c r="F13" i="3"/>
  <c r="F11" i="3"/>
  <c r="M43" i="5"/>
  <c r="M42" i="5"/>
  <c r="M39" i="5"/>
  <c r="M38" i="5"/>
  <c r="M37" i="5"/>
  <c r="M36" i="5"/>
  <c r="M35" i="5"/>
  <c r="M34" i="5"/>
  <c r="M33" i="5"/>
  <c r="M32" i="5"/>
  <c r="M31" i="5"/>
  <c r="M30" i="5"/>
  <c r="M54" i="5"/>
  <c r="M52" i="5"/>
  <c r="M51" i="5"/>
  <c r="M50" i="5"/>
  <c r="M29" i="5"/>
  <c r="M28" i="5"/>
  <c r="M27" i="5"/>
  <c r="M26" i="5"/>
  <c r="M25" i="5"/>
  <c r="M24" i="5"/>
  <c r="M23" i="5"/>
  <c r="M22" i="5"/>
  <c r="M48" i="5"/>
  <c r="M47" i="5"/>
  <c r="M46" i="5"/>
  <c r="M45" i="5"/>
  <c r="M44" i="5"/>
  <c r="R23" i="24"/>
  <c r="S23" i="24"/>
  <c r="T20" i="1"/>
  <c r="R20" i="1"/>
  <c r="P20" i="1"/>
  <c r="M20" i="1"/>
  <c r="Y22" i="24"/>
  <c r="Y19" i="24"/>
  <c r="Y18" i="24"/>
  <c r="Y17" i="24"/>
  <c r="AC22" i="24"/>
  <c r="N24" i="24"/>
  <c r="N22" i="24"/>
  <c r="N21" i="24"/>
  <c r="N20" i="24"/>
  <c r="N19" i="24"/>
  <c r="N18" i="24"/>
  <c r="N17" i="24"/>
  <c r="N23" i="24"/>
  <c r="AC11" i="5"/>
  <c r="AA11" i="5"/>
  <c r="Y11" i="5"/>
  <c r="U11" i="5"/>
  <c r="S11" i="5"/>
  <c r="Q11" i="5"/>
  <c r="N11" i="5"/>
  <c r="AC10" i="1"/>
  <c r="AD16" i="24" s="1"/>
  <c r="AA10" i="1"/>
  <c r="AB16" i="24" s="1"/>
  <c r="Y10" i="1"/>
  <c r="Z16" i="24" s="1"/>
  <c r="U10" i="1"/>
  <c r="V16" i="24" s="1"/>
  <c r="S10" i="1"/>
  <c r="T16" i="24" s="1"/>
  <c r="Q10" i="1"/>
  <c r="R16" i="24" s="1"/>
  <c r="O10" i="1"/>
  <c r="P16" i="24" s="1"/>
  <c r="C18" i="3"/>
  <c r="C16" i="3"/>
  <c r="C14" i="3"/>
  <c r="C12" i="3"/>
  <c r="C24" i="3"/>
  <c r="C22" i="3"/>
  <c r="C26" i="3"/>
  <c r="D16" i="3"/>
  <c r="D14" i="3"/>
  <c r="D12" i="3"/>
  <c r="D19" i="3"/>
  <c r="D17" i="3"/>
  <c r="D24" i="3"/>
  <c r="D22" i="3"/>
  <c r="D27" i="3"/>
  <c r="E27" i="3"/>
  <c r="E25" i="3"/>
  <c r="E23" i="3"/>
  <c r="E19" i="3"/>
  <c r="E17" i="3"/>
  <c r="E15" i="3"/>
  <c r="E13" i="3"/>
  <c r="E11" i="3"/>
  <c r="F26" i="3"/>
  <c r="F24" i="3"/>
  <c r="F22" i="3"/>
  <c r="F18" i="3"/>
  <c r="F16" i="3"/>
  <c r="F14" i="3"/>
  <c r="F12" i="3"/>
  <c r="G8" i="17" l="1"/>
  <c r="G8" i="3"/>
  <c r="N26" i="24"/>
  <c r="H11" i="29" s="1"/>
  <c r="J11" i="29" s="1"/>
  <c r="M9" i="1"/>
  <c r="N15" i="24" s="1"/>
  <c r="S26" i="24"/>
  <c r="H16" i="29" s="1"/>
  <c r="J16" i="29" s="1"/>
  <c r="R9" i="1"/>
  <c r="S15" i="24" s="1"/>
  <c r="R26" i="24"/>
  <c r="H15" i="29" s="1"/>
  <c r="J15" i="29" s="1"/>
  <c r="Q9" i="1"/>
  <c r="R15" i="24" s="1"/>
  <c r="V26" i="24"/>
  <c r="H18" i="28" s="1"/>
  <c r="J18" i="28" s="1"/>
  <c r="U9" i="1"/>
  <c r="V15" i="24" s="1"/>
  <c r="P26" i="24"/>
  <c r="H13" i="29" s="1"/>
  <c r="J13" i="29" s="1"/>
  <c r="O9" i="1"/>
  <c r="P15" i="24" s="1"/>
  <c r="AB26" i="24"/>
  <c r="H24" i="28" s="1"/>
  <c r="J24" i="28" s="1"/>
  <c r="AA9" i="1"/>
  <c r="AB15" i="24" s="1"/>
  <c r="Y26" i="24"/>
  <c r="H21" i="28" s="1"/>
  <c r="J21" i="28" s="1"/>
  <c r="X9" i="1"/>
  <c r="Y15" i="24" s="1"/>
  <c r="AA26" i="24"/>
  <c r="H24" i="29" s="1"/>
  <c r="J24" i="29" s="1"/>
  <c r="Z9" i="1"/>
  <c r="AA15" i="24" s="1"/>
  <c r="AC26" i="24"/>
  <c r="H25" i="28" s="1"/>
  <c r="J25" i="28" s="1"/>
  <c r="AB9" i="1"/>
  <c r="AC15" i="24" s="1"/>
  <c r="AD26" i="24"/>
  <c r="H27" i="29" s="1"/>
  <c r="J27" i="29" s="1"/>
  <c r="AC9" i="1"/>
  <c r="AD15" i="24" s="1"/>
  <c r="Q26" i="24"/>
  <c r="H14" i="29" s="1"/>
  <c r="J14" i="29" s="1"/>
  <c r="P9" i="1"/>
  <c r="Q15" i="24" s="1"/>
  <c r="U26" i="24"/>
  <c r="H18" i="29" s="1"/>
  <c r="J18" i="29" s="1"/>
  <c r="T9" i="1"/>
  <c r="U15" i="24" s="1"/>
  <c r="O26" i="24"/>
  <c r="H11" i="28" s="1"/>
  <c r="J11" i="28" s="1"/>
  <c r="N9" i="1"/>
  <c r="O15" i="24" s="1"/>
  <c r="T26" i="24"/>
  <c r="H16" i="28" s="1"/>
  <c r="J16" i="28" s="1"/>
  <c r="S9" i="1"/>
  <c r="T15" i="24" s="1"/>
  <c r="K26" i="24"/>
  <c r="H30" i="28" s="1"/>
  <c r="J30" i="28" s="1"/>
  <c r="J9" i="1"/>
  <c r="K15" i="24" s="1"/>
  <c r="G26" i="24"/>
  <c r="H29" i="28" s="1"/>
  <c r="J29" i="28" s="1"/>
  <c r="F9" i="1"/>
  <c r="G15" i="24" s="1"/>
  <c r="F26" i="24"/>
  <c r="H28" i="28" s="1"/>
  <c r="J28" i="28" s="1"/>
  <c r="E9" i="1"/>
  <c r="F15" i="24" s="1"/>
  <c r="E26" i="24"/>
  <c r="H27" i="28" s="1"/>
  <c r="J27" i="28" s="1"/>
  <c r="D9" i="1"/>
  <c r="E15" i="24" s="1"/>
  <c r="D26" i="24"/>
  <c r="C9" i="1"/>
  <c r="Z26" i="24"/>
  <c r="H23" i="29" s="1"/>
  <c r="J23" i="29" s="1"/>
  <c r="Y9" i="1"/>
  <c r="Z15" i="24" s="1"/>
  <c r="C21" i="5"/>
  <c r="K30" i="22"/>
  <c r="H30" i="18"/>
  <c r="F17" i="4"/>
  <c r="E17" i="4"/>
  <c r="H28" i="18"/>
  <c r="D17" i="4"/>
  <c r="H14" i="28"/>
  <c r="J14" i="28" s="1"/>
  <c r="H12" i="28"/>
  <c r="J12" i="28" s="1"/>
  <c r="H25" i="29"/>
  <c r="J25" i="29" s="1"/>
  <c r="H22" i="29"/>
  <c r="J22" i="29" s="1"/>
  <c r="H26" i="29"/>
  <c r="J26" i="29" s="1"/>
  <c r="H10" i="28"/>
  <c r="J10" i="28" s="1"/>
  <c r="H29" i="29"/>
  <c r="J29" i="29" s="1"/>
  <c r="H23" i="28"/>
  <c r="J23" i="28" s="1"/>
  <c r="G24" i="3"/>
  <c r="D13" i="14" s="1"/>
  <c r="E13" i="14" s="1"/>
  <c r="H13" i="17"/>
  <c r="G25" i="17"/>
  <c r="D21" i="5"/>
  <c r="D9" i="5" s="1"/>
  <c r="G22" i="3"/>
  <c r="D11" i="14" s="1"/>
  <c r="E11" i="14" s="1"/>
  <c r="G23" i="17"/>
  <c r="G26" i="3"/>
  <c r="D15" i="14" s="1"/>
  <c r="E15" i="14" s="1"/>
  <c r="G27" i="17"/>
  <c r="E21" i="5"/>
  <c r="E9" i="5" s="1"/>
  <c r="G25" i="3"/>
  <c r="D14" i="14" s="1"/>
  <c r="E14" i="14" s="1"/>
  <c r="P24" i="19"/>
  <c r="O21" i="5"/>
  <c r="O9" i="5" s="1"/>
  <c r="AB21" i="5"/>
  <c r="AB9" i="5" s="1"/>
  <c r="K26" i="22"/>
  <c r="G27" i="3"/>
  <c r="D16" i="14" s="1"/>
  <c r="P13" i="19"/>
  <c r="P25" i="19"/>
  <c r="Q21" i="5"/>
  <c r="Q9" i="5" s="1"/>
  <c r="P31" i="19"/>
  <c r="P17" i="19"/>
  <c r="K16" i="22"/>
  <c r="P21" i="5"/>
  <c r="P9" i="5" s="1"/>
  <c r="J28" i="21"/>
  <c r="G28" i="20"/>
  <c r="P29" i="19"/>
  <c r="F21" i="5"/>
  <c r="F9" i="5" s="1"/>
  <c r="K27" i="22"/>
  <c r="G26" i="17"/>
  <c r="P19" i="19"/>
  <c r="P23" i="19"/>
  <c r="J23" i="21"/>
  <c r="Z21" i="5"/>
  <c r="Z9" i="5" s="1"/>
  <c r="G23" i="3"/>
  <c r="D12" i="14" s="1"/>
  <c r="E12" i="14" s="1"/>
  <c r="N21" i="5"/>
  <c r="N9" i="5" s="1"/>
  <c r="P14" i="19"/>
  <c r="P20" i="19"/>
  <c r="J31" i="21"/>
  <c r="J21" i="5"/>
  <c r="J9" i="5" s="1"/>
  <c r="H13" i="3"/>
  <c r="Y21" i="5"/>
  <c r="Y9" i="5" s="1"/>
  <c r="P26" i="19"/>
  <c r="K15" i="22"/>
  <c r="K21" i="22"/>
  <c r="J27" i="21"/>
  <c r="G24" i="17"/>
  <c r="G22" i="17"/>
  <c r="J19" i="21"/>
  <c r="G13" i="20"/>
  <c r="P16" i="19"/>
  <c r="J15" i="21"/>
  <c r="G14" i="20"/>
  <c r="J14" i="21"/>
  <c r="U21" i="5"/>
  <c r="U9" i="5" s="1"/>
  <c r="S21" i="5"/>
  <c r="S9" i="5" s="1"/>
  <c r="H17" i="17"/>
  <c r="H17" i="3"/>
  <c r="G18" i="17"/>
  <c r="G18" i="3"/>
  <c r="H15" i="17"/>
  <c r="H15" i="3"/>
  <c r="H19" i="17"/>
  <c r="H19" i="3"/>
  <c r="H23" i="17"/>
  <c r="H23" i="3"/>
  <c r="H27" i="17"/>
  <c r="H27" i="3"/>
  <c r="AC9" i="5"/>
  <c r="G11" i="17"/>
  <c r="G11" i="3"/>
  <c r="G16" i="17"/>
  <c r="G16" i="3"/>
  <c r="M21" i="5"/>
  <c r="M9" i="5" s="1"/>
  <c r="H11" i="17"/>
  <c r="H11" i="3"/>
  <c r="H16" i="17"/>
  <c r="H16" i="3"/>
  <c r="R9" i="5"/>
  <c r="H20" i="17"/>
  <c r="H24" i="17"/>
  <c r="H24" i="3"/>
  <c r="G12" i="17"/>
  <c r="G12" i="3"/>
  <c r="G17" i="17"/>
  <c r="G17" i="3"/>
  <c r="G34" i="17"/>
  <c r="G31" i="3"/>
  <c r="G15" i="4"/>
  <c r="D16" i="13" s="1"/>
  <c r="E16" i="13" s="1"/>
  <c r="G11" i="4"/>
  <c r="D12" i="13" s="1"/>
  <c r="E12" i="13" s="1"/>
  <c r="H30" i="17"/>
  <c r="H30" i="3"/>
  <c r="G30" i="17"/>
  <c r="G30" i="3"/>
  <c r="G29" i="17"/>
  <c r="G29" i="3"/>
  <c r="G28" i="17"/>
  <c r="G28" i="3"/>
  <c r="H29" i="17"/>
  <c r="H29" i="3"/>
  <c r="H12" i="17"/>
  <c r="H12" i="3"/>
  <c r="H25" i="17"/>
  <c r="H25" i="3"/>
  <c r="AA9" i="5"/>
  <c r="G14" i="17"/>
  <c r="G14" i="3"/>
  <c r="H14" i="17"/>
  <c r="H14" i="3"/>
  <c r="H18" i="17"/>
  <c r="H18" i="3"/>
  <c r="T9" i="5"/>
  <c r="H22" i="17"/>
  <c r="H22" i="3"/>
  <c r="X9" i="5"/>
  <c r="H26" i="17"/>
  <c r="H26" i="3"/>
  <c r="G15" i="17"/>
  <c r="G15" i="3"/>
  <c r="G19" i="17"/>
  <c r="G19" i="3"/>
  <c r="G13" i="17"/>
  <c r="G13" i="3"/>
  <c r="H34" i="17"/>
  <c r="H31" i="3"/>
  <c r="G10" i="4"/>
  <c r="D11" i="13" s="1"/>
  <c r="E11" i="13" s="1"/>
  <c r="C28" i="3"/>
  <c r="G8" i="4"/>
  <c r="G9" i="4"/>
  <c r="D10" i="13" s="1"/>
  <c r="E10" i="13" s="1"/>
  <c r="H28" i="17"/>
  <c r="H28" i="3"/>
  <c r="C11" i="5"/>
  <c r="H30" i="29" l="1"/>
  <c r="J30" i="29" s="1"/>
  <c r="H19" i="29"/>
  <c r="J19" i="29" s="1"/>
  <c r="H15" i="28"/>
  <c r="J15" i="28" s="1"/>
  <c r="H31" i="29"/>
  <c r="J31" i="29" s="1"/>
  <c r="H28" i="29"/>
  <c r="J28" i="29" s="1"/>
  <c r="H17" i="29"/>
  <c r="J17" i="29" s="1"/>
  <c r="H26" i="28"/>
  <c r="J26" i="28" s="1"/>
  <c r="H22" i="28"/>
  <c r="J22" i="28" s="1"/>
  <c r="H17" i="28"/>
  <c r="J17" i="28" s="1"/>
  <c r="H12" i="29"/>
  <c r="J12" i="29" s="1"/>
  <c r="H13" i="28"/>
  <c r="J13" i="28" s="1"/>
  <c r="H8" i="17"/>
  <c r="I8" i="17" s="1"/>
  <c r="H8" i="3"/>
  <c r="I8" i="3" s="1"/>
  <c r="D15" i="24"/>
  <c r="I31" i="3"/>
  <c r="C9" i="5"/>
  <c r="I27" i="17"/>
  <c r="I22" i="3"/>
  <c r="I26" i="3"/>
  <c r="I25" i="17"/>
  <c r="I13" i="17"/>
  <c r="I24" i="3"/>
  <c r="I23" i="17"/>
  <c r="I25" i="3"/>
  <c r="I19" i="17"/>
  <c r="I17" i="17"/>
  <c r="I13" i="3"/>
  <c r="I15" i="3"/>
  <c r="I27" i="3"/>
  <c r="I23" i="3"/>
  <c r="I15" i="17"/>
  <c r="I24" i="17"/>
  <c r="I30" i="17"/>
  <c r="I19" i="3"/>
  <c r="I26" i="17"/>
  <c r="I17" i="3"/>
  <c r="I22" i="17"/>
  <c r="I12" i="3"/>
  <c r="D9" i="13"/>
  <c r="I14" i="3"/>
  <c r="I28" i="17"/>
  <c r="D19" i="14"/>
  <c r="E19" i="14" s="1"/>
  <c r="I30" i="3"/>
  <c r="D20" i="14"/>
  <c r="E20" i="14" s="1"/>
  <c r="I34" i="17"/>
  <c r="I12" i="17"/>
  <c r="I16" i="3"/>
  <c r="I18" i="3"/>
  <c r="I14" i="17"/>
  <c r="I28" i="3"/>
  <c r="D17" i="14"/>
  <c r="E17" i="14" s="1"/>
  <c r="D18" i="14"/>
  <c r="E18" i="14" s="1"/>
  <c r="I29" i="3"/>
  <c r="I29" i="17"/>
  <c r="I16" i="17"/>
  <c r="I11" i="3"/>
  <c r="I11" i="17"/>
  <c r="I18" i="17"/>
  <c r="E9" i="13" l="1"/>
  <c r="V21" i="1" l="1"/>
  <c r="W33" i="24"/>
  <c r="H21" i="21"/>
  <c r="V28" i="5"/>
  <c r="I21" i="33" l="1"/>
  <c r="K21" i="33" s="1"/>
  <c r="W28" i="25"/>
  <c r="W22" i="25" s="1"/>
  <c r="W10" i="24"/>
  <c r="D20" i="3"/>
  <c r="C9" i="23"/>
  <c r="J21" i="21"/>
  <c r="W27" i="24"/>
  <c r="G20" i="29" s="1"/>
  <c r="V22" i="5"/>
  <c r="C20" i="17"/>
  <c r="C13" i="23"/>
  <c r="W60" i="24" l="1"/>
  <c r="W55" i="25" s="1"/>
  <c r="V55" i="5"/>
  <c r="AD55" i="5" s="1"/>
  <c r="AD54" i="1"/>
  <c r="C13" i="35"/>
  <c r="W47" i="24"/>
  <c r="W42" i="25" s="1"/>
  <c r="E19" i="28"/>
  <c r="C9" i="35"/>
  <c r="V29" i="1" l="1"/>
  <c r="N21" i="19"/>
  <c r="V42" i="5"/>
  <c r="W11" i="24"/>
  <c r="C10" i="23"/>
  <c r="E20" i="3"/>
  <c r="V10" i="1"/>
  <c r="W23" i="24"/>
  <c r="W14" i="24"/>
  <c r="F20" i="3"/>
  <c r="E31" i="26"/>
  <c r="C8" i="23"/>
  <c r="C20" i="3"/>
  <c r="C8" i="35" l="1"/>
  <c r="D19" i="28"/>
  <c r="W16" i="24"/>
  <c r="F19" i="28"/>
  <c r="C10" i="35"/>
  <c r="O21" i="31"/>
  <c r="Q21" i="31" s="1"/>
  <c r="W30" i="25"/>
  <c r="W21" i="25" s="1"/>
  <c r="W9" i="25" s="1"/>
  <c r="C12" i="35" s="1"/>
  <c r="G19" i="28"/>
  <c r="C11" i="35"/>
  <c r="P21" i="19"/>
  <c r="W35" i="24"/>
  <c r="E20" i="29" s="1"/>
  <c r="D20" i="17"/>
  <c r="V30" i="5"/>
  <c r="V20" i="1"/>
  <c r="V9" i="1" s="1"/>
  <c r="W15" i="24" l="1"/>
  <c r="C11" i="23"/>
  <c r="W26" i="24"/>
  <c r="G20" i="3"/>
  <c r="G20" i="17"/>
  <c r="V21" i="5"/>
  <c r="C15" i="35"/>
  <c r="C18" i="35"/>
  <c r="C16" i="35"/>
  <c r="C17" i="35"/>
  <c r="C19" i="35"/>
  <c r="C14" i="35" l="1"/>
  <c r="I20" i="17"/>
  <c r="H19" i="28"/>
  <c r="J19" i="28" s="1"/>
  <c r="H20" i="29"/>
  <c r="J20" i="29" s="1"/>
  <c r="V9" i="5"/>
  <c r="C12" i="23" s="1"/>
  <c r="I20" i="3" l="1"/>
  <c r="M46" i="24" l="1"/>
  <c r="N11" i="31" s="1"/>
  <c r="L41" i="5"/>
  <c r="M45" i="24"/>
  <c r="M40" i="25" s="1"/>
  <c r="L40" i="5"/>
  <c r="M58" i="24"/>
  <c r="L53" i="5"/>
  <c r="M10" i="24"/>
  <c r="E9" i="28" s="1"/>
  <c r="L10" i="1"/>
  <c r="D10" i="3"/>
  <c r="D9" i="3" s="1"/>
  <c r="M25" i="24"/>
  <c r="AD19" i="1"/>
  <c r="M11" i="24"/>
  <c r="F9" i="28" s="1"/>
  <c r="E10" i="3"/>
  <c r="E9" i="3" s="1"/>
  <c r="M14" i="24"/>
  <c r="G9" i="28" s="1"/>
  <c r="F10" i="3"/>
  <c r="F9" i="3" s="1"/>
  <c r="M11" i="19"/>
  <c r="M10" i="19" s="1"/>
  <c r="E10" i="20"/>
  <c r="E9" i="20" s="1"/>
  <c r="L11" i="19"/>
  <c r="L10" i="19" s="1"/>
  <c r="M59" i="24"/>
  <c r="M54" i="25" s="1"/>
  <c r="M11" i="31" l="1"/>
  <c r="M53" i="25"/>
  <c r="F10" i="32"/>
  <c r="M41" i="25"/>
  <c r="M54" i="24"/>
  <c r="L49" i="5"/>
  <c r="M28" i="24"/>
  <c r="L23" i="5"/>
  <c r="C11" i="21"/>
  <c r="M30" i="24"/>
  <c r="E11" i="21"/>
  <c r="E10" i="21" s="1"/>
  <c r="L25" i="5"/>
  <c r="L54" i="5"/>
  <c r="F10" i="20"/>
  <c r="F9" i="20" s="1"/>
  <c r="M16" i="24"/>
  <c r="E21" i="26"/>
  <c r="D9" i="28" s="1"/>
  <c r="C10" i="3"/>
  <c r="C9" i="3" s="1"/>
  <c r="E20" i="2"/>
  <c r="M31" i="24"/>
  <c r="F11" i="21"/>
  <c r="F10" i="21" s="1"/>
  <c r="L26" i="5"/>
  <c r="M41" i="24"/>
  <c r="H11" i="19"/>
  <c r="H10" i="19" s="1"/>
  <c r="L36" i="5"/>
  <c r="M34" i="24"/>
  <c r="I11" i="21"/>
  <c r="I10" i="21" s="1"/>
  <c r="L29" i="5"/>
  <c r="M32" i="24"/>
  <c r="L27" i="5"/>
  <c r="G11" i="21"/>
  <c r="G10" i="21" s="1"/>
  <c r="G10" i="18"/>
  <c r="G9" i="18" s="1"/>
  <c r="I11" i="34"/>
  <c r="G11" i="34"/>
  <c r="K11" i="34"/>
  <c r="H11" i="34"/>
  <c r="M52" i="24"/>
  <c r="M47" i="25" s="1"/>
  <c r="M57" i="24" l="1"/>
  <c r="M52" i="25" s="1"/>
  <c r="M53" i="24"/>
  <c r="M48" i="25" s="1"/>
  <c r="M51" i="24"/>
  <c r="M46" i="25" s="1"/>
  <c r="M47" i="24"/>
  <c r="M42" i="25" s="1"/>
  <c r="M49" i="25"/>
  <c r="H10" i="30"/>
  <c r="L52" i="5"/>
  <c r="D10" i="20"/>
  <c r="D9" i="20" s="1"/>
  <c r="M29" i="24"/>
  <c r="L24" i="5"/>
  <c r="D11" i="21"/>
  <c r="D10" i="21" s="1"/>
  <c r="L46" i="5"/>
  <c r="D10" i="18"/>
  <c r="D9" i="18" s="1"/>
  <c r="M44" i="24"/>
  <c r="L39" i="5"/>
  <c r="K11" i="19"/>
  <c r="K10" i="19" s="1"/>
  <c r="D11" i="34"/>
  <c r="M20" i="24"/>
  <c r="G10" i="32"/>
  <c r="F11" i="33"/>
  <c r="M25" i="25"/>
  <c r="C12" i="22"/>
  <c r="G12" i="22"/>
  <c r="G11" i="22" s="1"/>
  <c r="J12" i="22"/>
  <c r="J11" i="22" s="1"/>
  <c r="C10" i="21"/>
  <c r="D11" i="33"/>
  <c r="M23" i="25"/>
  <c r="M22" i="24"/>
  <c r="L48" i="5"/>
  <c r="F10" i="18"/>
  <c r="M43" i="24"/>
  <c r="L38" i="5"/>
  <c r="J11" i="19"/>
  <c r="J10" i="19" s="1"/>
  <c r="M40" i="24"/>
  <c r="L35" i="5"/>
  <c r="G11" i="19"/>
  <c r="G10" i="19" s="1"/>
  <c r="L42" i="5"/>
  <c r="N11" i="19"/>
  <c r="N10" i="19" s="1"/>
  <c r="E10" i="18"/>
  <c r="E9" i="18" s="1"/>
  <c r="L47" i="5"/>
  <c r="M33" i="24"/>
  <c r="L28" i="5"/>
  <c r="H11" i="21"/>
  <c r="H10" i="21" s="1"/>
  <c r="M42" i="24"/>
  <c r="I11" i="19"/>
  <c r="I10" i="19" s="1"/>
  <c r="L37" i="5"/>
  <c r="H11" i="33"/>
  <c r="M27" i="25"/>
  <c r="J11" i="33"/>
  <c r="M29" i="25"/>
  <c r="F12" i="22"/>
  <c r="F11" i="22" s="1"/>
  <c r="I11" i="31"/>
  <c r="M36" i="25"/>
  <c r="G11" i="33"/>
  <c r="M26" i="25"/>
  <c r="M17" i="24"/>
  <c r="M21" i="24"/>
  <c r="M24" i="24"/>
  <c r="L21" i="1"/>
  <c r="H12" i="22"/>
  <c r="H11" i="22" s="1"/>
  <c r="J11" i="34"/>
  <c r="F11" i="34"/>
  <c r="E11" i="34"/>
  <c r="M27" i="24" l="1"/>
  <c r="G10" i="29" s="1"/>
  <c r="C10" i="17"/>
  <c r="C9" i="17" s="1"/>
  <c r="L22" i="5"/>
  <c r="J11" i="31"/>
  <c r="M37" i="25"/>
  <c r="E12" i="22"/>
  <c r="E11" i="22" s="1"/>
  <c r="I11" i="33"/>
  <c r="M28" i="25"/>
  <c r="F10" i="30"/>
  <c r="O11" i="31"/>
  <c r="I12" i="22"/>
  <c r="I11" i="22" s="1"/>
  <c r="H11" i="31"/>
  <c r="M35" i="25"/>
  <c r="K11" i="31"/>
  <c r="M38" i="25"/>
  <c r="F9" i="18"/>
  <c r="G10" i="30"/>
  <c r="J11" i="21"/>
  <c r="J10" i="21" s="1"/>
  <c r="L11" i="5"/>
  <c r="M11" i="25"/>
  <c r="M18" i="24"/>
  <c r="M19" i="24"/>
  <c r="M23" i="24"/>
  <c r="C11" i="22"/>
  <c r="L11" i="34"/>
  <c r="D12" i="22"/>
  <c r="D11" i="22" s="1"/>
  <c r="L11" i="31"/>
  <c r="M39" i="25"/>
  <c r="E10" i="30"/>
  <c r="E11" i="33"/>
  <c r="M24" i="25"/>
  <c r="E10" i="32"/>
  <c r="K11" i="33" l="1"/>
  <c r="M22" i="25"/>
  <c r="H10" i="3"/>
  <c r="H9" i="3" s="1"/>
  <c r="H10" i="17"/>
  <c r="H9" i="17" s="1"/>
  <c r="K12" i="22"/>
  <c r="K11" i="22" s="1"/>
  <c r="K10" i="22" s="1"/>
  <c r="I10" i="29"/>
  <c r="I9" i="28"/>
  <c r="M50" i="24" l="1"/>
  <c r="M45" i="25" s="1"/>
  <c r="M44" i="25" s="1"/>
  <c r="M56" i="24"/>
  <c r="M51" i="25" s="1"/>
  <c r="M50" i="25" s="1"/>
  <c r="L43" i="1"/>
  <c r="M49" i="24" s="1"/>
  <c r="L45" i="5"/>
  <c r="C10" i="18"/>
  <c r="L49" i="1"/>
  <c r="M55" i="24" s="1"/>
  <c r="C10" i="20"/>
  <c r="L51" i="5"/>
  <c r="G10" i="20" l="1"/>
  <c r="G9" i="20" s="1"/>
  <c r="C9" i="20"/>
  <c r="F10" i="29"/>
  <c r="L50" i="5"/>
  <c r="F10" i="17"/>
  <c r="F9" i="17" s="1"/>
  <c r="C9" i="18"/>
  <c r="H10" i="18"/>
  <c r="H9" i="18" s="1"/>
  <c r="D10" i="30"/>
  <c r="I10" i="30" s="1"/>
  <c r="D10" i="32"/>
  <c r="H10" i="32" s="1"/>
  <c r="D10" i="29"/>
  <c r="L44" i="5"/>
  <c r="E10" i="17"/>
  <c r="E9" i="17" s="1"/>
  <c r="M48" i="24" l="1"/>
  <c r="M43" i="25" s="1"/>
  <c r="O11" i="19"/>
  <c r="O10" i="19" s="1"/>
  <c r="L43" i="5"/>
  <c r="M37" i="24"/>
  <c r="L32" i="5"/>
  <c r="D11" i="19"/>
  <c r="D10" i="19" s="1"/>
  <c r="M38" i="24"/>
  <c r="E11" i="19"/>
  <c r="E10" i="19" s="1"/>
  <c r="L33" i="5"/>
  <c r="M39" i="24" l="1"/>
  <c r="L34" i="5"/>
  <c r="F11" i="19"/>
  <c r="F10" i="19" s="1"/>
  <c r="F11" i="31"/>
  <c r="M33" i="25"/>
  <c r="E11" i="31"/>
  <c r="M32" i="25"/>
  <c r="P11" i="31"/>
  <c r="G11" i="31" l="1"/>
  <c r="M34" i="25"/>
  <c r="L29" i="1" l="1"/>
  <c r="M36" i="24"/>
  <c r="C11" i="19"/>
  <c r="L31" i="5"/>
  <c r="D11" i="31" l="1"/>
  <c r="Q11" i="31" s="1"/>
  <c r="M31" i="25"/>
  <c r="M30" i="25" s="1"/>
  <c r="M21" i="25" s="1"/>
  <c r="M9" i="25" s="1"/>
  <c r="P11" i="19"/>
  <c r="P10" i="19" s="1"/>
  <c r="C10" i="19"/>
  <c r="M35" i="24"/>
  <c r="E10" i="29" s="1"/>
  <c r="L30" i="5"/>
  <c r="D10" i="17"/>
  <c r="D9" i="17" s="1"/>
  <c r="L20" i="1"/>
  <c r="L9" i="1" s="1"/>
  <c r="M15" i="24" s="1"/>
  <c r="L21" i="5" l="1"/>
  <c r="M26" i="24"/>
  <c r="G10" i="3"/>
  <c r="I10" i="3" s="1"/>
  <c r="G10" i="17"/>
  <c r="I9" i="3" l="1"/>
  <c r="G9" i="3"/>
  <c r="I10" i="17"/>
  <c r="I9" i="17" s="1"/>
  <c r="G9" i="17"/>
  <c r="H9" i="28"/>
  <c r="J9" i="28" s="1"/>
  <c r="H10" i="29"/>
  <c r="J10" i="29" s="1"/>
  <c r="L9" i="5"/>
  <c r="D9" i="14" l="1"/>
  <c r="E9" i="14" s="1"/>
  <c r="L19" i="24" l="1"/>
  <c r="K14" i="5"/>
  <c r="E37" i="22" s="1"/>
  <c r="L18" i="24"/>
  <c r="K13" i="5"/>
  <c r="F36" i="34"/>
  <c r="K9" i="1"/>
  <c r="L15" i="24" s="1"/>
  <c r="L9" i="24" l="1"/>
  <c r="D16" i="27" s="1"/>
  <c r="D17" i="13"/>
  <c r="C16" i="4"/>
  <c r="G16" i="4" s="1"/>
  <c r="K10" i="1"/>
  <c r="L16" i="24" s="1"/>
  <c r="H16" i="27" s="1"/>
  <c r="E17" i="2"/>
  <c r="E36" i="34"/>
  <c r="L36" i="34" s="1"/>
  <c r="L11" i="25"/>
  <c r="D37" i="22"/>
  <c r="K37" i="22" s="1"/>
  <c r="K11" i="5"/>
  <c r="X19" i="24" l="1"/>
  <c r="G13" i="5"/>
  <c r="H19" i="24"/>
  <c r="G14" i="5"/>
  <c r="H13" i="5"/>
  <c r="I18" i="24"/>
  <c r="I19" i="24"/>
  <c r="H14" i="5"/>
  <c r="E34" i="22" s="1"/>
  <c r="I13" i="5"/>
  <c r="J18" i="24"/>
  <c r="I14" i="5"/>
  <c r="E35" i="22" s="1"/>
  <c r="J19" i="24"/>
  <c r="X10" i="24"/>
  <c r="E20" i="28" s="1"/>
  <c r="D21" i="3"/>
  <c r="D33" i="3" s="1"/>
  <c r="W10" i="1"/>
  <c r="X16" i="24" s="1"/>
  <c r="AD4" i="1"/>
  <c r="E21" i="3"/>
  <c r="E33" i="3" s="1"/>
  <c r="X11" i="24"/>
  <c r="F20" i="28" s="1"/>
  <c r="AD5" i="1"/>
  <c r="F21" i="3"/>
  <c r="F33" i="3" s="1"/>
  <c r="X14" i="24"/>
  <c r="G20" i="28" s="1"/>
  <c r="AD8" i="1"/>
  <c r="X46" i="24"/>
  <c r="M22" i="19"/>
  <c r="M33" i="19" s="1"/>
  <c r="W41" i="5"/>
  <c r="AD41" i="5" s="1"/>
  <c r="AD40" i="1"/>
  <c r="C22" i="19"/>
  <c r="X36" i="24"/>
  <c r="W31" i="5"/>
  <c r="AD31" i="5" s="1"/>
  <c r="AD30" i="1"/>
  <c r="X48" i="24"/>
  <c r="W43" i="5"/>
  <c r="AD43" i="5" s="1"/>
  <c r="O22" i="19"/>
  <c r="O33" i="19" s="1"/>
  <c r="AD42" i="1"/>
  <c r="X45" i="24"/>
  <c r="W40" i="5"/>
  <c r="AD40" i="5" s="1"/>
  <c r="L22" i="19"/>
  <c r="L33" i="19" s="1"/>
  <c r="AD39" i="1"/>
  <c r="X47" i="24"/>
  <c r="W42" i="5"/>
  <c r="AD42" i="5" s="1"/>
  <c r="N22" i="19"/>
  <c r="N33" i="19" s="1"/>
  <c r="AD41" i="1"/>
  <c r="W49" i="5"/>
  <c r="AD49" i="5" s="1"/>
  <c r="X54" i="24"/>
  <c r="G21" i="18"/>
  <c r="G32" i="18" s="1"/>
  <c r="AD48" i="1"/>
  <c r="X58" i="24"/>
  <c r="W53" i="5"/>
  <c r="AD53" i="5" s="1"/>
  <c r="E21" i="20"/>
  <c r="E32" i="20" s="1"/>
  <c r="AD52" i="1"/>
  <c r="H32" i="3"/>
  <c r="I32" i="3" s="1"/>
  <c r="H35" i="17"/>
  <c r="I35" i="17" s="1"/>
  <c r="K9" i="5"/>
  <c r="I32" i="29"/>
  <c r="J32" i="29" s="1"/>
  <c r="L9" i="25"/>
  <c r="I31" i="28"/>
  <c r="J31" i="28" s="1"/>
  <c r="C32" i="3"/>
  <c r="E17" i="26"/>
  <c r="F32" i="34"/>
  <c r="F34" i="34"/>
  <c r="H9" i="1"/>
  <c r="I15" i="24" s="1"/>
  <c r="F33" i="34"/>
  <c r="I9" i="1"/>
  <c r="J15" i="24" s="1"/>
  <c r="G9" i="1"/>
  <c r="D23" i="22"/>
  <c r="E23" i="22"/>
  <c r="H15" i="24" l="1"/>
  <c r="AD13" i="1"/>
  <c r="H18" i="24"/>
  <c r="AD12" i="1"/>
  <c r="E19" i="2"/>
  <c r="X18" i="24"/>
  <c r="X32" i="24"/>
  <c r="W27" i="5"/>
  <c r="AD27" i="5" s="1"/>
  <c r="G22" i="21"/>
  <c r="G33" i="21" s="1"/>
  <c r="AD26" i="1"/>
  <c r="F22" i="21"/>
  <c r="F33" i="21" s="1"/>
  <c r="X31" i="24"/>
  <c r="W26" i="5"/>
  <c r="AD26" i="5" s="1"/>
  <c r="AD25" i="1"/>
  <c r="X30" i="24"/>
  <c r="E22" i="21"/>
  <c r="E33" i="21" s="1"/>
  <c r="W25" i="5"/>
  <c r="AD25" i="5" s="1"/>
  <c r="AD24" i="1"/>
  <c r="C22" i="21"/>
  <c r="X28" i="24"/>
  <c r="W23" i="5"/>
  <c r="AD23" i="5" s="1"/>
  <c r="AD22" i="1"/>
  <c r="X51" i="24"/>
  <c r="W46" i="5"/>
  <c r="AD46" i="5" s="1"/>
  <c r="D21" i="18"/>
  <c r="D32" i="18" s="1"/>
  <c r="AD45" i="1"/>
  <c r="E13" i="2"/>
  <c r="AD3" i="1"/>
  <c r="C12" i="4"/>
  <c r="H9" i="24"/>
  <c r="D12" i="27" s="1"/>
  <c r="G10" i="1"/>
  <c r="J9" i="24"/>
  <c r="D14" i="27" s="1"/>
  <c r="I10" i="1"/>
  <c r="J16" i="24" s="1"/>
  <c r="H14" i="27" s="1"/>
  <c r="E15" i="2"/>
  <c r="E15" i="26" s="1"/>
  <c r="C14" i="4"/>
  <c r="G14" i="4" s="1"/>
  <c r="D15" i="13" s="1"/>
  <c r="E15" i="13" s="1"/>
  <c r="E14" i="2"/>
  <c r="E14" i="26" s="1"/>
  <c r="C13" i="4"/>
  <c r="G13" i="4" s="1"/>
  <c r="D14" i="13" s="1"/>
  <c r="E14" i="13" s="1"/>
  <c r="I9" i="24"/>
  <c r="D13" i="27" s="1"/>
  <c r="H10" i="1"/>
  <c r="I16" i="24" s="1"/>
  <c r="H13" i="27" s="1"/>
  <c r="X50" i="24"/>
  <c r="W45" i="5"/>
  <c r="AD45" i="5" s="1"/>
  <c r="C21" i="18"/>
  <c r="AD44" i="1"/>
  <c r="I11" i="25"/>
  <c r="I9" i="25" s="1"/>
  <c r="E33" i="34"/>
  <c r="L33" i="34" s="1"/>
  <c r="E34" i="34"/>
  <c r="L34" i="34" s="1"/>
  <c r="J11" i="25"/>
  <c r="J9" i="25" s="1"/>
  <c r="E32" i="34"/>
  <c r="L32" i="34" s="1"/>
  <c r="H11" i="25"/>
  <c r="H9" i="25" s="1"/>
  <c r="X53" i="25"/>
  <c r="F21" i="32"/>
  <c r="X49" i="25"/>
  <c r="H21" i="30"/>
  <c r="X42" i="25"/>
  <c r="O22" i="31"/>
  <c r="X40" i="25"/>
  <c r="M22" i="31"/>
  <c r="X43" i="25"/>
  <c r="P22" i="31"/>
  <c r="X31" i="25"/>
  <c r="D22" i="31"/>
  <c r="C33" i="19"/>
  <c r="X41" i="25"/>
  <c r="N22" i="31"/>
  <c r="D35" i="22"/>
  <c r="K35" i="22" s="1"/>
  <c r="I11" i="5"/>
  <c r="D34" i="22"/>
  <c r="K34" i="22" s="1"/>
  <c r="H11" i="5"/>
  <c r="E33" i="22"/>
  <c r="E38" i="22" s="1"/>
  <c r="AD14" i="5"/>
  <c r="D33" i="22"/>
  <c r="G11" i="5"/>
  <c r="AD13" i="5"/>
  <c r="K22" i="34"/>
  <c r="G22" i="34"/>
  <c r="H22" i="34"/>
  <c r="J22" i="34"/>
  <c r="F22" i="34"/>
  <c r="I22" i="34"/>
  <c r="E22" i="34"/>
  <c r="K33" i="22" l="1"/>
  <c r="W43" i="1"/>
  <c r="E21" i="17" s="1"/>
  <c r="E36" i="17" s="1"/>
  <c r="W21" i="1"/>
  <c r="C21" i="17" s="1"/>
  <c r="C36" i="17" s="1"/>
  <c r="D38" i="22"/>
  <c r="W29" i="1"/>
  <c r="C21" i="3"/>
  <c r="C33" i="3" s="1"/>
  <c r="E18" i="2"/>
  <c r="E19" i="26"/>
  <c r="D20" i="28" s="1"/>
  <c r="X52" i="24"/>
  <c r="E21" i="18"/>
  <c r="E32" i="18" s="1"/>
  <c r="W47" i="5"/>
  <c r="AD47" i="5" s="1"/>
  <c r="AD46" i="1"/>
  <c r="E22" i="19"/>
  <c r="E33" i="19" s="1"/>
  <c r="X38" i="24"/>
  <c r="W33" i="5"/>
  <c r="AD33" i="5" s="1"/>
  <c r="AD32" i="1"/>
  <c r="W38" i="5"/>
  <c r="AD38" i="5" s="1"/>
  <c r="X43" i="24"/>
  <c r="J22" i="19"/>
  <c r="J33" i="19" s="1"/>
  <c r="AD37" i="1"/>
  <c r="X57" i="24"/>
  <c r="W52" i="5"/>
  <c r="AD52" i="5" s="1"/>
  <c r="D21" i="20"/>
  <c r="D32" i="20" s="1"/>
  <c r="AD51" i="1"/>
  <c r="W29" i="5"/>
  <c r="AD29" i="5" s="1"/>
  <c r="X34" i="24"/>
  <c r="I22" i="21"/>
  <c r="I33" i="21" s="1"/>
  <c r="AD28" i="1"/>
  <c r="X53" i="24"/>
  <c r="W48" i="5"/>
  <c r="AD48" i="5" s="1"/>
  <c r="F21" i="18"/>
  <c r="F32" i="18" s="1"/>
  <c r="AD47" i="1"/>
  <c r="X39" i="24"/>
  <c r="F22" i="19"/>
  <c r="F33" i="19" s="1"/>
  <c r="W34" i="5"/>
  <c r="AD34" i="5" s="1"/>
  <c r="AD33" i="1"/>
  <c r="X44" i="24"/>
  <c r="K22" i="19"/>
  <c r="K33" i="19" s="1"/>
  <c r="W39" i="5"/>
  <c r="AD39" i="5" s="1"/>
  <c r="AD38" i="1"/>
  <c r="X59" i="24"/>
  <c r="F21" i="20"/>
  <c r="F32" i="20" s="1"/>
  <c r="W54" i="5"/>
  <c r="AD54" i="5" s="1"/>
  <c r="AD53" i="1"/>
  <c r="W36" i="5"/>
  <c r="AD36" i="5" s="1"/>
  <c r="X41" i="24"/>
  <c r="H22" i="19"/>
  <c r="H33" i="19" s="1"/>
  <c r="AD35" i="1"/>
  <c r="X40" i="24"/>
  <c r="W35" i="5"/>
  <c r="AD35" i="5" s="1"/>
  <c r="G22" i="19"/>
  <c r="G33" i="19" s="1"/>
  <c r="AD34" i="1"/>
  <c r="W32" i="5"/>
  <c r="AD32" i="5" s="1"/>
  <c r="X37" i="24"/>
  <c r="D22" i="19"/>
  <c r="AD31" i="1"/>
  <c r="X42" i="24"/>
  <c r="W37" i="5"/>
  <c r="AD37" i="5" s="1"/>
  <c r="I22" i="19"/>
  <c r="I33" i="19" s="1"/>
  <c r="AD36" i="1"/>
  <c r="X56" i="24"/>
  <c r="C21" i="20"/>
  <c r="W49" i="1"/>
  <c r="W51" i="5"/>
  <c r="AD51" i="5" s="1"/>
  <c r="AD50" i="1"/>
  <c r="W24" i="5"/>
  <c r="AD24" i="5" s="1"/>
  <c r="X29" i="24"/>
  <c r="D22" i="21"/>
  <c r="D33" i="21" s="1"/>
  <c r="AD23" i="1"/>
  <c r="X33" i="24"/>
  <c r="W28" i="5"/>
  <c r="AD28" i="5" s="1"/>
  <c r="H22" i="21"/>
  <c r="H33" i="21" s="1"/>
  <c r="AD27" i="1"/>
  <c r="X11" i="25"/>
  <c r="D22" i="34"/>
  <c r="L22" i="34" s="1"/>
  <c r="G9" i="5"/>
  <c r="H31" i="17"/>
  <c r="I31" i="17" s="1"/>
  <c r="H32" i="17"/>
  <c r="I32" i="17" s="1"/>
  <c r="H9" i="5"/>
  <c r="I9" i="5"/>
  <c r="H33" i="17"/>
  <c r="I33" i="17" s="1"/>
  <c r="X49" i="24"/>
  <c r="D21" i="29" s="1"/>
  <c r="W44" i="5"/>
  <c r="AD44" i="5" s="1"/>
  <c r="C32" i="18"/>
  <c r="X45" i="25"/>
  <c r="D21" i="30"/>
  <c r="H16" i="24"/>
  <c r="H12" i="27" s="1"/>
  <c r="AD10" i="1"/>
  <c r="G12" i="4"/>
  <c r="C17" i="4"/>
  <c r="E8" i="2"/>
  <c r="E13" i="26"/>
  <c r="X46" i="25"/>
  <c r="E21" i="30"/>
  <c r="X27" i="24"/>
  <c r="G21" i="29" s="1"/>
  <c r="X23" i="25"/>
  <c r="D22" i="33"/>
  <c r="C33" i="21"/>
  <c r="F22" i="33"/>
  <c r="X25" i="25"/>
  <c r="G22" i="33"/>
  <c r="X26" i="25"/>
  <c r="X27" i="25"/>
  <c r="H22" i="33"/>
  <c r="W11" i="5"/>
  <c r="C23" i="22"/>
  <c r="AD12" i="5"/>
  <c r="X17" i="24"/>
  <c r="AD11" i="1"/>
  <c r="X20" i="24"/>
  <c r="AD14" i="1"/>
  <c r="F23" i="22"/>
  <c r="F38" i="22" s="1"/>
  <c r="AD15" i="5"/>
  <c r="G23" i="22"/>
  <c r="G38" i="22" s="1"/>
  <c r="AD16" i="5"/>
  <c r="X21" i="24"/>
  <c r="AD15" i="1"/>
  <c r="X22" i="24"/>
  <c r="AD16" i="1"/>
  <c r="H23" i="22"/>
  <c r="H38" i="22" s="1"/>
  <c r="AD17" i="5"/>
  <c r="I23" i="22"/>
  <c r="I38" i="22" s="1"/>
  <c r="AD18" i="5"/>
  <c r="X23" i="24"/>
  <c r="AD17" i="1"/>
  <c r="X24" i="24"/>
  <c r="AD18" i="1"/>
  <c r="J23" i="22"/>
  <c r="J38" i="22" s="1"/>
  <c r="AD19" i="5"/>
  <c r="AD43" i="1" l="1"/>
  <c r="W20" i="1"/>
  <c r="G21" i="3" s="1"/>
  <c r="AD21" i="1"/>
  <c r="W22" i="5"/>
  <c r="AD22" i="5" s="1"/>
  <c r="H21" i="18"/>
  <c r="H32" i="18" s="1"/>
  <c r="J22" i="21"/>
  <c r="J33" i="21" s="1"/>
  <c r="AD11" i="5"/>
  <c r="D33" i="19"/>
  <c r="P22" i="19"/>
  <c r="P33" i="19" s="1"/>
  <c r="W30" i="5"/>
  <c r="AD30" i="5" s="1"/>
  <c r="AD29" i="1"/>
  <c r="X35" i="24"/>
  <c r="E21" i="29" s="1"/>
  <c r="D21" i="17"/>
  <c r="D36" i="17" s="1"/>
  <c r="K23" i="22"/>
  <c r="K38" i="22" s="1"/>
  <c r="C38" i="22"/>
  <c r="H21" i="3"/>
  <c r="H33" i="3" s="1"/>
  <c r="H21" i="17"/>
  <c r="H36" i="17" s="1"/>
  <c r="X26" i="24"/>
  <c r="G17" i="4"/>
  <c r="D13" i="13"/>
  <c r="I21" i="29"/>
  <c r="I20" i="28"/>
  <c r="X28" i="25"/>
  <c r="I22" i="33"/>
  <c r="E22" i="33"/>
  <c r="X24" i="25"/>
  <c r="X55" i="24"/>
  <c r="F21" i="29" s="1"/>
  <c r="F21" i="17"/>
  <c r="F36" i="17" s="1"/>
  <c r="W50" i="5"/>
  <c r="AD50" i="5" s="1"/>
  <c r="AD49" i="1"/>
  <c r="G21" i="20"/>
  <c r="G32" i="20" s="1"/>
  <c r="C32" i="20"/>
  <c r="X51" i="25"/>
  <c r="D21" i="32"/>
  <c r="J22" i="31"/>
  <c r="X37" i="25"/>
  <c r="X32" i="25"/>
  <c r="E22" i="31"/>
  <c r="H22" i="31"/>
  <c r="X35" i="25"/>
  <c r="I22" i="31"/>
  <c r="X36" i="25"/>
  <c r="X54" i="25"/>
  <c r="G21" i="32"/>
  <c r="L22" i="31"/>
  <c r="X39" i="25"/>
  <c r="G22" i="31"/>
  <c r="X34" i="25"/>
  <c r="X48" i="25"/>
  <c r="G21" i="30"/>
  <c r="J22" i="33"/>
  <c r="X29" i="25"/>
  <c r="X52" i="25"/>
  <c r="E21" i="32"/>
  <c r="K22" i="31"/>
  <c r="X38" i="25"/>
  <c r="F22" i="31"/>
  <c r="X33" i="25"/>
  <c r="X47" i="25"/>
  <c r="F21" i="30"/>
  <c r="G21" i="17" l="1"/>
  <c r="G36" i="17" s="1"/>
  <c r="W9" i="1"/>
  <c r="X44" i="25"/>
  <c r="AD20" i="1"/>
  <c r="X22" i="25"/>
  <c r="K22" i="33"/>
  <c r="X30" i="25"/>
  <c r="X50" i="25"/>
  <c r="W21" i="5"/>
  <c r="I21" i="30"/>
  <c r="Q22" i="31"/>
  <c r="H21" i="32"/>
  <c r="D18" i="13"/>
  <c r="E18" i="13" s="1"/>
  <c r="E13" i="13"/>
  <c r="I21" i="17"/>
  <c r="I36" i="17" s="1"/>
  <c r="I21" i="3"/>
  <c r="I33" i="3" s="1"/>
  <c r="D10" i="14"/>
  <c r="G33" i="3"/>
  <c r="H21" i="29"/>
  <c r="J21" i="29" s="1"/>
  <c r="H20" i="28"/>
  <c r="J20" i="28" s="1"/>
  <c r="X15" i="24" l="1"/>
  <c r="AD9" i="1"/>
  <c r="X21" i="25"/>
  <c r="X9" i="25" s="1"/>
  <c r="AD21" i="5"/>
  <c r="AD9" i="5" s="1"/>
  <c r="W9" i="5"/>
  <c r="E10" i="14"/>
  <c r="D21" i="14"/>
  <c r="E21" i="14" s="1"/>
</calcChain>
</file>

<file path=xl/sharedStrings.xml><?xml version="1.0" encoding="utf-8"?>
<sst xmlns="http://schemas.openxmlformats.org/spreadsheetml/2006/main" count="1652" uniqueCount="451">
  <si>
    <t>Balance Nacional de Energía</t>
  </si>
  <si>
    <t>(Teracalorías)</t>
  </si>
  <si>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</si>
  <si>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</si>
  <si>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</si>
  <si>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</si>
  <si>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</si>
  <si>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</si>
  <si>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</si>
  <si>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</si>
  <si>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</si>
  <si>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</si>
  <si>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</si>
  <si>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</si>
  <si>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</si>
  <si>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</si>
  <si>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</si>
  <si>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</si>
  <si>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</si>
  <si>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</si>
  <si>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</si>
  <si>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</si>
  <si>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</si>
  <si>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</si>
  <si>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</si>
  <si>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</si>
  <si>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</si>
  <si>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</si>
  <si>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</si>
  <si>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</si>
  <si>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</si>
  <si>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</si>
  <si>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</si>
  <si>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</si>
  <si>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OFERTA</t>
  </si>
  <si>
    <t>Producción Primaria</t>
  </si>
  <si>
    <t>Importación</t>
  </si>
  <si>
    <t>Exportación</t>
  </si>
  <si>
    <t>Gas lift</t>
  </si>
  <si>
    <t>Gas quemado</t>
  </si>
  <si>
    <t>Variación de Stock</t>
  </si>
  <si>
    <t>Error Estadístico</t>
  </si>
  <si>
    <t>Oferta Total</t>
  </si>
  <si>
    <t>C.TRANSFORMAC</t>
  </si>
  <si>
    <t>Carbón y Leña</t>
  </si>
  <si>
    <t>Electricidad Servicio Público</t>
  </si>
  <si>
    <t>Electricidad Autoproducción</t>
  </si>
  <si>
    <t>Siderurgia Hornos de Coque</t>
  </si>
  <si>
    <t>Siderurgia Altos Hornos</t>
  </si>
  <si>
    <t>Plantas de Gas</t>
  </si>
  <si>
    <t>Refinería y Extracción Petr-Gn</t>
  </si>
  <si>
    <t>Producción de Metanol</t>
  </si>
  <si>
    <t>Pérdidas</t>
  </si>
  <si>
    <t>Consumo Final</t>
  </si>
  <si>
    <t>DEMANDA DE ENERGÍA</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</si>
  <si>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</si>
  <si>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</si>
  <si>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</si>
  <si>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</si>
  <si>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</si>
  <si>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</si>
  <si>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</si>
  <si>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</si>
  <si>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</si>
  <si>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</si>
  <si>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</si>
  <si>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</si>
  <si>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</si>
  <si>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</si>
  <si>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</si>
  <si>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</si>
  <si>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</si>
  <si>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</si>
  <si>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</si>
  <si>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</si>
  <si>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</si>
  <si>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</si>
  <si>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</si>
  <si>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Producción Bruta de Energía</t>
  </si>
  <si>
    <t>Energético</t>
  </si>
  <si>
    <t>Producción bruta</t>
  </si>
  <si>
    <t>Energéticos primarios</t>
  </si>
  <si>
    <t>Biomasa</t>
  </si>
  <si>
    <t>Energéticos secundarios</t>
  </si>
  <si>
    <t>Derivados de Petróleo</t>
  </si>
  <si>
    <t>Derivados de Carbón</t>
  </si>
  <si>
    <t>Otros</t>
  </si>
  <si>
    <t>Matriz Energética Secundaria</t>
  </si>
  <si>
    <t>Variación de stock</t>
  </si>
  <si>
    <t>Consumo CTR</t>
  </si>
  <si>
    <t>Consumo Total</t>
  </si>
  <si>
    <t>Total Derivados de Petróleo</t>
  </si>
  <si>
    <t>Gasolina de Motor (*)</t>
  </si>
  <si>
    <t>Derivados Industriales de Petróleo</t>
  </si>
  <si>
    <t>Alquitrán (**)</t>
  </si>
  <si>
    <t>Gas de Alto Horno</t>
  </si>
  <si>
    <t>Total</t>
  </si>
  <si>
    <t>Matriz Energética Primaria</t>
  </si>
  <si>
    <t>Oferta Primaria</t>
  </si>
  <si>
    <t>Gas Natural*</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</si>
  <si>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</si>
  <si>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Consumo Sectorial de Energía</t>
  </si>
  <si>
    <t>Centro de Transformación</t>
  </si>
  <si>
    <t>-</t>
  </si>
  <si>
    <t>Santiago - Chile</t>
  </si>
  <si>
    <t xml:space="preserve">Contacto: </t>
  </si>
  <si>
    <t>bne@minenergia.cl</t>
  </si>
  <si>
    <t>IR A ÍNDICE</t>
  </si>
  <si>
    <t>Introducción BNE</t>
  </si>
  <si>
    <t>Introducción</t>
  </si>
  <si>
    <t>A. Balance Calórico (Teracalorías)</t>
  </si>
  <si>
    <t>B. Balance Físico (Unidades Físicas)</t>
  </si>
  <si>
    <t>C. Anexos</t>
  </si>
  <si>
    <t>CUADRO1</t>
  </si>
  <si>
    <t>CUADRO12</t>
  </si>
  <si>
    <t>CUADRO21</t>
  </si>
  <si>
    <t>CUADRO2</t>
  </si>
  <si>
    <t>CUADRO13</t>
  </si>
  <si>
    <t>CUADROA2</t>
  </si>
  <si>
    <t>CUADRO3</t>
  </si>
  <si>
    <t>CUADRO14</t>
  </si>
  <si>
    <t>CUADROA3</t>
  </si>
  <si>
    <t>CUADRO4</t>
  </si>
  <si>
    <t>CUADRO15</t>
  </si>
  <si>
    <t>Diagrama</t>
  </si>
  <si>
    <t>CUADRO5</t>
  </si>
  <si>
    <t>CUADRO16</t>
  </si>
  <si>
    <t>Glosario</t>
  </si>
  <si>
    <t>CUADRO6</t>
  </si>
  <si>
    <t>CUADRO17</t>
  </si>
  <si>
    <t>CUADRO7</t>
  </si>
  <si>
    <t>CUADRO18</t>
  </si>
  <si>
    <t>CUADRO8</t>
  </si>
  <si>
    <t>CUADRO19</t>
  </si>
  <si>
    <t>CUADRO9</t>
  </si>
  <si>
    <t>CUADRO20</t>
  </si>
  <si>
    <t>CUADRO10</t>
  </si>
  <si>
    <t>Producción Bruta</t>
  </si>
  <si>
    <t>CUADRO11</t>
  </si>
  <si>
    <t>Balance Energético</t>
  </si>
  <si>
    <t>DIAGRAMA DE FLUJO DE ENERGÍA</t>
  </si>
  <si>
    <t>Densidades y Poderes Caloríficos</t>
  </si>
  <si>
    <t>Utilizados en el Balance</t>
  </si>
  <si>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</si>
  <si>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</si>
  <si>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</si>
  <si>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</si>
  <si>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</si>
  <si>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</si>
  <si>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</si>
  <si>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</si>
  <si>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</si>
  <si>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</si>
  <si>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Petróleo Diésel</t>
  </si>
  <si>
    <t>Gas Natural Procesado</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</si>
  <si>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</si>
  <si>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</si>
  <si>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</si>
  <si>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</si>
  <si>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</si>
  <si>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</si>
  <si>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</si>
  <si>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</si>
  <si>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</si>
  <si>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</si>
  <si>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Conversión de / a</t>
  </si>
  <si>
    <t>Beep</t>
  </si>
  <si>
    <t>Tep</t>
  </si>
  <si>
    <t>Tcal</t>
  </si>
  <si>
    <t>Tjoule</t>
  </si>
  <si>
    <t>MWh</t>
  </si>
  <si>
    <t>Kg GLP</t>
  </si>
  <si>
    <t>(Nota: E + x = 10 elevado a x )</t>
  </si>
  <si>
    <t>Abreviaturas</t>
  </si>
  <si>
    <t>Equivalencia Olade</t>
  </si>
  <si>
    <t>Equivalencia Balance Nacional</t>
  </si>
  <si>
    <t>Equivalencia</t>
  </si>
  <si>
    <t>Símbolo</t>
  </si>
  <si>
    <t>1 Bbl GLP</t>
  </si>
  <si>
    <t>0,670 Bep</t>
  </si>
  <si>
    <t>1 Bpe</t>
  </si>
  <si>
    <t>1,05 Beep</t>
  </si>
  <si>
    <t>Barril Equivalente de Petróleo</t>
  </si>
  <si>
    <t>Tonelada Equivalente de Petróleo</t>
  </si>
  <si>
    <t>552,4 Kg</t>
  </si>
  <si>
    <t>Barriles</t>
  </si>
  <si>
    <t>Bbl</t>
  </si>
  <si>
    <t>(Bpe = Barril de Petroleo Equivalente, Balance)</t>
  </si>
  <si>
    <t>Metros Cúbicos</t>
  </si>
  <si>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</si>
  <si>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</si>
  <si>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</si>
  <si>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</si>
  <si>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</si>
  <si>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</si>
  <si>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</si>
  <si>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</si>
  <si>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</si>
  <si>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</si>
  <si>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</si>
  <si>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</si>
  <si>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</si>
  <si>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</si>
  <si>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</si>
  <si>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</si>
  <si>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</si>
  <si>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</si>
  <si>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</si>
  <si>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</si>
  <si>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</si>
  <si>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</si>
  <si>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</si>
  <si>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</si>
  <si>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</si>
  <si>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</si>
  <si>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</si>
  <si>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</si>
  <si>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</si>
  <si>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</si>
  <si>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</si>
  <si>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</si>
  <si>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</si>
  <si>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</si>
  <si>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</si>
  <si>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</si>
  <si>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</si>
  <si>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</si>
  <si>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</si>
  <si>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</si>
  <si>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</si>
  <si>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</si>
  <si>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</si>
  <si>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</si>
  <si>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</si>
  <si>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</si>
  <si>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</si>
  <si>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</si>
  <si>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</si>
  <si>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</si>
  <si>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</si>
  <si>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</si>
  <si>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</si>
  <si>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</si>
  <si>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</si>
  <si>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</si>
  <si>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</si>
  <si>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</si>
  <si>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</si>
  <si>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</si>
  <si>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</si>
  <si>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</si>
  <si>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</si>
  <si>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</si>
  <si>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</si>
  <si>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</si>
  <si>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</si>
  <si>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</si>
  <si>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</si>
  <si>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o derivados. </t>
  </si>
  <si>
    <t>Fuente: Encuestas a empresas del sector energía e industrias intensivas en consumo energético</t>
  </si>
  <si>
    <t>Variación %</t>
  </si>
  <si>
    <t>Años</t>
  </si>
  <si>
    <t>%</t>
  </si>
  <si>
    <t>Variación</t>
  </si>
  <si>
    <t>Variación Consumo Final de Energía</t>
  </si>
  <si>
    <t>Var. Stock+ Perd y Error Est.</t>
  </si>
  <si>
    <t>(** ) Alquitrán de uso energético  (producido en siderurgia)</t>
  </si>
  <si>
    <t xml:space="preserve">Gas Natural </t>
  </si>
  <si>
    <t xml:space="preserve">Carbón </t>
  </si>
  <si>
    <t>Sector CPR</t>
  </si>
  <si>
    <t>Sector IyM</t>
  </si>
  <si>
    <t>Sector Energético</t>
  </si>
  <si>
    <t>Consumo Sectorial</t>
  </si>
  <si>
    <t>Alquitrán (***)</t>
  </si>
  <si>
    <t>(**) Incluye a Generadoras de Servicio Público</t>
  </si>
  <si>
    <t>Electricidad (**)</t>
  </si>
  <si>
    <t>Carbon y Leña Incluye el consumo de carboneras.</t>
  </si>
  <si>
    <t>Electricidad Incluye a Generadoras de Servicio Público y Auto Generadoras</t>
  </si>
  <si>
    <t>Sector Centros de Transforamcion</t>
  </si>
  <si>
    <t>Etileno, Gas Oil y Pitch Asfáltico</t>
  </si>
  <si>
    <t>Componente Asfáltico</t>
  </si>
  <si>
    <t>Asfalto</t>
  </si>
  <si>
    <t>Solventes</t>
  </si>
  <si>
    <t>Propileno</t>
  </si>
  <si>
    <t>Ventas Industriales</t>
  </si>
  <si>
    <t>Consumo Sector Energético</t>
  </si>
  <si>
    <t>Var. Stock + perd. y Dif.</t>
  </si>
  <si>
    <t>Exportaciones</t>
  </si>
  <si>
    <t>Importaciones</t>
  </si>
  <si>
    <t>Produccion Bruta</t>
  </si>
  <si>
    <t xml:space="preserve"> Derivados Industriales de Petróleo</t>
  </si>
  <si>
    <t>Electricidad (Gwh)</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</si>
  <si>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</si>
  <si>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</si>
  <si>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</si>
  <si>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</si>
  <si>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</si>
  <si>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</si>
  <si>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</si>
  <si>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</si>
  <si>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</si>
  <si>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</si>
  <si>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</si>
  <si>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</si>
  <si>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</si>
  <si>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</si>
  <si>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</si>
  <si>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</si>
  <si>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</si>
  <si>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</si>
  <si>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</si>
  <si>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</si>
  <si>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</si>
  <si>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</si>
  <si>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</si>
  <si>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</si>
  <si>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</si>
  <si>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</si>
  <si>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</si>
  <si>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</si>
  <si>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</si>
  <si>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</si>
  <si>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</si>
  <si>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</si>
  <si>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</si>
  <si>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</si>
  <si>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</si>
  <si>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</si>
  <si>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Gas Natural (Mill m3)</t>
  </si>
  <si>
    <t>Carbón (Miles ton)</t>
  </si>
  <si>
    <t>Biomasa  (Miles ton)</t>
  </si>
  <si>
    <t>Biogás (Mill m3)</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</si>
  <si>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</si>
  <si>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</si>
  <si>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</si>
  <si>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</si>
  <si>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</si>
  <si>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</si>
  <si>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</si>
  <si>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</si>
  <si>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</si>
  <si>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</si>
  <si>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</si>
  <si>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</si>
  <si>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</si>
  <si>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(Unidades Físicas)</t>
  </si>
  <si>
    <t>Unidad</t>
  </si>
  <si>
    <t>Consumo Bruto</t>
  </si>
  <si>
    <t xml:space="preserve">Petróleo Crudo </t>
  </si>
  <si>
    <t>(Mil m3)</t>
  </si>
  <si>
    <t>(Millones m3)</t>
  </si>
  <si>
    <t>(Mil ton)</t>
  </si>
  <si>
    <t xml:space="preserve">Leña y Biomasa </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</si>
  <si>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</si>
  <si>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</si>
  <si>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</si>
  <si>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</si>
  <si>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</si>
  <si>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</si>
  <si>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</si>
  <si>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 xml:space="preserve">(*) Se incluyen las Gasolinas 93, 95 y 97 </t>
  </si>
  <si>
    <t>Carbón y Leña incluye el consumo de carboneras.</t>
  </si>
  <si>
    <t>(1) Incluye a Generadoras de Servicio Público y Auto Generadoras</t>
  </si>
  <si>
    <t>(2) Incluye a la Siderurgia y a Plantas de Gas Corriente</t>
  </si>
  <si>
    <t>(3) Incluye el consumo de carboneras.</t>
  </si>
  <si>
    <t>(Miles de ton)</t>
  </si>
  <si>
    <t>Electricidad  (Gwh)</t>
  </si>
  <si>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</si>
  <si>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</si>
  <si>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</si>
  <si>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r>
      <t>10E+3</t>
    </r>
    <r>
      <rPr>
        <b/>
        <vertAlign val="superscript"/>
        <sz val="8"/>
        <rFont val="Arial"/>
        <family val="2"/>
      </rPr>
      <t xml:space="preserve"> </t>
    </r>
    <r>
      <rPr>
        <b/>
        <sz val="8"/>
        <rFont val="Arial"/>
        <family val="2"/>
      </rPr>
      <t>BTU</t>
    </r>
  </si>
  <si>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</si>
  <si>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</si>
  <si>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t>Tabla de Conversión unidades energéticas Internacionales  (OLADE) (*)</t>
  </si>
  <si>
    <r>
      <t>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</si>
  <si>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GLP</t>
    </r>
  </si>
  <si>
    <r>
      <t>0,15893 m</t>
    </r>
    <r>
      <rPr>
        <vertAlign val="superscript"/>
        <sz val="8"/>
        <rFont val="Calibri"/>
        <family val="2"/>
        <scheme val="minor"/>
      </rPr>
      <t>3</t>
    </r>
  </si>
  <si>
    <r>
      <t>1 Pie</t>
    </r>
    <r>
      <rPr>
        <vertAlign val="superscript"/>
        <sz val="8"/>
        <rFont val="Calibri"/>
        <family val="2"/>
        <scheme val="minor"/>
      </rPr>
      <t>3</t>
    </r>
  </si>
  <si>
    <r>
      <t>0,028317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</si>
  <si>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</si>
  <si>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</si>
  <si>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Ministerio de Energía</t>
  </si>
  <si>
    <t>Matriz de consumos</t>
  </si>
  <si>
    <t xml:space="preserve">Matriz de Consumos </t>
  </si>
  <si>
    <t>Índice</t>
  </si>
  <si>
    <r>
      <t>(Mil m</t>
    </r>
    <r>
      <rPr>
        <vertAlign val="superscript"/>
        <sz val="10"/>
        <color indexed="8"/>
        <rFont val="Calibri"/>
        <family val="2"/>
        <scheme val="minor"/>
      </rPr>
      <t>3</t>
    </r>
    <r>
      <rPr>
        <sz val="10"/>
        <color indexed="8"/>
        <rFont val="Calibri"/>
        <family val="2"/>
        <scheme val="minor"/>
      </rPr>
      <t>)</t>
    </r>
  </si>
  <si>
    <r>
      <t>(Mil m</t>
    </r>
    <r>
      <rPr>
        <vertAlign val="superscript"/>
        <sz val="8"/>
        <color indexed="8"/>
        <rFont val="Calibri"/>
        <family val="2"/>
        <scheme val="minor"/>
      </rPr>
      <t>3</t>
    </r>
    <r>
      <rPr>
        <sz val="8"/>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</si>
  <si>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</si>
  <si>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División de Prospectiva y Política Energética</t>
  </si>
  <si>
    <t>BALANCE NACIONAL DE ENERGÍA</t>
  </si>
  <si>
    <r>
      <rPr>
        <b/>
        <sz val="8"/>
        <rFont val="Calibri"/>
        <family val="2"/>
        <scheme val="minor"/>
      </rPr>
      <t>2.</t>
    </r>
    <r>
      <rPr>
        <sz val="8"/>
        <rFont val="Calibri"/>
        <family val="2"/>
        <scheme val="minor"/>
      </rPr>
      <t xml:space="preserve"> Variación Consumo Final de Energía</t>
    </r>
  </si>
  <si>
    <r>
      <rPr>
        <b/>
        <sz val="8"/>
        <rFont val="Calibri"/>
        <family val="2"/>
        <scheme val="minor"/>
      </rPr>
      <t>3.</t>
    </r>
    <r>
      <rPr>
        <sz val="8"/>
        <rFont val="Calibri"/>
        <family val="2"/>
        <scheme val="minor"/>
      </rPr>
      <t xml:space="preserve"> Matriz Energética Primaria.</t>
    </r>
  </si>
  <si>
    <r>
      <rPr>
        <b/>
        <sz val="8"/>
        <rFont val="Calibri"/>
        <family val="2"/>
        <scheme val="minor"/>
      </rPr>
      <t>4.</t>
    </r>
    <r>
      <rPr>
        <sz val="8"/>
        <rFont val="Calibri"/>
        <family val="2"/>
        <scheme val="minor"/>
      </rPr>
      <t xml:space="preserve"> Matriz Energética Secundaria.</t>
    </r>
  </si>
  <si>
    <r>
      <rPr>
        <b/>
        <sz val="8"/>
        <rFont val="Calibri"/>
        <family val="2"/>
        <scheme val="minor"/>
      </rPr>
      <t>5.</t>
    </r>
    <r>
      <rPr>
        <sz val="8"/>
        <rFont val="Calibri"/>
        <family val="2"/>
        <scheme val="minor"/>
      </rPr>
      <t xml:space="preserve"> Distribución Consumo Total.</t>
    </r>
  </si>
  <si>
    <r>
      <rPr>
        <b/>
        <sz val="8"/>
        <rFont val="Calibri"/>
        <family val="2"/>
        <scheme val="minor"/>
      </rPr>
      <t xml:space="preserve">6. </t>
    </r>
    <r>
      <rPr>
        <sz val="8"/>
        <rFont val="Calibri"/>
        <family val="2"/>
        <scheme val="minor"/>
      </rPr>
      <t>Distribución Consumo sector Transporte.</t>
    </r>
  </si>
  <si>
    <r>
      <rPr>
        <b/>
        <sz val="8"/>
        <rFont val="Calibri"/>
        <family val="2"/>
        <scheme val="minor"/>
      </rPr>
      <t>7.</t>
    </r>
    <r>
      <rPr>
        <sz val="8"/>
        <rFont val="Calibri"/>
        <family val="2"/>
        <scheme val="minor"/>
      </rPr>
      <t xml:space="preserve"> Distribución Consumo sector Industrial y Minero.</t>
    </r>
  </si>
  <si>
    <r>
      <rPr>
        <b/>
        <sz val="8"/>
        <rFont val="Calibri"/>
        <family val="2"/>
        <scheme val="minor"/>
      </rPr>
      <t>8.</t>
    </r>
    <r>
      <rPr>
        <sz val="8"/>
        <rFont val="Calibri"/>
        <family val="2"/>
        <scheme val="minor"/>
      </rPr>
      <t xml:space="preserve"> Distribución Consumo sector Residencial.</t>
    </r>
  </si>
  <si>
    <r>
      <rPr>
        <b/>
        <sz val="8"/>
        <rFont val="Calibri"/>
        <family val="2"/>
        <scheme val="minor"/>
      </rPr>
      <t>9.</t>
    </r>
    <r>
      <rPr>
        <sz val="8"/>
        <rFont val="Calibri"/>
        <family val="2"/>
        <scheme val="minor"/>
      </rPr>
      <t xml:space="preserve"> Distribución Consumo del Sector Energético</t>
    </r>
  </si>
  <si>
    <r>
      <rPr>
        <b/>
        <sz val="8"/>
        <rFont val="Calibri"/>
        <family val="2"/>
        <scheme val="minor"/>
      </rPr>
      <t xml:space="preserve">10. </t>
    </r>
    <r>
      <rPr>
        <sz val="8"/>
        <rFont val="Calibri"/>
        <family val="2"/>
        <scheme val="minor"/>
      </rPr>
      <t>Distribución Consumo sector Centros de Transformación.</t>
    </r>
  </si>
  <si>
    <r>
      <rPr>
        <b/>
        <sz val="8"/>
        <rFont val="Calibri"/>
        <family val="2"/>
        <scheme val="minor"/>
      </rPr>
      <t>11. D</t>
    </r>
    <r>
      <rPr>
        <sz val="8"/>
        <rFont val="Calibri"/>
        <family val="2"/>
        <scheme val="minor"/>
      </rPr>
      <t>erivados Industriales de Petróleo.</t>
    </r>
  </si>
  <si>
    <r>
      <t xml:space="preserve">12. </t>
    </r>
    <r>
      <rPr>
        <sz val="8"/>
        <rFont val="Calibri"/>
        <family val="2"/>
        <scheme val="minor"/>
      </rPr>
      <t>Producción bruta de energía</t>
    </r>
  </si>
  <si>
    <r>
      <t xml:space="preserve">12. </t>
    </r>
    <r>
      <rPr>
        <sz val="8"/>
        <rFont val="Calibri"/>
        <family val="2"/>
        <scheme val="minor"/>
      </rPr>
      <t>Cuadro consolidado de consumos sectoriales</t>
    </r>
  </si>
  <si>
    <r>
      <t>13.</t>
    </r>
    <r>
      <rPr>
        <sz val="8"/>
        <rFont val="Calibri"/>
        <family val="2"/>
        <scheme val="minor"/>
      </rPr>
      <t xml:space="preserve"> Balance de Energía Global</t>
    </r>
  </si>
  <si>
    <r>
      <rPr>
        <b/>
        <sz val="8"/>
        <rFont val="Calibri"/>
        <family val="2"/>
        <scheme val="minor"/>
      </rPr>
      <t>1.</t>
    </r>
    <r>
      <rPr>
        <sz val="8"/>
        <rFont val="Calibri"/>
        <family val="2"/>
        <scheme val="minor"/>
      </rPr>
      <t xml:space="preserve"> Matriz Energética Primaria.</t>
    </r>
  </si>
  <si>
    <r>
      <rPr>
        <b/>
        <sz val="8"/>
        <rFont val="Calibri"/>
        <family val="2"/>
        <scheme val="minor"/>
      </rPr>
      <t>1.</t>
    </r>
    <r>
      <rPr>
        <sz val="8"/>
        <rFont val="Calibri"/>
        <family val="2"/>
        <scheme val="minor"/>
      </rPr>
      <t xml:space="preserve"> Evolución Energía Primaria, Secundaria y  Consumo Sectorial.</t>
    </r>
  </si>
  <si>
    <r>
      <rPr>
        <b/>
        <sz val="8"/>
        <rFont val="Calibri"/>
        <family val="2"/>
        <scheme val="minor"/>
      </rPr>
      <t xml:space="preserve">2. </t>
    </r>
    <r>
      <rPr>
        <sz val="8"/>
        <rFont val="Calibri"/>
        <family val="2"/>
        <scheme val="minor"/>
      </rPr>
      <t>Matriz Energética Secundaria.</t>
    </r>
  </si>
  <si>
    <r>
      <rPr>
        <b/>
        <sz val="8"/>
        <rFont val="Calibri"/>
        <family val="2"/>
        <scheme val="minor"/>
      </rPr>
      <t>2.</t>
    </r>
    <r>
      <rPr>
        <sz val="8"/>
        <rFont val="Calibri"/>
        <family val="2"/>
        <scheme val="minor"/>
      </rPr>
      <t xml:space="preserve"> Cuadro Densidades y Poderes Caloríficos usados.</t>
    </r>
  </si>
  <si>
    <r>
      <rPr>
        <b/>
        <sz val="8"/>
        <rFont val="Calibri"/>
        <family val="2"/>
        <scheme val="minor"/>
      </rPr>
      <t>3.</t>
    </r>
    <r>
      <rPr>
        <sz val="8"/>
        <rFont val="Calibri"/>
        <family val="2"/>
        <scheme val="minor"/>
      </rPr>
      <t xml:space="preserve"> Distribución Consumo Total.</t>
    </r>
  </si>
  <si>
    <r>
      <rPr>
        <b/>
        <sz val="8"/>
        <rFont val="Calibri"/>
        <family val="2"/>
        <scheme val="minor"/>
      </rPr>
      <t xml:space="preserve">3. </t>
    </r>
    <r>
      <rPr>
        <sz val="8"/>
        <rFont val="Calibri"/>
        <family val="2"/>
        <scheme val="minor"/>
      </rPr>
      <t>Cuadro Factores Internacionales de Conversión</t>
    </r>
  </si>
  <si>
    <r>
      <rPr>
        <b/>
        <sz val="8"/>
        <rFont val="Calibri"/>
        <family val="2"/>
        <scheme val="minor"/>
      </rPr>
      <t xml:space="preserve">4. </t>
    </r>
    <r>
      <rPr>
        <sz val="8"/>
        <rFont val="Calibri"/>
        <family val="2"/>
        <scheme val="minor"/>
      </rPr>
      <t>Distribución Consumo Sector Transporte.</t>
    </r>
  </si>
  <si>
    <r>
      <rPr>
        <b/>
        <sz val="8"/>
        <rFont val="Calibri"/>
        <family val="2"/>
        <scheme val="minor"/>
      </rPr>
      <t xml:space="preserve">3. </t>
    </r>
    <r>
      <rPr>
        <sz val="8"/>
        <rFont val="Calibri"/>
        <family val="2"/>
        <scheme val="minor"/>
      </rPr>
      <t>Diagrama de flujos energéticos</t>
    </r>
  </si>
  <si>
    <r>
      <rPr>
        <b/>
        <sz val="8"/>
        <rFont val="Calibri"/>
        <family val="2"/>
        <scheme val="minor"/>
      </rPr>
      <t>5.</t>
    </r>
    <r>
      <rPr>
        <sz val="8"/>
        <rFont val="Calibri"/>
        <family val="2"/>
        <scheme val="minor"/>
      </rPr>
      <t xml:space="preserve"> Distribución Consumo Sector Industrial y Minero.</t>
    </r>
  </si>
  <si>
    <r>
      <rPr>
        <b/>
        <sz val="8"/>
        <rFont val="Calibri"/>
        <family val="2"/>
        <scheme val="minor"/>
      </rPr>
      <t>6.</t>
    </r>
    <r>
      <rPr>
        <sz val="8"/>
        <rFont val="Calibri"/>
        <family val="2"/>
        <scheme val="minor"/>
      </rPr>
      <t xml:space="preserve">  Distribución Consumo sector Residencial.</t>
    </r>
  </si>
  <si>
    <r>
      <rPr>
        <b/>
        <sz val="8"/>
        <rFont val="Calibri"/>
        <family val="2"/>
        <scheme val="minor"/>
      </rPr>
      <t xml:space="preserve">7. </t>
    </r>
    <r>
      <rPr>
        <sz val="8"/>
        <rFont val="Calibri"/>
        <family val="2"/>
        <scheme val="minor"/>
      </rPr>
      <t>Distribución Consumo del Sector Energético</t>
    </r>
  </si>
  <si>
    <r>
      <rPr>
        <b/>
        <sz val="8"/>
        <rFont val="Calibri"/>
        <family val="2"/>
        <scheme val="minor"/>
      </rPr>
      <t xml:space="preserve">8. </t>
    </r>
    <r>
      <rPr>
        <sz val="8"/>
        <rFont val="Calibri"/>
        <family val="2"/>
        <scheme val="minor"/>
      </rPr>
      <t>Distribución en Centros de Transformación.</t>
    </r>
  </si>
  <si>
    <r>
      <rPr>
        <b/>
        <sz val="8"/>
        <rFont val="Calibri"/>
        <family val="2"/>
        <scheme val="minor"/>
      </rPr>
      <t xml:space="preserve">9. </t>
    </r>
    <r>
      <rPr>
        <sz val="8"/>
        <rFont val="Calibri"/>
        <family val="2"/>
        <scheme val="minor"/>
      </rPr>
      <t>Derivados Industriales de Petróleo.</t>
    </r>
  </si>
  <si>
    <r>
      <t xml:space="preserve">10. </t>
    </r>
    <r>
      <rPr>
        <sz val="8"/>
        <rFont val="Calibri"/>
        <family val="2"/>
        <scheme val="minor"/>
      </rPr>
      <t>Producción bruta de energía</t>
    </r>
  </si>
  <si>
    <r>
      <t xml:space="preserve">11. </t>
    </r>
    <r>
      <rPr>
        <sz val="8"/>
        <rFont val="Calibri"/>
        <family val="2"/>
        <scheme val="minor"/>
      </rPr>
      <t>Cuadro consolidado de consumos sectoriales</t>
    </r>
  </si>
  <si>
    <r>
      <t>12.</t>
    </r>
    <r>
      <rPr>
        <sz val="8"/>
        <rFont val="Calibri"/>
        <family val="2"/>
        <scheme val="minor"/>
      </rPr>
      <t xml:space="preserve"> Balance de Energía Global</t>
    </r>
  </si>
  <si>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</si>
  <si>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r>
      <rPr>
        <b/>
        <sz val="8"/>
        <rFont val="Calibri"/>
        <family val="2"/>
        <scheme val="minor"/>
      </rPr>
      <t>1.</t>
    </r>
    <r>
      <rPr>
        <sz val="8"/>
        <rFont val="Calibri"/>
        <family val="2"/>
        <scheme val="minor"/>
      </rPr>
      <t xml:space="preserve"> Variación Oferta Bruta Energía Primaria.</t>
    </r>
  </si>
  <si>
    <t>Variación en la Oferta Bruta de Energía Primaria</t>
  </si>
  <si>
    <t>Sector Industrial y Minería</t>
  </si>
  <si>
    <t>Consumo Centros de Transformación</t>
  </si>
  <si>
    <t>Sector Energético Consumo Propio</t>
  </si>
  <si>
    <t>AÑO 2017</t>
  </si>
  <si>
    <t xml:space="preserve">La División de Prospectiva y Política Energética del Ministerio de Energía presenta el Balance Nacional de Energía de Chile (BNE) año 2017.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2017.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</si>
  <si>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2016</t>
  </si>
  <si>
    <t>Año 2017</t>
  </si>
  <si>
    <t>Agroindustria</t>
  </si>
  <si>
    <t>Construcción</t>
  </si>
  <si>
    <t>Transporte por Ducto</t>
  </si>
  <si>
    <t>Sanitarias</t>
  </si>
  <si>
    <t>Geotermia</t>
  </si>
  <si>
    <t>Elaboración: Ministerio de Energía, Noviembre 2018</t>
  </si>
  <si>
    <t>El petróleo crudo, es el principal insumo a las refinerías, para la elaboración de los productos petroleros</t>
  </si>
  <si>
    <t>Geotermia (Gwh)</t>
  </si>
  <si>
    <t>Sector Comercial, Público, Sanitario y Residencial</t>
  </si>
  <si>
    <t>Nota: El factor de conversión utilizado para la energía Hidroeléctrica, Eólica, Solar y Geotérmica corresponde al utilizado en metodología</t>
  </si>
  <si>
    <t xml:space="preserve">internacional (Establecida por la Agencia Internacional de Energía) de generación de balances equivalente a 860 Kcal/Kwh, a excepción </t>
  </si>
  <si>
    <t>de la energía Geotérmica para la cual se asume un nivel de eficiencia de 10% en la transformación.</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</si>
  <si>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</si>
  <si>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</si>
  <si>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Alquitrán de uso energético  (producido en siderurgia)</t>
  </si>
  <si>
    <t>(*) Se incluyen las Gasolinas 93, 95 y 97 octanos</t>
  </si>
  <si>
    <t>(*) Se incluyen las Gasolinas de 93, 95 y 97 octanos</t>
  </si>
  <si>
    <t>El factor de conversión utilizado para la energía Hidroeléctrica, Eólica, Solar y Geotérmica corresponde al utilizado en metodología</t>
  </si>
  <si>
    <t xml:space="preserve">Sector Comercial, Público, Sanitarias y Residencial </t>
  </si>
  <si>
    <t>(*) Se incluyen las Gasolinas 93, 95 y 97</t>
  </si>
  <si>
    <t>Sector Centros de Transformación</t>
  </si>
  <si>
    <r>
      <rPr>
        <b/>
        <sz val="8"/>
        <rFont val="Calibri"/>
        <family val="2"/>
        <scheme val="minor"/>
      </rPr>
      <t>4.</t>
    </r>
    <r>
      <rPr>
        <sz val="8"/>
        <rFont val="Calibri"/>
        <family val="2"/>
        <scheme val="minor"/>
      </rPr>
      <t xml:space="preserve"> Glosario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</si>
</sst>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0.000"/>
    <numFmt numFmtId="172" formatCode="0.0"/>
    <numFmt numFmtId="173" formatCode="0.0%"/>
    <numFmt numFmtId="174" formatCode="0.00000%"/>
    <numFmt numFmtId="175" formatCode="_(* #,##0_);_(* \(#,##0\);_(* &quot;-&quot;??_);_(@_)"/>
    <numFmt numFmtId="176" formatCode="_(* #,##0.00_);_(* \(#,##0.00\);_(* &quot;-&quot;??_);_(@_)"/>
    <numFmt numFmtId="177" formatCode="_(* #,##0.00000_);_(* \(#,##0.00000\);_(* &quot;-&quot;??_);_(@_)"/>
    <numFmt numFmtId="178" formatCode="#,##0_ ;[Red]\-#,##0\ "/>
  </numFmts>
  <fonts count="82">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u/>
      <sz val="8"/>
      <color indexed="12"/>
      <name val="Arial"/>
      <family val="2"/>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b/>
      <sz val="10"/>
      <color indexed="12"/>
      <name val="Geneva"/>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
      <b/>
      <sz val="8"/>
      <color theme="0" tint="-0.499984740745262"/>
      <name val="Calibri"/>
      <family val="2"/>
      <scheme val="minor"/>
    </font>
    <font>
      <sz val="8"/>
      <color theme="0" tint="-0.499984740745262"/>
      <name val="Calibri"/>
      <family val="2"/>
      <scheme val="minor"/>
    </font>
    <font>
      <sz val="10"/>
      <color theme="0" tint="-0.499984740745262"/>
      <name val="Geneva"/>
    </font>
    <font>
      <sz val="11"/>
      <color theme="0" tint="-0.499984740745262"/>
      <name val="Calibri"/>
      <family val="2"/>
      <scheme val="minor"/>
    </font>
    <font>
      <sz val="8"/>
      <name val="Arial Narrow"/>
      <family val="2"/>
    </font>
    <font>
      <b/>
      <sz val="8"/>
      <color theme="0"/>
      <name val="Arial Narrow"/>
      <family val="2"/>
    </font>
    <font>
      <b/>
      <sz val="8"/>
      <name val="Arial Narrow"/>
      <family val="2"/>
    </font>
    <font>
      <sz val="8"/>
      <color theme="1"/>
      <name val="Arial Narrow"/>
      <family val="2"/>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1">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9" tint="-0.499984740745262"/>
      </left>
      <right style="thin">
        <color theme="9" tint="-0.249977111117893"/>
      </right>
      <top style="thin">
        <color theme="9" tint="-0.249977111117893"/>
      </top>
      <bottom style="thin">
        <color theme="9" tint="-0.249977111117893"/>
      </bottom>
      <diagonal/>
    </border>
  </borders>
  <cellStyleXfs count="44">
    <xf numFmtId="0" fontId="0" fillId="0" borderId="0"/>
    <xf numFmtId="0" fontId="5"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41" fontId="28" fillId="0" borderId="0" applyFont="0" applyFill="0" applyBorder="0" applyAlignment="0" applyProtection="0"/>
    <xf numFmtId="38"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5" fillId="0" borderId="0"/>
    <xf numFmtId="38"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28" fillId="0" borderId="0" applyFont="0" applyFill="0" applyBorder="0" applyAlignment="0" applyProtection="0"/>
    <xf numFmtId="176" fontId="28" fillId="0" borderId="0" applyFont="0" applyFill="0" applyBorder="0" applyAlignment="0" applyProtection="0"/>
    <xf numFmtId="0" fontId="1" fillId="0" borderId="0"/>
  </cellStyleXfs>
  <cellXfs count="706">
    <xf numFmtId="0" fontId="0" fillId="0" borderId="0" xfId="0"/>
    <xf numFmtId="169" fontId="8" fillId="5" borderId="1" xfId="4" applyNumberFormat="1" applyFont="1" applyFill="1" applyBorder="1" applyAlignment="1">
      <alignment horizontal="center" vertical="center"/>
    </xf>
    <xf numFmtId="169" fontId="8" fillId="5" borderId="0" xfId="4" quotePrefix="1"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69" fontId="8" fillId="7" borderId="10"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69" fontId="8" fillId="5" borderId="15" xfId="4" applyNumberFormat="1" applyFont="1" applyFill="1" applyBorder="1" applyAlignment="1">
      <alignment horizontal="center" vertical="center"/>
    </xf>
    <xf numFmtId="169" fontId="8" fillId="5" borderId="17" xfId="4" applyNumberFormat="1" applyFont="1" applyFill="1" applyBorder="1" applyAlignment="1">
      <alignment horizontal="center" vertical="center"/>
    </xf>
    <xf numFmtId="169" fontId="8" fillId="5" borderId="18" xfId="4" applyNumberFormat="1" applyFont="1" applyFill="1" applyBorder="1" applyAlignment="1">
      <alignment horizontal="center" vertical="center"/>
    </xf>
    <xf numFmtId="169" fontId="8" fillId="10" borderId="17" xfId="4" applyNumberFormat="1" applyFont="1" applyFill="1" applyBorder="1" applyAlignment="1">
      <alignment horizontal="center" vertical="center"/>
    </xf>
    <xf numFmtId="169" fontId="8" fillId="10" borderId="4" xfId="4" applyNumberFormat="1" applyFont="1" applyFill="1" applyBorder="1" applyAlignment="1">
      <alignment horizontal="center" vertical="center"/>
    </xf>
    <xf numFmtId="169" fontId="8" fillId="10" borderId="0" xfId="4" applyNumberFormat="1" applyFont="1" applyFill="1" applyBorder="1" applyAlignment="1">
      <alignment horizontal="center" vertical="center"/>
    </xf>
    <xf numFmtId="169" fontId="8" fillId="10" borderId="9" xfId="4" applyNumberFormat="1" applyFont="1" applyFill="1" applyBorder="1" applyAlignment="1">
      <alignment horizontal="center" vertical="center"/>
    </xf>
    <xf numFmtId="169" fontId="8" fillId="10" borderId="5" xfId="4" applyNumberFormat="1" applyFont="1" applyFill="1" applyBorder="1" applyAlignment="1">
      <alignment horizontal="center" vertical="center"/>
    </xf>
    <xf numFmtId="169" fontId="8" fillId="9" borderId="13" xfId="4" applyNumberFormat="1" applyFont="1" applyFill="1" applyBorder="1" applyAlignment="1">
      <alignment horizontal="center" vertical="center"/>
    </xf>
    <xf numFmtId="169" fontId="8" fillId="9" borderId="10" xfId="4" applyNumberFormat="1" applyFont="1" applyFill="1" applyBorder="1" applyAlignment="1">
      <alignment horizontal="center" vertical="center"/>
    </xf>
    <xf numFmtId="169" fontId="8" fillId="9" borderId="0" xfId="4" applyNumberFormat="1" applyFont="1" applyFill="1" applyBorder="1" applyAlignment="1">
      <alignment horizontal="center" vertical="center"/>
    </xf>
    <xf numFmtId="169" fontId="8" fillId="9" borderId="4" xfId="4" applyNumberFormat="1" applyFont="1" applyFill="1" applyBorder="1" applyAlignment="1">
      <alignment horizontal="center" vertical="center"/>
    </xf>
    <xf numFmtId="169" fontId="8" fillId="7" borderId="13" xfId="4" applyNumberFormat="1" applyFont="1" applyFill="1" applyBorder="1" applyAlignment="1">
      <alignment horizontal="center" vertical="center"/>
    </xf>
    <xf numFmtId="169" fontId="8" fillId="5" borderId="4" xfId="4" applyNumberFormat="1" applyFont="1" applyFill="1" applyBorder="1" applyAlignment="1">
      <alignment horizontal="center" vertical="center"/>
    </xf>
    <xf numFmtId="169" fontId="8" fillId="9" borderId="19" xfId="4" applyNumberFormat="1" applyFont="1" applyFill="1" applyBorder="1" applyAlignment="1">
      <alignment horizontal="center" vertical="center"/>
    </xf>
    <xf numFmtId="169" fontId="8" fillId="9" borderId="20" xfId="4" applyNumberFormat="1" applyFont="1" applyFill="1" applyBorder="1" applyAlignment="1">
      <alignment horizontal="center" vertical="center"/>
    </xf>
    <xf numFmtId="169" fontId="8" fillId="9" borderId="1" xfId="4" applyNumberFormat="1" applyFont="1" applyFill="1" applyBorder="1" applyAlignment="1">
      <alignment horizontal="center" vertical="center"/>
    </xf>
    <xf numFmtId="169" fontId="8" fillId="6" borderId="15" xfId="4" applyNumberFormat="1" applyFont="1" applyFill="1" applyBorder="1" applyAlignment="1">
      <alignment horizontal="center" vertical="center"/>
    </xf>
    <xf numFmtId="169" fontId="8" fillId="6" borderId="17" xfId="4" applyNumberFormat="1" applyFont="1" applyFill="1" applyBorder="1" applyAlignment="1">
      <alignment horizontal="center" vertical="center"/>
    </xf>
    <xf numFmtId="169" fontId="8" fillId="6" borderId="18" xfId="4" applyNumberFormat="1" applyFont="1" applyFill="1" applyBorder="1" applyAlignment="1">
      <alignment horizontal="center" vertical="center"/>
    </xf>
    <xf numFmtId="169" fontId="8" fillId="6" borderId="4" xfId="4" applyNumberFormat="1" applyFont="1" applyFill="1" applyBorder="1" applyAlignment="1">
      <alignment horizontal="center" vertical="center"/>
    </xf>
    <xf numFmtId="169" fontId="8" fillId="5" borderId="21" xfId="4" applyNumberFormat="1" applyFont="1" applyFill="1" applyBorder="1" applyAlignment="1">
      <alignment horizontal="center" vertical="center"/>
    </xf>
    <xf numFmtId="169" fontId="8" fillId="9" borderId="3" xfId="4" applyNumberFormat="1" applyFont="1" applyFill="1" applyBorder="1" applyAlignment="1">
      <alignment horizontal="center" vertical="center"/>
    </xf>
    <xf numFmtId="169" fontId="8" fillId="9" borderId="11" xfId="4" applyNumberFormat="1" applyFont="1" applyFill="1" applyBorder="1" applyAlignment="1">
      <alignment horizontal="center" vertical="center"/>
    </xf>
    <xf numFmtId="169" fontId="8" fillId="9" borderId="6" xfId="4" applyNumberFormat="1" applyFont="1" applyFill="1" applyBorder="1" applyAlignment="1">
      <alignment horizontal="center" vertical="center"/>
    </xf>
    <xf numFmtId="169" fontId="8" fillId="9" borderId="21" xfId="4" applyNumberFormat="1" applyFont="1" applyFill="1" applyBorder="1" applyAlignment="1">
      <alignment horizontal="center" vertical="center"/>
    </xf>
    <xf numFmtId="4" fontId="7" fillId="6" borderId="7" xfId="14" applyNumberFormat="1" applyFont="1" applyFill="1" applyBorder="1" applyAlignment="1">
      <alignment vertical="center"/>
    </xf>
    <xf numFmtId="4" fontId="7" fillId="8" borderId="22" xfId="5" applyNumberFormat="1" applyFont="1" applyFill="1" applyBorder="1" applyAlignment="1">
      <alignment horizontal="right" vertical="center" indent="1"/>
    </xf>
    <xf numFmtId="169" fontId="31"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2" fillId="11" borderId="0" xfId="0" applyFont="1" applyFill="1"/>
    <xf numFmtId="4" fontId="7" fillId="8" borderId="0" xfId="5" applyNumberFormat="1" applyFont="1" applyFill="1" applyBorder="1" applyAlignment="1">
      <alignment horizontal="left" vertical="center"/>
    </xf>
    <xf numFmtId="169" fontId="31" fillId="5" borderId="0" xfId="4" applyNumberFormat="1" applyFont="1" applyFill="1" applyAlignment="1">
      <alignment horizontal="left" indent="2"/>
    </xf>
    <xf numFmtId="169" fontId="31" fillId="12" borderId="0" xfId="4" applyNumberFormat="1" applyFont="1" applyFill="1"/>
    <xf numFmtId="4" fontId="7" fillId="12" borderId="0" xfId="0" applyNumberFormat="1" applyFont="1" applyFill="1" applyBorder="1" applyAlignment="1">
      <alignment vertical="center"/>
    </xf>
    <xf numFmtId="169" fontId="32" fillId="12" borderId="0" xfId="4" applyNumberFormat="1" applyFont="1" applyFill="1" applyAlignment="1">
      <alignment horizontal="left" vertical="center"/>
    </xf>
    <xf numFmtId="0" fontId="32" fillId="11" borderId="0" xfId="0" applyFont="1" applyFill="1" applyAlignment="1">
      <alignment horizontal="left" vertical="center"/>
    </xf>
    <xf numFmtId="4" fontId="8" fillId="12" borderId="0" xfId="0" applyNumberFormat="1" applyFont="1" applyFill="1" applyBorder="1" applyAlignment="1">
      <alignment vertical="center"/>
    </xf>
    <xf numFmtId="169" fontId="31" fillId="12" borderId="0" xfId="0" applyNumberFormat="1" applyFont="1" applyFill="1"/>
    <xf numFmtId="4" fontId="7" fillId="8" borderId="22" xfId="5" applyNumberFormat="1" applyFont="1" applyFill="1" applyBorder="1" applyAlignment="1">
      <alignment horizontal="right" vertical="center" indent="1"/>
    </xf>
    <xf numFmtId="4" fontId="7" fillId="8" borderId="22" xfId="5" applyNumberFormat="1" applyFont="1" applyFill="1" applyBorder="1" applyAlignment="1">
      <alignment horizontal="left" vertical="center" indent="1"/>
    </xf>
    <xf numFmtId="4" fontId="7" fillId="8" borderId="0" xfId="5" applyNumberFormat="1" applyFont="1" applyFill="1" applyBorder="1" applyAlignment="1">
      <alignment horizontal="righ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69" fontId="32" fillId="11" borderId="0" xfId="4" applyNumberFormat="1" applyFont="1" applyFill="1"/>
    <xf numFmtId="4" fontId="7" fillId="8" borderId="22" xfId="5" applyNumberFormat="1" applyFont="1" applyFill="1" applyBorder="1" applyAlignment="1">
      <alignment horizontal="right" vertical="center" indent="1"/>
    </xf>
    <xf numFmtId="169" fontId="31" fillId="5" borderId="0" xfId="4" applyNumberFormat="1" applyFont="1" applyFill="1"/>
    <xf numFmtId="4" fontId="7" fillId="8" borderId="22" xfId="5" applyNumberFormat="1" applyFont="1" applyFill="1" applyBorder="1" applyAlignment="1">
      <alignment horizontal="left" vertical="center" indent="1"/>
    </xf>
    <xf numFmtId="0" fontId="4" fillId="5" borderId="0" xfId="2" applyFill="1" applyBorder="1" applyAlignment="1" applyProtection="1"/>
    <xf numFmtId="0" fontId="0" fillId="5" borderId="0" xfId="0" applyFill="1"/>
    <xf numFmtId="0" fontId="31" fillId="5" borderId="0" xfId="0" applyFont="1" applyFill="1"/>
    <xf numFmtId="0" fontId="10" fillId="5" borderId="0" xfId="2" applyFont="1" applyFill="1" applyBorder="1" applyAlignment="1" applyProtection="1"/>
    <xf numFmtId="4" fontId="8" fillId="5" borderId="0" xfId="14" applyNumberFormat="1" applyFont="1" applyFill="1"/>
    <xf numFmtId="4" fontId="8" fillId="11" borderId="0" xfId="14" applyNumberFormat="1" applyFont="1" applyFill="1" applyBorder="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Border="1" applyAlignment="1">
      <alignment horizontal="center" vertical="center" wrapText="1"/>
    </xf>
    <xf numFmtId="4" fontId="9" fillId="11" borderId="0" xfId="15" applyNumberFormat="1" applyFont="1" applyFill="1" applyBorder="1" applyAlignment="1">
      <alignment horizontal="center" vertical="center" wrapText="1"/>
    </xf>
    <xf numFmtId="4" fontId="9" fillId="11" borderId="1" xfId="15" applyNumberFormat="1" applyFont="1" applyFill="1" applyBorder="1" applyAlignment="1">
      <alignment horizontal="center" vertical="center" wrapText="1"/>
    </xf>
    <xf numFmtId="0" fontId="31" fillId="5" borderId="0" xfId="0" applyFont="1" applyFill="1" applyBorder="1"/>
    <xf numFmtId="4" fontId="8" fillId="5" borderId="0" xfId="2" applyNumberFormat="1" applyFont="1" applyFill="1" applyBorder="1" applyAlignment="1" applyProtection="1">
      <alignment vertical="center"/>
    </xf>
    <xf numFmtId="164" fontId="31" fillId="5" borderId="0" xfId="0" applyNumberFormat="1" applyFont="1" applyFill="1" applyBorder="1"/>
    <xf numFmtId="168" fontId="8" fillId="5" borderId="0" xfId="14" applyNumberFormat="1" applyFont="1" applyFill="1" applyBorder="1" applyAlignment="1">
      <alignment horizontal="center" vertical="center"/>
    </xf>
    <xf numFmtId="0" fontId="30" fillId="5" borderId="0" xfId="0" applyFont="1" applyFill="1"/>
    <xf numFmtId="0" fontId="11" fillId="5" borderId="0" xfId="2" applyFont="1" applyFill="1" applyBorder="1" applyAlignment="1" applyProtection="1"/>
    <xf numFmtId="0" fontId="0" fillId="5" borderId="0" xfId="0" applyFill="1" applyBorder="1"/>
    <xf numFmtId="169" fontId="8" fillId="6" borderId="0" xfId="4" applyNumberFormat="1" applyFont="1" applyFill="1" applyBorder="1" applyAlignment="1">
      <alignment horizontal="center" vertical="center"/>
    </xf>
    <xf numFmtId="169" fontId="8" fillId="5" borderId="0" xfId="4" applyNumberFormat="1" applyFont="1" applyFill="1" applyBorder="1" applyAlignment="1">
      <alignment horizontal="center" vertical="center"/>
    </xf>
    <xf numFmtId="169" fontId="31" fillId="5" borderId="0" xfId="4" applyNumberFormat="1" applyFont="1" applyFill="1" applyBorder="1"/>
    <xf numFmtId="4" fontId="7" fillId="8" borderId="12" xfId="2" applyNumberFormat="1" applyFont="1" applyFill="1" applyBorder="1" applyAlignment="1" applyProtection="1">
      <alignment vertical="center"/>
    </xf>
    <xf numFmtId="169" fontId="31" fillId="8" borderId="13" xfId="4" applyNumberFormat="1" applyFont="1" applyFill="1" applyBorder="1"/>
    <xf numFmtId="0" fontId="31" fillId="13" borderId="4" xfId="0" applyFont="1" applyFill="1" applyBorder="1"/>
    <xf numFmtId="0" fontId="31"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69" fontId="31" fillId="8" borderId="12" xfId="4" applyNumberFormat="1" applyFont="1" applyFill="1" applyBorder="1"/>
    <xf numFmtId="169" fontId="8" fillId="7" borderId="2" xfId="4" applyNumberFormat="1" applyFont="1" applyFill="1" applyBorder="1" applyAlignment="1">
      <alignment horizontal="center" vertical="center"/>
    </xf>
    <xf numFmtId="169" fontId="31" fillId="5" borderId="3" xfId="4" applyNumberFormat="1" applyFont="1" applyFill="1" applyBorder="1"/>
    <xf numFmtId="169" fontId="8" fillId="5" borderId="3" xfId="4" applyNumberFormat="1" applyFont="1" applyFill="1" applyBorder="1" applyAlignment="1">
      <alignment horizontal="center" vertical="center"/>
    </xf>
    <xf numFmtId="169" fontId="8" fillId="7" borderId="5" xfId="4" applyNumberFormat="1" applyFont="1" applyFill="1" applyBorder="1" applyAlignment="1">
      <alignment horizontal="center" vertical="center"/>
    </xf>
    <xf numFmtId="169" fontId="8" fillId="7" borderId="6" xfId="4" applyNumberFormat="1" applyFont="1" applyFill="1" applyBorder="1" applyAlignment="1">
      <alignment horizontal="center" vertical="center"/>
    </xf>
    <xf numFmtId="169" fontId="31" fillId="8" borderId="2" xfId="4" applyNumberFormat="1" applyFont="1" applyFill="1" applyBorder="1"/>
    <xf numFmtId="169" fontId="31" fillId="5" borderId="5" xfId="4" applyNumberFormat="1" applyFont="1" applyFill="1" applyBorder="1"/>
    <xf numFmtId="169" fontId="31" fillId="5" borderId="6" xfId="4" applyNumberFormat="1" applyFont="1" applyFill="1" applyBorder="1"/>
    <xf numFmtId="169" fontId="31"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69" fontId="31" fillId="5" borderId="7" xfId="4" applyNumberFormat="1" applyFont="1" applyFill="1" applyBorder="1"/>
    <xf numFmtId="169" fontId="31" fillId="5" borderId="9" xfId="4" applyNumberFormat="1" applyFont="1" applyFill="1" applyBorder="1"/>
    <xf numFmtId="169" fontId="31" fillId="5" borderId="8" xfId="4" applyNumberFormat="1" applyFont="1" applyFill="1" applyBorder="1"/>
    <xf numFmtId="169"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69" fontId="8" fillId="6" borderId="7" xfId="4" applyNumberFormat="1" applyFont="1" applyFill="1" applyBorder="1" applyAlignment="1">
      <alignment horizontal="center" vertical="center"/>
    </xf>
    <xf numFmtId="169" fontId="8" fillId="6" borderId="9" xfId="4" applyNumberFormat="1" applyFont="1" applyFill="1" applyBorder="1" applyAlignment="1">
      <alignment horizontal="center" vertical="center"/>
    </xf>
    <xf numFmtId="169" fontId="8" fillId="5" borderId="7" xfId="4" applyNumberFormat="1" applyFont="1" applyFill="1" applyBorder="1" applyAlignment="1">
      <alignment horizontal="center" vertical="center"/>
    </xf>
    <xf numFmtId="169" fontId="8" fillId="5" borderId="9" xfId="4" applyNumberFormat="1" applyFont="1" applyFill="1" applyBorder="1" applyAlignment="1">
      <alignment horizontal="center" vertical="center"/>
    </xf>
    <xf numFmtId="169" fontId="8" fillId="6" borderId="8" xfId="4" applyNumberFormat="1" applyFont="1" applyFill="1" applyBorder="1" applyAlignment="1">
      <alignment horizontal="center" vertical="center"/>
    </xf>
    <xf numFmtId="169" fontId="8" fillId="6" borderId="11" xfId="4" applyNumberFormat="1" applyFont="1" applyFill="1" applyBorder="1" applyAlignment="1">
      <alignment horizontal="center" vertical="center"/>
    </xf>
    <xf numFmtId="169" fontId="8" fillId="5" borderId="7" xfId="4" quotePrefix="1" applyNumberFormat="1" applyFont="1" applyFill="1" applyBorder="1" applyAlignment="1">
      <alignment horizontal="center" vertical="center"/>
    </xf>
    <xf numFmtId="169" fontId="8" fillId="7" borderId="9" xfId="4" applyNumberFormat="1" applyFont="1" applyFill="1" applyBorder="1" applyAlignment="1">
      <alignment horizontal="center" vertical="center"/>
    </xf>
    <xf numFmtId="169" fontId="8" fillId="7" borderId="11" xfId="4" applyNumberFormat="1" applyFont="1" applyFill="1" applyBorder="1" applyAlignment="1">
      <alignment horizontal="center" vertical="center"/>
    </xf>
    <xf numFmtId="169" fontId="8" fillId="6" borderId="5" xfId="4" applyNumberFormat="1" applyFont="1" applyFill="1" applyBorder="1" applyAlignment="1">
      <alignment horizontal="center" vertical="center"/>
    </xf>
    <xf numFmtId="169" fontId="8" fillId="5" borderId="5" xfId="4" applyNumberFormat="1" applyFont="1" applyFill="1" applyBorder="1" applyAlignment="1">
      <alignment horizontal="center" vertical="center"/>
    </xf>
    <xf numFmtId="169" fontId="8" fillId="6" borderId="6" xfId="4" applyNumberFormat="1" applyFont="1" applyFill="1" applyBorder="1" applyAlignment="1">
      <alignment horizontal="center" vertical="center"/>
    </xf>
    <xf numFmtId="169" fontId="7" fillId="7" borderId="10" xfId="4" applyNumberFormat="1" applyFont="1" applyFill="1" applyBorder="1" applyAlignment="1">
      <alignment horizontal="center" vertical="center"/>
    </xf>
    <xf numFmtId="169" fontId="7" fillId="7" borderId="9" xfId="4" applyNumberFormat="1" applyFont="1" applyFill="1" applyBorder="1" applyAlignment="1">
      <alignment horizontal="center" vertical="center"/>
    </xf>
    <xf numFmtId="169" fontId="7" fillId="7" borderId="11" xfId="4" applyNumberFormat="1" applyFont="1" applyFill="1" applyBorder="1" applyAlignment="1">
      <alignment horizontal="center" vertical="center"/>
    </xf>
    <xf numFmtId="169" fontId="8" fillId="5" borderId="8" xfId="4" applyNumberFormat="1" applyFont="1" applyFill="1" applyBorder="1" applyAlignment="1">
      <alignment horizontal="center" vertical="center"/>
    </xf>
    <xf numFmtId="169" fontId="8" fillId="5" borderId="11" xfId="4" applyNumberFormat="1" applyFont="1" applyFill="1" applyBorder="1" applyAlignment="1">
      <alignment horizontal="center" vertical="center"/>
    </xf>
    <xf numFmtId="169" fontId="8" fillId="5" borderId="6" xfId="4" applyNumberFormat="1" applyFont="1" applyFill="1" applyBorder="1" applyAlignment="1">
      <alignment horizontal="center" vertical="center"/>
    </xf>
    <xf numFmtId="4" fontId="9" fillId="7" borderId="8" xfId="15" applyNumberFormat="1" applyFont="1" applyFill="1" applyBorder="1" applyAlignment="1">
      <alignment vertical="center"/>
    </xf>
    <xf numFmtId="0" fontId="31"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164"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69" fontId="30" fillId="11" borderId="0" xfId="4" applyNumberFormat="1" applyFont="1" applyFill="1"/>
    <xf numFmtId="169" fontId="34" fillId="5" borderId="0" xfId="4" applyNumberFormat="1" applyFont="1" applyFill="1"/>
    <xf numFmtId="0" fontId="1" fillId="3" borderId="0" xfId="8" applyFont="1" applyFill="1"/>
    <xf numFmtId="0" fontId="1" fillId="3" borderId="0" xfId="8" applyFont="1" applyFill="1" applyAlignment="1">
      <alignment horizontal="center"/>
    </xf>
    <xf numFmtId="0" fontId="1" fillId="3" borderId="0" xfId="8" applyFill="1"/>
    <xf numFmtId="0" fontId="1" fillId="3" borderId="0" xfId="8" applyFont="1" applyFill="1" applyBorder="1"/>
    <xf numFmtId="0" fontId="16" fillId="3" borderId="0" xfId="8" applyFont="1" applyFill="1" applyBorder="1"/>
    <xf numFmtId="0" fontId="17" fillId="3" borderId="0" xfId="8" applyFont="1" applyFill="1" applyBorder="1"/>
    <xf numFmtId="0" fontId="1" fillId="3" borderId="0" xfId="8" applyFont="1" applyFill="1" applyAlignment="1">
      <alignment vertical="center"/>
    </xf>
    <xf numFmtId="0" fontId="1" fillId="3" borderId="0" xfId="8" applyFill="1" applyAlignment="1">
      <alignment vertical="center"/>
    </xf>
    <xf numFmtId="0" fontId="1" fillId="3" borderId="0" xfId="8" applyFont="1"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25" applyFont="1" applyFill="1" applyBorder="1" applyAlignment="1">
      <alignment vertical="center"/>
    </xf>
    <xf numFmtId="3" fontId="1" fillId="5" borderId="0" xfId="25" applyNumberFormat="1" applyFont="1" applyFill="1" applyBorder="1" applyAlignment="1">
      <alignment horizontal="right" vertical="center" indent="1"/>
    </xf>
    <xf numFmtId="0" fontId="1" fillId="5" borderId="0" xfId="8" applyFill="1" applyAlignment="1">
      <alignment vertical="center"/>
    </xf>
    <xf numFmtId="0" fontId="14" fillId="5" borderId="0" xfId="25" applyFont="1" applyFill="1" applyBorder="1" applyAlignment="1">
      <alignment horizontal="right" vertical="center" indent="1"/>
    </xf>
    <xf numFmtId="0" fontId="1" fillId="5" borderId="0" xfId="8" applyFill="1" applyBorder="1" applyAlignment="1">
      <alignment vertical="center"/>
    </xf>
    <xf numFmtId="0" fontId="1" fillId="5" borderId="0" xfId="25" applyFont="1" applyFill="1" applyBorder="1" applyAlignment="1">
      <alignment horizontal="right" vertical="center" indent="1"/>
    </xf>
    <xf numFmtId="0" fontId="3" fillId="3" borderId="0" xfId="25" applyFill="1"/>
    <xf numFmtId="0" fontId="3" fillId="5" borderId="0" xfId="25" applyFill="1"/>
    <xf numFmtId="0" fontId="1" fillId="4" borderId="0" xfId="8" applyFont="1" applyFill="1" applyAlignment="1">
      <alignment vertical="center"/>
    </xf>
    <xf numFmtId="0" fontId="4" fillId="3" borderId="0" xfId="2" applyNumberFormat="1" applyFill="1" applyAlignment="1" applyProtection="1">
      <alignment vertical="center"/>
    </xf>
    <xf numFmtId="0" fontId="1" fillId="3" borderId="0" xfId="26" applyNumberFormat="1" applyFont="1" applyFill="1" applyAlignment="1">
      <alignment vertical="center"/>
    </xf>
    <xf numFmtId="0" fontId="21" fillId="3" borderId="0" xfId="26" applyFont="1" applyFill="1"/>
    <xf numFmtId="0" fontId="21" fillId="3" borderId="0" xfId="26" applyNumberFormat="1" applyFont="1" applyFill="1"/>
    <xf numFmtId="0" fontId="37" fillId="3" borderId="0" xfId="8" applyFont="1" applyFill="1"/>
    <xf numFmtId="0" fontId="21" fillId="3" borderId="0" xfId="26" applyFont="1" applyFill="1" applyBorder="1"/>
    <xf numFmtId="0" fontId="21" fillId="5" borderId="0" xfId="26" applyFont="1" applyFill="1" applyBorder="1"/>
    <xf numFmtId="0" fontId="21" fillId="5" borderId="0" xfId="26" applyNumberFormat="1" applyFont="1" applyFill="1" applyBorder="1"/>
    <xf numFmtId="0" fontId="14" fillId="5" borderId="0" xfId="8" applyFont="1" applyFill="1"/>
    <xf numFmtId="0" fontId="14" fillId="0" borderId="0" xfId="8" applyFont="1"/>
    <xf numFmtId="0" fontId="1" fillId="0" borderId="0" xfId="8"/>
    <xf numFmtId="0" fontId="1" fillId="4" borderId="0" xfId="8" applyFill="1" applyBorder="1"/>
    <xf numFmtId="0" fontId="1" fillId="3" borderId="0" xfId="8" applyFill="1" applyBorder="1"/>
    <xf numFmtId="0" fontId="1" fillId="4" borderId="0" xfId="8" applyFont="1" applyFill="1" applyBorder="1"/>
    <xf numFmtId="1" fontId="38" fillId="3" borderId="0" xfId="5" applyNumberFormat="1" applyFont="1" applyFill="1"/>
    <xf numFmtId="3" fontId="1" fillId="3" borderId="0" xfId="8" applyNumberFormat="1" applyFont="1" applyFill="1" applyBorder="1"/>
    <xf numFmtId="0" fontId="39" fillId="3" borderId="0" xfId="8" applyFont="1" applyFill="1" applyBorder="1"/>
    <xf numFmtId="0" fontId="37" fillId="3" borderId="0" xfId="8" applyFont="1" applyFill="1" applyBorder="1"/>
    <xf numFmtId="0" fontId="38" fillId="4" borderId="0" xfId="8" applyFont="1" applyFill="1" applyBorder="1" applyAlignment="1"/>
    <xf numFmtId="9" fontId="37" fillId="3" borderId="0" xfId="28" applyFont="1" applyFill="1" applyBorder="1"/>
    <xf numFmtId="0" fontId="22" fillId="5" borderId="0" xfId="16" applyFont="1" applyFill="1" applyBorder="1" applyAlignment="1">
      <alignment horizontal="left"/>
    </xf>
    <xf numFmtId="10" fontId="1" fillId="3" borderId="0" xfId="8" applyNumberFormat="1" applyFont="1" applyFill="1" applyBorder="1"/>
    <xf numFmtId="168"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 fillId="4" borderId="0" xfId="8" applyFont="1" applyFill="1"/>
    <xf numFmtId="0" fontId="12" fillId="3" borderId="0" xfId="19" applyFill="1"/>
    <xf numFmtId="172"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0" fontId="1" fillId="3" borderId="0" xfId="19" applyFont="1" applyFill="1" applyBorder="1" applyAlignment="1"/>
    <xf numFmtId="3" fontId="1" fillId="3" borderId="0" xfId="19" applyNumberFormat="1" applyFont="1" applyFill="1" applyBorder="1" applyAlignment="1"/>
    <xf numFmtId="10" fontId="1" fillId="3" borderId="0" xfId="19" applyNumberFormat="1" applyFont="1" applyFill="1"/>
    <xf numFmtId="173" fontId="12" fillId="3" borderId="0" xfId="19" applyNumberFormat="1" applyFill="1"/>
    <xf numFmtId="174" fontId="1" fillId="3" borderId="0" xfId="19" applyNumberFormat="1" applyFont="1" applyFill="1"/>
    <xf numFmtId="173" fontId="1" fillId="3" borderId="0" xfId="19" applyNumberFormat="1" applyFont="1" applyFill="1"/>
    <xf numFmtId="3" fontId="1" fillId="3" borderId="0" xfId="8" applyNumberFormat="1" applyFill="1"/>
    <xf numFmtId="3" fontId="1" fillId="5" borderId="0" xfId="8" applyNumberFormat="1" applyFill="1"/>
    <xf numFmtId="0" fontId="1" fillId="5" borderId="0" xfId="8" applyFill="1" applyBorder="1"/>
    <xf numFmtId="4" fontId="14"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0" fontId="1" fillId="5" borderId="0" xfId="8" applyFont="1" applyFill="1"/>
    <xf numFmtId="3" fontId="1" fillId="3" borderId="0" xfId="8" applyNumberFormat="1" applyFont="1" applyFill="1"/>
    <xf numFmtId="1" fontId="7" fillId="3" borderId="0" xfId="5" applyNumberFormat="1" applyFont="1" applyFill="1"/>
    <xf numFmtId="3" fontId="12"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3" fontId="1" fillId="3" borderId="0" xfId="20" applyNumberFormat="1" applyFont="1" applyFill="1" applyBorder="1" applyAlignment="1"/>
    <xf numFmtId="168" fontId="14" fillId="5" borderId="0" xfId="6" applyNumberFormat="1" applyFont="1" applyFill="1" applyBorder="1" applyAlignment="1">
      <alignment horizontal="right" vertical="center"/>
    </xf>
    <xf numFmtId="0" fontId="1" fillId="3" borderId="0" xfId="21" applyFont="1" applyFill="1"/>
    <xf numFmtId="1" fontId="14" fillId="3" borderId="0" xfId="5" applyNumberFormat="1" applyFont="1" applyFill="1"/>
    <xf numFmtId="173" fontId="8" fillId="3" borderId="0" xfId="5" applyNumberFormat="1" applyFont="1" applyFill="1" applyBorder="1" applyAlignment="1">
      <alignment horizontal="center"/>
    </xf>
    <xf numFmtId="172" fontId="8" fillId="3" borderId="0" xfId="5" applyNumberFormat="1" applyFont="1" applyFill="1" applyBorder="1" applyAlignment="1">
      <alignment horizontal="center"/>
    </xf>
    <xf numFmtId="0" fontId="1" fillId="3" borderId="0" xfId="20" applyFont="1" applyFill="1"/>
    <xf numFmtId="0" fontId="1" fillId="3" borderId="0" xfId="20" applyFont="1" applyFill="1" applyBorder="1" applyAlignment="1"/>
    <xf numFmtId="9" fontId="1" fillId="3" borderId="0" xfId="20" applyNumberFormat="1" applyFont="1" applyFill="1" applyBorder="1" applyAlignment="1"/>
    <xf numFmtId="3" fontId="1" fillId="3" borderId="0" xfId="21" applyNumberFormat="1" applyFont="1" applyFill="1"/>
    <xf numFmtId="3" fontId="1" fillId="3" borderId="0" xfId="21" applyNumberFormat="1" applyFont="1" applyFill="1" applyBorder="1" applyAlignment="1"/>
    <xf numFmtId="4" fontId="1" fillId="3" borderId="0" xfId="21" applyNumberFormat="1" applyFont="1" applyFill="1"/>
    <xf numFmtId="4" fontId="8" fillId="3" borderId="0" xfId="21" applyNumberFormat="1" applyFont="1" applyFill="1" applyBorder="1"/>
    <xf numFmtId="0" fontId="12" fillId="3" borderId="0" xfId="22" applyFill="1"/>
    <xf numFmtId="0" fontId="1" fillId="3" borderId="0" xfId="22" applyFont="1" applyFill="1"/>
    <xf numFmtId="1" fontId="25" fillId="3" borderId="0" xfId="5" applyNumberFormat="1" applyFont="1" applyFill="1"/>
    <xf numFmtId="0" fontId="12" fillId="3" borderId="0" xfId="20" applyFill="1"/>
    <xf numFmtId="0" fontId="12" fillId="3" borderId="0" xfId="20" applyFill="1" applyBorder="1" applyAlignment="1"/>
    <xf numFmtId="0" fontId="12" fillId="3" borderId="0" xfId="22" applyFill="1" applyBorder="1"/>
    <xf numFmtId="3" fontId="1" fillId="3" borderId="0" xfId="22" applyNumberFormat="1" applyFont="1" applyFill="1"/>
    <xf numFmtId="3" fontId="1" fillId="3" borderId="0" xfId="22" applyNumberFormat="1" applyFont="1" applyFill="1" applyBorder="1" applyAlignment="1"/>
    <xf numFmtId="3" fontId="12" fillId="3" borderId="0" xfId="22" applyNumberFormat="1" applyFill="1" applyBorder="1"/>
    <xf numFmtId="4" fontId="1" fillId="3" borderId="0" xfId="22" applyNumberFormat="1" applyFont="1" applyFill="1"/>
    <xf numFmtId="3" fontId="12" fillId="3" borderId="0" xfId="22" applyNumberFormat="1" applyFill="1"/>
    <xf numFmtId="0" fontId="12" fillId="3" borderId="0" xfId="22" applyFont="1" applyFill="1"/>
    <xf numFmtId="0" fontId="21" fillId="3" borderId="0" xfId="23" applyFont="1" applyFill="1"/>
    <xf numFmtId="0" fontId="12" fillId="3" borderId="0" xfId="23" applyFont="1" applyFill="1"/>
    <xf numFmtId="0" fontId="8" fillId="3" borderId="0" xfId="23" applyFont="1" applyFill="1"/>
    <xf numFmtId="3" fontId="12" fillId="3" borderId="0" xfId="23" applyNumberFormat="1" applyFont="1" applyFill="1"/>
    <xf numFmtId="3" fontId="1" fillId="3" borderId="0" xfId="23" applyNumberFormat="1" applyFont="1" applyFill="1" applyBorder="1" applyAlignment="1"/>
    <xf numFmtId="0" fontId="22" fillId="0" borderId="0" xfId="23" applyFont="1" applyFill="1" applyBorder="1" applyAlignment="1">
      <alignment horizontal="left"/>
    </xf>
    <xf numFmtId="0" fontId="21" fillId="3" borderId="0" xfId="23" applyFont="1" applyFill="1" applyAlignment="1">
      <alignment vertical="center"/>
    </xf>
    <xf numFmtId="3" fontId="21" fillId="3" borderId="0" xfId="23" applyNumberFormat="1" applyFont="1" applyFill="1" applyAlignment="1">
      <alignment vertical="center"/>
    </xf>
    <xf numFmtId="4" fontId="12" fillId="3" borderId="0" xfId="23" applyNumberFormat="1" applyFont="1" applyFill="1" applyAlignment="1">
      <alignment vertical="center"/>
    </xf>
    <xf numFmtId="4" fontId="1" fillId="4" borderId="0" xfId="8" applyNumberFormat="1" applyFill="1" applyAlignment="1">
      <alignment vertical="center"/>
    </xf>
    <xf numFmtId="0" fontId="12"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applyBorder="1" applyAlignment="1"/>
    <xf numFmtId="0" fontId="12" fillId="3" borderId="0" xfId="24" applyFill="1" applyAlignment="1">
      <alignment vertical="center"/>
    </xf>
    <xf numFmtId="3" fontId="12"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4"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172" fontId="8" fillId="5" borderId="0" xfId="5" applyNumberFormat="1" applyFont="1" applyFill="1" applyBorder="1" applyAlignment="1">
      <alignment horizontal="center"/>
    </xf>
    <xf numFmtId="3" fontId="1" fillId="5" borderId="0" xfId="8" applyNumberFormat="1" applyFont="1" applyFill="1" applyBorder="1" applyAlignment="1"/>
    <xf numFmtId="3" fontId="8" fillId="5" borderId="0" xfId="8" applyNumberFormat="1" applyFont="1" applyFill="1" applyBorder="1" applyAlignment="1"/>
    <xf numFmtId="0" fontId="22" fillId="5" borderId="0" xfId="8" applyFont="1" applyFill="1" applyBorder="1" applyAlignment="1">
      <alignment horizontal="left"/>
    </xf>
    <xf numFmtId="4" fontId="1" fillId="5" borderId="0" xfId="8" applyNumberFormat="1" applyFill="1"/>
    <xf numFmtId="4" fontId="1" fillId="5" borderId="0" xfId="8" applyNumberFormat="1" applyFill="1" applyAlignment="1">
      <alignment vertical="center"/>
    </xf>
    <xf numFmtId="0" fontId="14" fillId="4" borderId="0" xfId="8" applyFont="1" applyFill="1" applyAlignment="1">
      <alignment vertical="center"/>
    </xf>
    <xf numFmtId="0" fontId="12" fillId="3" borderId="0" xfId="17" applyFill="1"/>
    <xf numFmtId="0" fontId="1" fillId="3" borderId="0" xfId="17" applyFont="1" applyFill="1"/>
    <xf numFmtId="1" fontId="27" fillId="3" borderId="0" xfId="5" applyNumberFormat="1" applyFont="1" applyFill="1"/>
    <xf numFmtId="0" fontId="12" fillId="3" borderId="0" xfId="17" applyFill="1" applyAlignment="1">
      <alignment vertical="center"/>
    </xf>
    <xf numFmtId="4" fontId="24" fillId="5" borderId="0" xfId="8" applyNumberFormat="1" applyFont="1" applyFill="1" applyAlignment="1">
      <alignment horizontal="center"/>
    </xf>
    <xf numFmtId="4" fontId="4" fillId="5" borderId="0" xfId="2" applyNumberFormat="1" applyFill="1" applyBorder="1" applyAlignment="1" applyProtection="1"/>
    <xf numFmtId="4" fontId="24" fillId="5" borderId="0" xfId="8" applyNumberFormat="1" applyFont="1" applyFill="1"/>
    <xf numFmtId="4" fontId="23" fillId="5" borderId="0" xfId="8" applyNumberFormat="1" applyFont="1" applyFill="1"/>
    <xf numFmtId="4" fontId="40" fillId="5" borderId="0" xfId="8" applyNumberFormat="1" applyFont="1" applyFill="1" applyAlignment="1">
      <alignment horizontal="center"/>
    </xf>
    <xf numFmtId="4" fontId="4" fillId="5" borderId="0" xfId="2" applyNumberFormat="1" applyFont="1" applyFill="1" applyBorder="1" applyAlignment="1" applyProtection="1"/>
    <xf numFmtId="4" fontId="1" fillId="5" borderId="0" xfId="8" applyNumberFormat="1" applyFont="1" applyFill="1"/>
    <xf numFmtId="4" fontId="0" fillId="5" borderId="0" xfId="28" applyNumberFormat="1" applyFont="1" applyFill="1"/>
    <xf numFmtId="4" fontId="31" fillId="5" borderId="0" xfId="8" applyNumberFormat="1" applyFont="1" applyFill="1"/>
    <xf numFmtId="4" fontId="42" fillId="5" borderId="0" xfId="15" applyNumberFormat="1" applyFont="1" applyFill="1" applyBorder="1" applyAlignment="1">
      <alignment vertical="center" wrapText="1"/>
    </xf>
    <xf numFmtId="0" fontId="31" fillId="5" borderId="0" xfId="8" applyFont="1" applyFill="1" applyBorder="1"/>
    <xf numFmtId="1" fontId="31" fillId="5" borderId="0" xfId="8" applyNumberFormat="1" applyFont="1" applyFill="1"/>
    <xf numFmtId="3" fontId="31" fillId="5" borderId="0" xfId="8" applyNumberFormat="1" applyFont="1" applyFill="1" applyBorder="1"/>
    <xf numFmtId="3" fontId="43" fillId="5" borderId="0" xfId="8" applyNumberFormat="1" applyFont="1" applyFill="1"/>
    <xf numFmtId="175" fontId="31" fillId="5" borderId="0" xfId="6" applyNumberFormat="1" applyFont="1" applyFill="1"/>
    <xf numFmtId="3" fontId="8" fillId="5" borderId="0" xfId="8" applyNumberFormat="1" applyFont="1" applyFill="1"/>
    <xf numFmtId="4" fontId="24" fillId="5" borderId="0" xfId="8" applyNumberFormat="1" applyFont="1" applyFill="1" applyAlignment="1">
      <alignment vertical="center" wrapText="1"/>
    </xf>
    <xf numFmtId="2" fontId="31" fillId="5" borderId="0" xfId="8" applyNumberFormat="1" applyFont="1" applyFill="1"/>
    <xf numFmtId="0" fontId="43" fillId="5" borderId="0" xfId="31" applyFont="1" applyFill="1" applyBorder="1" applyAlignment="1" applyProtection="1">
      <alignment horizontal="center"/>
      <protection locked="0"/>
    </xf>
    <xf numFmtId="176" fontId="31" fillId="5" borderId="0" xfId="8" applyNumberFormat="1" applyFont="1" applyFill="1"/>
    <xf numFmtId="4" fontId="8" fillId="5" borderId="0" xfId="8" applyNumberFormat="1" applyFont="1" applyFill="1"/>
    <xf numFmtId="4" fontId="24" fillId="5" borderId="0" xfId="8" applyNumberFormat="1" applyFont="1" applyFill="1" applyAlignment="1">
      <alignment vertical="center"/>
    </xf>
    <xf numFmtId="4" fontId="24" fillId="5" borderId="0" xfId="8" applyNumberFormat="1" applyFont="1" applyFill="1" applyAlignment="1"/>
    <xf numFmtId="4" fontId="24" fillId="5" borderId="0" xfId="8" applyNumberFormat="1" applyFont="1" applyFill="1" applyAlignment="1">
      <alignment wrapText="1"/>
    </xf>
    <xf numFmtId="165" fontId="24" fillId="5" borderId="0" xfId="8" applyNumberFormat="1" applyFont="1" applyFill="1" applyAlignment="1">
      <alignment horizontal="center"/>
    </xf>
    <xf numFmtId="165" fontId="16" fillId="5" borderId="0" xfId="8" applyNumberFormat="1" applyFont="1" applyFill="1" applyAlignment="1"/>
    <xf numFmtId="0" fontId="1" fillId="5" borderId="0" xfId="30" applyFill="1"/>
    <xf numFmtId="165" fontId="40" fillId="5" borderId="0" xfId="8" applyNumberFormat="1" applyFont="1" applyFill="1" applyAlignment="1">
      <alignment horizontal="center"/>
    </xf>
    <xf numFmtId="0" fontId="4" fillId="5" borderId="0" xfId="2" applyFont="1" applyFill="1" applyBorder="1" applyAlignment="1" applyProtection="1"/>
    <xf numFmtId="9" fontId="0" fillId="5" borderId="0" xfId="28" applyFont="1" applyFill="1"/>
    <xf numFmtId="166" fontId="1" fillId="5" borderId="0" xfId="8" applyNumberFormat="1" applyFill="1"/>
    <xf numFmtId="167" fontId="1" fillId="5" borderId="0" xfId="8" applyNumberFormat="1" applyFill="1"/>
    <xf numFmtId="4" fontId="44" fillId="5" borderId="0" xfId="15" applyNumberFormat="1" applyFont="1" applyFill="1" applyBorder="1"/>
    <xf numFmtId="0" fontId="1" fillId="4" borderId="0" xfId="32" applyFont="1" applyFill="1"/>
    <xf numFmtId="0" fontId="1" fillId="3" borderId="0" xfId="32" applyFont="1" applyFill="1"/>
    <xf numFmtId="0" fontId="45" fillId="3" borderId="0" xfId="32" applyFill="1"/>
    <xf numFmtId="0" fontId="45"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6" fillId="3" borderId="0" xfId="18" applyFont="1" applyFill="1"/>
    <xf numFmtId="4" fontId="46" fillId="3" borderId="0" xfId="18" applyNumberFormat="1" applyFont="1" applyFill="1" applyAlignment="1">
      <alignment horizontal="left"/>
    </xf>
    <xf numFmtId="3" fontId="46" fillId="3" borderId="0" xfId="18" applyNumberFormat="1" applyFont="1" applyFill="1" applyAlignment="1">
      <alignment horizontal="left"/>
    </xf>
    <xf numFmtId="0" fontId="20" fillId="3" borderId="0" xfId="18" applyFont="1" applyFill="1"/>
    <xf numFmtId="1" fontId="46"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Border="1" applyAlignment="1">
      <alignment vertical="center"/>
    </xf>
    <xf numFmtId="0" fontId="12" fillId="3" borderId="0" xfId="34" applyFont="1" applyFill="1" applyAlignment="1">
      <alignment vertical="center"/>
    </xf>
    <xf numFmtId="4" fontId="1" fillId="3" borderId="0" xfId="34" applyNumberFormat="1" applyFont="1" applyFill="1" applyAlignment="1">
      <alignment vertical="center"/>
    </xf>
    <xf numFmtId="3" fontId="12" fillId="3" borderId="0" xfId="34" applyNumberFormat="1" applyFont="1" applyFill="1" applyAlignment="1">
      <alignment vertical="center"/>
    </xf>
    <xf numFmtId="0" fontId="38" fillId="3" borderId="0" xfId="34" applyFont="1" applyFill="1" applyAlignment="1">
      <alignment horizontal="right" indent="1"/>
    </xf>
    <xf numFmtId="0" fontId="48" fillId="3" borderId="0" xfId="34" applyFont="1" applyFill="1"/>
    <xf numFmtId="0" fontId="1" fillId="3" borderId="0" xfId="34" applyFont="1" applyFill="1"/>
    <xf numFmtId="9" fontId="1" fillId="3" borderId="0" xfId="34" applyNumberFormat="1" applyFont="1" applyFill="1"/>
    <xf numFmtId="0" fontId="12" fillId="3" borderId="0" xfId="34" applyFont="1" applyFill="1"/>
    <xf numFmtId="1" fontId="38" fillId="3" borderId="0" xfId="5" applyNumberFormat="1" applyFont="1" applyFill="1" applyAlignment="1">
      <alignment horizontal="right" indent="1"/>
    </xf>
    <xf numFmtId="1" fontId="48" fillId="3" borderId="0" xfId="5" applyNumberFormat="1" applyFont="1" applyFill="1"/>
    <xf numFmtId="3" fontId="26" fillId="5" borderId="0" xfId="20" applyNumberFormat="1" applyFont="1" applyFill="1" applyBorder="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6" fillId="0" borderId="0" xfId="20" applyNumberFormat="1" applyFont="1" applyFill="1" applyBorder="1" applyAlignment="1">
      <alignment horizontal="left" vertical="center"/>
    </xf>
    <xf numFmtId="0" fontId="45" fillId="4" borderId="0" xfId="32" applyFill="1" applyAlignment="1">
      <alignment vertical="center"/>
    </xf>
    <xf numFmtId="0" fontId="12" fillId="3" borderId="0" xfId="35" applyFill="1" applyAlignment="1">
      <alignment vertical="center"/>
    </xf>
    <xf numFmtId="0" fontId="45" fillId="3" borderId="0" xfId="32" applyFill="1" applyAlignment="1">
      <alignment vertical="center"/>
    </xf>
    <xf numFmtId="4" fontId="8" fillId="3" borderId="0" xfId="35" applyNumberFormat="1" applyFont="1" applyFill="1" applyBorder="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2"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5"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applyBorder="1"/>
    <xf numFmtId="4" fontId="45" fillId="5" borderId="0" xfId="32" applyNumberFormat="1" applyFill="1" applyBorder="1"/>
    <xf numFmtId="4" fontId="1" fillId="5" borderId="0" xfId="37" applyNumberFormat="1" applyFont="1" applyFill="1" applyBorder="1"/>
    <xf numFmtId="4" fontId="14" fillId="5" borderId="0" xfId="37" quotePrefix="1" applyNumberFormat="1" applyFont="1" applyFill="1" applyBorder="1" applyAlignment="1"/>
    <xf numFmtId="4" fontId="25" fillId="5" borderId="0" xfId="37" quotePrefix="1" applyNumberFormat="1" applyFont="1" applyFill="1" applyBorder="1" applyAlignment="1"/>
    <xf numFmtId="4" fontId="20" fillId="5" borderId="0" xfId="37" applyNumberFormat="1" applyFont="1" applyFill="1" applyBorder="1" applyAlignment="1">
      <alignment horizontal="left"/>
    </xf>
    <xf numFmtId="4" fontId="14" fillId="5" borderId="0" xfId="5" applyNumberFormat="1" applyFont="1" applyFill="1" applyBorder="1"/>
    <xf numFmtId="4" fontId="8" fillId="5" borderId="0" xfId="37" applyNumberFormat="1" applyFont="1" applyFill="1" applyBorder="1"/>
    <xf numFmtId="4" fontId="45" fillId="5" borderId="0" xfId="32" quotePrefix="1" applyNumberFormat="1" applyFill="1" applyBorder="1"/>
    <xf numFmtId="4" fontId="21" fillId="5" borderId="0" xfId="37" applyNumberFormat="1" applyFont="1" applyFill="1" applyBorder="1"/>
    <xf numFmtId="2" fontId="1" fillId="4" borderId="0" xfId="32" applyNumberFormat="1" applyFont="1" applyFill="1"/>
    <xf numFmtId="2" fontId="1" fillId="3" borderId="0" xfId="32" applyNumberFormat="1" applyFont="1" applyFill="1"/>
    <xf numFmtId="2" fontId="45" fillId="3" borderId="0" xfId="32" applyNumberFormat="1" applyFill="1"/>
    <xf numFmtId="2" fontId="45" fillId="4" borderId="0" xfId="32" applyNumberFormat="1" applyFill="1"/>
    <xf numFmtId="2" fontId="1" fillId="4" borderId="0" xfId="32" applyNumberFormat="1" applyFont="1" applyFill="1" applyAlignment="1">
      <alignment vertical="center"/>
    </xf>
    <xf numFmtId="2" fontId="45"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5"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4" fillId="3" borderId="0" xfId="5" applyNumberFormat="1" applyFont="1" applyFill="1"/>
    <xf numFmtId="4" fontId="1" fillId="5" borderId="0" xfId="32" applyNumberFormat="1" applyFont="1" applyFill="1"/>
    <xf numFmtId="4" fontId="45" fillId="0" borderId="0" xfId="32" applyNumberFormat="1"/>
    <xf numFmtId="4" fontId="1" fillId="5" borderId="0" xfId="32" applyNumberFormat="1" applyFont="1" applyFill="1" applyAlignment="1">
      <alignment vertical="center"/>
    </xf>
    <xf numFmtId="4" fontId="45" fillId="5" borderId="0" xfId="32" applyNumberFormat="1" applyFill="1" applyBorder="1" applyAlignment="1">
      <alignment vertical="center"/>
    </xf>
    <xf numFmtId="4" fontId="4" fillId="5" borderId="0" xfId="2" applyNumberFormat="1" applyFill="1" applyBorder="1" applyAlignment="1" applyProtection="1">
      <alignment vertical="center"/>
    </xf>
    <xf numFmtId="4" fontId="45" fillId="4" borderId="0" xfId="32" applyNumberFormat="1" applyFill="1"/>
    <xf numFmtId="4" fontId="1" fillId="4" borderId="0" xfId="32" applyNumberFormat="1" applyFont="1" applyFill="1" applyAlignment="1">
      <alignment vertical="center"/>
    </xf>
    <xf numFmtId="4" fontId="45" fillId="4" borderId="0" xfId="32" applyNumberFormat="1" applyFill="1" applyAlignment="1">
      <alignment vertical="center"/>
    </xf>
    <xf numFmtId="4" fontId="45" fillId="5"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2" fillId="3" borderId="0" xfId="40" applyFill="1" applyAlignment="1">
      <alignment vertical="center"/>
    </xf>
    <xf numFmtId="0" fontId="1" fillId="3" borderId="0" xfId="40" applyFont="1" applyFill="1"/>
    <xf numFmtId="0" fontId="12" fillId="3" borderId="0" xfId="40"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8" fontId="7" fillId="8" borderId="0" xfId="5" applyNumberFormat="1" applyFont="1" applyFill="1" applyBorder="1" applyAlignment="1">
      <alignment horizontal="right" vertical="center" indent="1"/>
    </xf>
    <xf numFmtId="4" fontId="49" fillId="5" borderId="0" xfId="16" applyNumberFormat="1" applyFont="1" applyFill="1" applyBorder="1" applyAlignment="1">
      <alignment horizontal="left" vertical="center"/>
    </xf>
    <xf numFmtId="168" fontId="43"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8"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0" fillId="3" borderId="0" xfId="2" applyFont="1" applyFill="1" applyBorder="1" applyAlignment="1" applyProtection="1">
      <alignment vertical="center"/>
    </xf>
    <xf numFmtId="4" fontId="49" fillId="5" borderId="0" xfId="20" applyNumberFormat="1" applyFont="1" applyFill="1" applyBorder="1" applyAlignment="1">
      <alignment horizontal="right" vertical="center" indent="1"/>
    </xf>
    <xf numFmtId="4" fontId="52" fillId="5" borderId="0" xfId="20" applyNumberFormat="1" applyFont="1" applyFill="1" applyBorder="1" applyAlignment="1">
      <alignment horizontal="right" vertical="center" indent="1"/>
    </xf>
    <xf numFmtId="4" fontId="53" fillId="11" borderId="0" xfId="5" applyNumberFormat="1" applyFont="1" applyFill="1" applyBorder="1" applyAlignment="1">
      <alignment horizontal="left" vertical="center"/>
    </xf>
    <xf numFmtId="4" fontId="43" fillId="5" borderId="0" xfId="5" applyNumberFormat="1" applyFont="1" applyFill="1" applyBorder="1" applyAlignment="1">
      <alignment horizontal="right" vertical="center" indent="1"/>
    </xf>
    <xf numFmtId="169" fontId="34" fillId="11" borderId="0" xfId="4" applyNumberFormat="1" applyFont="1" applyFill="1"/>
    <xf numFmtId="4" fontId="8" fillId="5" borderId="0" xfId="8" applyNumberFormat="1" applyFont="1" applyFill="1" applyAlignment="1">
      <alignment vertical="center"/>
    </xf>
    <xf numFmtId="4" fontId="43" fillId="11" borderId="0" xfId="5" applyNumberFormat="1" applyFont="1" applyFill="1" applyBorder="1" applyAlignment="1">
      <alignment horizontal="right" vertical="center" indent="1"/>
    </xf>
    <xf numFmtId="4" fontId="53" fillId="11" borderId="0" xfId="5" applyNumberFormat="1" applyFont="1" applyFill="1" applyBorder="1" applyAlignment="1">
      <alignment horizontal="right" vertical="center" indent="1"/>
    </xf>
    <xf numFmtId="4" fontId="43" fillId="5" borderId="0" xfId="5" applyNumberFormat="1" applyFont="1" applyFill="1" applyBorder="1" applyAlignment="1">
      <alignment horizontal="right" vertical="center"/>
    </xf>
    <xf numFmtId="169" fontId="43" fillId="5" borderId="0" xfId="4" applyNumberFormat="1" applyFont="1" applyFill="1" applyBorder="1" applyAlignment="1">
      <alignment horizontal="right" vertical="center" indent="1"/>
    </xf>
    <xf numFmtId="0" fontId="31" fillId="5" borderId="0" xfId="0" applyFont="1" applyFill="1" applyAlignment="1">
      <alignment horizontal="right" vertical="center"/>
    </xf>
    <xf numFmtId="0" fontId="34" fillId="11" borderId="0" xfId="0" applyFont="1" applyFill="1" applyAlignment="1">
      <alignment vertical="center"/>
    </xf>
    <xf numFmtId="169" fontId="31" fillId="11" borderId="0" xfId="4" applyNumberFormat="1" applyFont="1" applyFill="1"/>
    <xf numFmtId="170" fontId="31" fillId="11" borderId="0" xfId="4" applyNumberFormat="1" applyFont="1" applyFill="1"/>
    <xf numFmtId="41" fontId="8" fillId="11" borderId="0" xfId="4" applyFont="1" applyFill="1" applyBorder="1" applyAlignment="1">
      <alignment horizontal="right" vertical="center" indent="1"/>
    </xf>
    <xf numFmtId="41" fontId="7" fillId="8" borderId="0" xfId="4" applyFont="1" applyFill="1" applyBorder="1" applyAlignment="1">
      <alignment horizontal="right" vertical="center" indent="1"/>
    </xf>
    <xf numFmtId="164" fontId="31" fillId="11" borderId="0" xfId="41" applyFont="1" applyFill="1"/>
    <xf numFmtId="164" fontId="31" fillId="5" borderId="0" xfId="41" applyFont="1" applyFill="1" applyAlignment="1">
      <alignment horizontal="right" vertical="center"/>
    </xf>
    <xf numFmtId="164" fontId="34" fillId="11" borderId="0" xfId="41" applyFont="1" applyFill="1" applyAlignment="1">
      <alignment vertical="center"/>
    </xf>
    <xf numFmtId="164" fontId="53" fillId="11" borderId="0" xfId="41" applyFont="1" applyFill="1" applyBorder="1" applyAlignment="1">
      <alignment horizontal="left" vertical="center"/>
    </xf>
    <xf numFmtId="164" fontId="43" fillId="11" borderId="0" xfId="41" applyFont="1" applyFill="1" applyBorder="1" applyAlignment="1">
      <alignment horizontal="right" vertical="center" indent="1"/>
    </xf>
    <xf numFmtId="164" fontId="53" fillId="11" borderId="0" xfId="41" applyFont="1" applyFill="1" applyBorder="1" applyAlignment="1">
      <alignment horizontal="right" vertical="center" indent="1"/>
    </xf>
    <xf numFmtId="164" fontId="43" fillId="5" borderId="0" xfId="41" applyFont="1" applyFill="1" applyBorder="1" applyAlignment="1">
      <alignment horizontal="right" vertical="center"/>
    </xf>
    <xf numFmtId="164" fontId="43" fillId="5" borderId="0" xfId="41" applyFont="1" applyFill="1" applyBorder="1" applyAlignment="1">
      <alignment horizontal="right" vertical="center" indent="1"/>
    </xf>
    <xf numFmtId="164" fontId="34" fillId="11" borderId="0" xfId="41" applyFont="1" applyFill="1"/>
    <xf numFmtId="0" fontId="55" fillId="3" borderId="0" xfId="8" applyFont="1" applyFill="1" applyAlignment="1">
      <alignment vertical="center"/>
    </xf>
    <xf numFmtId="169" fontId="32" fillId="11" borderId="0" xfId="4" applyNumberFormat="1" applyFont="1" applyFill="1" applyAlignment="1">
      <alignment horizontal="right"/>
    </xf>
    <xf numFmtId="169" fontId="43"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164" fontId="31" fillId="11" borderId="0" xfId="41" applyFont="1" applyFill="1" applyAlignment="1">
      <alignment horizontal="right"/>
    </xf>
    <xf numFmtId="169" fontId="31" fillId="11" borderId="0" xfId="4" applyNumberFormat="1" applyFont="1" applyFill="1" applyAlignment="1">
      <alignment horizontal="right"/>
    </xf>
    <xf numFmtId="0" fontId="7" fillId="8" borderId="0" xfId="25" applyFont="1" applyFill="1" applyBorder="1" applyAlignment="1">
      <alignment horizontal="right" vertical="center" indent="1"/>
    </xf>
    <xf numFmtId="0" fontId="43" fillId="5" borderId="0" xfId="25" applyFont="1" applyFill="1" applyBorder="1" applyAlignment="1">
      <alignment vertical="center"/>
    </xf>
    <xf numFmtId="0" fontId="43" fillId="5" borderId="0" xfId="25" applyFont="1" applyFill="1" applyBorder="1" applyAlignment="1">
      <alignment horizontal="right" vertical="center" indent="1"/>
    </xf>
    <xf numFmtId="0" fontId="10" fillId="3" borderId="0" xfId="2" applyFont="1" applyFill="1" applyAlignment="1" applyProtection="1">
      <alignment vertical="center"/>
    </xf>
    <xf numFmtId="0" fontId="43" fillId="5" borderId="0" xfId="26" applyNumberFormat="1" applyFont="1" applyFill="1" applyBorder="1" applyAlignment="1">
      <alignment horizontal="left" vertical="center"/>
    </xf>
    <xf numFmtId="11" fontId="49" fillId="5" borderId="0" xfId="26" applyNumberFormat="1" applyFont="1" applyFill="1" applyBorder="1" applyAlignment="1">
      <alignment horizontal="right" vertical="center" indent="1"/>
    </xf>
    <xf numFmtId="49" fontId="49" fillId="5" borderId="0" xfId="26" applyNumberFormat="1" applyFont="1" applyFill="1" applyBorder="1" applyAlignment="1">
      <alignment horizontal="right" vertical="center" indent="1"/>
    </xf>
    <xf numFmtId="0" fontId="7" fillId="8" borderId="0" xfId="25" applyFont="1" applyFill="1" applyBorder="1" applyAlignment="1">
      <alignment vertical="center"/>
    </xf>
    <xf numFmtId="0" fontId="10" fillId="3" borderId="0" xfId="2" applyNumberFormat="1" applyFont="1" applyFill="1" applyAlignment="1" applyProtection="1">
      <alignment vertical="center"/>
    </xf>
    <xf numFmtId="0" fontId="43" fillId="5" borderId="0" xfId="26" applyFont="1" applyFill="1" applyBorder="1" applyAlignment="1"/>
    <xf numFmtId="0" fontId="43" fillId="5" borderId="0" xfId="26" applyNumberFormat="1" applyFont="1" applyFill="1" applyBorder="1" applyAlignment="1">
      <alignment horizontal="left"/>
    </xf>
    <xf numFmtId="0" fontId="43" fillId="5" borderId="0" xfId="26" applyNumberFormat="1" applyFont="1" applyFill="1" applyBorder="1" applyAlignment="1">
      <alignment horizontal="left" indent="1"/>
    </xf>
    <xf numFmtId="0" fontId="43" fillId="5" borderId="0" xfId="26" applyFont="1" applyFill="1" applyBorder="1" applyAlignment="1">
      <alignment horizontal="left"/>
    </xf>
    <xf numFmtId="0" fontId="43" fillId="5" borderId="0" xfId="26" applyFont="1" applyFill="1" applyBorder="1" applyAlignment="1">
      <alignment horizontal="left" indent="1"/>
    </xf>
    <xf numFmtId="0" fontId="43" fillId="5" borderId="0" xfId="25" applyFont="1" applyFill="1" applyBorder="1" applyAlignment="1">
      <alignment horizontal="left" vertical="center" indent="1"/>
    </xf>
    <xf numFmtId="0" fontId="43" fillId="5" borderId="0" xfId="25" applyFont="1" applyFill="1" applyBorder="1" applyAlignment="1">
      <alignment horizontal="left" vertical="center"/>
    </xf>
    <xf numFmtId="0" fontId="49" fillId="5" borderId="0" xfId="26" applyFont="1" applyFill="1" applyBorder="1" applyAlignment="1"/>
    <xf numFmtId="0" fontId="49" fillId="5" borderId="0" xfId="26" applyFont="1" applyFill="1" applyBorder="1" applyAlignment="1">
      <alignment horizontal="left" indent="2"/>
    </xf>
    <xf numFmtId="11" fontId="49" fillId="5" borderId="0" xfId="26" applyNumberFormat="1" applyFont="1" applyFill="1" applyBorder="1" applyAlignment="1">
      <alignment horizontal="right" indent="1"/>
    </xf>
    <xf numFmtId="0" fontId="49" fillId="5" borderId="0" xfId="26" applyNumberFormat="1" applyFont="1" applyFill="1" applyBorder="1" applyAlignment="1"/>
    <xf numFmtId="0" fontId="49" fillId="5" borderId="0" xfId="26" applyNumberFormat="1" applyFont="1" applyFill="1" applyBorder="1" applyAlignment="1">
      <alignment horizontal="left" indent="2"/>
    </xf>
    <xf numFmtId="0" fontId="7" fillId="8" borderId="0" xfId="25" applyFont="1" applyFill="1" applyBorder="1" applyAlignment="1">
      <alignment horizontal="left" vertical="center"/>
    </xf>
    <xf numFmtId="0" fontId="7" fillId="8" borderId="0" xfId="25" applyFont="1" applyFill="1" applyBorder="1" applyAlignment="1">
      <alignment horizontal="left" vertical="center" indent="1"/>
    </xf>
    <xf numFmtId="0" fontId="7" fillId="8" borderId="0" xfId="25" applyFont="1" applyFill="1" applyBorder="1" applyAlignment="1">
      <alignment horizontal="left" vertical="center" indent="2"/>
    </xf>
    <xf numFmtId="4" fontId="10" fillId="5" borderId="0" xfId="2" applyNumberFormat="1" applyFont="1" applyFill="1" applyBorder="1" applyAlignment="1" applyProtection="1"/>
    <xf numFmtId="0" fontId="59" fillId="5" borderId="0" xfId="0" applyFont="1" applyFill="1" applyAlignment="1">
      <alignment vertical="center"/>
    </xf>
    <xf numFmtId="0" fontId="60" fillId="5" borderId="0" xfId="0" applyFont="1" applyFill="1"/>
    <xf numFmtId="41" fontId="43" fillId="11" borderId="0" xfId="4" applyFont="1" applyFill="1" applyBorder="1" applyAlignment="1">
      <alignment horizontal="right" vertical="center" indent="1"/>
    </xf>
    <xf numFmtId="41" fontId="31" fillId="11" borderId="0" xfId="4" applyFont="1" applyFill="1"/>
    <xf numFmtId="41" fontId="34" fillId="11" borderId="0" xfId="4" applyFont="1" applyFill="1"/>
    <xf numFmtId="168" fontId="53" fillId="5" borderId="0" xfId="6" applyNumberFormat="1" applyFont="1" applyFill="1" applyBorder="1" applyAlignment="1">
      <alignment horizontal="right" vertical="center"/>
    </xf>
    <xf numFmtId="168" fontId="8" fillId="5" borderId="0" xfId="6" applyNumberFormat="1" applyFont="1" applyFill="1" applyBorder="1" applyAlignment="1">
      <alignment horizontal="right" vertical="center"/>
    </xf>
    <xf numFmtId="1" fontId="50" fillId="19" borderId="0" xfId="5" applyNumberFormat="1" applyFont="1" applyFill="1" applyBorder="1" applyAlignment="1">
      <alignment horizontal="left" vertical="center"/>
    </xf>
    <xf numFmtId="1" fontId="55"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8" fontId="1" fillId="11" borderId="0" xfId="6" applyNumberFormat="1" applyFont="1" applyFill="1" applyBorder="1" applyAlignment="1">
      <alignment horizontal="right" vertical="center"/>
    </xf>
    <xf numFmtId="168" fontId="43" fillId="11" borderId="0" xfId="6" applyNumberFormat="1" applyFont="1" applyFill="1" applyBorder="1" applyAlignment="1">
      <alignment horizontal="right" vertical="center"/>
    </xf>
    <xf numFmtId="168" fontId="53" fillId="11" borderId="0" xfId="6" applyNumberFormat="1" applyFont="1" applyFill="1" applyBorder="1" applyAlignment="1">
      <alignment horizontal="right" vertical="center"/>
    </xf>
    <xf numFmtId="4" fontId="43" fillId="8" borderId="12" xfId="14" applyNumberFormat="1" applyFont="1" applyFill="1" applyBorder="1" applyAlignment="1">
      <alignment horizontal="center" vertical="center" wrapText="1"/>
    </xf>
    <xf numFmtId="4" fontId="43" fillId="8" borderId="13" xfId="14" applyNumberFormat="1" applyFont="1" applyFill="1" applyBorder="1" applyAlignment="1">
      <alignment horizontal="center" vertical="center" wrapText="1"/>
    </xf>
    <xf numFmtId="4" fontId="43" fillId="8" borderId="10" xfId="14" applyNumberFormat="1" applyFont="1" applyFill="1" applyBorder="1" applyAlignment="1">
      <alignment horizontal="center" vertical="center" wrapText="1"/>
    </xf>
    <xf numFmtId="4" fontId="43" fillId="8" borderId="13" xfId="14" quotePrefix="1" applyNumberFormat="1" applyFont="1" applyFill="1" applyBorder="1" applyAlignment="1">
      <alignment horizontal="center" vertical="center" wrapText="1"/>
    </xf>
    <xf numFmtId="4" fontId="43" fillId="8" borderId="12" xfId="15" applyNumberFormat="1" applyFont="1" applyFill="1" applyBorder="1" applyAlignment="1">
      <alignment horizontal="center" vertical="center" wrapText="1"/>
    </xf>
    <xf numFmtId="4" fontId="43" fillId="8" borderId="13" xfId="15" applyNumberFormat="1" applyFont="1" applyFill="1" applyBorder="1" applyAlignment="1">
      <alignment horizontal="center" vertical="center" wrapText="1"/>
    </xf>
    <xf numFmtId="4" fontId="43" fillId="11" borderId="7" xfId="14" applyNumberFormat="1" applyFont="1" applyFill="1" applyBorder="1" applyAlignment="1">
      <alignment horizontal="center" vertical="center" wrapText="1"/>
    </xf>
    <xf numFmtId="4" fontId="43" fillId="11" borderId="0" xfId="14" applyNumberFormat="1" applyFont="1" applyFill="1" applyBorder="1" applyAlignment="1">
      <alignment horizontal="center" vertical="center" wrapText="1"/>
    </xf>
    <xf numFmtId="4" fontId="43" fillId="11" borderId="0" xfId="14" quotePrefix="1" applyNumberFormat="1" applyFont="1" applyFill="1" applyBorder="1" applyAlignment="1">
      <alignment horizontal="center" vertical="center" wrapText="1"/>
    </xf>
    <xf numFmtId="4" fontId="43" fillId="11" borderId="20" xfId="15" applyNumberFormat="1" applyFont="1" applyFill="1" applyBorder="1" applyAlignment="1">
      <alignment horizontal="center" vertical="center" wrapText="1"/>
    </xf>
    <xf numFmtId="4" fontId="43" fillId="11" borderId="0" xfId="15" applyNumberFormat="1" applyFont="1" applyFill="1" applyBorder="1" applyAlignment="1">
      <alignment horizontal="center" vertical="center" wrapText="1"/>
    </xf>
    <xf numFmtId="4" fontId="43" fillId="11" borderId="1" xfId="15" applyNumberFormat="1" applyFont="1" applyFill="1" applyBorder="1" applyAlignment="1">
      <alignment horizontal="center" vertical="center" wrapText="1"/>
    </xf>
    <xf numFmtId="4" fontId="43" fillId="11" borderId="0" xfId="5" applyNumberFormat="1" applyFont="1" applyFill="1" applyBorder="1" applyAlignment="1">
      <alignment horizontal="right" vertical="center"/>
    </xf>
    <xf numFmtId="169" fontId="43" fillId="11" borderId="0" xfId="4" applyNumberFormat="1" applyFont="1" applyFill="1" applyBorder="1" applyAlignment="1">
      <alignment horizontal="right" vertical="center" indent="1"/>
    </xf>
    <xf numFmtId="4" fontId="51" fillId="11" borderId="0" xfId="20" applyNumberFormat="1" applyFont="1" applyFill="1" applyBorder="1" applyAlignment="1">
      <alignment horizontal="left" vertical="center"/>
    </xf>
    <xf numFmtId="169" fontId="31" fillId="11" borderId="0" xfId="4" applyNumberFormat="1" applyFont="1" applyFill="1" applyAlignment="1">
      <alignment horizontal="right" vertical="center"/>
    </xf>
    <xf numFmtId="168" fontId="14" fillId="11" borderId="0" xfId="6" applyNumberFormat="1" applyFont="1" applyFill="1" applyBorder="1" applyAlignment="1">
      <alignment horizontal="right" vertical="center"/>
    </xf>
    <xf numFmtId="0" fontId="43" fillId="3" borderId="0" xfId="40" applyFont="1" applyFill="1" applyAlignment="1">
      <alignment vertical="center"/>
    </xf>
    <xf numFmtId="0" fontId="53" fillId="8" borderId="0" xfId="25" applyFont="1" applyFill="1" applyBorder="1" applyAlignment="1">
      <alignment horizontal="right" vertical="center" indent="1"/>
    </xf>
    <xf numFmtId="3" fontId="43" fillId="5" borderId="0" xfId="25" applyNumberFormat="1" applyFont="1" applyFill="1" applyBorder="1" applyAlignment="1">
      <alignment horizontal="center" vertical="center"/>
    </xf>
    <xf numFmtId="171" fontId="43" fillId="5" borderId="0" xfId="25" applyNumberFormat="1" applyFont="1" applyFill="1" applyBorder="1" applyAlignment="1">
      <alignment horizontal="center" vertical="center"/>
    </xf>
    <xf numFmtId="0" fontId="43" fillId="5" borderId="0" xfId="25" applyFont="1" applyFill="1" applyBorder="1" applyAlignment="1">
      <alignment horizontal="center" vertical="center"/>
    </xf>
    <xf numFmtId="0" fontId="14" fillId="5" borderId="0" xfId="8" applyFont="1" applyFill="1" applyBorder="1"/>
    <xf numFmtId="0" fontId="61" fillId="8" borderId="35" xfId="8" applyFont="1" applyFill="1" applyBorder="1" applyAlignment="1">
      <alignment horizontal="center" vertical="center"/>
    </xf>
    <xf numFmtId="0" fontId="43"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3" fillId="11" borderId="35" xfId="8" applyFont="1" applyFill="1" applyBorder="1" applyAlignment="1">
      <alignment wrapText="1"/>
    </xf>
    <xf numFmtId="0" fontId="43" fillId="11" borderId="35" xfId="8" applyFont="1" applyFill="1" applyBorder="1" applyAlignment="1">
      <alignment horizontal="left" vertical="center" wrapText="1"/>
    </xf>
    <xf numFmtId="0" fontId="43" fillId="11" borderId="35" xfId="8" applyFont="1" applyFill="1" applyBorder="1" applyAlignment="1">
      <alignment vertical="center" wrapText="1"/>
    </xf>
    <xf numFmtId="0" fontId="43" fillId="11" borderId="37" xfId="8" applyFont="1" applyFill="1" applyBorder="1" applyAlignment="1">
      <alignment horizontal="justify" vertical="center"/>
    </xf>
    <xf numFmtId="0" fontId="61" fillId="8" borderId="36" xfId="8" applyFont="1" applyFill="1" applyBorder="1" applyAlignment="1">
      <alignment horizontal="center" vertical="center"/>
    </xf>
    <xf numFmtId="0" fontId="43" fillId="11" borderId="37" xfId="8" applyFont="1" applyFill="1" applyBorder="1" applyAlignment="1">
      <alignment horizontal="left" vertical="center" wrapText="1"/>
    </xf>
    <xf numFmtId="0" fontId="43" fillId="11" borderId="37" xfId="8" applyFont="1" applyFill="1" applyBorder="1" applyAlignment="1">
      <alignment vertical="center" wrapText="1"/>
    </xf>
    <xf numFmtId="0" fontId="43" fillId="11" borderId="39" xfId="8" applyFont="1" applyFill="1" applyBorder="1" applyAlignment="1">
      <alignment horizontal="justify" vertical="center"/>
    </xf>
    <xf numFmtId="0" fontId="43" fillId="11" borderId="39" xfId="8" applyFont="1" applyFill="1" applyBorder="1"/>
    <xf numFmtId="0" fontId="43" fillId="11" borderId="38" xfId="8" applyFont="1" applyFill="1" applyBorder="1" applyAlignment="1">
      <alignment horizontal="left" vertical="center" wrapText="1"/>
    </xf>
    <xf numFmtId="0" fontId="43" fillId="11" borderId="39" xfId="8" applyFont="1" applyFill="1" applyBorder="1" applyAlignment="1">
      <alignment vertical="center" wrapText="1"/>
    </xf>
    <xf numFmtId="0" fontId="43" fillId="11" borderId="38" xfId="8" applyFont="1" applyFill="1" applyBorder="1"/>
    <xf numFmtId="0" fontId="43" fillId="11" borderId="37" xfId="8" applyFont="1" applyFill="1" applyBorder="1" applyAlignment="1">
      <alignment vertical="center"/>
    </xf>
    <xf numFmtId="0" fontId="43" fillId="11" borderId="39" xfId="8" applyFont="1" applyFill="1" applyBorder="1" applyAlignment="1">
      <alignment vertical="center"/>
    </xf>
    <xf numFmtId="49" fontId="43" fillId="11" borderId="38" xfId="8" applyNumberFormat="1" applyFont="1" applyFill="1" applyBorder="1" applyAlignment="1">
      <alignment vertical="center"/>
    </xf>
    <xf numFmtId="0" fontId="43" fillId="11" borderId="38" xfId="8" applyFont="1" applyFill="1" applyBorder="1" applyAlignment="1">
      <alignment horizontal="left" wrapText="1"/>
    </xf>
    <xf numFmtId="49" fontId="43" fillId="11" borderId="39" xfId="8" applyNumberFormat="1" applyFont="1" applyFill="1" applyBorder="1" applyAlignment="1">
      <alignment horizontal="left" vertical="center" indent="1"/>
    </xf>
    <xf numFmtId="0" fontId="43" fillId="11" borderId="39" xfId="8" applyFont="1" applyFill="1" applyBorder="1" applyAlignment="1">
      <alignment horizontal="left" vertical="center" indent="1"/>
    </xf>
    <xf numFmtId="0" fontId="68" fillId="5" borderId="0" xfId="0" applyFont="1" applyFill="1" applyAlignment="1">
      <alignment vertical="center"/>
    </xf>
    <xf numFmtId="0" fontId="17" fillId="3" borderId="0" xfId="8" applyFont="1" applyFill="1" applyBorder="1" applyAlignment="1">
      <alignment horizontal="left"/>
    </xf>
    <xf numFmtId="0" fontId="8" fillId="3" borderId="0" xfId="8" applyFont="1" applyFill="1" applyBorder="1" applyAlignment="1">
      <alignment horizontal="left"/>
    </xf>
    <xf numFmtId="0" fontId="36" fillId="3" borderId="0" xfId="8" applyFont="1" applyFill="1" applyBorder="1" applyAlignment="1">
      <alignment horizontal="center"/>
    </xf>
    <xf numFmtId="0" fontId="16" fillId="3" borderId="0" xfId="8" applyFont="1" applyFill="1" applyBorder="1" applyAlignment="1">
      <alignment horizontal="center"/>
    </xf>
    <xf numFmtId="0" fontId="15" fillId="3" borderId="0" xfId="8" applyFont="1" applyFill="1" applyBorder="1"/>
    <xf numFmtId="0" fontId="8" fillId="3" borderId="0" xfId="8" applyFont="1" applyFill="1" applyBorder="1"/>
    <xf numFmtId="0" fontId="69" fillId="5" borderId="0" xfId="0" applyFont="1" applyFill="1" applyAlignment="1">
      <alignment horizontal="left"/>
    </xf>
    <xf numFmtId="0" fontId="69" fillId="5" borderId="0" xfId="0" applyFont="1" applyFill="1" applyAlignment="1">
      <alignment horizontal="left" vertical="center"/>
    </xf>
    <xf numFmtId="0" fontId="70" fillId="5" borderId="0" xfId="0" applyFont="1" applyFill="1"/>
    <xf numFmtId="0" fontId="60" fillId="5" borderId="0" xfId="0" applyFont="1" applyFill="1" applyAlignment="1">
      <alignment vertical="center"/>
    </xf>
    <xf numFmtId="0" fontId="1" fillId="3" borderId="0" xfId="8" applyFont="1" applyFill="1" applyBorder="1" applyAlignment="1">
      <alignment vertical="center"/>
    </xf>
    <xf numFmtId="0" fontId="1" fillId="3" borderId="0" xfId="8" applyFill="1" applyBorder="1" applyAlignment="1">
      <alignment vertical="center"/>
    </xf>
    <xf numFmtId="0" fontId="55" fillId="3" borderId="0" xfId="8" applyFont="1" applyFill="1" applyBorder="1" applyAlignment="1">
      <alignment vertical="center"/>
    </xf>
    <xf numFmtId="0" fontId="56" fillId="3" borderId="0" xfId="2" quotePrefix="1" applyFont="1" applyFill="1" applyBorder="1" applyAlignment="1" applyProtection="1">
      <alignment vertical="center"/>
    </xf>
    <xf numFmtId="0" fontId="71" fillId="7" borderId="0" xfId="8" applyFont="1" applyFill="1" applyBorder="1" applyAlignment="1">
      <alignment vertical="center"/>
    </xf>
    <xf numFmtId="0" fontId="61" fillId="7" borderId="0" xfId="8" applyFont="1" applyFill="1" applyBorder="1" applyAlignment="1">
      <alignment vertical="center"/>
    </xf>
    <xf numFmtId="0" fontId="55" fillId="12" borderId="0" xfId="8" applyFont="1" applyFill="1" applyBorder="1" applyAlignment="1">
      <alignment vertical="center"/>
    </xf>
    <xf numFmtId="0" fontId="1" fillId="12" borderId="0" xfId="8" applyFont="1" applyFill="1" applyBorder="1"/>
    <xf numFmtId="0" fontId="19" fillId="12" borderId="0" xfId="8" applyFont="1" applyFill="1" applyBorder="1"/>
    <xf numFmtId="0" fontId="56" fillId="12" borderId="0" xfId="2" applyFont="1" applyFill="1" applyBorder="1" applyAlignment="1" applyProtection="1">
      <alignment horizontal="left" vertical="center"/>
    </xf>
    <xf numFmtId="0" fontId="62" fillId="3" borderId="0" xfId="8" applyFont="1" applyFill="1" applyBorder="1" applyAlignment="1">
      <alignment vertical="center"/>
    </xf>
    <xf numFmtId="0" fontId="62" fillId="3" borderId="0" xfId="8" applyFont="1" applyFill="1" applyAlignment="1">
      <alignment vertical="center"/>
    </xf>
    <xf numFmtId="0" fontId="72" fillId="7" borderId="0" xfId="2" applyFont="1" applyFill="1" applyBorder="1" applyAlignment="1" applyProtection="1">
      <alignment vertical="center"/>
    </xf>
    <xf numFmtId="0" fontId="8" fillId="3" borderId="0" xfId="8" applyFont="1" applyFill="1" applyBorder="1" applyAlignment="1">
      <alignment vertical="center"/>
    </xf>
    <xf numFmtId="0" fontId="8" fillId="3" borderId="0" xfId="8" applyFont="1" applyFill="1" applyAlignment="1">
      <alignment vertical="center"/>
    </xf>
    <xf numFmtId="0" fontId="72" fillId="18" borderId="0" xfId="2" applyFont="1" applyFill="1" applyBorder="1" applyAlignment="1" applyProtection="1">
      <alignment vertical="center"/>
    </xf>
    <xf numFmtId="0" fontId="10" fillId="18" borderId="0" xfId="2" applyFont="1" applyFill="1" applyBorder="1" applyAlignment="1" applyProtection="1">
      <alignment vertical="center"/>
    </xf>
    <xf numFmtId="0" fontId="43" fillId="3" borderId="0" xfId="8" applyFont="1" applyFill="1" applyBorder="1" applyAlignment="1">
      <alignment vertical="center"/>
    </xf>
    <xf numFmtId="0" fontId="72" fillId="16" borderId="0" xfId="2" applyFont="1" applyFill="1" applyBorder="1" applyAlignment="1" applyProtection="1">
      <alignment vertical="center"/>
    </xf>
    <xf numFmtId="0" fontId="43" fillId="7" borderId="0" xfId="8" applyFont="1" applyFill="1" applyBorder="1" applyAlignment="1">
      <alignment vertical="center"/>
    </xf>
    <xf numFmtId="0" fontId="53" fillId="7" borderId="0" xfId="8" applyFont="1" applyFill="1" applyBorder="1" applyAlignment="1">
      <alignment vertical="center"/>
    </xf>
    <xf numFmtId="0" fontId="43" fillId="18" borderId="0" xfId="8" applyFont="1" applyFill="1" applyBorder="1" applyAlignment="1">
      <alignment vertical="center"/>
    </xf>
    <xf numFmtId="0" fontId="43" fillId="16" borderId="0" xfId="8" applyFont="1" applyFill="1" applyBorder="1" applyAlignment="1">
      <alignment vertical="center"/>
    </xf>
    <xf numFmtId="0" fontId="53" fillId="18" borderId="0" xfId="8" applyFont="1" applyFill="1" applyBorder="1" applyAlignment="1">
      <alignment vertical="center"/>
    </xf>
    <xf numFmtId="1" fontId="33" fillId="17" borderId="0" xfId="5" applyNumberFormat="1" applyFont="1" applyFill="1" applyBorder="1" applyAlignment="1">
      <alignment vertical="center"/>
    </xf>
    <xf numFmtId="4" fontId="53" fillId="11" borderId="0" xfId="19" applyNumberFormat="1" applyFont="1" applyFill="1" applyBorder="1" applyAlignment="1">
      <alignment horizontal="left" vertical="center"/>
    </xf>
    <xf numFmtId="0" fontId="62" fillId="3" borderId="0" xfId="8" applyFont="1" applyFill="1"/>
    <xf numFmtId="168" fontId="43" fillId="7" borderId="0" xfId="6" applyNumberFormat="1" applyFont="1" applyFill="1" applyBorder="1" applyAlignment="1">
      <alignment horizontal="right" vertical="center"/>
    </xf>
    <xf numFmtId="168" fontId="53" fillId="8" borderId="0" xfId="6" applyNumberFormat="1" applyFont="1" applyFill="1" applyBorder="1" applyAlignment="1">
      <alignment horizontal="right" vertical="center"/>
    </xf>
    <xf numFmtId="1" fontId="50" fillId="5" borderId="0" xfId="5" applyNumberFormat="1" applyFont="1" applyFill="1" applyBorder="1" applyAlignment="1">
      <alignment horizontal="left" vertical="center" indent="1"/>
    </xf>
    <xf numFmtId="0" fontId="63" fillId="7" borderId="0" xfId="17" applyFont="1" applyFill="1" applyBorder="1" applyAlignment="1">
      <alignment horizontal="left" vertical="center" indent="3"/>
    </xf>
    <xf numFmtId="3" fontId="63" fillId="7" borderId="0" xfId="17" applyNumberFormat="1" applyFont="1" applyFill="1" applyBorder="1" applyAlignment="1">
      <alignment horizontal="left" vertical="center" indent="3"/>
    </xf>
    <xf numFmtId="1" fontId="55" fillId="7" borderId="0" xfId="5" applyNumberFormat="1" applyFont="1" applyFill="1" applyBorder="1" applyAlignment="1">
      <alignment horizontal="left" vertical="center" indent="3"/>
    </xf>
    <xf numFmtId="0" fontId="30" fillId="8" borderId="0" xfId="0" applyFont="1" applyFill="1"/>
    <xf numFmtId="0" fontId="55" fillId="3" borderId="0" xfId="40" applyFont="1" applyFill="1" applyAlignment="1">
      <alignment vertical="center"/>
    </xf>
    <xf numFmtId="1" fontId="53" fillId="5" borderId="0" xfId="5" applyNumberFormat="1" applyFont="1" applyFill="1" applyBorder="1" applyAlignment="1">
      <alignment horizontal="left" vertical="center" indent="2"/>
    </xf>
    <xf numFmtId="0" fontId="52" fillId="7" borderId="0" xfId="17" applyFont="1" applyFill="1" applyBorder="1" applyAlignment="1">
      <alignment horizontal="left" vertical="center" indent="4"/>
    </xf>
    <xf numFmtId="3" fontId="52" fillId="7" borderId="0" xfId="17" applyNumberFormat="1" applyFont="1" applyFill="1" applyBorder="1" applyAlignment="1">
      <alignment horizontal="left" vertical="center" indent="4"/>
    </xf>
    <xf numFmtId="3" fontId="1" fillId="5" borderId="0" xfId="8" applyNumberFormat="1" applyFont="1" applyFill="1"/>
    <xf numFmtId="0" fontId="7" fillId="5" borderId="0" xfId="8" applyFont="1" applyFill="1"/>
    <xf numFmtId="17" fontId="18" fillId="5" borderId="0" xfId="8" applyNumberFormat="1" applyFont="1" applyFill="1" applyBorder="1" applyAlignment="1">
      <alignment horizontal="center"/>
    </xf>
    <xf numFmtId="0" fontId="17" fillId="5" borderId="0" xfId="8" applyFont="1" applyFill="1" applyBorder="1"/>
    <xf numFmtId="0" fontId="73" fillId="5" borderId="0" xfId="8" applyFont="1" applyFill="1" applyBorder="1" applyAlignment="1">
      <alignment horizontal="left" vertical="center"/>
    </xf>
    <xf numFmtId="0" fontId="73" fillId="5" borderId="0" xfId="8" applyFont="1" applyFill="1" applyBorder="1" applyAlignment="1">
      <alignment vertical="center"/>
    </xf>
    <xf numFmtId="0" fontId="35" fillId="5" borderId="0" xfId="8" applyFont="1" applyFill="1" applyBorder="1" applyAlignment="1">
      <alignment horizontal="center"/>
    </xf>
    <xf numFmtId="0" fontId="1" fillId="5" borderId="0" xfId="8" applyFont="1" applyFill="1" applyAlignment="1">
      <alignment vertical="center"/>
    </xf>
    <xf numFmtId="169" fontId="8" fillId="9" borderId="9" xfId="4" applyNumberFormat="1" applyFont="1" applyFill="1" applyBorder="1" applyAlignment="1">
      <alignment horizontal="center" vertical="center"/>
    </xf>
    <xf numFmtId="4" fontId="43" fillId="11" borderId="12" xfId="14" applyNumberFormat="1" applyFont="1" applyFill="1" applyBorder="1" applyAlignment="1">
      <alignment horizontal="center" vertical="center" wrapText="1"/>
    </xf>
    <xf numFmtId="169" fontId="43" fillId="5" borderId="9" xfId="4" applyNumberFormat="1" applyFont="1" applyFill="1" applyBorder="1" applyAlignment="1">
      <alignment horizontal="center" vertical="center"/>
    </xf>
    <xf numFmtId="169" fontId="43" fillId="5" borderId="11" xfId="4" applyNumberFormat="1" applyFont="1" applyFill="1" applyBorder="1" applyAlignment="1">
      <alignment horizontal="center" vertical="center"/>
    </xf>
    <xf numFmtId="169" fontId="8" fillId="9" borderId="40" xfId="4"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169" fontId="7" fillId="8" borderId="0" xfId="4" applyNumberFormat="1" applyFont="1" applyFill="1" applyBorder="1" applyAlignment="1">
      <alignment horizontal="right" vertical="center" indent="1"/>
    </xf>
    <xf numFmtId="4" fontId="7" fillId="8" borderId="0" xfId="5" applyNumberFormat="1" applyFont="1" applyFill="1" applyBorder="1" applyAlignment="1">
      <alignment horizontal="center" vertical="center"/>
    </xf>
    <xf numFmtId="164" fontId="8" fillId="11" borderId="0" xfId="41" applyFont="1" applyFill="1" applyBorder="1" applyAlignment="1">
      <alignment horizontal="right" vertical="center" indent="1"/>
    </xf>
    <xf numFmtId="164" fontId="7" fillId="8" borderId="0" xfId="41" applyFont="1" applyFill="1" applyBorder="1" applyAlignment="1">
      <alignment horizontal="left" vertical="center"/>
    </xf>
    <xf numFmtId="164" fontId="7" fillId="8" borderId="0" xfId="41" applyFont="1" applyFill="1" applyBorder="1" applyAlignment="1">
      <alignment horizontal="right" vertical="center" indent="1"/>
    </xf>
    <xf numFmtId="0" fontId="34" fillId="11" borderId="0" xfId="0" applyFont="1" applyFill="1"/>
    <xf numFmtId="4" fontId="39" fillId="5" borderId="0" xfId="8" applyNumberFormat="1" applyFont="1" applyFill="1"/>
    <xf numFmtId="4" fontId="74" fillId="5" borderId="0" xfId="8" applyNumberFormat="1" applyFont="1" applyFill="1"/>
    <xf numFmtId="4" fontId="75" fillId="5" borderId="0" xfId="8" applyNumberFormat="1" applyFont="1" applyFill="1"/>
    <xf numFmtId="4" fontId="37" fillId="5" borderId="0" xfId="25" applyNumberFormat="1" applyFont="1" applyFill="1" applyBorder="1" applyAlignment="1">
      <alignment horizontal="right" vertical="center" indent="1"/>
    </xf>
    <xf numFmtId="4" fontId="75" fillId="5" borderId="0" xfId="25" applyNumberFormat="1" applyFont="1" applyFill="1" applyBorder="1" applyAlignment="1">
      <alignment horizontal="right" vertical="center" indent="1"/>
    </xf>
    <xf numFmtId="4" fontId="75" fillId="5" borderId="0" xfId="6" applyNumberFormat="1" applyFont="1" applyFill="1"/>
    <xf numFmtId="0" fontId="75" fillId="5" borderId="0" xfId="8" applyFont="1" applyFill="1" applyBorder="1"/>
    <xf numFmtId="1" fontId="75" fillId="5" borderId="0" xfId="8" applyNumberFormat="1" applyFont="1" applyFill="1"/>
    <xf numFmtId="3" fontId="75" fillId="5" borderId="0" xfId="8" applyNumberFormat="1" applyFont="1" applyFill="1" applyBorder="1"/>
    <xf numFmtId="3" fontId="75" fillId="5" borderId="0" xfId="8" applyNumberFormat="1" applyFont="1" applyFill="1"/>
    <xf numFmtId="175" fontId="75" fillId="5" borderId="0" xfId="6" applyNumberFormat="1" applyFont="1" applyFill="1"/>
    <xf numFmtId="3" fontId="37" fillId="5" borderId="0" xfId="8" applyNumberFormat="1" applyFont="1" applyFill="1"/>
    <xf numFmtId="175" fontId="75" fillId="5" borderId="0" xfId="25" applyNumberFormat="1" applyFont="1" applyFill="1" applyBorder="1" applyAlignment="1">
      <alignment horizontal="right" vertical="center" indent="1"/>
    </xf>
    <xf numFmtId="176" fontId="75" fillId="5" borderId="0" xfId="41" applyNumberFormat="1" applyFont="1" applyFill="1"/>
    <xf numFmtId="177" fontId="75" fillId="5" borderId="0" xfId="6" applyNumberFormat="1" applyFont="1" applyFill="1"/>
    <xf numFmtId="3" fontId="76" fillId="5" borderId="0" xfId="30" applyNumberFormat="1" applyFont="1" applyFill="1" applyAlignment="1">
      <alignment horizontal="left"/>
    </xf>
    <xf numFmtId="4" fontId="39" fillId="5" borderId="0" xfId="8" applyNumberFormat="1" applyFont="1" applyFill="1" applyAlignment="1">
      <alignment vertical="center" wrapText="1"/>
    </xf>
    <xf numFmtId="2" fontId="75" fillId="5" borderId="0" xfId="8" applyNumberFormat="1" applyFont="1" applyFill="1"/>
    <xf numFmtId="0" fontId="75" fillId="5" borderId="0" xfId="31" applyFont="1" applyFill="1" applyBorder="1" applyAlignment="1" applyProtection="1">
      <alignment horizontal="center"/>
      <protection locked="0"/>
    </xf>
    <xf numFmtId="176" fontId="75" fillId="5" borderId="0" xfId="8" applyNumberFormat="1" applyFont="1" applyFill="1"/>
    <xf numFmtId="4" fontId="37" fillId="5" borderId="0" xfId="8" applyNumberFormat="1" applyFont="1" applyFill="1"/>
    <xf numFmtId="4" fontId="75" fillId="5" borderId="0" xfId="8" applyNumberFormat="1" applyFont="1" applyFill="1" applyBorder="1" applyAlignment="1">
      <alignment vertical="center"/>
    </xf>
    <xf numFmtId="4" fontId="75" fillId="5" borderId="0" xfId="8" applyNumberFormat="1" applyFont="1" applyFill="1" applyAlignment="1">
      <alignment horizontal="right"/>
    </xf>
    <xf numFmtId="0" fontId="77" fillId="5" borderId="0" xfId="0" applyFont="1" applyFill="1"/>
    <xf numFmtId="169" fontId="34" fillId="11" borderId="0" xfId="4" applyNumberFormat="1" applyFont="1" applyFill="1" applyAlignment="1">
      <alignment horizontal="center" vertical="center"/>
    </xf>
    <xf numFmtId="4" fontId="78" fillId="5" borderId="0" xfId="14" applyNumberFormat="1" applyFont="1" applyFill="1" applyBorder="1" applyAlignment="1"/>
    <xf numFmtId="4" fontId="79" fillId="14" borderId="0" xfId="14" applyNumberFormat="1" applyFont="1" applyFill="1" applyBorder="1" applyAlignment="1">
      <alignment vertical="center"/>
    </xf>
    <xf numFmtId="4" fontId="78" fillId="8" borderId="0" xfId="15" applyNumberFormat="1" applyFont="1" applyFill="1" applyBorder="1" applyAlignment="1">
      <alignment vertical="center" wrapText="1"/>
    </xf>
    <xf numFmtId="4" fontId="80" fillId="8" borderId="0" xfId="15" applyNumberFormat="1" applyFont="1" applyFill="1" applyBorder="1" applyAlignment="1">
      <alignment vertical="center" wrapText="1"/>
    </xf>
    <xf numFmtId="4" fontId="78" fillId="8" borderId="0" xfId="14" applyNumberFormat="1" applyFont="1" applyFill="1" applyBorder="1" applyAlignment="1">
      <alignment horizontal="center" vertical="center" wrapText="1"/>
    </xf>
    <xf numFmtId="4" fontId="78" fillId="8" borderId="0" xfId="14" quotePrefix="1" applyNumberFormat="1" applyFont="1" applyFill="1" applyBorder="1" applyAlignment="1">
      <alignment horizontal="center" vertical="center" wrapText="1"/>
    </xf>
    <xf numFmtId="4" fontId="78" fillId="8" borderId="0" xfId="15" applyNumberFormat="1" applyFont="1" applyFill="1" applyBorder="1" applyAlignment="1">
      <alignment horizontal="center" vertical="center" wrapText="1"/>
    </xf>
    <xf numFmtId="4" fontId="78" fillId="14" borderId="0" xfId="14" applyNumberFormat="1" applyFont="1" applyFill="1" applyBorder="1" applyAlignment="1">
      <alignment vertical="center"/>
    </xf>
    <xf numFmtId="4" fontId="78" fillId="7" borderId="0" xfId="2" applyNumberFormat="1" applyFont="1" applyFill="1" applyBorder="1" applyAlignment="1" applyProtection="1">
      <alignment vertical="center"/>
    </xf>
    <xf numFmtId="178" fontId="78" fillId="5" borderId="0" xfId="4" applyNumberFormat="1" applyFont="1" applyFill="1" applyBorder="1" applyAlignment="1">
      <alignment horizontal="center" vertical="center"/>
    </xf>
    <xf numFmtId="178" fontId="78" fillId="10" borderId="0" xfId="4" applyNumberFormat="1" applyFont="1" applyFill="1" applyBorder="1" applyAlignment="1">
      <alignment horizontal="center" vertical="center"/>
    </xf>
    <xf numFmtId="178" fontId="78" fillId="7" borderId="0" xfId="4" applyNumberFormat="1" applyFont="1" applyFill="1" applyBorder="1" applyAlignment="1">
      <alignment horizontal="center" vertical="center"/>
    </xf>
    <xf numFmtId="4" fontId="78" fillId="7" borderId="0" xfId="2" applyNumberFormat="1" applyFont="1" applyFill="1" applyBorder="1" applyAlignment="1" applyProtection="1">
      <alignment horizontal="left" vertical="center"/>
    </xf>
    <xf numFmtId="178" fontId="81" fillId="5" borderId="0" xfId="4" applyNumberFormat="1" applyFont="1" applyFill="1" applyBorder="1" applyAlignment="1"/>
    <xf numFmtId="4" fontId="78" fillId="9" borderId="0" xfId="2" applyNumberFormat="1" applyFont="1" applyFill="1" applyBorder="1" applyAlignment="1" applyProtection="1">
      <alignment horizontal="left" vertical="center"/>
    </xf>
    <xf numFmtId="178" fontId="78" fillId="9" borderId="0" xfId="41" applyNumberFormat="1" applyFont="1" applyFill="1" applyBorder="1" applyAlignment="1">
      <alignment horizontal="center" vertical="center"/>
    </xf>
    <xf numFmtId="178" fontId="78" fillId="9" borderId="0" xfId="4" applyNumberFormat="1" applyFont="1" applyFill="1" applyBorder="1" applyAlignment="1">
      <alignment horizontal="center" vertical="center"/>
    </xf>
    <xf numFmtId="178" fontId="80" fillId="7" borderId="0" xfId="4" applyNumberFormat="1" applyFont="1" applyFill="1" applyBorder="1" applyAlignment="1">
      <alignment horizontal="center" vertical="center"/>
    </xf>
    <xf numFmtId="4" fontId="80" fillId="7" borderId="0" xfId="2" applyNumberFormat="1" applyFont="1" applyFill="1" applyBorder="1" applyAlignment="1" applyProtection="1">
      <alignment vertical="center"/>
    </xf>
    <xf numFmtId="4" fontId="80" fillId="9" borderId="0" xfId="2" applyNumberFormat="1" applyFont="1" applyFill="1" applyBorder="1" applyAlignment="1" applyProtection="1">
      <alignment vertical="center"/>
    </xf>
    <xf numFmtId="4" fontId="80" fillId="6" borderId="0" xfId="2" applyNumberFormat="1" applyFont="1" applyFill="1" applyBorder="1" applyAlignment="1" applyProtection="1">
      <alignment vertical="center"/>
    </xf>
    <xf numFmtId="178" fontId="80" fillId="6" borderId="0" xfId="4" applyNumberFormat="1" applyFont="1" applyFill="1" applyBorder="1" applyAlignment="1">
      <alignment horizontal="center" vertical="center"/>
    </xf>
    <xf numFmtId="178" fontId="78" fillId="6" borderId="0" xfId="4" applyNumberFormat="1" applyFont="1" applyFill="1" applyBorder="1" applyAlignment="1">
      <alignment horizontal="center" vertical="center"/>
    </xf>
    <xf numFmtId="178" fontId="80" fillId="6" borderId="0" xfId="2" applyNumberFormat="1" applyFont="1" applyFill="1" applyBorder="1" applyAlignment="1" applyProtection="1">
      <alignment vertical="center"/>
    </xf>
    <xf numFmtId="4" fontId="78" fillId="7" borderId="0" xfId="15" applyNumberFormat="1" applyFont="1" applyFill="1" applyBorder="1" applyAlignment="1">
      <alignment vertical="center"/>
    </xf>
    <xf numFmtId="178" fontId="80" fillId="6" borderId="0" xfId="14" applyNumberFormat="1" applyFont="1" applyFill="1" applyBorder="1" applyAlignment="1">
      <alignment vertical="center"/>
    </xf>
    <xf numFmtId="4" fontId="80" fillId="6" borderId="0" xfId="14" applyNumberFormat="1" applyFont="1" applyFill="1" applyBorder="1" applyAlignment="1">
      <alignment vertical="center"/>
    </xf>
    <xf numFmtId="0" fontId="81" fillId="5" borderId="0" xfId="0" applyFont="1" applyFill="1" applyBorder="1" applyAlignment="1"/>
    <xf numFmtId="0" fontId="1" fillId="3" borderId="0" xfId="8" applyFont="1" applyFill="1" applyAlignment="1">
      <alignment horizontal="left" vertical="top" wrapText="1"/>
    </xf>
    <xf numFmtId="0" fontId="1" fillId="3" borderId="0" xfId="8" applyFill="1" applyAlignment="1">
      <alignment horizontal="left" vertical="top" wrapText="1"/>
    </xf>
    <xf numFmtId="1" fontId="33" fillId="14" borderId="0" xfId="5" applyNumberFormat="1" applyFont="1" applyFill="1" applyBorder="1" applyAlignment="1">
      <alignment horizontal="left" vertical="center"/>
    </xf>
    <xf numFmtId="1" fontId="33" fillId="15" borderId="0" xfId="5" applyNumberFormat="1" applyFont="1" applyFill="1" applyBorder="1" applyAlignment="1">
      <alignment horizontal="left" vertical="center"/>
    </xf>
    <xf numFmtId="0" fontId="43" fillId="16" borderId="0" xfId="8" applyFont="1" applyFill="1" applyBorder="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3" fillId="8" borderId="0" xfId="5" applyNumberFormat="1" applyFont="1" applyFill="1" applyBorder="1" applyAlignment="1">
      <alignment horizontal="center" vertical="center"/>
    </xf>
    <xf numFmtId="4" fontId="53" fillId="8" borderId="0" xfId="5" applyNumberFormat="1" applyFont="1" applyFill="1" applyBorder="1" applyAlignment="1">
      <alignment horizontal="center" vertical="center" wrapText="1"/>
    </xf>
    <xf numFmtId="4" fontId="64" fillId="14" borderId="12" xfId="14" applyNumberFormat="1" applyFont="1" applyFill="1" applyBorder="1" applyAlignment="1">
      <alignment horizontal="center" vertical="center"/>
    </xf>
    <xf numFmtId="4" fontId="64" fillId="14" borderId="13" xfId="14" applyNumberFormat="1" applyFont="1" applyFill="1" applyBorder="1" applyAlignment="1">
      <alignment horizontal="center" vertical="center"/>
    </xf>
    <xf numFmtId="4" fontId="43" fillId="11" borderId="30" xfId="15" applyNumberFormat="1" applyFont="1" applyFill="1" applyBorder="1" applyAlignment="1">
      <alignment horizontal="center" vertical="center" wrapText="1"/>
    </xf>
    <xf numFmtId="4" fontId="43" fillId="11" borderId="31" xfId="15" applyNumberFormat="1" applyFont="1" applyFill="1" applyBorder="1" applyAlignment="1">
      <alignment horizontal="center" vertical="center" wrapText="1"/>
    </xf>
    <xf numFmtId="4" fontId="64" fillId="14" borderId="24" xfId="14" applyNumberFormat="1" applyFont="1" applyFill="1" applyBorder="1" applyAlignment="1">
      <alignment horizontal="center" vertical="center"/>
    </xf>
    <xf numFmtId="4" fontId="64" fillId="14" borderId="25" xfId="14" applyNumberFormat="1" applyFont="1" applyFill="1" applyBorder="1" applyAlignment="1">
      <alignment horizontal="center" vertical="center"/>
    </xf>
    <xf numFmtId="4" fontId="64" fillId="14" borderId="26" xfId="14" applyNumberFormat="1" applyFont="1" applyFill="1" applyBorder="1" applyAlignment="1">
      <alignment horizontal="center" vertical="center"/>
    </xf>
    <xf numFmtId="4" fontId="43" fillId="11" borderId="32" xfId="15" applyNumberFormat="1" applyFont="1" applyFill="1" applyBorder="1" applyAlignment="1">
      <alignment horizontal="center" vertical="center" wrapText="1"/>
    </xf>
    <xf numFmtId="4" fontId="43" fillId="11" borderId="33" xfId="15" applyNumberFormat="1" applyFont="1" applyFill="1" applyBorder="1" applyAlignment="1">
      <alignment horizontal="center" vertical="center" wrapText="1"/>
    </xf>
    <xf numFmtId="4" fontId="64" fillId="14" borderId="10" xfId="14" applyNumberFormat="1" applyFont="1" applyFill="1" applyBorder="1" applyAlignment="1">
      <alignment horizontal="center" vertical="center"/>
    </xf>
    <xf numFmtId="4" fontId="43" fillId="11" borderId="17" xfId="15" applyNumberFormat="1" applyFont="1" applyFill="1" applyBorder="1" applyAlignment="1">
      <alignment horizontal="center" vertical="center" wrapText="1"/>
    </xf>
    <xf numFmtId="4" fontId="43" fillId="11" borderId="20" xfId="15" applyNumberFormat="1" applyFont="1" applyFill="1" applyBorder="1" applyAlignment="1">
      <alignment horizontal="center" vertical="center" wrapText="1"/>
    </xf>
    <xf numFmtId="4" fontId="43" fillId="11" borderId="34" xfId="15" applyNumberFormat="1" applyFont="1" applyFill="1" applyBorder="1" applyAlignment="1">
      <alignment horizontal="center" vertical="center" wrapText="1"/>
    </xf>
    <xf numFmtId="4" fontId="43" fillId="11" borderId="19" xfId="15" applyNumberFormat="1" applyFont="1" applyFill="1" applyBorder="1" applyAlignment="1">
      <alignment horizontal="center" vertical="center" wrapText="1"/>
    </xf>
    <xf numFmtId="4" fontId="43" fillId="8" borderId="4" xfId="15" applyNumberFormat="1" applyFont="1" applyFill="1" applyBorder="1" applyAlignment="1">
      <alignment horizontal="center" vertical="center" wrapText="1"/>
    </xf>
    <xf numFmtId="4" fontId="43" fillId="8" borderId="6" xfId="15" applyNumberFormat="1" applyFont="1" applyFill="1" applyBorder="1" applyAlignment="1">
      <alignment horizontal="center" vertical="center" wrapText="1"/>
    </xf>
    <xf numFmtId="4" fontId="41" fillId="5" borderId="0" xfId="15"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43" fillId="8" borderId="28" xfId="15" applyNumberFormat="1" applyFont="1" applyFill="1" applyBorder="1" applyAlignment="1">
      <alignment horizontal="center" vertical="center" wrapText="1"/>
    </xf>
    <xf numFmtId="4" fontId="43" fillId="8" borderId="29" xfId="15" applyNumberFormat="1" applyFont="1" applyFill="1" applyBorder="1" applyAlignment="1">
      <alignment horizontal="center" vertical="center" wrapText="1"/>
    </xf>
    <xf numFmtId="4" fontId="64" fillId="14" borderId="27" xfId="14" applyNumberFormat="1" applyFont="1" applyFill="1" applyBorder="1" applyAlignment="1">
      <alignment horizontal="center" vertical="center"/>
    </xf>
    <xf numFmtId="165" fontId="16" fillId="5" borderId="0" xfId="8" applyNumberFormat="1" applyFont="1" applyFill="1" applyAlignment="1">
      <alignment horizontal="center"/>
    </xf>
    <xf numFmtId="4" fontId="33" fillId="14" borderId="4" xfId="14" applyNumberFormat="1" applyFont="1" applyFill="1" applyBorder="1" applyAlignment="1">
      <alignment horizontal="center" vertical="center" wrapText="1"/>
    </xf>
    <xf numFmtId="4" fontId="33" fillId="14" borderId="6" xfId="14" applyNumberFormat="1" applyFont="1" applyFill="1" applyBorder="1" applyAlignment="1">
      <alignment horizontal="center" vertical="center" wrapText="1"/>
    </xf>
    <xf numFmtId="4" fontId="64" fillId="14" borderId="23" xfId="14" applyNumberFormat="1" applyFont="1" applyFill="1" applyBorder="1" applyAlignment="1">
      <alignment horizontal="center" vertical="center"/>
    </xf>
    <xf numFmtId="4" fontId="71" fillId="5" borderId="0" xfId="8" applyNumberFormat="1" applyFont="1" applyFill="1" applyAlignment="1">
      <alignment horizontal="left" vertical="center"/>
    </xf>
    <xf numFmtId="4" fontId="71" fillId="5" borderId="0" xfId="8" applyNumberFormat="1" applyFont="1" applyFill="1" applyAlignment="1">
      <alignment horizontal="left"/>
    </xf>
    <xf numFmtId="4" fontId="71" fillId="5" borderId="0" xfId="8" applyNumberFormat="1" applyFont="1" applyFill="1" applyAlignment="1">
      <alignment horizontal="left" vertical="center" wrapText="1"/>
    </xf>
    <xf numFmtId="4" fontId="71" fillId="5" borderId="0" xfId="8" applyNumberFormat="1" applyFont="1" applyFill="1" applyAlignment="1">
      <alignment horizontal="left" wrapText="1"/>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71" fillId="5" borderId="0" xfId="15" applyNumberFormat="1" applyFont="1" applyFill="1" applyBorder="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4" fontId="33" fillId="14" borderId="24" xfId="14" applyNumberFormat="1" applyFont="1" applyFill="1" applyBorder="1" applyAlignment="1">
      <alignment horizontal="center" vertical="center"/>
    </xf>
    <xf numFmtId="4" fontId="33" fillId="14" borderId="25" xfId="14" applyNumberFormat="1" applyFont="1" applyFill="1" applyBorder="1" applyAlignment="1">
      <alignment horizontal="center" vertical="center"/>
    </xf>
    <xf numFmtId="4" fontId="33" fillId="14" borderId="26" xfId="14" applyNumberFormat="1" applyFont="1" applyFill="1" applyBorder="1" applyAlignment="1">
      <alignment horizontal="center" vertical="center"/>
    </xf>
    <xf numFmtId="4" fontId="33" fillId="14" borderId="12" xfId="14" applyNumberFormat="1" applyFont="1" applyFill="1" applyBorder="1" applyAlignment="1">
      <alignment horizontal="center" vertical="center"/>
    </xf>
    <xf numFmtId="4" fontId="33" fillId="14" borderId="13" xfId="14" applyNumberFormat="1" applyFont="1" applyFill="1" applyBorder="1" applyAlignment="1">
      <alignment horizontal="center" vertical="center"/>
    </xf>
    <xf numFmtId="4" fontId="33" fillId="14" borderId="10" xfId="14" applyNumberFormat="1" applyFont="1" applyFill="1" applyBorder="1" applyAlignment="1">
      <alignment horizontal="center" vertical="center"/>
    </xf>
    <xf numFmtId="164" fontId="7" fillId="8" borderId="0" xfId="41" applyFont="1" applyFill="1" applyBorder="1" applyAlignment="1">
      <alignment horizontal="center" vertical="center" wrapText="1"/>
    </xf>
    <xf numFmtId="164" fontId="7" fillId="8" borderId="0" xfId="41" applyFont="1" applyFill="1" applyBorder="1" applyAlignment="1">
      <alignment horizontal="center" vertical="center"/>
    </xf>
    <xf numFmtId="0" fontId="17" fillId="11" borderId="0" xfId="8" applyFont="1" applyFill="1" applyBorder="1" applyAlignment="1">
      <alignment horizontal="left" vertical="center" wrapText="1"/>
    </xf>
    <xf numFmtId="0" fontId="53" fillId="8" borderId="0" xfId="25" applyFont="1" applyFill="1" applyBorder="1" applyAlignment="1">
      <alignment horizontal="center" vertical="center" wrapText="1"/>
    </xf>
    <xf numFmtId="0" fontId="7" fillId="8" borderId="0" xfId="25" applyFont="1" applyFill="1" applyBorder="1" applyAlignment="1">
      <alignment horizontal="center" vertical="center"/>
    </xf>
    <xf numFmtId="0" fontId="55" fillId="14" borderId="0" xfId="8" applyFont="1" applyFill="1" applyBorder="1" applyAlignment="1">
      <alignment horizontal="center" vertical="center" wrapText="1"/>
    </xf>
    <xf numFmtId="0" fontId="61" fillId="8" borderId="35" xfId="8" applyFont="1" applyFill="1" applyBorder="1" applyAlignment="1">
      <alignment horizontal="center" vertical="center" wrapText="1"/>
    </xf>
    <xf numFmtId="0" fontId="43" fillId="11" borderId="35" xfId="8" applyFont="1" applyFill="1" applyBorder="1" applyAlignment="1">
      <alignment horizontal="left" vertical="center" wrapText="1"/>
    </xf>
    <xf numFmtId="0" fontId="61" fillId="8" borderId="36" xfId="8" applyFont="1" applyFill="1" applyBorder="1" applyAlignment="1">
      <alignment horizontal="center" vertical="center"/>
    </xf>
    <xf numFmtId="0" fontId="61" fillId="8" borderId="36" xfId="8" applyFont="1" applyFill="1" applyBorder="1" applyAlignment="1">
      <alignment horizontal="center" vertical="center" wrapText="1"/>
    </xf>
    <xf numFmtId="0" fontId="43" fillId="11" borderId="39" xfId="8" applyFont="1" applyFill="1" applyBorder="1" applyAlignment="1">
      <alignment horizontal="left" vertical="center" wrapText="1"/>
    </xf>
    <xf numFmtId="0" fontId="43" fillId="11" borderId="38" xfId="8" applyFont="1" applyFill="1" applyBorder="1" applyAlignment="1">
      <alignment horizontal="left" vertical="center" wrapText="1"/>
    </xf>
    <xf numFmtId="4" fontId="79" fillId="14" borderId="0" xfId="14" applyNumberFormat="1" applyFont="1" applyFill="1" applyBorder="1" applyAlignment="1">
      <alignment horizontal="center" vertical="center" wrapText="1"/>
    </xf>
  </cellXfs>
  <cellStyles count="44">
    <cellStyle name="Estilo 1" xfId="1"/>
    <cellStyle name="Hipervínculo" xfId="2" builtinId="8"/>
    <cellStyle name="Hipervínculo 2" xfId="3"/>
    <cellStyle name="Millares" xfId="41" builtinId="3"/>
    <cellStyle name="Millares [0] 2" xfId="4"/>
    <cellStyle name="Millares [0]_CUADRO11" xfId="33"/>
    <cellStyle name="Millares [0]_CUADRO3" xfId="5"/>
    <cellStyle name="Millares 117" xfId="42"/>
    <cellStyle name="Millares 2" xfId="6"/>
    <cellStyle name="Millares 3" xfId="7"/>
    <cellStyle name="Normal" xfId="0" builtinId="0"/>
    <cellStyle name="Normal 2" xfId="8"/>
    <cellStyle name="Normal 2 2" xfId="9"/>
    <cellStyle name="Normal 2 2 2" xfId="10"/>
    <cellStyle name="Normal 2 3" xfId="11"/>
    <cellStyle name="Normal 3" xfId="12"/>
    <cellStyle name="Normal 3 2" xfId="13"/>
    <cellStyle name="Normal 4" xfId="14"/>
    <cellStyle name="Normal 5" xfId="32"/>
    <cellStyle name="Normal 5 2" xfId="43"/>
    <cellStyle name="Normal_ANEXOA1-1" xfId="15"/>
    <cellStyle name="Normal_Cuadro1" xfId="16"/>
    <cellStyle name="Normal_CUADRO10" xfId="17"/>
    <cellStyle name="Normal_CUADRO11" xfId="18"/>
    <cellStyle name="Normal_CUADRO12" xfId="34"/>
    <cellStyle name="Normal_CUADRO13" xfId="35"/>
    <cellStyle name="Normal_CUADRO14" xfId="36"/>
    <cellStyle name="Normal_Cuadro15" xfId="37"/>
    <cellStyle name="Normal_CUADRO16" xfId="38"/>
    <cellStyle name="Normal_CUADRO17" xfId="39"/>
    <cellStyle name="Normal_CUADRO18" xfId="40"/>
    <cellStyle name="Normal_CUADRO2" xfId="19"/>
    <cellStyle name="Normal_Cuadro4" xfId="20"/>
    <cellStyle name="Normal_Cuadro5" xfId="21"/>
    <cellStyle name="Normal_CUADRO6" xfId="22"/>
    <cellStyle name="Normal_CUADRO7" xfId="23"/>
    <cellStyle name="Normal_CUADRO8" xfId="24"/>
    <cellStyle name="Normal_Cuadroa2" xfId="25"/>
    <cellStyle name="Normal_CUADROA3" xfId="26"/>
    <cellStyle name="Normal_Form 1 - Adquisiciones" xfId="31"/>
    <cellStyle name="Normal_GASAVI7" xfId="30"/>
    <cellStyle name="Porcentaje 2" xfId="27"/>
    <cellStyle name="Porcentaje 3" xfId="28"/>
    <cellStyle name="Porcentaje 4" xf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295274</xdr:colOff>
      <xdr:row>6</xdr:row>
      <xdr:rowOff>104774</xdr:rowOff>
    </xdr:from>
    <xdr:to>
      <xdr:col>15</xdr:col>
      <xdr:colOff>754770</xdr:colOff>
      <xdr:row>36</xdr:row>
      <xdr:rowOff>133349</xdr:rowOff>
    </xdr:to>
    <xdr:pic>
      <xdr:nvPicPr>
        <xdr:cNvPr id="4" name="3 Imagen"/>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20" t="9554"/>
        <a:stretch/>
      </xdr:blipFill>
      <xdr:spPr>
        <a:xfrm>
          <a:off x="295274" y="1466849"/>
          <a:ext cx="11432296" cy="4886325"/>
        </a:xfrm>
        <a:prstGeom prst="rect">
          <a:avLst/>
        </a:prstGeom>
      </xdr:spPr>
    </xdr:pic>
    <xdr:clientData/>
  </xdr:twoCellAnchor>
  <xdr:oneCellAnchor>
    <xdr:from>
      <xdr:col>0</xdr:col>
      <xdr:colOff>495300</xdr:colOff>
      <xdr:row>6</xdr:row>
      <xdr:rowOff>133350</xdr:rowOff>
    </xdr:from>
    <xdr:ext cx="2995500" cy="264560"/>
    <xdr:sp macro="" textlink="">
      <xdr:nvSpPr>
        <xdr:cNvPr id="3" name="2 CuadroTexto"/>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49"/>
  <sheetViews>
    <sheetView zoomScaleNormal="100" workbookViewId="0"/>
  </sheetViews>
  <sheetFormatPr baseColWidth="10" defaultRowHeight="12.75"/>
  <cols>
    <col min="1" max="1" width="1.7109375" style="140" customWidth="1"/>
    <col min="2" max="2" width="2.140625" style="140" customWidth="1"/>
    <col min="3" max="3" width="62.7109375" style="140" customWidth="1"/>
    <col min="4" max="4" width="1.85546875" style="140" customWidth="1"/>
    <col min="5" max="16384" width="11.42578125" style="140"/>
  </cols>
  <sheetData>
    <row r="1" spans="1:5" ht="15.75">
      <c r="A1" s="138"/>
      <c r="B1" s="142"/>
      <c r="C1" s="142"/>
      <c r="D1" s="141"/>
      <c r="E1" s="138"/>
    </row>
    <row r="2" spans="1:5" ht="15.75">
      <c r="A2" s="138"/>
      <c r="B2" s="142"/>
      <c r="C2" s="142"/>
      <c r="D2" s="141"/>
      <c r="E2" s="138"/>
    </row>
    <row r="3" spans="1:5" ht="15.75">
      <c r="A3" s="138"/>
      <c r="B3" s="142"/>
      <c r="C3" s="142"/>
      <c r="D3" s="142"/>
      <c r="E3" s="138"/>
    </row>
    <row r="4" spans="1:5" ht="15.75">
      <c r="A4" s="138"/>
      <c r="B4" s="143"/>
      <c r="C4" s="173"/>
      <c r="D4" s="142"/>
      <c r="E4" s="138"/>
    </row>
    <row r="5" spans="1:5" ht="14.25">
      <c r="A5" s="138"/>
      <c r="B5" s="143"/>
      <c r="C5" s="173"/>
      <c r="D5" s="143"/>
      <c r="E5" s="138"/>
    </row>
    <row r="6" spans="1:5" ht="33.75">
      <c r="A6" s="138"/>
      <c r="B6" s="143"/>
      <c r="C6" s="565"/>
      <c r="D6" s="141"/>
      <c r="E6" s="138"/>
    </row>
    <row r="7" spans="1:5" ht="14.25">
      <c r="A7" s="138"/>
      <c r="B7" s="143"/>
      <c r="C7" s="566"/>
      <c r="D7" s="141"/>
      <c r="E7" s="138"/>
    </row>
    <row r="8" spans="1:5" ht="27" customHeight="1">
      <c r="A8" s="138"/>
      <c r="B8" s="143"/>
      <c r="C8" s="567" t="s">
        <v>389</v>
      </c>
      <c r="D8" s="141"/>
      <c r="E8" s="138"/>
    </row>
    <row r="9" spans="1:5" ht="23.25">
      <c r="A9" s="138"/>
      <c r="B9" s="143"/>
      <c r="C9" s="568" t="s">
        <v>425</v>
      </c>
      <c r="D9" s="141"/>
      <c r="E9" s="138"/>
    </row>
    <row r="10" spans="1:5" ht="18.75" customHeight="1">
      <c r="A10" s="138"/>
      <c r="B10" s="143"/>
      <c r="C10" s="569"/>
      <c r="D10" s="141"/>
      <c r="E10" s="138"/>
    </row>
    <row r="11" spans="1:5" ht="18.75" customHeight="1">
      <c r="A11" s="138"/>
      <c r="B11" s="143"/>
      <c r="C11" s="569"/>
      <c r="D11" s="141"/>
      <c r="E11" s="138"/>
    </row>
    <row r="12" spans="1:5" ht="18.75" customHeight="1">
      <c r="A12" s="138"/>
      <c r="B12" s="143"/>
      <c r="C12" s="517"/>
      <c r="D12" s="141"/>
      <c r="E12" s="138"/>
    </row>
    <row r="13" spans="1:5" ht="18.75" customHeight="1">
      <c r="A13" s="138"/>
      <c r="B13" s="143"/>
      <c r="C13" s="523" t="s">
        <v>388</v>
      </c>
      <c r="D13" s="141"/>
      <c r="E13" s="138"/>
    </row>
    <row r="14" spans="1:5" ht="18.75" customHeight="1">
      <c r="A14" s="138"/>
      <c r="B14" s="143"/>
      <c r="C14" s="523" t="s">
        <v>381</v>
      </c>
      <c r="D14" s="141"/>
      <c r="E14" s="138"/>
    </row>
    <row r="15" spans="1:5" ht="18.75" customHeight="1">
      <c r="A15" s="138"/>
      <c r="B15" s="143"/>
      <c r="C15" s="521" t="s">
        <v>104</v>
      </c>
      <c r="D15" s="141"/>
      <c r="E15" s="138"/>
    </row>
    <row r="16" spans="1:5" ht="18.75" customHeight="1">
      <c r="A16" s="138"/>
      <c r="B16" s="143"/>
      <c r="C16" s="522">
        <v>2018</v>
      </c>
      <c r="D16" s="141"/>
      <c r="E16" s="138"/>
    </row>
    <row r="17" spans="1:5" ht="18.75" customHeight="1">
      <c r="A17" s="138"/>
      <c r="B17" s="519"/>
      <c r="C17" s="518"/>
      <c r="D17" s="141"/>
      <c r="E17" s="138"/>
    </row>
    <row r="18" spans="1:5" ht="14.25">
      <c r="A18" s="138"/>
      <c r="B18" s="515"/>
      <c r="C18" s="516" t="s">
        <v>105</v>
      </c>
      <c r="D18" s="141"/>
      <c r="E18" s="138"/>
    </row>
    <row r="19" spans="1:5">
      <c r="A19" s="138"/>
      <c r="B19" s="141"/>
      <c r="C19" s="66" t="s">
        <v>106</v>
      </c>
      <c r="D19" s="141"/>
      <c r="E19" s="141"/>
    </row>
    <row r="20" spans="1:5">
      <c r="A20" s="138"/>
      <c r="B20" s="138"/>
      <c r="C20" s="138"/>
      <c r="D20" s="139"/>
      <c r="E20" s="138"/>
    </row>
    <row r="49" spans="3:3">
      <c r="C49" s="138"/>
    </row>
  </sheetData>
  <hyperlinks>
    <hyperlink ref="C19" r:id="rId1"/>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M88"/>
  <sheetViews>
    <sheetView zoomScaleNormal="100" workbookViewId="0"/>
  </sheetViews>
  <sheetFormatPr baseColWidth="10" defaultRowHeight="12.75" outlineLevelRow="1"/>
  <cols>
    <col min="1" max="1" width="1.85546875" style="148" customWidth="1"/>
    <col min="2" max="2" width="30.28515625" style="148" customWidth="1"/>
    <col min="3" max="7" width="11.5703125" style="148" bestFit="1" customWidth="1"/>
    <col min="8" max="8" width="13.28515625" style="148" customWidth="1"/>
    <col min="9" max="10" width="11.5703125" style="148" bestFit="1" customWidth="1"/>
    <col min="11" max="11" width="11.5703125" style="148" customWidth="1"/>
    <col min="12" max="12" width="13.85546875" style="148" bestFit="1" customWidth="1"/>
    <col min="13" max="13" width="13.7109375" style="148" bestFit="1" customWidth="1"/>
    <col min="14" max="14" width="11.85546875" style="148" bestFit="1" customWidth="1"/>
    <col min="15" max="15" width="11.5703125" style="148" bestFit="1" customWidth="1"/>
    <col min="16" max="16" width="11.85546875" style="148" bestFit="1" customWidth="1"/>
    <col min="17" max="27" width="11.42578125" style="140"/>
    <col min="28" max="16384" width="11.42578125" style="148"/>
  </cols>
  <sheetData>
    <row r="1" spans="1:39" ht="8.25" customHeight="1">
      <c r="A1" s="186"/>
      <c r="B1" s="186"/>
      <c r="C1" s="186"/>
      <c r="D1" s="186"/>
      <c r="E1" s="186"/>
      <c r="F1" s="186"/>
      <c r="G1" s="186"/>
      <c r="H1" s="186"/>
      <c r="I1" s="186"/>
      <c r="J1" s="186"/>
      <c r="K1" s="186"/>
      <c r="L1" s="186"/>
      <c r="M1" s="186"/>
      <c r="N1" s="186"/>
      <c r="O1" s="186"/>
      <c r="P1" s="186"/>
    </row>
    <row r="2" spans="1:39" ht="15.95" customHeight="1">
      <c r="A2" s="186"/>
      <c r="B2" s="80" t="s">
        <v>272</v>
      </c>
      <c r="C2" s="80"/>
      <c r="D2" s="80"/>
      <c r="E2" s="80"/>
      <c r="F2" s="80"/>
      <c r="G2" s="80"/>
      <c r="H2" s="80"/>
      <c r="I2" s="80"/>
      <c r="J2" s="80"/>
      <c r="K2" s="80"/>
      <c r="L2" s="80"/>
      <c r="M2" s="80"/>
      <c r="N2" s="80"/>
      <c r="O2" s="80"/>
      <c r="P2" s="80"/>
      <c r="R2" s="185"/>
      <c r="S2" s="235"/>
    </row>
    <row r="3" spans="1:39" s="150" customFormat="1" ht="15.95" customHeight="1">
      <c r="A3" s="160"/>
      <c r="B3" s="80" t="s">
        <v>56</v>
      </c>
      <c r="C3" s="80"/>
      <c r="D3" s="80"/>
      <c r="E3" s="80"/>
      <c r="F3" s="80"/>
      <c r="G3" s="80"/>
      <c r="H3" s="80"/>
      <c r="I3" s="80"/>
      <c r="J3" s="80"/>
      <c r="K3" s="80"/>
      <c r="L3" s="80"/>
      <c r="M3" s="80"/>
      <c r="N3" s="80"/>
      <c r="O3" s="80"/>
      <c r="P3" s="80"/>
      <c r="R3" s="184"/>
      <c r="S3" s="241"/>
      <c r="T3" s="145"/>
      <c r="U3" s="145"/>
      <c r="V3" s="145"/>
      <c r="W3" s="145"/>
      <c r="X3" s="145"/>
      <c r="Y3" s="145"/>
      <c r="Z3" s="145"/>
      <c r="AA3" s="145"/>
    </row>
    <row r="4" spans="1:39" s="150" customFormat="1" ht="15.95" customHeight="1">
      <c r="A4" s="160"/>
      <c r="B4" s="80" t="s">
        <v>428</v>
      </c>
      <c r="C4" s="80"/>
      <c r="D4" s="80"/>
      <c r="E4" s="80"/>
      <c r="F4" s="80"/>
      <c r="G4" s="80"/>
      <c r="H4" s="80"/>
      <c r="I4" s="80"/>
      <c r="J4" s="80"/>
      <c r="K4" s="80"/>
      <c r="L4" s="80"/>
      <c r="M4" s="80"/>
      <c r="N4" s="80"/>
      <c r="O4" s="80"/>
      <c r="P4" s="80"/>
      <c r="Q4" s="244"/>
      <c r="R4" s="241"/>
      <c r="S4" s="241"/>
      <c r="T4" s="145"/>
      <c r="U4" s="145"/>
      <c r="V4" s="145"/>
      <c r="W4" s="145"/>
      <c r="X4" s="145"/>
      <c r="Y4" s="145"/>
      <c r="Z4" s="145"/>
      <c r="AA4" s="145"/>
    </row>
    <row r="5" spans="1:39" s="150" customFormat="1" ht="15.95" customHeight="1">
      <c r="A5" s="160"/>
      <c r="B5" s="80" t="s">
        <v>1</v>
      </c>
      <c r="C5" s="80"/>
      <c r="D5" s="80"/>
      <c r="E5" s="80"/>
      <c r="F5" s="80"/>
      <c r="G5" s="80"/>
      <c r="H5" s="80"/>
      <c r="I5" s="80"/>
      <c r="J5" s="80"/>
      <c r="K5" s="80"/>
      <c r="L5" s="80"/>
      <c r="M5" s="80"/>
      <c r="N5" s="80"/>
      <c r="O5" s="80"/>
      <c r="P5" s="80"/>
      <c r="Q5" s="243"/>
      <c r="R5" s="241"/>
      <c r="S5" s="241"/>
      <c r="T5" s="145"/>
      <c r="U5" s="145"/>
      <c r="V5" s="145"/>
      <c r="W5" s="145"/>
      <c r="X5" s="145"/>
      <c r="Y5" s="145"/>
      <c r="Z5" s="145"/>
      <c r="AA5" s="145"/>
    </row>
    <row r="6" spans="1:39" s="150" customFormat="1" ht="15.95" customHeight="1">
      <c r="A6" s="160"/>
      <c r="B6" s="69" t="s">
        <v>2</v>
      </c>
      <c r="C6" s="80"/>
      <c r="D6" s="80"/>
      <c r="E6" s="80"/>
      <c r="F6" s="80"/>
      <c r="G6" s="80"/>
      <c r="H6" s="80"/>
      <c r="I6" s="80"/>
      <c r="J6" s="80"/>
      <c r="K6" s="80"/>
      <c r="L6" s="80"/>
      <c r="M6" s="80"/>
      <c r="N6" s="80"/>
      <c r="O6" s="80"/>
      <c r="P6" s="80"/>
      <c r="Q6" s="243"/>
      <c r="R6" s="241"/>
      <c r="S6" s="241"/>
      <c r="T6" s="145"/>
      <c r="U6" s="145"/>
      <c r="V6" s="145"/>
      <c r="W6" s="145"/>
      <c r="X6" s="145"/>
      <c r="Y6" s="145"/>
      <c r="Z6" s="145"/>
      <c r="AA6" s="145"/>
    </row>
    <row r="7" spans="1:39" s="150" customFormat="1" ht="15.95" customHeight="1">
      <c r="A7" s="160"/>
      <c r="B7" s="80"/>
      <c r="C7" s="80"/>
      <c r="D7" s="80"/>
      <c r="E7" s="80"/>
      <c r="F7" s="80"/>
      <c r="G7" s="80"/>
      <c r="H7" s="80"/>
      <c r="I7" s="80"/>
      <c r="J7" s="80"/>
      <c r="K7" s="80"/>
      <c r="L7" s="80"/>
      <c r="M7" s="80"/>
      <c r="N7" s="80"/>
      <c r="O7" s="80"/>
      <c r="P7" s="80"/>
      <c r="Q7" s="243"/>
      <c r="R7" s="241"/>
      <c r="S7" s="241"/>
      <c r="T7" s="145"/>
      <c r="U7" s="145"/>
      <c r="V7" s="145"/>
      <c r="W7" s="145"/>
      <c r="X7" s="145"/>
      <c r="Y7" s="145"/>
      <c r="Z7" s="145"/>
      <c r="AA7" s="145"/>
    </row>
    <row r="8" spans="1:39" s="150" customFormat="1" ht="15.95" customHeight="1">
      <c r="A8" s="160"/>
      <c r="B8" s="642" t="s">
        <v>79</v>
      </c>
      <c r="C8" s="642" t="s">
        <v>57</v>
      </c>
      <c r="D8" s="642" t="s">
        <v>58</v>
      </c>
      <c r="E8" s="642" t="s">
        <v>59</v>
      </c>
      <c r="F8" s="643" t="s">
        <v>60</v>
      </c>
      <c r="G8" s="642" t="s">
        <v>61</v>
      </c>
      <c r="H8" s="642" t="s">
        <v>62</v>
      </c>
      <c r="I8" s="642" t="s">
        <v>63</v>
      </c>
      <c r="J8" s="642" t="s">
        <v>64</v>
      </c>
      <c r="K8" s="642" t="s">
        <v>65</v>
      </c>
      <c r="L8" s="642" t="s">
        <v>429</v>
      </c>
      <c r="M8" s="642" t="s">
        <v>430</v>
      </c>
      <c r="N8" s="643" t="s">
        <v>66</v>
      </c>
      <c r="O8" s="643" t="s">
        <v>67</v>
      </c>
      <c r="P8" s="642" t="s">
        <v>96</v>
      </c>
      <c r="Q8" s="243"/>
      <c r="R8" s="241"/>
      <c r="S8" s="241"/>
      <c r="T8" s="145"/>
      <c r="U8" s="145"/>
      <c r="V8" s="145"/>
      <c r="W8" s="145"/>
      <c r="X8" s="145"/>
      <c r="Y8" s="145"/>
      <c r="Z8" s="145"/>
      <c r="AA8" s="145"/>
    </row>
    <row r="9" spans="1:39" s="150" customFormat="1" ht="15.95" customHeight="1">
      <c r="A9" s="160"/>
      <c r="B9" s="642"/>
      <c r="C9" s="642"/>
      <c r="D9" s="642"/>
      <c r="E9" s="642"/>
      <c r="F9" s="643"/>
      <c r="G9" s="642"/>
      <c r="H9" s="642"/>
      <c r="I9" s="642"/>
      <c r="J9" s="642"/>
      <c r="K9" s="642"/>
      <c r="L9" s="642"/>
      <c r="M9" s="642"/>
      <c r="N9" s="643"/>
      <c r="O9" s="643"/>
      <c r="P9" s="642"/>
      <c r="Q9" s="243"/>
      <c r="R9" s="241"/>
      <c r="S9" s="241"/>
      <c r="T9" s="145"/>
      <c r="U9" s="145"/>
      <c r="V9" s="145"/>
      <c r="W9" s="145"/>
      <c r="X9" s="145"/>
      <c r="Y9" s="145"/>
      <c r="Z9" s="145"/>
      <c r="AA9" s="145"/>
    </row>
    <row r="10" spans="1:39" s="150" customFormat="1" ht="15.95" customHeight="1">
      <c r="A10" s="160"/>
      <c r="B10" s="483" t="s">
        <v>91</v>
      </c>
      <c r="C10" s="406">
        <f t="shared" ref="C10:P10" si="0">SUM(C11:C21)</f>
        <v>17167.907306370402</v>
      </c>
      <c r="D10" s="406">
        <f t="shared" si="0"/>
        <v>976.06943817544004</v>
      </c>
      <c r="E10" s="406">
        <f t="shared" si="0"/>
        <v>526.40945595000005</v>
      </c>
      <c r="F10" s="406">
        <f t="shared" si="0"/>
        <v>2277.0367758302355</v>
      </c>
      <c r="G10" s="406">
        <f t="shared" si="0"/>
        <v>91.70230913832799</v>
      </c>
      <c r="H10" s="482">
        <f t="shared" si="0"/>
        <v>4.4406600000000011E-2</v>
      </c>
      <c r="I10" s="406">
        <f t="shared" si="0"/>
        <v>1991.6545167468639</v>
      </c>
      <c r="J10" s="406">
        <f t="shared" si="0"/>
        <v>10.768493832080001</v>
      </c>
      <c r="K10" s="406">
        <f>SUM(K11:K21)</f>
        <v>2403.2843371709919</v>
      </c>
      <c r="L10" s="406">
        <f t="shared" si="0"/>
        <v>2288.1953312138571</v>
      </c>
      <c r="M10" s="406">
        <f t="shared" si="0"/>
        <v>1944.8101347138049</v>
      </c>
      <c r="N10" s="406">
        <f t="shared" si="0"/>
        <v>8628.9404107406317</v>
      </c>
      <c r="O10" s="406">
        <f t="shared" si="0"/>
        <v>4290.8805838499675</v>
      </c>
      <c r="P10" s="407">
        <f t="shared" si="0"/>
        <v>42597.703500332595</v>
      </c>
      <c r="Q10" s="243"/>
      <c r="R10" s="183"/>
      <c r="S10" s="183"/>
      <c r="T10" s="183"/>
      <c r="U10" s="183"/>
      <c r="V10" s="183"/>
      <c r="W10" s="183"/>
      <c r="X10" s="183"/>
      <c r="Y10" s="183"/>
      <c r="Z10" s="183"/>
      <c r="AA10" s="183"/>
      <c r="AB10" s="183"/>
      <c r="AC10" s="183"/>
      <c r="AD10" s="183"/>
      <c r="AE10" s="183"/>
      <c r="AF10" s="183"/>
      <c r="AG10" s="183"/>
      <c r="AH10" s="183"/>
      <c r="AI10" s="183"/>
      <c r="AJ10" s="183"/>
      <c r="AK10" s="183"/>
      <c r="AL10" s="183"/>
      <c r="AM10" s="183"/>
    </row>
    <row r="11" spans="1:39" s="150" customFormat="1" ht="15.95" customHeight="1" outlineLevel="1">
      <c r="A11" s="160"/>
      <c r="B11" s="400" t="s">
        <v>19</v>
      </c>
      <c r="C11" s="409">
        <f>'Balance de energía'!$L30</f>
        <v>16159.42863433839</v>
      </c>
      <c r="D11" s="409">
        <f>'Balance de energía'!$L31</f>
        <v>625.96334887044009</v>
      </c>
      <c r="E11" s="409">
        <f>'Balance de energía'!$L32</f>
        <v>526.40945595000005</v>
      </c>
      <c r="F11" s="409">
        <f>'Balance de energía'!$L33</f>
        <v>229.51517800338561</v>
      </c>
      <c r="G11" s="409">
        <f>'Balance de energía'!$L34</f>
        <v>75.712689338327991</v>
      </c>
      <c r="H11" s="409">
        <f>'Balance de energía'!$L35</f>
        <v>4.4406600000000011E-2</v>
      </c>
      <c r="I11" s="409">
        <f>'Balance de energía'!$L36</f>
        <v>34.810521840863991</v>
      </c>
      <c r="J11" s="409">
        <f>'Balance de energía'!$L37</f>
        <v>6.0157019470800011</v>
      </c>
      <c r="K11" s="409">
        <f>'Balance de energía'!$L38</f>
        <v>1548.1469355754921</v>
      </c>
      <c r="L11" s="409">
        <f>+'Balance de energía'!L39</f>
        <v>1048.6344275790577</v>
      </c>
      <c r="M11" s="409">
        <f>'Balance de energía'!$L$40</f>
        <v>1883.6811330138053</v>
      </c>
      <c r="N11" s="409">
        <f>'Balance de energía'!$L41</f>
        <v>5659.0667439351319</v>
      </c>
      <c r="O11" s="409">
        <f>'Balance de energía'!$L42</f>
        <v>3850.0382464885652</v>
      </c>
      <c r="P11" s="403">
        <f t="shared" ref="P11:P32" si="1">SUM(C11:O11)</f>
        <v>31647.467423480535</v>
      </c>
      <c r="Q11" s="243"/>
      <c r="R11" s="183"/>
      <c r="S11" s="183"/>
      <c r="T11" s="183"/>
      <c r="U11" s="183"/>
      <c r="V11" s="183"/>
      <c r="W11" s="183"/>
      <c r="X11" s="183"/>
      <c r="Y11" s="183"/>
      <c r="Z11" s="183"/>
      <c r="AA11" s="183"/>
      <c r="AB11" s="183"/>
      <c r="AC11" s="183"/>
      <c r="AD11" s="183"/>
      <c r="AE11" s="183"/>
      <c r="AF11" s="183"/>
      <c r="AG11" s="183"/>
      <c r="AH11" s="183"/>
      <c r="AI11" s="183"/>
      <c r="AJ11" s="183"/>
      <c r="AK11" s="183"/>
      <c r="AL11" s="183"/>
      <c r="AM11" s="183"/>
    </row>
    <row r="12" spans="1:39" s="150" customFormat="1" ht="15.95" customHeight="1" outlineLevel="1">
      <c r="A12" s="160"/>
      <c r="B12" s="400" t="s">
        <v>20</v>
      </c>
      <c r="C12" s="409">
        <f>'Balance de energía'!$M30</f>
        <v>879.40457355409785</v>
      </c>
      <c r="D12" s="409">
        <f>'Balance de energía'!$M31</f>
        <v>264.84241360500005</v>
      </c>
      <c r="E12" s="409">
        <f>'Balance de energía'!$M32</f>
        <v>0</v>
      </c>
      <c r="F12" s="409">
        <f>'Balance de energía'!$M33</f>
        <v>1927.8322770000002</v>
      </c>
      <c r="G12" s="409">
        <f>'Balance de energía'!$M34</f>
        <v>0</v>
      </c>
      <c r="H12" s="409">
        <f>'Balance de energía'!$M35</f>
        <v>0</v>
      </c>
      <c r="I12" s="409">
        <f>'Balance de energía'!$M36</f>
        <v>14.420329560000003</v>
      </c>
      <c r="J12" s="409">
        <f>'Balance de energía'!$M37</f>
        <v>1.7189970000000001</v>
      </c>
      <c r="K12" s="409">
        <f>'Balance de energía'!$M38</f>
        <v>805.65435899550005</v>
      </c>
      <c r="L12" s="409">
        <f>+'Balance de energía'!M39</f>
        <v>407.15008425000002</v>
      </c>
      <c r="M12" s="409">
        <f>'Balance de energía'!$M$40</f>
        <v>38.322238500000005</v>
      </c>
      <c r="N12" s="409">
        <f>'Balance de energía'!$M41</f>
        <v>404.14597713000006</v>
      </c>
      <c r="O12" s="409">
        <f>'Balance de energía'!$M42</f>
        <v>281.75441954140206</v>
      </c>
      <c r="P12" s="403">
        <f t="shared" si="1"/>
        <v>5025.2456691359994</v>
      </c>
      <c r="Q12" s="243"/>
      <c r="R12" s="183"/>
      <c r="S12" s="183"/>
      <c r="T12" s="183"/>
      <c r="U12" s="183"/>
      <c r="V12" s="183"/>
      <c r="W12" s="183"/>
      <c r="X12" s="183"/>
      <c r="Y12" s="183"/>
      <c r="Z12" s="183"/>
      <c r="AA12" s="183"/>
      <c r="AB12" s="183"/>
      <c r="AC12" s="183"/>
      <c r="AD12" s="183"/>
      <c r="AE12" s="183"/>
      <c r="AF12" s="183"/>
      <c r="AG12" s="183"/>
      <c r="AH12" s="183"/>
      <c r="AI12" s="183"/>
      <c r="AJ12" s="183"/>
      <c r="AK12" s="183"/>
      <c r="AL12" s="183"/>
      <c r="AM12" s="183"/>
    </row>
    <row r="13" spans="1:39" s="150" customFormat="1" ht="15.95" customHeight="1" outlineLevel="1">
      <c r="A13" s="160"/>
      <c r="B13" s="400" t="s">
        <v>92</v>
      </c>
      <c r="C13" s="409">
        <f>'Balance de energía'!$N30</f>
        <v>0</v>
      </c>
      <c r="D13" s="409">
        <f>'Balance de energía'!$N31</f>
        <v>0</v>
      </c>
      <c r="E13" s="409">
        <f>'Balance de energía'!$N32</f>
        <v>0</v>
      </c>
      <c r="F13" s="409">
        <f>'Balance de energía'!$N33</f>
        <v>0</v>
      </c>
      <c r="G13" s="409">
        <f>'Balance de energía'!$N34</f>
        <v>0</v>
      </c>
      <c r="H13" s="409">
        <f>'Balance de energía'!$N35</f>
        <v>0</v>
      </c>
      <c r="I13" s="409">
        <f>'Balance de energía'!$N36</f>
        <v>0</v>
      </c>
      <c r="J13" s="409">
        <f>'Balance de energía'!$N37</f>
        <v>0</v>
      </c>
      <c r="K13" s="409">
        <f>'Balance de energía'!$N38</f>
        <v>0</v>
      </c>
      <c r="L13" s="409">
        <f>+'Balance de energía'!N39</f>
        <v>0</v>
      </c>
      <c r="M13" s="409">
        <f>'Balance de energía'!$N$40</f>
        <v>0</v>
      </c>
      <c r="N13" s="409">
        <f>'Balance de energía'!$N41</f>
        <v>0</v>
      </c>
      <c r="O13" s="409">
        <f>'Balance de energía'!$N42</f>
        <v>0</v>
      </c>
      <c r="P13" s="403">
        <f t="shared" si="1"/>
        <v>0</v>
      </c>
      <c r="Q13" s="243"/>
      <c r="R13" s="183"/>
      <c r="S13" s="183"/>
      <c r="T13" s="183"/>
      <c r="U13" s="183"/>
      <c r="V13" s="183"/>
      <c r="W13" s="183"/>
      <c r="X13" s="183"/>
      <c r="Y13" s="183"/>
      <c r="Z13" s="183"/>
      <c r="AA13" s="183"/>
      <c r="AB13" s="183"/>
      <c r="AC13" s="183"/>
      <c r="AD13" s="183"/>
      <c r="AE13" s="183"/>
      <c r="AF13" s="183"/>
      <c r="AG13" s="183"/>
      <c r="AH13" s="183"/>
      <c r="AI13" s="183"/>
      <c r="AJ13" s="183"/>
      <c r="AK13" s="183"/>
      <c r="AL13" s="183"/>
      <c r="AM13" s="183"/>
    </row>
    <row r="14" spans="1:39" s="150" customFormat="1" ht="15.95" customHeight="1" outlineLevel="1">
      <c r="A14" s="160"/>
      <c r="B14" s="400" t="s">
        <v>22</v>
      </c>
      <c r="C14" s="409">
        <f>'Balance de energía'!$O30</f>
        <v>90.609277228769216</v>
      </c>
      <c r="D14" s="409">
        <f>'Balance de energía'!$O31</f>
        <v>0</v>
      </c>
      <c r="E14" s="409">
        <f>'Balance de energía'!$O32</f>
        <v>0</v>
      </c>
      <c r="F14" s="409">
        <f>'Balance de energía'!$O33</f>
        <v>5.5744200000000008E-2</v>
      </c>
      <c r="G14" s="409">
        <f>'Balance de energía'!$O34</f>
        <v>1.0384605</v>
      </c>
      <c r="H14" s="409">
        <f>'Balance de energía'!$O35</f>
        <v>0</v>
      </c>
      <c r="I14" s="409">
        <f>'Balance de energía'!$O36</f>
        <v>0.822730446</v>
      </c>
      <c r="J14" s="409">
        <f>'Balance de energía'!$O37</f>
        <v>0</v>
      </c>
      <c r="K14" s="409">
        <f>'Balance de energía'!$O38</f>
        <v>1.033965</v>
      </c>
      <c r="L14" s="409">
        <f>+'Balance de energía'!O39</f>
        <v>5.5312632000000007E-2</v>
      </c>
      <c r="M14" s="409">
        <f>'Balance de energía'!$O$40</f>
        <v>0</v>
      </c>
      <c r="N14" s="409">
        <f>'Balance de energía'!$O41</f>
        <v>34.117563285000003</v>
      </c>
      <c r="O14" s="409">
        <f>'Balance de energía'!$O42</f>
        <v>0</v>
      </c>
      <c r="P14" s="403">
        <f t="shared" si="1"/>
        <v>127.73305329176921</v>
      </c>
      <c r="Q14" s="243"/>
      <c r="R14" s="183"/>
      <c r="S14" s="183"/>
      <c r="T14" s="183"/>
      <c r="U14" s="183"/>
      <c r="V14" s="183"/>
      <c r="W14" s="183"/>
      <c r="X14" s="183"/>
      <c r="Y14" s="183"/>
      <c r="Z14" s="183"/>
      <c r="AA14" s="183"/>
      <c r="AB14" s="183"/>
      <c r="AC14" s="183"/>
      <c r="AD14" s="183"/>
      <c r="AE14" s="183"/>
      <c r="AF14" s="183"/>
      <c r="AG14" s="183"/>
      <c r="AH14" s="183"/>
      <c r="AI14" s="183"/>
      <c r="AJ14" s="183"/>
      <c r="AK14" s="183"/>
      <c r="AL14" s="183"/>
      <c r="AM14" s="183"/>
    </row>
    <row r="15" spans="1:39" s="150" customFormat="1" ht="15.95" customHeight="1" outlineLevel="1">
      <c r="A15" s="160"/>
      <c r="B15" s="400" t="s">
        <v>23</v>
      </c>
      <c r="C15" s="409">
        <f>'Balance de energía'!$P30</f>
        <v>35.565379534857989</v>
      </c>
      <c r="D15" s="409">
        <f>'Balance de energía'!$P31</f>
        <v>29.054641</v>
      </c>
      <c r="E15" s="409">
        <f>'Balance de energía'!$P32</f>
        <v>0</v>
      </c>
      <c r="F15" s="409">
        <f>'Balance de energía'!$P33</f>
        <v>119.63357662685002</v>
      </c>
      <c r="G15" s="409">
        <f>'Balance de energía'!$P34</f>
        <v>14.9511593</v>
      </c>
      <c r="H15" s="409">
        <f>'Balance de energía'!$P35</f>
        <v>0</v>
      </c>
      <c r="I15" s="409">
        <f>'Balance de energía'!$P36</f>
        <v>17.008413400000002</v>
      </c>
      <c r="J15" s="409">
        <f>'Balance de energía'!$P37</f>
        <v>3.0337948849999998</v>
      </c>
      <c r="K15" s="409">
        <f>'Balance de energía'!$P38</f>
        <v>48.449077599999995</v>
      </c>
      <c r="L15" s="409">
        <f>'Balance de energía'!$P$39</f>
        <v>831.20577775279969</v>
      </c>
      <c r="M15" s="409">
        <f>'Balance de energía'!$P$40</f>
        <v>19.666033199999994</v>
      </c>
      <c r="N15" s="409">
        <f>'Balance de energía'!$P41</f>
        <v>2178.1307704475003</v>
      </c>
      <c r="O15" s="409">
        <f>'Balance de energía'!$P42</f>
        <v>38.251575119999991</v>
      </c>
      <c r="P15" s="403">
        <f t="shared" si="1"/>
        <v>3334.9501988670077</v>
      </c>
      <c r="Q15" s="243"/>
      <c r="R15" s="183"/>
      <c r="S15" s="183"/>
      <c r="T15" s="183"/>
      <c r="U15" s="183"/>
      <c r="V15" s="183"/>
      <c r="W15" s="183"/>
      <c r="X15" s="183"/>
      <c r="Y15" s="183"/>
      <c r="Z15" s="183"/>
      <c r="AA15" s="183"/>
      <c r="AB15" s="183"/>
      <c r="AC15" s="183"/>
      <c r="AD15" s="183"/>
      <c r="AE15" s="183"/>
      <c r="AF15" s="183"/>
      <c r="AG15" s="183"/>
      <c r="AH15" s="183"/>
      <c r="AI15" s="183"/>
      <c r="AJ15" s="183"/>
      <c r="AK15" s="183"/>
      <c r="AL15" s="183"/>
      <c r="AM15" s="183"/>
    </row>
    <row r="16" spans="1:39" s="150" customFormat="1" ht="15.95" customHeight="1" outlineLevel="1">
      <c r="A16" s="160"/>
      <c r="B16" s="400" t="s">
        <v>24</v>
      </c>
      <c r="C16" s="409">
        <f>'Balance de energía'!$Q30</f>
        <v>0</v>
      </c>
      <c r="D16" s="409">
        <f>'Balance de energía'!$Q31</f>
        <v>0</v>
      </c>
      <c r="E16" s="409">
        <f>'Balance de energía'!$Q32</f>
        <v>0</v>
      </c>
      <c r="F16" s="409">
        <f>'Balance de energía'!$Q33</f>
        <v>0</v>
      </c>
      <c r="G16" s="409">
        <f>'Balance de energía'!$Q34</f>
        <v>0</v>
      </c>
      <c r="H16" s="409">
        <f>'Balance de energía'!$Q35</f>
        <v>0</v>
      </c>
      <c r="I16" s="409">
        <f>'Balance de energía'!$Q36</f>
        <v>0</v>
      </c>
      <c r="J16" s="409">
        <f>'Balance de energía'!$Q37</f>
        <v>0</v>
      </c>
      <c r="K16" s="409">
        <f>'Balance de energía'!$Q38</f>
        <v>0</v>
      </c>
      <c r="L16" s="409">
        <f>'Balance de energía'!$Q$39</f>
        <v>7.9799999999999996E-2</v>
      </c>
      <c r="M16" s="409">
        <f>'Balance de energía'!$Q$40</f>
        <v>8.3790000000000003E-2</v>
      </c>
      <c r="N16" s="409">
        <f>'Balance de energía'!$Q41</f>
        <v>7.0365246000000008</v>
      </c>
      <c r="O16" s="409">
        <f>'Balance de energía'!$Q42</f>
        <v>0</v>
      </c>
      <c r="P16" s="403">
        <f t="shared" si="1"/>
        <v>7.2001146000000009</v>
      </c>
      <c r="Q16" s="243"/>
      <c r="R16" s="183"/>
      <c r="S16" s="183"/>
      <c r="T16" s="183"/>
      <c r="U16" s="183"/>
      <c r="V16" s="183"/>
      <c r="W16" s="183"/>
      <c r="X16" s="183"/>
      <c r="Y16" s="183"/>
      <c r="Z16" s="183"/>
      <c r="AA16" s="183"/>
      <c r="AB16" s="183"/>
      <c r="AC16" s="183"/>
      <c r="AD16" s="183"/>
      <c r="AE16" s="183"/>
      <c r="AF16" s="183"/>
      <c r="AG16" s="183"/>
      <c r="AH16" s="183"/>
      <c r="AI16" s="183"/>
      <c r="AJ16" s="183"/>
      <c r="AK16" s="183"/>
      <c r="AL16" s="183"/>
      <c r="AM16" s="183"/>
    </row>
    <row r="17" spans="1:39" s="150" customFormat="1" ht="15.95" customHeight="1" outlineLevel="1">
      <c r="A17" s="160"/>
      <c r="B17" s="400" t="s">
        <v>25</v>
      </c>
      <c r="C17" s="409">
        <f>'Balance de energía'!$R30</f>
        <v>5.3946000000000001E-2</v>
      </c>
      <c r="D17" s="409">
        <f>'Balance de energía'!$R31</f>
        <v>56.209034700000004</v>
      </c>
      <c r="E17" s="409">
        <f>'Balance de energía'!$R32</f>
        <v>0</v>
      </c>
      <c r="F17" s="409">
        <f>'Balance de energía'!$R33</f>
        <v>0</v>
      </c>
      <c r="G17" s="409">
        <f>'Balance de energía'!$R34</f>
        <v>0</v>
      </c>
      <c r="H17" s="409">
        <f>'Balance de energía'!$R35</f>
        <v>0</v>
      </c>
      <c r="I17" s="409">
        <f>'Balance de energía'!$R36</f>
        <v>0</v>
      </c>
      <c r="J17" s="409">
        <f>'Balance de energía'!$R37</f>
        <v>0</v>
      </c>
      <c r="K17" s="409">
        <f>'Balance de energía'!$R38</f>
        <v>0</v>
      </c>
      <c r="L17" s="409">
        <f>'Balance de energía'!$R$39</f>
        <v>1.0699290000000001</v>
      </c>
      <c r="M17" s="409">
        <f>'Balance de energía'!$R$40</f>
        <v>3.0569400000000004</v>
      </c>
      <c r="N17" s="409">
        <f>'Balance de energía'!$R41</f>
        <v>234.717005043</v>
      </c>
      <c r="O17" s="409">
        <f>'Balance de energía'!$R42</f>
        <v>120.83634270000002</v>
      </c>
      <c r="P17" s="403">
        <f t="shared" si="1"/>
        <v>415.94319744300003</v>
      </c>
      <c r="Q17" s="243"/>
      <c r="R17" s="183"/>
      <c r="S17" s="183"/>
      <c r="T17" s="183"/>
      <c r="U17" s="183"/>
      <c r="V17" s="183"/>
      <c r="W17" s="183"/>
      <c r="X17" s="183"/>
      <c r="Y17" s="183"/>
      <c r="Z17" s="183"/>
      <c r="AA17" s="183"/>
      <c r="AB17" s="183"/>
      <c r="AC17" s="183"/>
      <c r="AD17" s="183"/>
      <c r="AE17" s="183"/>
      <c r="AF17" s="183"/>
      <c r="AG17" s="183"/>
      <c r="AH17" s="183"/>
      <c r="AI17" s="183"/>
      <c r="AJ17" s="183"/>
      <c r="AK17" s="183"/>
      <c r="AL17" s="183"/>
      <c r="AM17" s="183"/>
    </row>
    <row r="18" spans="1:39" s="150" customFormat="1" ht="15.95" customHeight="1" outlineLevel="1">
      <c r="A18" s="160"/>
      <c r="B18" s="400" t="s">
        <v>26</v>
      </c>
      <c r="C18" s="409">
        <f>'Balance de energía'!$S30</f>
        <v>0</v>
      </c>
      <c r="D18" s="409">
        <f>'Balance de energía'!$S31</f>
        <v>0</v>
      </c>
      <c r="E18" s="409">
        <f>'Balance de energía'!$S32</f>
        <v>0</v>
      </c>
      <c r="F18" s="409">
        <f>'Balance de energía'!$S33</f>
        <v>0</v>
      </c>
      <c r="G18" s="409">
        <f>'Balance de energía'!$S34</f>
        <v>0</v>
      </c>
      <c r="H18" s="409">
        <f>'Balance de energía'!$S35</f>
        <v>0</v>
      </c>
      <c r="I18" s="409">
        <f>'Balance de energía'!$S36</f>
        <v>0</v>
      </c>
      <c r="J18" s="409">
        <f>'Balance de energía'!$S37</f>
        <v>0</v>
      </c>
      <c r="K18" s="409">
        <f>'Balance de energía'!$S38</f>
        <v>0</v>
      </c>
      <c r="L18" s="409">
        <f>'Balance de energía'!$S$39</f>
        <v>0</v>
      </c>
      <c r="M18" s="409">
        <f>'Balance de energía'!$S$40</f>
        <v>0</v>
      </c>
      <c r="N18" s="409">
        <f>'Balance de energía'!$S41</f>
        <v>0</v>
      </c>
      <c r="O18" s="409">
        <f>'Balance de energía'!$S42</f>
        <v>0</v>
      </c>
      <c r="P18" s="403">
        <f t="shared" si="1"/>
        <v>0</v>
      </c>
      <c r="Q18" s="243"/>
      <c r="R18" s="183"/>
      <c r="S18" s="183"/>
      <c r="T18" s="183"/>
      <c r="U18" s="183"/>
      <c r="V18" s="183"/>
      <c r="W18" s="183"/>
      <c r="X18" s="183"/>
      <c r="Y18" s="183"/>
      <c r="Z18" s="183"/>
      <c r="AA18" s="183"/>
      <c r="AB18" s="183"/>
      <c r="AC18" s="183"/>
      <c r="AD18" s="183"/>
      <c r="AE18" s="183"/>
      <c r="AF18" s="183"/>
      <c r="AG18" s="183"/>
      <c r="AH18" s="183"/>
      <c r="AI18" s="183"/>
      <c r="AJ18" s="183"/>
      <c r="AK18" s="183"/>
      <c r="AL18" s="183"/>
      <c r="AM18" s="183"/>
    </row>
    <row r="19" spans="1:39" s="150" customFormat="1" ht="15.95" customHeight="1" outlineLevel="1">
      <c r="A19" s="160"/>
      <c r="B19" s="400" t="s">
        <v>27</v>
      </c>
      <c r="C19" s="409">
        <f>'Balance de energía'!$T30</f>
        <v>0</v>
      </c>
      <c r="D19" s="409">
        <f>'Balance de energía'!$T31</f>
        <v>0</v>
      </c>
      <c r="E19" s="409">
        <f>'Balance de energía'!$T32</f>
        <v>0</v>
      </c>
      <c r="F19" s="409">
        <f>'Balance de energía'!$T33</f>
        <v>0</v>
      </c>
      <c r="G19" s="409">
        <f>'Balance de energía'!$T34</f>
        <v>0</v>
      </c>
      <c r="H19" s="409">
        <f>'Balance de energía'!$T35</f>
        <v>0</v>
      </c>
      <c r="I19" s="409">
        <f>'Balance de energía'!$T36</f>
        <v>0</v>
      </c>
      <c r="J19" s="409">
        <f>'Balance de energía'!$T37</f>
        <v>0</v>
      </c>
      <c r="K19" s="409">
        <f>'Balance de energía'!$T38</f>
        <v>0</v>
      </c>
      <c r="L19" s="409">
        <f>'Balance de energía'!$T$39</f>
        <v>0</v>
      </c>
      <c r="M19" s="409">
        <f>'Balance de energía'!$T$40</f>
        <v>0</v>
      </c>
      <c r="N19" s="409">
        <f>'Balance de energía'!$T41</f>
        <v>0</v>
      </c>
      <c r="O19" s="409">
        <f>'Balance de energía'!$T42</f>
        <v>0</v>
      </c>
      <c r="P19" s="403">
        <f t="shared" si="1"/>
        <v>0</v>
      </c>
      <c r="Q19" s="243"/>
      <c r="R19" s="183"/>
      <c r="S19" s="183"/>
      <c r="T19" s="183"/>
      <c r="U19" s="183"/>
      <c r="V19" s="183"/>
      <c r="W19" s="183"/>
      <c r="X19" s="183"/>
      <c r="Y19" s="183"/>
      <c r="Z19" s="183"/>
      <c r="AA19" s="183"/>
      <c r="AB19" s="183"/>
      <c r="AC19" s="183"/>
      <c r="AD19" s="183"/>
      <c r="AE19" s="183"/>
      <c r="AF19" s="183"/>
      <c r="AG19" s="183"/>
      <c r="AH19" s="183"/>
      <c r="AI19" s="183"/>
      <c r="AJ19" s="183"/>
      <c r="AK19" s="183"/>
      <c r="AL19" s="183"/>
      <c r="AM19" s="183"/>
    </row>
    <row r="20" spans="1:39" s="150" customFormat="1" ht="15.95" customHeight="1" outlineLevel="1">
      <c r="A20" s="160"/>
      <c r="B20" s="401" t="s">
        <v>28</v>
      </c>
      <c r="C20" s="409">
        <f>'Balance de energía'!$U30</f>
        <v>2.8454957142857147</v>
      </c>
      <c r="D20" s="409">
        <f>'Balance de energía'!$U31</f>
        <v>0</v>
      </c>
      <c r="E20" s="409">
        <f>'Balance de energía'!$U32</f>
        <v>0</v>
      </c>
      <c r="F20" s="409">
        <f>'Balance de energía'!$U33</f>
        <v>0</v>
      </c>
      <c r="G20" s="409">
        <f>'Balance de energía'!$U34</f>
        <v>0</v>
      </c>
      <c r="H20" s="409">
        <f>'Balance de energía'!$U35</f>
        <v>0</v>
      </c>
      <c r="I20" s="409">
        <f>'Balance de energía'!$U36</f>
        <v>1924.5925215</v>
      </c>
      <c r="J20" s="409">
        <f>'Balance de energía'!$U37</f>
        <v>0</v>
      </c>
      <c r="K20" s="409">
        <f>'Balance de energía'!$U38</f>
        <v>0</v>
      </c>
      <c r="L20" s="409">
        <f>'Balance de energía'!$U$39</f>
        <v>0</v>
      </c>
      <c r="M20" s="409">
        <f>'Balance de energía'!$U$40</f>
        <v>0</v>
      </c>
      <c r="N20" s="409">
        <f>'Balance de energía'!$U41</f>
        <v>111.72582629999999</v>
      </c>
      <c r="O20" s="409">
        <f>'Balance de energía'!$U42</f>
        <v>0</v>
      </c>
      <c r="P20" s="403">
        <f t="shared" si="1"/>
        <v>2039.1638435142859</v>
      </c>
      <c r="Q20" s="243"/>
      <c r="R20" s="183"/>
      <c r="S20" s="183"/>
      <c r="T20" s="183"/>
      <c r="U20" s="183"/>
      <c r="V20" s="183"/>
      <c r="W20" s="183"/>
      <c r="X20" s="183"/>
      <c r="Y20" s="183"/>
      <c r="Z20" s="183"/>
      <c r="AA20" s="183"/>
      <c r="AB20" s="183"/>
      <c r="AC20" s="183"/>
      <c r="AD20" s="183"/>
      <c r="AE20" s="183"/>
      <c r="AF20" s="183"/>
      <c r="AG20" s="183"/>
      <c r="AH20" s="183"/>
      <c r="AI20" s="183"/>
      <c r="AJ20" s="183"/>
      <c r="AK20" s="183"/>
      <c r="AL20" s="183"/>
      <c r="AM20" s="183"/>
    </row>
    <row r="21" spans="1:39" s="150" customFormat="1" ht="15.95" customHeight="1" outlineLevel="1">
      <c r="A21" s="160"/>
      <c r="B21" s="401" t="s">
        <v>93</v>
      </c>
      <c r="C21" s="409">
        <f>'Balance de energía'!$V30</f>
        <v>0</v>
      </c>
      <c r="D21" s="409">
        <f>'Balance de energía'!$V31</f>
        <v>0</v>
      </c>
      <c r="E21" s="409">
        <f>'Balance de energía'!$V32</f>
        <v>0</v>
      </c>
      <c r="F21" s="409">
        <f>'Balance de energía'!$V33</f>
        <v>0</v>
      </c>
      <c r="G21" s="409">
        <f>'Balance de energía'!$V34</f>
        <v>0</v>
      </c>
      <c r="H21" s="409">
        <f>'Balance de energía'!$V35</f>
        <v>0</v>
      </c>
      <c r="I21" s="409">
        <f>'Balance de energía'!$V36</f>
        <v>0</v>
      </c>
      <c r="J21" s="409">
        <f>'Balance de energía'!$V37</f>
        <v>0</v>
      </c>
      <c r="K21" s="409">
        <f>'Balance de energía'!$V38</f>
        <v>0</v>
      </c>
      <c r="L21" s="409">
        <f>'Balance de energía'!$V$39</f>
        <v>0</v>
      </c>
      <c r="M21" s="409">
        <f>'Balance de energía'!$V$40</f>
        <v>0</v>
      </c>
      <c r="N21" s="409">
        <f>'Balance de energía'!$V41</f>
        <v>0</v>
      </c>
      <c r="O21" s="409">
        <f>'Balance de energía'!$V42</f>
        <v>0</v>
      </c>
      <c r="P21" s="403">
        <f t="shared" si="1"/>
        <v>0</v>
      </c>
      <c r="Q21" s="243"/>
      <c r="R21" s="183"/>
      <c r="S21" s="183"/>
      <c r="T21" s="183"/>
      <c r="U21" s="183"/>
      <c r="V21" s="183"/>
      <c r="W21" s="183"/>
      <c r="X21" s="183"/>
      <c r="Y21" s="183"/>
      <c r="Z21" s="183"/>
      <c r="AA21" s="183"/>
      <c r="AB21" s="183"/>
      <c r="AC21" s="183"/>
      <c r="AD21" s="183"/>
      <c r="AE21" s="183"/>
      <c r="AF21" s="183"/>
      <c r="AG21" s="183"/>
      <c r="AH21" s="183"/>
      <c r="AI21" s="183"/>
      <c r="AJ21" s="183"/>
      <c r="AK21" s="183"/>
      <c r="AL21" s="183"/>
      <c r="AM21" s="183"/>
    </row>
    <row r="22" spans="1:39" s="150" customFormat="1" ht="15.95" customHeight="1">
      <c r="A22" s="160"/>
      <c r="B22" s="483" t="s">
        <v>6</v>
      </c>
      <c r="C22" s="412">
        <f>'Balance de energía'!$W30</f>
        <v>20043.525127222983</v>
      </c>
      <c r="D22" s="412">
        <f>'Balance de energía'!$W31</f>
        <v>227.0789924</v>
      </c>
      <c r="E22" s="412">
        <f>'Balance de energía'!$W32</f>
        <v>695.53428800000006</v>
      </c>
      <c r="F22" s="412">
        <f>'Balance de energía'!$W33</f>
        <v>4699.8408417575611</v>
      </c>
      <c r="G22" s="412">
        <f>'Balance de energía'!$W34</f>
        <v>526.70797352</v>
      </c>
      <c r="H22" s="412">
        <f>'Balance de energía'!$W35</f>
        <v>26.939499999999999</v>
      </c>
      <c r="I22" s="412">
        <f>'Balance de energía'!$W36</f>
        <v>416.46047553399995</v>
      </c>
      <c r="J22" s="412">
        <f>'Balance de energía'!$W37</f>
        <v>23.619406617999999</v>
      </c>
      <c r="K22" s="412">
        <f>'Balance de energía'!$W38</f>
        <v>134.46858416799998</v>
      </c>
      <c r="L22" s="412">
        <f>'Balance de energía'!$W$39</f>
        <v>1441.5651861959998</v>
      </c>
      <c r="M22" s="412">
        <f>'Balance de energía'!$W$40</f>
        <v>69.538779559999995</v>
      </c>
      <c r="N22" s="412">
        <f>'Balance de energía'!$W41</f>
        <v>8098.8960040140009</v>
      </c>
      <c r="O22" s="412">
        <f>'Balance de energía'!$W42</f>
        <v>1012.8407402600001</v>
      </c>
      <c r="P22" s="404">
        <f t="shared" si="1"/>
        <v>37417.015899250546</v>
      </c>
      <c r="Q22" s="243"/>
      <c r="R22" s="183"/>
      <c r="S22" s="183"/>
      <c r="T22" s="183"/>
      <c r="U22" s="183"/>
      <c r="V22" s="183"/>
      <c r="W22" s="183"/>
      <c r="X22" s="183"/>
      <c r="Y22" s="183"/>
      <c r="Z22" s="183"/>
      <c r="AA22" s="183"/>
      <c r="AB22" s="183"/>
      <c r="AC22" s="183"/>
      <c r="AD22" s="183"/>
      <c r="AE22" s="183"/>
      <c r="AF22" s="183"/>
      <c r="AG22" s="183"/>
      <c r="AH22" s="183"/>
      <c r="AI22" s="183"/>
      <c r="AJ22" s="183"/>
      <c r="AK22" s="183"/>
      <c r="AL22" s="183"/>
      <c r="AM22" s="183"/>
    </row>
    <row r="23" spans="1:39" s="150" customFormat="1" ht="15.95" customHeight="1">
      <c r="A23" s="160"/>
      <c r="B23" s="483" t="s">
        <v>30</v>
      </c>
      <c r="C23" s="412">
        <f>'Balance de energía'!$X30</f>
        <v>46.156669999999998</v>
      </c>
      <c r="D23" s="412">
        <f>'Balance de energía'!$X31</f>
        <v>0</v>
      </c>
      <c r="E23" s="412">
        <f>'Balance de energía'!$X32</f>
        <v>0</v>
      </c>
      <c r="F23" s="412">
        <f>'Balance de energía'!$X33</f>
        <v>0</v>
      </c>
      <c r="G23" s="412">
        <f>'Balance de energía'!$X34</f>
        <v>0</v>
      </c>
      <c r="H23" s="412">
        <f>'Balance de energía'!$X35</f>
        <v>0</v>
      </c>
      <c r="I23" s="412">
        <f>'Balance de energía'!$X36</f>
        <v>0</v>
      </c>
      <c r="J23" s="412">
        <f>'Balance de energía'!$X37</f>
        <v>40.225710000000007</v>
      </c>
      <c r="K23" s="412">
        <f>'Balance de energía'!$X38</f>
        <v>0</v>
      </c>
      <c r="L23" s="412">
        <f>'Balance de energía'!$X$39</f>
        <v>0</v>
      </c>
      <c r="M23" s="412">
        <f>'Balance de energía'!$X$40</f>
        <v>0</v>
      </c>
      <c r="N23" s="412">
        <f>'Balance de energía'!$X41</f>
        <v>8.6839760000000012</v>
      </c>
      <c r="O23" s="412">
        <f>'Balance de energía'!$X42</f>
        <v>0</v>
      </c>
      <c r="P23" s="404">
        <f t="shared" si="1"/>
        <v>95.066356000000013</v>
      </c>
      <c r="Q23" s="243"/>
      <c r="R23" s="183"/>
      <c r="S23" s="183"/>
      <c r="T23" s="183"/>
      <c r="U23" s="183"/>
      <c r="V23" s="183"/>
      <c r="W23" s="183"/>
      <c r="X23" s="183"/>
      <c r="Y23" s="183"/>
      <c r="Z23" s="183"/>
      <c r="AA23" s="183"/>
      <c r="AB23" s="183"/>
      <c r="AC23" s="183"/>
      <c r="AD23" s="183"/>
      <c r="AE23" s="183"/>
      <c r="AF23" s="183"/>
      <c r="AG23" s="183"/>
      <c r="AH23" s="183"/>
      <c r="AI23" s="183"/>
      <c r="AJ23" s="183"/>
      <c r="AK23" s="183"/>
      <c r="AL23" s="183"/>
      <c r="AM23" s="183"/>
    </row>
    <row r="24" spans="1:39" s="150" customFormat="1" ht="15.95" customHeight="1">
      <c r="A24" s="160"/>
      <c r="B24" s="483" t="s">
        <v>31</v>
      </c>
      <c r="C24" s="412">
        <f>'Balance de energía'!$Y30</f>
        <v>0</v>
      </c>
      <c r="D24" s="412">
        <f>'Balance de energía'!$Y31</f>
        <v>0</v>
      </c>
      <c r="E24" s="412">
        <f>'Balance de energía'!$Y32</f>
        <v>0</v>
      </c>
      <c r="F24" s="412">
        <f>'Balance de energía'!$Y33</f>
        <v>0</v>
      </c>
      <c r="G24" s="412">
        <f>'Balance de energía'!$Y34</f>
        <v>609.90700000000004</v>
      </c>
      <c r="H24" s="412">
        <f>'Balance de energía'!$Y35</f>
        <v>0</v>
      </c>
      <c r="I24" s="412">
        <f>'Balance de energía'!$Y36</f>
        <v>0</v>
      </c>
      <c r="J24" s="412">
        <f>'Balance de energía'!$Y37</f>
        <v>0</v>
      </c>
      <c r="K24" s="412">
        <f>'Balance de energía'!$Y38</f>
        <v>0</v>
      </c>
      <c r="L24" s="412">
        <f>'Balance de energía'!$Y$39</f>
        <v>0</v>
      </c>
      <c r="M24" s="412">
        <f>'Balance de energía'!$Y$40</f>
        <v>0</v>
      </c>
      <c r="N24" s="412">
        <f>'Balance de energía'!$Y41</f>
        <v>0</v>
      </c>
      <c r="O24" s="412">
        <f>'Balance de energía'!$Y42</f>
        <v>0</v>
      </c>
      <c r="P24" s="404">
        <f t="shared" si="1"/>
        <v>609.90700000000004</v>
      </c>
      <c r="Q24" s="243"/>
      <c r="R24" s="242"/>
      <c r="S24" s="241"/>
      <c r="T24" s="145"/>
      <c r="U24" s="145"/>
      <c r="V24" s="145"/>
      <c r="W24" s="145"/>
      <c r="X24" s="145"/>
      <c r="Y24" s="145"/>
      <c r="Z24" s="145"/>
      <c r="AA24" s="145"/>
    </row>
    <row r="25" spans="1:39" s="150" customFormat="1" ht="15.95" customHeight="1">
      <c r="A25" s="160"/>
      <c r="B25" s="483" t="s">
        <v>94</v>
      </c>
      <c r="C25" s="412">
        <f>'Balance de energía'!$Z30</f>
        <v>0</v>
      </c>
      <c r="D25" s="412">
        <f>'Balance de energía'!$Z31</f>
        <v>0</v>
      </c>
      <c r="E25" s="412">
        <f>'Balance de energía'!$Z32</f>
        <v>0</v>
      </c>
      <c r="F25" s="412">
        <f>'Balance de energía'!$Z33</f>
        <v>0</v>
      </c>
      <c r="G25" s="412">
        <f>'Balance de energía'!$Z34</f>
        <v>0</v>
      </c>
      <c r="H25" s="412">
        <f>'Balance de energía'!$Z35</f>
        <v>0</v>
      </c>
      <c r="I25" s="412">
        <f>'Balance de energía'!$Z36</f>
        <v>0</v>
      </c>
      <c r="J25" s="412">
        <f>'Balance de energía'!$Z37</f>
        <v>0</v>
      </c>
      <c r="K25" s="412">
        <f>'Balance de energía'!$Z38</f>
        <v>0</v>
      </c>
      <c r="L25" s="412">
        <f>'Balance de energía'!$Z$39</f>
        <v>0</v>
      </c>
      <c r="M25" s="412">
        <f>'Balance de energía'!$Z$40</f>
        <v>0</v>
      </c>
      <c r="N25" s="412">
        <f>'Balance de energía'!$Z41</f>
        <v>0</v>
      </c>
      <c r="O25" s="412">
        <f>'Balance de energía'!$Z42</f>
        <v>0</v>
      </c>
      <c r="P25" s="404">
        <f t="shared" si="1"/>
        <v>0</v>
      </c>
      <c r="Q25" s="243"/>
      <c r="R25" s="242"/>
      <c r="S25" s="241"/>
      <c r="T25" s="145"/>
      <c r="U25" s="145"/>
      <c r="V25" s="145"/>
      <c r="W25" s="145"/>
      <c r="X25" s="145"/>
      <c r="Y25" s="145"/>
      <c r="Z25" s="145"/>
      <c r="AA25" s="145"/>
    </row>
    <row r="26" spans="1:39" s="150" customFormat="1" ht="15.95" customHeight="1">
      <c r="A26" s="160"/>
      <c r="B26" s="483" t="s">
        <v>95</v>
      </c>
      <c r="C26" s="412">
        <f>'Balance de energía'!$AA30</f>
        <v>0</v>
      </c>
      <c r="D26" s="412">
        <f>'Balance de energía'!$AA31</f>
        <v>0</v>
      </c>
      <c r="E26" s="412">
        <f>'Balance de energía'!$AA32</f>
        <v>0</v>
      </c>
      <c r="F26" s="412">
        <f>'Balance de energía'!$AA33</f>
        <v>0</v>
      </c>
      <c r="G26" s="412">
        <f>'Balance de energía'!$AA34</f>
        <v>106.92700000000001</v>
      </c>
      <c r="H26" s="412">
        <f>'Balance de energía'!$AA35</f>
        <v>0</v>
      </c>
      <c r="I26" s="412">
        <f>'Balance de energía'!$AA36</f>
        <v>0</v>
      </c>
      <c r="J26" s="412">
        <f>'Balance de energía'!$AA37</f>
        <v>0</v>
      </c>
      <c r="K26" s="412">
        <f>'Balance de energía'!$AA38</f>
        <v>0</v>
      </c>
      <c r="L26" s="412">
        <f>'Balance de energía'!$AA$39</f>
        <v>0</v>
      </c>
      <c r="M26" s="412">
        <f>'Balance de energía'!$AA$40</f>
        <v>0</v>
      </c>
      <c r="N26" s="412">
        <f>'Balance de energía'!$AA41</f>
        <v>0</v>
      </c>
      <c r="O26" s="412">
        <f>'Balance de energía'!$AA42</f>
        <v>0</v>
      </c>
      <c r="P26" s="404">
        <f t="shared" si="1"/>
        <v>106.92700000000001</v>
      </c>
      <c r="Q26" s="243"/>
      <c r="R26" s="242"/>
      <c r="S26" s="241"/>
      <c r="T26" s="145"/>
      <c r="U26" s="145"/>
      <c r="V26" s="145"/>
      <c r="W26" s="145"/>
      <c r="X26" s="145"/>
      <c r="Y26" s="145"/>
      <c r="Z26" s="145"/>
      <c r="AA26" s="145"/>
    </row>
    <row r="27" spans="1:39" s="150" customFormat="1" ht="15.95" customHeight="1">
      <c r="A27" s="160"/>
      <c r="B27" s="483" t="s">
        <v>8</v>
      </c>
      <c r="C27" s="416">
        <f>'Balance de energía'!$AB30</f>
        <v>1.3200000000000001E-4</v>
      </c>
      <c r="D27" s="416">
        <f>'Balance de energía'!$AB31</f>
        <v>0</v>
      </c>
      <c r="E27" s="416">
        <f>'Balance de energía'!$AB32</f>
        <v>0</v>
      </c>
      <c r="F27" s="416">
        <f>'Balance de energía'!$AB33</f>
        <v>0</v>
      </c>
      <c r="G27" s="416">
        <f>'Balance de energía'!$AB34</f>
        <v>0</v>
      </c>
      <c r="H27" s="416">
        <f>'Balance de energía'!$AB35</f>
        <v>0</v>
      </c>
      <c r="I27" s="416">
        <f>'Balance de energía'!$AB36</f>
        <v>2.8612000000000004E-3</v>
      </c>
      <c r="J27" s="416">
        <f>'Balance de energía'!$AB37</f>
        <v>1.55892E-4</v>
      </c>
      <c r="K27" s="416">
        <f>'Balance de energía'!$AB38</f>
        <v>0</v>
      </c>
      <c r="L27" s="416">
        <f>'Balance de energía'!$AB$39</f>
        <v>1.7965464E-2</v>
      </c>
      <c r="M27" s="416">
        <f>'Balance de energía'!$AB$40</f>
        <v>0</v>
      </c>
      <c r="N27" s="416">
        <f>'Balance de energía'!$AB41</f>
        <v>9.8947530399999997E-2</v>
      </c>
      <c r="O27" s="416">
        <f>'Balance de energía'!$AB42</f>
        <v>1.3200000000000001E-4</v>
      </c>
      <c r="P27" s="404">
        <f t="shared" si="1"/>
        <v>0.12019408639999998</v>
      </c>
      <c r="Q27" s="243"/>
      <c r="R27" s="242"/>
      <c r="S27" s="241"/>
      <c r="T27" s="145"/>
      <c r="U27" s="145"/>
      <c r="V27" s="145"/>
      <c r="W27" s="145"/>
      <c r="X27" s="145"/>
      <c r="Y27" s="145"/>
      <c r="Z27" s="145"/>
      <c r="AA27" s="145"/>
    </row>
    <row r="28" spans="1:39" s="150" customFormat="1" ht="15.95" customHeight="1">
      <c r="A28" s="160"/>
      <c r="B28" s="483" t="s">
        <v>9</v>
      </c>
      <c r="C28" s="412">
        <f>'Balance de energía'!$AC30</f>
        <v>0</v>
      </c>
      <c r="D28" s="412">
        <f>'Balance de energía'!$AC31</f>
        <v>0</v>
      </c>
      <c r="E28" s="412">
        <f>'Balance de energía'!$AC32</f>
        <v>0</v>
      </c>
      <c r="F28" s="412">
        <f>'Balance de energía'!$AC33</f>
        <v>0</v>
      </c>
      <c r="G28" s="412">
        <f>'Balance de energía'!$AC34</f>
        <v>0</v>
      </c>
      <c r="H28" s="412">
        <f>'Balance de energía'!$AC35</f>
        <v>0</v>
      </c>
      <c r="I28" s="412">
        <f>'Balance de energía'!$AC36</f>
        <v>0</v>
      </c>
      <c r="J28" s="412">
        <f>'Balance de energía'!$AC37</f>
        <v>0</v>
      </c>
      <c r="K28" s="412">
        <f>'Balance de energía'!$AC38</f>
        <v>0</v>
      </c>
      <c r="L28" s="412">
        <f>'Balance de energía'!$AC$39</f>
        <v>0</v>
      </c>
      <c r="M28" s="412">
        <f>'Balance de energía'!$AC$40</f>
        <v>0</v>
      </c>
      <c r="N28" s="412">
        <f>'Balance de energía'!$AC41</f>
        <v>0</v>
      </c>
      <c r="O28" s="412">
        <f>'Balance de energía'!$AC42</f>
        <v>0</v>
      </c>
      <c r="P28" s="404">
        <f t="shared" si="1"/>
        <v>0</v>
      </c>
      <c r="Q28" s="243"/>
      <c r="R28" s="242"/>
      <c r="S28" s="241"/>
      <c r="T28" s="145"/>
      <c r="U28" s="145"/>
      <c r="V28" s="145"/>
      <c r="W28" s="145"/>
      <c r="X28" s="145"/>
      <c r="Y28" s="145"/>
      <c r="Z28" s="145"/>
      <c r="AA28" s="145"/>
    </row>
    <row r="29" spans="1:39" s="150" customFormat="1" ht="15.95" customHeight="1">
      <c r="A29" s="160"/>
      <c r="B29" s="483" t="s">
        <v>12</v>
      </c>
      <c r="C29" s="412">
        <f>'Balance de energía'!$D30</f>
        <v>1380.5348416164352</v>
      </c>
      <c r="D29" s="412">
        <f>'Balance de energía'!$D31</f>
        <v>195.74210000000002</v>
      </c>
      <c r="E29" s="412">
        <f>'Balance de energía'!$D32</f>
        <v>0</v>
      </c>
      <c r="F29" s="412">
        <f>'Balance de energía'!$D33</f>
        <v>1783.442645722</v>
      </c>
      <c r="G29" s="412">
        <f>'Balance de energía'!$D34</f>
        <v>59.330183508000005</v>
      </c>
      <c r="H29" s="412">
        <f>'Balance de energía'!$D35</f>
        <v>23.249552839</v>
      </c>
      <c r="I29" s="412">
        <f>'Balance de energía'!$D36</f>
        <v>110.62143745800002</v>
      </c>
      <c r="J29" s="412">
        <f>'Balance de energía'!$D37</f>
        <v>11.293622921149002</v>
      </c>
      <c r="K29" s="412">
        <f>'Balance de energía'!$D38</f>
        <v>11.604090775</v>
      </c>
      <c r="L29" s="412">
        <f>'Balance de energía'!$D$39</f>
        <v>238.12258881161</v>
      </c>
      <c r="M29" s="412">
        <f>'Balance de energía'!$D$40</f>
        <v>457.088165151</v>
      </c>
      <c r="N29" s="412">
        <f>'Balance de energía'!$D41</f>
        <v>3698.242463951</v>
      </c>
      <c r="O29" s="412">
        <f>'Balance de energía'!$D42</f>
        <v>377.94875530899998</v>
      </c>
      <c r="P29" s="404">
        <f t="shared" si="1"/>
        <v>8347.2204480621949</v>
      </c>
      <c r="Q29" s="243"/>
      <c r="R29" s="242"/>
      <c r="S29" s="241"/>
      <c r="T29" s="145"/>
      <c r="U29" s="145"/>
      <c r="V29" s="145"/>
      <c r="W29" s="145"/>
      <c r="X29" s="145"/>
      <c r="Y29" s="145"/>
      <c r="Z29" s="145"/>
      <c r="AA29" s="145"/>
    </row>
    <row r="30" spans="1:39" s="150" customFormat="1" ht="15.95" customHeight="1">
      <c r="A30" s="160"/>
      <c r="B30" s="483" t="s">
        <v>13</v>
      </c>
      <c r="C30" s="412">
        <f>'Balance de energía'!$E30</f>
        <v>2.0720000000000001</v>
      </c>
      <c r="D30" s="412">
        <f>'Balance de energía'!$E31</f>
        <v>0</v>
      </c>
      <c r="E30" s="412">
        <f>'Balance de energía'!$E32</f>
        <v>721.11900000000003</v>
      </c>
      <c r="F30" s="412">
        <f>'Balance de energía'!$E33</f>
        <v>4.3260000000000005</v>
      </c>
      <c r="G30" s="412">
        <f>'Balance de energía'!$E34</f>
        <v>0</v>
      </c>
      <c r="H30" s="412">
        <f>'Balance de energía'!$E35</f>
        <v>0</v>
      </c>
      <c r="I30" s="412">
        <f>'Balance de energía'!$E36</f>
        <v>48.146000000000001</v>
      </c>
      <c r="J30" s="412">
        <f>'Balance de energía'!$E37</f>
        <v>819.57744400000001</v>
      </c>
      <c r="K30" s="412">
        <f>'Balance de energía'!$E38</f>
        <v>17.862110000000001</v>
      </c>
      <c r="L30" s="412">
        <f>'Balance de energía'!$E$39</f>
        <v>99.911105000000006</v>
      </c>
      <c r="M30" s="412">
        <f>'Balance de energía'!$E$40</f>
        <v>0</v>
      </c>
      <c r="N30" s="412">
        <f>'Balance de energía'!$E41</f>
        <v>438.45900000000006</v>
      </c>
      <c r="O30" s="412">
        <f>'Balance de energía'!$E42</f>
        <v>128.991716</v>
      </c>
      <c r="P30" s="404">
        <f t="shared" si="1"/>
        <v>2280.464375</v>
      </c>
      <c r="Q30" s="243"/>
      <c r="R30" s="242"/>
      <c r="S30" s="241"/>
      <c r="T30" s="145"/>
      <c r="U30" s="145"/>
      <c r="V30" s="145"/>
      <c r="W30" s="145"/>
      <c r="X30" s="145"/>
      <c r="Y30" s="145"/>
      <c r="Z30" s="145"/>
      <c r="AA30" s="145"/>
    </row>
    <row r="31" spans="1:39" s="150" customFormat="1" ht="15.95" customHeight="1">
      <c r="A31" s="160"/>
      <c r="B31" s="550" t="s">
        <v>82</v>
      </c>
      <c r="C31" s="412">
        <f>'Balance de energía'!$F30</f>
        <v>8.8458649999999999</v>
      </c>
      <c r="D31" s="412">
        <f>'Balance de energía'!$F31</f>
        <v>0</v>
      </c>
      <c r="E31" s="412">
        <f>'Balance de energía'!$F32</f>
        <v>0</v>
      </c>
      <c r="F31" s="412">
        <f>'Balance de energía'!$F33</f>
        <v>14382.727282990765</v>
      </c>
      <c r="G31" s="412">
        <f>'Balance de energía'!$F34</f>
        <v>0</v>
      </c>
      <c r="H31" s="412">
        <f>'Balance de energía'!$F35</f>
        <v>0</v>
      </c>
      <c r="I31" s="412">
        <f>'Balance de energía'!$F36</f>
        <v>4.2000000000000003E-2</v>
      </c>
      <c r="J31" s="412">
        <f>'Balance de energía'!$F37</f>
        <v>1.8737285000000001</v>
      </c>
      <c r="K31" s="412">
        <f>'Balance de energía'!$F38</f>
        <v>0.45404450000000002</v>
      </c>
      <c r="L31" s="412">
        <f>'Balance de energía'!$F$39</f>
        <v>55.294549660000008</v>
      </c>
      <c r="M31" s="412">
        <f>'Balance de energía'!$F$40</f>
        <v>0</v>
      </c>
      <c r="N31" s="412">
        <f>'Balance de energía'!$F41</f>
        <v>5631.2691303000011</v>
      </c>
      <c r="O31" s="412">
        <f>'Balance de energía'!$F42</f>
        <v>9.1490000000000009</v>
      </c>
      <c r="P31" s="404">
        <f t="shared" si="1"/>
        <v>20089.655600950766</v>
      </c>
      <c r="Q31" s="243"/>
      <c r="R31" s="242"/>
      <c r="S31" s="241"/>
      <c r="T31" s="145"/>
      <c r="U31" s="145"/>
      <c r="V31" s="145"/>
      <c r="W31" s="145"/>
      <c r="X31" s="145"/>
      <c r="Y31" s="145"/>
      <c r="Z31" s="145"/>
      <c r="AA31" s="145"/>
    </row>
    <row r="32" spans="1:39" s="150" customFormat="1" ht="15.95" customHeight="1">
      <c r="A32" s="160"/>
      <c r="B32" s="550" t="s">
        <v>18</v>
      </c>
      <c r="C32" s="458">
        <f>'Balance de energía'!$J30</f>
        <v>0</v>
      </c>
      <c r="D32" s="458">
        <f>'Balance de energía'!$J31</f>
        <v>0</v>
      </c>
      <c r="E32" s="458">
        <f>'Balance de energía'!$J32</f>
        <v>0</v>
      </c>
      <c r="F32" s="458">
        <f>'Balance de energía'!$J33</f>
        <v>0</v>
      </c>
      <c r="G32" s="458">
        <f>'Balance de energía'!$J34</f>
        <v>0</v>
      </c>
      <c r="H32" s="458">
        <f>'Balance de energía'!$J35</f>
        <v>0</v>
      </c>
      <c r="I32" s="458">
        <f>'Balance de energía'!$J36</f>
        <v>0</v>
      </c>
      <c r="J32" s="458">
        <f>'Balance de energía'!$J37</f>
        <v>0</v>
      </c>
      <c r="K32" s="458">
        <f>'Balance de energía'!$J38</f>
        <v>0</v>
      </c>
      <c r="L32" s="458">
        <f>'Balance de energía'!$J$39</f>
        <v>0</v>
      </c>
      <c r="M32" s="458">
        <f>'Balance de energía'!$J$40</f>
        <v>0</v>
      </c>
      <c r="N32" s="458">
        <f>'Balance de energía'!$J41</f>
        <v>0</v>
      </c>
      <c r="O32" s="459">
        <f>'Balance de energía'!$J42</f>
        <v>0</v>
      </c>
      <c r="P32" s="460">
        <f t="shared" si="1"/>
        <v>0</v>
      </c>
      <c r="Q32" s="243"/>
      <c r="R32" s="242"/>
      <c r="S32" s="241"/>
      <c r="T32" s="145"/>
      <c r="U32" s="145"/>
      <c r="V32" s="145"/>
      <c r="W32" s="145"/>
      <c r="X32" s="145"/>
      <c r="Y32" s="145"/>
      <c r="Z32" s="145"/>
      <c r="AA32" s="145"/>
    </row>
    <row r="33" spans="1:27" s="150" customFormat="1" ht="15.95" customHeight="1">
      <c r="A33" s="160"/>
      <c r="B33" s="48" t="s">
        <v>96</v>
      </c>
      <c r="C33" s="58">
        <f t="shared" ref="C33:O33" si="2">SUM(C22:C31)+C10</f>
        <v>38649.04194220982</v>
      </c>
      <c r="D33" s="58">
        <f t="shared" si="2"/>
        <v>1398.8905305754402</v>
      </c>
      <c r="E33" s="58">
        <f t="shared" si="2"/>
        <v>1943.0627439499999</v>
      </c>
      <c r="F33" s="58">
        <f t="shared" si="2"/>
        <v>23147.373546300561</v>
      </c>
      <c r="G33" s="58">
        <f t="shared" si="2"/>
        <v>1394.574466166328</v>
      </c>
      <c r="H33" s="58">
        <f t="shared" si="2"/>
        <v>50.233459439000001</v>
      </c>
      <c r="I33" s="58">
        <f t="shared" si="2"/>
        <v>2566.9272909388637</v>
      </c>
      <c r="J33" s="58">
        <f t="shared" si="2"/>
        <v>907.35856176322898</v>
      </c>
      <c r="K33" s="58">
        <f>SUM(K22:K31)+K10</f>
        <v>2567.6731666139917</v>
      </c>
      <c r="L33" s="58">
        <f t="shared" si="2"/>
        <v>4123.106726345467</v>
      </c>
      <c r="M33" s="58">
        <f t="shared" si="2"/>
        <v>2471.4370794248048</v>
      </c>
      <c r="N33" s="58">
        <f t="shared" si="2"/>
        <v>26504.589932536037</v>
      </c>
      <c r="O33" s="58">
        <f t="shared" si="2"/>
        <v>5819.8109274189674</v>
      </c>
      <c r="P33" s="58">
        <f>SUM(P22:P32)+P10</f>
        <v>111544.08037368252</v>
      </c>
      <c r="Q33" s="243"/>
      <c r="R33" s="242"/>
      <c r="S33" s="241"/>
      <c r="T33" s="145"/>
      <c r="U33" s="145"/>
      <c r="V33" s="145"/>
      <c r="W33" s="145"/>
      <c r="X33" s="145"/>
      <c r="Y33" s="145"/>
      <c r="Z33" s="145"/>
      <c r="AA33" s="145"/>
    </row>
    <row r="34" spans="1:27">
      <c r="A34" s="160"/>
      <c r="B34" s="240"/>
      <c r="C34" s="239"/>
      <c r="D34" s="239"/>
      <c r="E34" s="239"/>
      <c r="F34" s="239"/>
      <c r="G34" s="239"/>
      <c r="H34" s="239"/>
      <c r="I34" s="239"/>
      <c r="J34" s="239"/>
      <c r="K34" s="239"/>
      <c r="L34" s="239"/>
      <c r="M34" s="239"/>
      <c r="N34" s="239"/>
      <c r="O34" s="239"/>
      <c r="P34" s="239"/>
      <c r="Q34" s="238"/>
      <c r="R34" s="235"/>
      <c r="S34" s="235"/>
    </row>
    <row r="35" spans="1:27">
      <c r="A35" s="186"/>
      <c r="B35" s="68" t="s">
        <v>444</v>
      </c>
      <c r="C35" s="239"/>
      <c r="D35" s="239"/>
      <c r="E35" s="239"/>
      <c r="F35" s="239"/>
      <c r="G35" s="239"/>
      <c r="H35" s="239"/>
      <c r="I35" s="239"/>
      <c r="J35" s="239"/>
      <c r="K35" s="239"/>
      <c r="L35" s="239"/>
      <c r="M35" s="239"/>
      <c r="N35" s="239"/>
      <c r="O35" s="239"/>
      <c r="P35" s="239"/>
      <c r="Q35" s="238"/>
      <c r="R35" s="235"/>
      <c r="S35" s="235"/>
    </row>
    <row r="36" spans="1:27">
      <c r="A36" s="186"/>
      <c r="B36" s="68" t="s">
        <v>443</v>
      </c>
      <c r="C36" s="217"/>
      <c r="D36" s="217"/>
      <c r="E36" s="217"/>
      <c r="F36" s="217"/>
      <c r="G36" s="217"/>
      <c r="H36" s="217"/>
      <c r="I36" s="217"/>
      <c r="J36" s="216"/>
      <c r="K36" s="216"/>
      <c r="L36" s="216"/>
      <c r="M36" s="216"/>
      <c r="N36" s="216"/>
      <c r="O36" s="216"/>
      <c r="P36" s="216"/>
      <c r="Q36" s="226"/>
      <c r="R36" s="226"/>
      <c r="S36" s="226"/>
    </row>
    <row r="37" spans="1:27">
      <c r="A37" s="186"/>
      <c r="B37" s="68"/>
      <c r="C37" s="215"/>
      <c r="D37" s="214"/>
      <c r="E37" s="214"/>
      <c r="F37" s="214"/>
      <c r="G37" s="209"/>
      <c r="H37" s="206"/>
      <c r="I37" s="213"/>
      <c r="J37" s="213"/>
      <c r="K37" s="213"/>
      <c r="L37" s="213"/>
      <c r="M37" s="213"/>
      <c r="N37" s="213"/>
      <c r="O37" s="213"/>
      <c r="P37" s="213"/>
      <c r="Q37" s="225"/>
      <c r="R37" s="225"/>
      <c r="S37" s="225"/>
    </row>
    <row r="38" spans="1:27">
      <c r="A38" s="186"/>
      <c r="B38" s="68" t="s">
        <v>259</v>
      </c>
      <c r="C38" s="206"/>
      <c r="D38" s="206"/>
      <c r="E38" s="206"/>
      <c r="F38" s="206"/>
      <c r="G38" s="206"/>
      <c r="H38" s="206"/>
      <c r="I38" s="213"/>
      <c r="J38" s="213"/>
      <c r="K38" s="213"/>
      <c r="L38" s="213"/>
      <c r="M38" s="213"/>
      <c r="N38" s="213"/>
      <c r="O38" s="213"/>
      <c r="P38" s="213"/>
      <c r="Q38" s="225"/>
      <c r="R38" s="225"/>
      <c r="S38" s="225"/>
    </row>
    <row r="39" spans="1:27">
      <c r="A39" s="186"/>
      <c r="B39" s="68" t="s">
        <v>434</v>
      </c>
      <c r="C39" s="206"/>
      <c r="D39" s="206"/>
      <c r="E39" s="206"/>
      <c r="F39" s="206"/>
      <c r="G39" s="206"/>
      <c r="H39" s="206"/>
      <c r="I39" s="213"/>
      <c r="J39" s="213"/>
      <c r="K39" s="213"/>
      <c r="L39" s="213"/>
      <c r="M39" s="213"/>
      <c r="N39" s="213"/>
      <c r="O39" s="213"/>
      <c r="P39" s="213"/>
      <c r="Q39" s="225"/>
      <c r="R39" s="225"/>
      <c r="S39" s="225"/>
    </row>
    <row r="40" spans="1:27">
      <c r="A40" s="186"/>
      <c r="B40" s="237"/>
      <c r="C40" s="237"/>
      <c r="D40" s="237"/>
      <c r="E40" s="237"/>
      <c r="F40" s="237"/>
      <c r="G40" s="237"/>
      <c r="H40" s="237"/>
      <c r="I40" s="237"/>
      <c r="J40" s="237"/>
      <c r="K40" s="237"/>
      <c r="L40" s="237"/>
      <c r="M40" s="237"/>
      <c r="N40" s="237"/>
      <c r="O40" s="237"/>
      <c r="P40" s="237"/>
      <c r="Q40" s="236"/>
      <c r="R40" s="235"/>
      <c r="S40" s="235"/>
    </row>
    <row r="41" spans="1:27">
      <c r="B41" s="235"/>
      <c r="C41" s="235"/>
      <c r="D41" s="235"/>
      <c r="E41" s="235"/>
      <c r="F41" s="235"/>
      <c r="G41" s="235"/>
      <c r="H41" s="235"/>
      <c r="I41" s="235"/>
      <c r="J41" s="235"/>
      <c r="K41" s="235"/>
      <c r="L41" s="235"/>
      <c r="M41" s="235"/>
      <c r="N41" s="235"/>
      <c r="O41" s="235"/>
      <c r="P41" s="235"/>
      <c r="Q41" s="236"/>
      <c r="R41" s="235"/>
      <c r="S41" s="235"/>
    </row>
    <row r="42" spans="1:27">
      <c r="B42" s="235"/>
      <c r="C42" s="235"/>
      <c r="D42" s="235"/>
      <c r="E42" s="235"/>
      <c r="F42" s="235"/>
      <c r="G42" s="235"/>
      <c r="H42" s="235"/>
      <c r="I42" s="235"/>
      <c r="J42" s="235"/>
      <c r="K42" s="235"/>
      <c r="L42" s="235"/>
      <c r="M42" s="235"/>
      <c r="N42" s="235"/>
      <c r="O42" s="235"/>
      <c r="P42" s="235"/>
      <c r="Q42" s="236"/>
      <c r="R42" s="235"/>
      <c r="S42" s="235"/>
    </row>
    <row r="43" spans="1:27">
      <c r="B43" s="235"/>
      <c r="C43" s="235"/>
      <c r="D43" s="235"/>
      <c r="E43" s="235"/>
      <c r="F43" s="235"/>
      <c r="G43" s="235"/>
      <c r="H43" s="235"/>
      <c r="I43" s="235"/>
      <c r="J43" s="235"/>
      <c r="K43" s="235"/>
      <c r="L43" s="235"/>
      <c r="M43" s="235"/>
      <c r="N43" s="235"/>
      <c r="O43" s="235"/>
      <c r="P43" s="235"/>
      <c r="Q43" s="236"/>
      <c r="R43" s="235"/>
      <c r="S43" s="235"/>
    </row>
    <row r="44" spans="1:27">
      <c r="B44" s="235"/>
      <c r="C44" s="235"/>
      <c r="D44" s="235"/>
      <c r="E44" s="235"/>
      <c r="F44" s="235"/>
      <c r="G44" s="235"/>
      <c r="H44" s="235"/>
      <c r="I44" s="235"/>
      <c r="J44" s="235"/>
      <c r="K44" s="235"/>
      <c r="L44" s="235"/>
      <c r="M44" s="235"/>
      <c r="N44" s="235"/>
      <c r="O44" s="235"/>
      <c r="P44" s="235"/>
      <c r="Q44" s="236"/>
      <c r="R44" s="235"/>
      <c r="S44" s="235"/>
    </row>
    <row r="45" spans="1:27">
      <c r="B45" s="235"/>
      <c r="C45" s="235"/>
      <c r="D45" s="235"/>
      <c r="E45" s="235"/>
      <c r="F45" s="235"/>
      <c r="G45" s="235"/>
      <c r="H45" s="235"/>
      <c r="I45" s="235"/>
      <c r="J45" s="235"/>
      <c r="K45" s="235"/>
      <c r="L45" s="235"/>
      <c r="M45" s="235"/>
      <c r="N45" s="235"/>
      <c r="O45" s="235"/>
      <c r="P45" s="235"/>
      <c r="Q45" s="236"/>
      <c r="R45" s="235"/>
      <c r="S45" s="235"/>
    </row>
    <row r="46" spans="1:27">
      <c r="B46" s="235"/>
      <c r="C46" s="235"/>
      <c r="D46" s="235"/>
      <c r="E46" s="235"/>
      <c r="F46" s="235"/>
      <c r="G46" s="235"/>
      <c r="H46" s="235"/>
      <c r="I46" s="235"/>
      <c r="J46" s="235"/>
      <c r="K46" s="235"/>
      <c r="L46" s="235"/>
      <c r="M46" s="235"/>
      <c r="N46" s="235"/>
      <c r="O46" s="235"/>
      <c r="P46" s="235"/>
      <c r="Q46" s="236"/>
      <c r="R46" s="235"/>
      <c r="S46" s="235"/>
    </row>
    <row r="47" spans="1:27">
      <c r="B47" s="235"/>
      <c r="C47" s="235"/>
      <c r="D47" s="235"/>
      <c r="E47" s="235"/>
      <c r="F47" s="235"/>
      <c r="G47" s="235"/>
      <c r="H47" s="235"/>
      <c r="I47" s="235"/>
      <c r="J47" s="235"/>
      <c r="K47" s="235"/>
      <c r="L47" s="235"/>
      <c r="M47" s="235"/>
      <c r="N47" s="235"/>
      <c r="O47" s="235"/>
      <c r="P47" s="235"/>
      <c r="Q47" s="236"/>
      <c r="R47" s="235"/>
      <c r="S47" s="235"/>
    </row>
    <row r="48" spans="1:27">
      <c r="B48" s="235"/>
      <c r="C48" s="235"/>
      <c r="D48" s="235"/>
      <c r="E48" s="235"/>
      <c r="F48" s="235"/>
      <c r="G48" s="235"/>
      <c r="H48" s="235"/>
      <c r="I48" s="235"/>
      <c r="J48" s="235"/>
      <c r="K48" s="235"/>
      <c r="L48" s="235"/>
      <c r="M48" s="235"/>
      <c r="N48" s="235"/>
      <c r="O48" s="235"/>
      <c r="P48" s="235"/>
      <c r="Q48" s="236"/>
      <c r="R48" s="235"/>
      <c r="S48" s="235"/>
    </row>
    <row r="49" spans="2:19">
      <c r="B49" s="235"/>
      <c r="C49" s="235"/>
      <c r="D49" s="235"/>
      <c r="E49" s="235"/>
      <c r="F49" s="235"/>
      <c r="G49" s="235"/>
      <c r="H49" s="235"/>
      <c r="I49" s="235"/>
      <c r="J49" s="235"/>
      <c r="K49" s="235"/>
      <c r="L49" s="235"/>
      <c r="M49" s="235"/>
      <c r="N49" s="235"/>
      <c r="O49" s="235"/>
      <c r="P49" s="235"/>
      <c r="Q49" s="236"/>
      <c r="R49" s="235"/>
      <c r="S49" s="235"/>
    </row>
    <row r="50" spans="2:19">
      <c r="B50" s="235"/>
      <c r="C50" s="235"/>
      <c r="D50" s="235"/>
      <c r="E50" s="235"/>
      <c r="F50" s="235"/>
      <c r="G50" s="235"/>
      <c r="H50" s="235"/>
      <c r="I50" s="235"/>
      <c r="J50" s="235"/>
      <c r="K50" s="235"/>
      <c r="L50" s="235"/>
      <c r="M50" s="235"/>
      <c r="N50" s="235"/>
      <c r="O50" s="235"/>
      <c r="P50" s="235"/>
      <c r="Q50" s="236"/>
      <c r="R50" s="235"/>
      <c r="S50" s="235"/>
    </row>
    <row r="51" spans="2:19">
      <c r="B51" s="235"/>
      <c r="C51" s="235"/>
      <c r="D51" s="235"/>
      <c r="E51" s="235"/>
      <c r="F51" s="235"/>
      <c r="G51" s="235"/>
      <c r="H51" s="235"/>
      <c r="I51" s="235"/>
      <c r="J51" s="235"/>
      <c r="K51" s="235"/>
      <c r="L51" s="235"/>
      <c r="M51" s="235"/>
      <c r="N51" s="235"/>
      <c r="O51" s="235"/>
      <c r="P51" s="235"/>
      <c r="Q51" s="236"/>
      <c r="R51" s="235"/>
      <c r="S51" s="235"/>
    </row>
    <row r="52" spans="2:19">
      <c r="B52" s="235"/>
      <c r="C52" s="235"/>
      <c r="D52" s="235"/>
      <c r="E52" s="235"/>
      <c r="F52" s="235"/>
      <c r="G52" s="235"/>
      <c r="H52" s="235"/>
      <c r="I52" s="235"/>
      <c r="J52" s="235"/>
      <c r="K52" s="235"/>
      <c r="L52" s="235"/>
      <c r="M52" s="235"/>
      <c r="N52" s="235"/>
      <c r="O52" s="235"/>
      <c r="P52" s="235"/>
      <c r="Q52" s="236"/>
      <c r="R52" s="235"/>
      <c r="S52" s="235"/>
    </row>
    <row r="53" spans="2:19">
      <c r="B53" s="235"/>
      <c r="C53" s="235"/>
      <c r="D53" s="235"/>
      <c r="E53" s="235"/>
      <c r="F53" s="235"/>
      <c r="G53" s="235"/>
      <c r="H53" s="235"/>
      <c r="I53" s="235"/>
      <c r="J53" s="235"/>
      <c r="K53" s="235"/>
      <c r="L53" s="235"/>
      <c r="M53" s="235"/>
      <c r="N53" s="235"/>
      <c r="O53" s="235"/>
      <c r="P53" s="235"/>
      <c r="Q53" s="236"/>
      <c r="R53" s="235"/>
      <c r="S53" s="235"/>
    </row>
    <row r="54" spans="2:19">
      <c r="B54" s="235"/>
      <c r="C54" s="235"/>
      <c r="D54" s="235"/>
      <c r="E54" s="235"/>
      <c r="F54" s="235"/>
      <c r="G54" s="235"/>
      <c r="H54" s="235"/>
      <c r="I54" s="235"/>
      <c r="J54" s="235"/>
      <c r="K54" s="235"/>
      <c r="L54" s="235"/>
      <c r="M54" s="235"/>
      <c r="N54" s="235"/>
      <c r="O54" s="235"/>
      <c r="P54" s="235"/>
      <c r="Q54" s="236"/>
      <c r="R54" s="235"/>
      <c r="S54" s="235"/>
    </row>
    <row r="55" spans="2:19">
      <c r="B55" s="235"/>
      <c r="C55" s="235"/>
      <c r="D55" s="235"/>
      <c r="E55" s="235"/>
      <c r="F55" s="235"/>
      <c r="G55" s="235"/>
      <c r="H55" s="235"/>
      <c r="I55" s="235"/>
      <c r="J55" s="235"/>
      <c r="K55" s="235"/>
      <c r="L55" s="235"/>
      <c r="M55" s="235"/>
      <c r="N55" s="235"/>
      <c r="O55" s="235"/>
      <c r="P55" s="235"/>
      <c r="Q55" s="236"/>
      <c r="R55" s="235"/>
      <c r="S55" s="235"/>
    </row>
    <row r="56" spans="2:19">
      <c r="B56" s="140"/>
      <c r="C56" s="140"/>
      <c r="D56" s="140"/>
      <c r="E56" s="140"/>
      <c r="F56" s="140"/>
      <c r="G56" s="140"/>
      <c r="H56" s="140"/>
      <c r="I56" s="140"/>
      <c r="J56" s="140"/>
      <c r="K56" s="140"/>
      <c r="L56" s="140"/>
      <c r="M56" s="140"/>
      <c r="N56" s="140"/>
      <c r="O56" s="140"/>
      <c r="P56" s="140"/>
    </row>
    <row r="57" spans="2:19">
      <c r="B57" s="140"/>
      <c r="C57" s="140"/>
      <c r="D57" s="140"/>
      <c r="E57" s="140"/>
      <c r="F57" s="140"/>
      <c r="G57" s="140"/>
      <c r="H57" s="140"/>
      <c r="I57" s="140"/>
      <c r="J57" s="140"/>
      <c r="K57" s="140"/>
      <c r="L57" s="140"/>
      <c r="M57" s="140"/>
      <c r="N57" s="140"/>
      <c r="O57" s="140"/>
      <c r="P57" s="140"/>
    </row>
    <row r="58" spans="2:19">
      <c r="B58" s="140"/>
      <c r="C58" s="140"/>
      <c r="D58" s="140"/>
      <c r="E58" s="140"/>
      <c r="F58" s="140"/>
      <c r="G58" s="140"/>
      <c r="H58" s="140"/>
      <c r="I58" s="140"/>
      <c r="J58" s="140"/>
      <c r="K58" s="140"/>
      <c r="L58" s="140"/>
      <c r="M58" s="140"/>
      <c r="N58" s="140"/>
      <c r="O58" s="140"/>
      <c r="P58" s="140"/>
    </row>
    <row r="59" spans="2:19">
      <c r="B59" s="140"/>
      <c r="C59" s="140"/>
      <c r="D59" s="140"/>
      <c r="E59" s="140"/>
      <c r="F59" s="140"/>
      <c r="G59" s="140"/>
      <c r="H59" s="140"/>
      <c r="I59" s="140"/>
      <c r="J59" s="140"/>
      <c r="K59" s="140"/>
      <c r="L59" s="140"/>
      <c r="M59" s="140"/>
      <c r="N59" s="140"/>
      <c r="O59" s="140"/>
      <c r="P59" s="140"/>
    </row>
    <row r="60" spans="2:19">
      <c r="B60" s="140"/>
      <c r="C60" s="140"/>
      <c r="D60" s="140"/>
      <c r="E60" s="140"/>
      <c r="F60" s="140"/>
      <c r="G60" s="140"/>
      <c r="H60" s="140"/>
      <c r="I60" s="140"/>
      <c r="J60" s="140"/>
      <c r="K60" s="140"/>
      <c r="L60" s="140"/>
      <c r="M60" s="140"/>
      <c r="N60" s="140"/>
      <c r="O60" s="140"/>
      <c r="P60" s="140"/>
    </row>
    <row r="61" spans="2:19">
      <c r="B61" s="140"/>
      <c r="C61" s="140"/>
      <c r="D61" s="140"/>
      <c r="E61" s="140"/>
      <c r="F61" s="140"/>
      <c r="G61" s="140"/>
      <c r="H61" s="140"/>
      <c r="I61" s="140"/>
      <c r="J61" s="140"/>
      <c r="K61" s="140"/>
      <c r="L61" s="140"/>
      <c r="M61" s="140"/>
      <c r="N61" s="140"/>
      <c r="O61" s="140"/>
      <c r="P61" s="140"/>
    </row>
    <row r="62" spans="2:19">
      <c r="B62" s="140"/>
      <c r="C62" s="140"/>
      <c r="D62" s="140"/>
      <c r="E62" s="140"/>
      <c r="F62" s="140"/>
      <c r="G62" s="140"/>
      <c r="H62" s="140"/>
      <c r="I62" s="140"/>
      <c r="J62" s="140"/>
      <c r="K62" s="140"/>
      <c r="L62" s="140"/>
      <c r="M62" s="140"/>
      <c r="N62" s="140"/>
      <c r="O62" s="140"/>
      <c r="P62" s="140"/>
    </row>
    <row r="63" spans="2:19">
      <c r="B63" s="140"/>
      <c r="C63" s="140"/>
      <c r="D63" s="140"/>
      <c r="E63" s="140"/>
      <c r="F63" s="140"/>
      <c r="G63" s="140"/>
      <c r="H63" s="140"/>
      <c r="I63" s="140"/>
      <c r="J63" s="140"/>
      <c r="K63" s="140"/>
      <c r="L63" s="140"/>
      <c r="M63" s="140"/>
      <c r="N63" s="140"/>
      <c r="O63" s="140"/>
      <c r="P63" s="140"/>
    </row>
    <row r="64" spans="2:19">
      <c r="B64" s="140"/>
      <c r="C64" s="140"/>
      <c r="D64" s="140"/>
      <c r="E64" s="140"/>
      <c r="F64" s="140"/>
      <c r="G64" s="140"/>
      <c r="H64" s="140"/>
      <c r="I64" s="140"/>
      <c r="J64" s="140"/>
      <c r="K64" s="140"/>
      <c r="L64" s="140"/>
      <c r="M64" s="140"/>
      <c r="N64" s="140"/>
      <c r="O64" s="140"/>
      <c r="P64" s="140"/>
    </row>
    <row r="65" spans="3:16" s="140" customFormat="1"/>
    <row r="66" spans="3:16" s="140" customFormat="1"/>
    <row r="67" spans="3:16" s="140" customFormat="1"/>
    <row r="68" spans="3:16" s="140" customFormat="1"/>
    <row r="69" spans="3:16" s="140" customFormat="1"/>
    <row r="70" spans="3:16" s="140" customFormat="1"/>
    <row r="71" spans="3:16" s="140" customFormat="1"/>
    <row r="72" spans="3:16" s="140" customFormat="1"/>
    <row r="73" spans="3:16" s="140" customFormat="1"/>
    <row r="74" spans="3:16" s="140" customFormat="1"/>
    <row r="75" spans="3:16" s="140" customFormat="1"/>
    <row r="76" spans="3:16" s="140" customFormat="1"/>
    <row r="77" spans="3:16" s="140" customFormat="1"/>
    <row r="78" spans="3:16" s="140" customFormat="1"/>
    <row r="79" spans="3:16">
      <c r="C79" s="140"/>
      <c r="D79" s="140"/>
      <c r="E79" s="140"/>
      <c r="F79" s="140"/>
      <c r="G79" s="140"/>
      <c r="H79" s="140"/>
      <c r="I79" s="140"/>
      <c r="J79" s="140"/>
      <c r="K79" s="140"/>
      <c r="L79" s="140"/>
      <c r="M79" s="140"/>
      <c r="N79" s="140"/>
      <c r="O79" s="140"/>
      <c r="P79" s="140"/>
    </row>
    <row r="80" spans="3:16">
      <c r="C80" s="140"/>
      <c r="D80" s="140"/>
      <c r="E80" s="140"/>
      <c r="F80" s="140"/>
      <c r="G80" s="140"/>
      <c r="H80" s="140"/>
      <c r="I80" s="140"/>
      <c r="J80" s="140"/>
      <c r="K80" s="140"/>
      <c r="L80" s="140"/>
      <c r="M80" s="140"/>
      <c r="N80" s="140"/>
      <c r="O80" s="140"/>
      <c r="P80" s="140"/>
    </row>
    <row r="81" spans="3:16">
      <c r="C81" s="140"/>
      <c r="D81" s="140"/>
      <c r="E81" s="140"/>
      <c r="F81" s="140"/>
      <c r="G81" s="140"/>
      <c r="H81" s="140"/>
      <c r="I81" s="140"/>
      <c r="J81" s="140"/>
      <c r="K81" s="140"/>
      <c r="L81" s="140"/>
      <c r="M81" s="140"/>
      <c r="N81" s="140"/>
      <c r="O81" s="140"/>
      <c r="P81" s="140"/>
    </row>
    <row r="82" spans="3:16">
      <c r="C82" s="140"/>
      <c r="D82" s="140"/>
      <c r="E82" s="140"/>
      <c r="F82" s="140"/>
      <c r="G82" s="140"/>
      <c r="H82" s="140"/>
      <c r="I82" s="140"/>
      <c r="J82" s="140"/>
      <c r="K82" s="140"/>
      <c r="L82" s="140"/>
      <c r="M82" s="140"/>
      <c r="N82" s="140"/>
      <c r="O82" s="140"/>
      <c r="P82" s="140"/>
    </row>
    <row r="83" spans="3:16">
      <c r="C83" s="140"/>
      <c r="D83" s="140"/>
      <c r="E83" s="140"/>
      <c r="F83" s="140"/>
      <c r="G83" s="140"/>
      <c r="H83" s="140"/>
      <c r="I83" s="140"/>
      <c r="J83" s="140"/>
      <c r="K83" s="140"/>
      <c r="L83" s="140"/>
      <c r="M83" s="140"/>
      <c r="N83" s="140"/>
      <c r="O83" s="140"/>
      <c r="P83" s="140"/>
    </row>
    <row r="84" spans="3:16">
      <c r="C84" s="140"/>
      <c r="D84" s="140"/>
      <c r="E84" s="140"/>
      <c r="F84" s="140"/>
      <c r="G84" s="140"/>
      <c r="H84" s="140"/>
      <c r="I84" s="140"/>
      <c r="J84" s="140"/>
      <c r="K84" s="140"/>
      <c r="L84" s="140"/>
      <c r="M84" s="140"/>
      <c r="N84" s="140"/>
      <c r="O84" s="140"/>
      <c r="P84" s="140"/>
    </row>
    <row r="85" spans="3:16">
      <c r="C85" s="140"/>
      <c r="D85" s="140"/>
      <c r="E85" s="140"/>
      <c r="F85" s="140"/>
      <c r="G85" s="140"/>
      <c r="H85" s="140"/>
      <c r="I85" s="140"/>
      <c r="J85" s="140"/>
      <c r="K85" s="140"/>
      <c r="L85" s="140"/>
      <c r="M85" s="140"/>
      <c r="N85" s="140"/>
      <c r="O85" s="140"/>
      <c r="P85" s="140"/>
    </row>
    <row r="86" spans="3:16">
      <c r="C86" s="140"/>
      <c r="D86" s="140"/>
      <c r="E86" s="140"/>
      <c r="F86" s="140"/>
      <c r="G86" s="140"/>
      <c r="H86" s="140"/>
      <c r="I86" s="140"/>
      <c r="J86" s="140"/>
      <c r="K86" s="140"/>
      <c r="L86" s="140"/>
      <c r="M86" s="140"/>
      <c r="N86" s="140"/>
      <c r="O86" s="140"/>
      <c r="P86" s="140"/>
    </row>
    <row r="87" spans="3:16">
      <c r="C87" s="140"/>
      <c r="D87" s="140"/>
      <c r="E87" s="140"/>
      <c r="F87" s="140"/>
      <c r="G87" s="140"/>
      <c r="H87" s="140"/>
      <c r="I87" s="140"/>
      <c r="J87" s="140"/>
      <c r="K87" s="140"/>
      <c r="L87" s="140"/>
      <c r="M87" s="140"/>
      <c r="N87" s="140"/>
      <c r="O87" s="140"/>
      <c r="P87" s="140"/>
    </row>
    <row r="88" spans="3:16">
      <c r="C88" s="140"/>
      <c r="D88" s="140"/>
      <c r="E88" s="140"/>
      <c r="F88" s="140"/>
      <c r="G88" s="140"/>
      <c r="H88" s="140"/>
      <c r="I88" s="140"/>
      <c r="J88" s="140"/>
      <c r="K88" s="140"/>
      <c r="L88" s="140"/>
      <c r="M88" s="140"/>
      <c r="N88" s="140"/>
      <c r="O88" s="140"/>
      <c r="P88" s="140"/>
    </row>
  </sheetData>
  <mergeCells count="15">
    <mergeCell ref="P8:P9"/>
    <mergeCell ref="F8:F9"/>
    <mergeCell ref="N8:N9"/>
    <mergeCell ref="O8:O9"/>
    <mergeCell ref="B8:B9"/>
    <mergeCell ref="C8:C9"/>
    <mergeCell ref="D8:D9"/>
    <mergeCell ref="E8:E9"/>
    <mergeCell ref="G8:G9"/>
    <mergeCell ref="H8:H9"/>
    <mergeCell ref="I8:I9"/>
    <mergeCell ref="J8:J9"/>
    <mergeCell ref="K8:K9"/>
    <mergeCell ref="L8:L9"/>
    <mergeCell ref="M8:M9"/>
  </mergeCells>
  <hyperlinks>
    <hyperlink ref="B6" location="Índice!A1" display="VOLVER A INDICE"/>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E86"/>
  <sheetViews>
    <sheetView workbookViewId="0"/>
  </sheetViews>
  <sheetFormatPr baseColWidth="10" defaultRowHeight="12.75" outlineLevelRow="1"/>
  <cols>
    <col min="1" max="1" width="1.42578125" style="148" customWidth="1"/>
    <col min="2" max="2" width="30.42578125" style="148" customWidth="1"/>
    <col min="3" max="5" width="11.42578125" style="148"/>
    <col min="6" max="6" width="13.28515625" style="148" bestFit="1" customWidth="1"/>
    <col min="7" max="7" width="12.85546875" style="148" customWidth="1"/>
    <col min="8" max="8" width="11.42578125" style="148"/>
    <col min="9" max="15" width="11.42578125" style="140"/>
    <col min="16" max="16384" width="11.42578125" style="148"/>
  </cols>
  <sheetData>
    <row r="1" spans="1:31" ht="6.75" customHeight="1">
      <c r="A1" s="186"/>
      <c r="B1" s="186"/>
      <c r="C1" s="186"/>
      <c r="D1" s="186"/>
      <c r="E1" s="186"/>
      <c r="F1" s="186"/>
      <c r="G1" s="186"/>
      <c r="H1" s="186"/>
      <c r="I1" s="138"/>
    </row>
    <row r="2" spans="1:31" ht="15.95" customHeight="1">
      <c r="A2" s="186"/>
      <c r="B2" s="80" t="s">
        <v>272</v>
      </c>
      <c r="C2" s="80"/>
      <c r="D2" s="80"/>
      <c r="E2" s="80"/>
      <c r="F2" s="80"/>
      <c r="G2" s="80"/>
      <c r="I2" s="185" t="s">
        <v>2</v>
      </c>
      <c r="J2" s="245"/>
      <c r="K2" s="245"/>
    </row>
    <row r="3" spans="1:31" ht="15.95" customHeight="1">
      <c r="A3" s="186"/>
      <c r="B3" s="80" t="s">
        <v>447</v>
      </c>
      <c r="C3" s="80"/>
      <c r="D3" s="80"/>
      <c r="E3" s="80"/>
      <c r="F3" s="80"/>
      <c r="G3" s="80"/>
      <c r="I3" s="184"/>
      <c r="J3" s="245"/>
      <c r="K3" s="245"/>
    </row>
    <row r="4" spans="1:31" ht="15.95" customHeight="1">
      <c r="A4" s="186"/>
      <c r="B4" s="80" t="s">
        <v>428</v>
      </c>
      <c r="C4" s="80"/>
      <c r="D4" s="80"/>
      <c r="E4" s="80"/>
      <c r="F4" s="80"/>
      <c r="G4" s="80"/>
      <c r="H4" s="253"/>
      <c r="J4" s="245"/>
      <c r="K4" s="245"/>
    </row>
    <row r="5" spans="1:31" ht="15.95" customHeight="1">
      <c r="A5" s="186"/>
      <c r="B5" s="80" t="s">
        <v>1</v>
      </c>
      <c r="C5" s="80"/>
      <c r="D5" s="80"/>
      <c r="E5" s="80"/>
      <c r="F5" s="80"/>
      <c r="G5" s="80"/>
      <c r="H5" s="253"/>
      <c r="I5" s="246"/>
      <c r="J5" s="245"/>
      <c r="K5" s="245"/>
    </row>
    <row r="6" spans="1:31" ht="15.95" customHeight="1">
      <c r="A6" s="186"/>
      <c r="B6" s="69" t="s">
        <v>2</v>
      </c>
      <c r="C6" s="80"/>
      <c r="D6" s="80"/>
      <c r="E6" s="80"/>
      <c r="F6" s="80"/>
      <c r="G6" s="80"/>
      <c r="H6" s="253"/>
      <c r="I6" s="246"/>
      <c r="J6" s="245"/>
      <c r="K6" s="245"/>
    </row>
    <row r="7" spans="1:31" ht="15.95" customHeight="1">
      <c r="A7" s="186"/>
      <c r="B7" s="80"/>
      <c r="C7" s="80"/>
      <c r="D7" s="80"/>
      <c r="E7" s="80"/>
      <c r="F7" s="80"/>
      <c r="G7" s="80"/>
      <c r="H7" s="253"/>
      <c r="I7" s="246"/>
      <c r="J7" s="245"/>
      <c r="K7" s="245"/>
    </row>
    <row r="8" spans="1:31" s="150" customFormat="1" ht="15.95" customHeight="1">
      <c r="A8" s="160"/>
      <c r="B8" s="394" t="s">
        <v>79</v>
      </c>
      <c r="C8" s="394" t="s">
        <v>74</v>
      </c>
      <c r="D8" s="394" t="s">
        <v>75</v>
      </c>
      <c r="E8" s="577" t="s">
        <v>432</v>
      </c>
      <c r="F8" s="394" t="s">
        <v>76</v>
      </c>
      <c r="G8" s="394" t="s">
        <v>96</v>
      </c>
      <c r="H8" s="253"/>
      <c r="I8" s="252"/>
      <c r="J8" s="183"/>
      <c r="K8" s="183"/>
      <c r="L8" s="183"/>
      <c r="M8" s="183"/>
      <c r="N8" s="183"/>
      <c r="O8" s="183"/>
      <c r="P8" s="183"/>
      <c r="Q8" s="183"/>
      <c r="R8" s="183"/>
      <c r="S8" s="183"/>
      <c r="T8" s="183"/>
      <c r="U8" s="183"/>
      <c r="V8" s="183"/>
      <c r="W8" s="183"/>
      <c r="X8" s="183"/>
      <c r="Y8" s="183"/>
      <c r="Z8" s="183"/>
      <c r="AA8" s="183"/>
      <c r="AB8" s="183"/>
      <c r="AC8" s="183"/>
      <c r="AD8" s="183"/>
      <c r="AE8" s="183"/>
    </row>
    <row r="9" spans="1:31" s="150" customFormat="1" ht="15.95" customHeight="1">
      <c r="A9" s="160"/>
      <c r="B9" s="402" t="s">
        <v>91</v>
      </c>
      <c r="C9" s="61">
        <f>SUM(C10:C20)</f>
        <v>6831.6116946283146</v>
      </c>
      <c r="D9" s="61">
        <f>SUM(D10:D20)</f>
        <v>687.82689385999993</v>
      </c>
      <c r="E9" s="61">
        <f>SUM(E10:E20)</f>
        <v>62.796820474468603</v>
      </c>
      <c r="F9" s="61">
        <f>SUM(F10:F20)</f>
        <v>11345.836252185905</v>
      </c>
      <c r="G9" s="135">
        <f>SUM(G10:G20)</f>
        <v>18928.07166114869</v>
      </c>
      <c r="H9" s="253"/>
      <c r="I9" s="252"/>
      <c r="J9" s="183"/>
      <c r="K9" s="183"/>
      <c r="L9" s="183"/>
      <c r="M9" s="183"/>
      <c r="N9" s="183"/>
      <c r="O9" s="183"/>
      <c r="P9" s="183"/>
      <c r="Q9" s="183"/>
      <c r="R9" s="183"/>
      <c r="S9" s="183"/>
      <c r="T9" s="183"/>
      <c r="U9" s="183"/>
      <c r="V9" s="183"/>
      <c r="W9" s="183"/>
      <c r="X9" s="183"/>
      <c r="Y9" s="183"/>
      <c r="Z9" s="183"/>
      <c r="AA9" s="183"/>
      <c r="AB9" s="183"/>
      <c r="AC9" s="183"/>
      <c r="AD9" s="183"/>
      <c r="AE9" s="183"/>
    </row>
    <row r="10" spans="1:31" s="150" customFormat="1" ht="15.95" customHeight="1" outlineLevel="1">
      <c r="A10" s="160"/>
      <c r="B10" s="403" t="s">
        <v>19</v>
      </c>
      <c r="C10" s="409">
        <f>'Balance de energía'!$L50</f>
        <v>4703.6154955464153</v>
      </c>
      <c r="D10" s="409">
        <f>'Balance de energía'!$L51</f>
        <v>420.67828899599994</v>
      </c>
      <c r="E10" s="409">
        <f>'Balance de energía'!$L$52</f>
        <v>59.564063474468604</v>
      </c>
      <c r="F10" s="409">
        <f>'Balance de energía'!$L53</f>
        <v>0</v>
      </c>
      <c r="G10" s="409">
        <f t="shared" ref="G10:G31" si="0">SUM(C10:F10)</f>
        <v>5183.8578480168835</v>
      </c>
      <c r="H10" s="253"/>
      <c r="I10" s="252"/>
      <c r="J10" s="183"/>
      <c r="K10" s="183"/>
      <c r="L10" s="183"/>
      <c r="M10" s="183"/>
      <c r="N10" s="183"/>
      <c r="O10" s="183"/>
      <c r="P10" s="183"/>
      <c r="Q10" s="183"/>
      <c r="R10" s="183"/>
      <c r="S10" s="183"/>
      <c r="T10" s="183"/>
      <c r="U10" s="183"/>
      <c r="V10" s="183"/>
      <c r="W10" s="183"/>
      <c r="X10" s="183"/>
      <c r="Y10" s="183"/>
      <c r="Z10" s="183"/>
      <c r="AA10" s="183"/>
      <c r="AB10" s="183"/>
      <c r="AC10" s="183"/>
      <c r="AD10" s="183"/>
      <c r="AE10" s="183"/>
    </row>
    <row r="11" spans="1:31" s="150" customFormat="1" ht="15.95" customHeight="1" outlineLevel="1">
      <c r="A11" s="160"/>
      <c r="B11" s="403" t="s">
        <v>20</v>
      </c>
      <c r="C11" s="409">
        <f>'Balance de energía'!$M50</f>
        <v>107.874441045</v>
      </c>
      <c r="D11" s="409">
        <f>'Balance de energía'!$M51</f>
        <v>0</v>
      </c>
      <c r="E11" s="409">
        <f>'Balance de energía'!$M$52</f>
        <v>0</v>
      </c>
      <c r="F11" s="409">
        <f>'Balance de energía'!$M53</f>
        <v>0</v>
      </c>
      <c r="G11" s="409">
        <f t="shared" si="0"/>
        <v>107.874441045</v>
      </c>
      <c r="H11" s="253"/>
      <c r="I11" s="252"/>
      <c r="J11" s="183"/>
      <c r="K11" s="183"/>
      <c r="L11" s="183"/>
      <c r="M11" s="183"/>
      <c r="N11" s="183"/>
      <c r="O11" s="183"/>
      <c r="P11" s="183"/>
      <c r="Q11" s="183"/>
      <c r="R11" s="183"/>
      <c r="S11" s="183"/>
      <c r="T11" s="183"/>
      <c r="U11" s="183"/>
      <c r="V11" s="183"/>
      <c r="W11" s="183"/>
      <c r="X11" s="183"/>
      <c r="Y11" s="183"/>
      <c r="Z11" s="183"/>
      <c r="AA11" s="183"/>
      <c r="AB11" s="183"/>
      <c r="AC11" s="183"/>
      <c r="AD11" s="183"/>
      <c r="AE11" s="183"/>
    </row>
    <row r="12" spans="1:31" s="150" customFormat="1" ht="15.95" customHeight="1" outlineLevel="1">
      <c r="A12" s="160"/>
      <c r="B12" s="403" t="s">
        <v>92</v>
      </c>
      <c r="C12" s="409">
        <f>'Balance de energía'!$N50</f>
        <v>0</v>
      </c>
      <c r="D12" s="409">
        <f>'Balance de energía'!$N51</f>
        <v>0</v>
      </c>
      <c r="E12" s="409">
        <f>'Balance de energía'!$N$52</f>
        <v>0</v>
      </c>
      <c r="F12" s="409">
        <f>'Balance de energía'!$N53</f>
        <v>0</v>
      </c>
      <c r="G12" s="409">
        <f t="shared" si="0"/>
        <v>0</v>
      </c>
      <c r="H12" s="253"/>
      <c r="I12" s="252"/>
      <c r="J12" s="249"/>
      <c r="K12" s="249"/>
      <c r="L12" s="145"/>
      <c r="M12" s="145"/>
      <c r="N12" s="145"/>
      <c r="O12" s="145"/>
      <c r="P12" s="145"/>
      <c r="Q12" s="145"/>
      <c r="R12" s="145"/>
      <c r="S12" s="145"/>
      <c r="T12" s="145"/>
      <c r="U12" s="145"/>
      <c r="V12" s="145"/>
    </row>
    <row r="13" spans="1:31" s="150" customFormat="1" ht="15.95" customHeight="1" outlineLevel="1">
      <c r="A13" s="160"/>
      <c r="B13" s="403" t="s">
        <v>22</v>
      </c>
      <c r="C13" s="409">
        <f>'Balance de energía'!$O50</f>
        <v>40.213784961000002</v>
      </c>
      <c r="D13" s="409">
        <f>'Balance de energía'!$O51</f>
        <v>1.7982000000000002E-3</v>
      </c>
      <c r="E13" s="409">
        <f>'Balance de energía'!$O$52</f>
        <v>0</v>
      </c>
      <c r="F13" s="409">
        <f>'Balance de energía'!$O53</f>
        <v>1241.7343147080003</v>
      </c>
      <c r="G13" s="409">
        <f t="shared" si="0"/>
        <v>1281.9498978690003</v>
      </c>
      <c r="H13" s="253"/>
      <c r="I13" s="251"/>
      <c r="J13" s="250"/>
      <c r="K13" s="249"/>
      <c r="L13" s="145"/>
      <c r="M13" s="145"/>
      <c r="N13" s="145"/>
      <c r="O13" s="145"/>
      <c r="P13" s="145"/>
      <c r="Q13" s="145"/>
      <c r="R13" s="145"/>
      <c r="S13" s="145"/>
      <c r="T13" s="145"/>
      <c r="U13" s="145"/>
      <c r="V13" s="145"/>
    </row>
    <row r="14" spans="1:31" s="150" customFormat="1" ht="15.95" customHeight="1" outlineLevel="1">
      <c r="A14" s="160"/>
      <c r="B14" s="403" t="s">
        <v>23</v>
      </c>
      <c r="C14" s="409">
        <f>'Balance de energía'!$P50</f>
        <v>1956.0147837438999</v>
      </c>
      <c r="D14" s="409">
        <f>'Balance de energía'!$P51</f>
        <v>252.25097480000005</v>
      </c>
      <c r="E14" s="409">
        <f>'Balance de energía'!$P$52</f>
        <v>3.2327570000000008</v>
      </c>
      <c r="F14" s="409">
        <f>'Balance de energía'!$P53</f>
        <v>10104.101937477904</v>
      </c>
      <c r="G14" s="409">
        <f t="shared" si="0"/>
        <v>12315.600453021805</v>
      </c>
      <c r="H14" s="253"/>
      <c r="I14" s="251"/>
      <c r="J14" s="250"/>
      <c r="K14" s="249"/>
      <c r="L14" s="145"/>
      <c r="M14" s="145"/>
      <c r="N14" s="145"/>
      <c r="O14" s="145"/>
      <c r="P14" s="145"/>
      <c r="Q14" s="145"/>
      <c r="R14" s="145"/>
      <c r="S14" s="145"/>
      <c r="T14" s="145"/>
      <c r="U14" s="145"/>
      <c r="V14" s="145"/>
    </row>
    <row r="15" spans="1:31" s="150" customFormat="1" ht="15.95" customHeight="1" outlineLevel="1">
      <c r="A15" s="160"/>
      <c r="B15" s="403" t="s">
        <v>24</v>
      </c>
      <c r="C15" s="409">
        <f>'Balance de energía'!$Q50</f>
        <v>0.25879938000000002</v>
      </c>
      <c r="D15" s="409">
        <f>'Balance de energía'!$Q51</f>
        <v>0.56162442000000001</v>
      </c>
      <c r="E15" s="409">
        <f>'Balance de energía'!$Q$52</f>
        <v>0</v>
      </c>
      <c r="F15" s="409">
        <f>'Balance de energía'!$Q53</f>
        <v>0</v>
      </c>
      <c r="G15" s="409">
        <f t="shared" si="0"/>
        <v>0.82042380000000004</v>
      </c>
      <c r="H15" s="253"/>
      <c r="I15" s="251"/>
      <c r="J15" s="250"/>
      <c r="K15" s="249"/>
      <c r="L15" s="145"/>
      <c r="M15" s="145"/>
      <c r="N15" s="145"/>
      <c r="O15" s="145"/>
      <c r="P15" s="145"/>
      <c r="Q15" s="145"/>
      <c r="R15" s="145"/>
      <c r="S15" s="145"/>
      <c r="T15" s="145"/>
      <c r="U15" s="145"/>
      <c r="V15" s="145"/>
    </row>
    <row r="16" spans="1:31" s="150" customFormat="1" ht="15.95" customHeight="1" outlineLevel="1">
      <c r="A16" s="160"/>
      <c r="B16" s="403" t="s">
        <v>25</v>
      </c>
      <c r="C16" s="409">
        <f>'Balance de energía'!$R50</f>
        <v>23.634389952000003</v>
      </c>
      <c r="D16" s="409">
        <f>'Balance de energía'!$R51</f>
        <v>14.334207444000004</v>
      </c>
      <c r="E16" s="409">
        <f>'Balance de energía'!$R$52</f>
        <v>0</v>
      </c>
      <c r="F16" s="409">
        <f>'Balance de energía'!$R53</f>
        <v>0</v>
      </c>
      <c r="G16" s="409">
        <f t="shared" si="0"/>
        <v>37.968597396000007</v>
      </c>
      <c r="H16" s="253"/>
      <c r="I16" s="251"/>
      <c r="J16" s="250"/>
      <c r="K16" s="249"/>
      <c r="L16" s="145"/>
      <c r="M16" s="145"/>
      <c r="N16" s="145"/>
      <c r="O16" s="145"/>
      <c r="P16" s="145"/>
      <c r="Q16" s="145"/>
      <c r="R16" s="145"/>
      <c r="S16" s="145"/>
      <c r="T16" s="145"/>
      <c r="U16" s="145"/>
      <c r="V16" s="145"/>
    </row>
    <row r="17" spans="1:22" s="150" customFormat="1" ht="15.95" customHeight="1" outlineLevel="1">
      <c r="A17" s="160"/>
      <c r="B17" s="403" t="s">
        <v>26</v>
      </c>
      <c r="C17" s="409">
        <f>'Balance de energía'!$S50</f>
        <v>0</v>
      </c>
      <c r="D17" s="409">
        <f>'Balance de energía'!$S51</f>
        <v>0</v>
      </c>
      <c r="E17" s="409">
        <f>'Balance de energía'!$S$52</f>
        <v>0</v>
      </c>
      <c r="F17" s="409">
        <f>'Balance de energía'!$S53</f>
        <v>0</v>
      </c>
      <c r="G17" s="409">
        <f t="shared" si="0"/>
        <v>0</v>
      </c>
      <c r="H17" s="253"/>
      <c r="I17" s="251"/>
      <c r="J17" s="250"/>
      <c r="K17" s="249"/>
      <c r="L17" s="145"/>
      <c r="M17" s="145"/>
      <c r="N17" s="145"/>
      <c r="O17" s="145"/>
      <c r="P17" s="145"/>
      <c r="Q17" s="145"/>
      <c r="R17" s="145"/>
      <c r="S17" s="145"/>
      <c r="T17" s="145"/>
      <c r="U17" s="145"/>
      <c r="V17" s="145"/>
    </row>
    <row r="18" spans="1:22" s="150" customFormat="1" ht="15.95" customHeight="1" outlineLevel="1">
      <c r="A18" s="160"/>
      <c r="B18" s="403" t="s">
        <v>27</v>
      </c>
      <c r="C18" s="409">
        <f>'Balance de energía'!$T50</f>
        <v>0</v>
      </c>
      <c r="D18" s="409">
        <f>'Balance de energía'!$T51</f>
        <v>0</v>
      </c>
      <c r="E18" s="409">
        <f>'Balance de energía'!$T$52</f>
        <v>0</v>
      </c>
      <c r="F18" s="409">
        <f>'Balance de energía'!$T53</f>
        <v>0</v>
      </c>
      <c r="G18" s="409">
        <f t="shared" si="0"/>
        <v>0</v>
      </c>
      <c r="H18" s="253"/>
      <c r="I18" s="251"/>
      <c r="J18" s="250"/>
      <c r="K18" s="249"/>
      <c r="L18" s="145"/>
      <c r="M18" s="145"/>
      <c r="N18" s="145"/>
      <c r="O18" s="145"/>
      <c r="P18" s="145"/>
      <c r="Q18" s="145"/>
      <c r="R18" s="145"/>
      <c r="S18" s="145"/>
      <c r="T18" s="145"/>
      <c r="U18" s="145"/>
      <c r="V18" s="145"/>
    </row>
    <row r="19" spans="1:22" s="150" customFormat="1" ht="15.95" customHeight="1" outlineLevel="1">
      <c r="A19" s="160"/>
      <c r="B19" s="403" t="s">
        <v>28</v>
      </c>
      <c r="C19" s="409">
        <f>'Balance de energía'!$U50</f>
        <v>0</v>
      </c>
      <c r="D19" s="409">
        <f>'Balance de energía'!$U51</f>
        <v>0</v>
      </c>
      <c r="E19" s="409">
        <f>'Balance de energía'!$U$52</f>
        <v>0</v>
      </c>
      <c r="F19" s="409">
        <f>'Balance de energía'!$U53</f>
        <v>0</v>
      </c>
      <c r="G19" s="409">
        <f t="shared" si="0"/>
        <v>0</v>
      </c>
      <c r="H19" s="253"/>
      <c r="I19" s="251"/>
      <c r="J19" s="250"/>
      <c r="K19" s="249"/>
      <c r="L19" s="145"/>
      <c r="M19" s="145"/>
      <c r="N19" s="145"/>
      <c r="O19" s="145"/>
      <c r="P19" s="145"/>
      <c r="Q19" s="145"/>
      <c r="R19" s="145"/>
      <c r="S19" s="145"/>
      <c r="T19" s="145"/>
      <c r="U19" s="145"/>
      <c r="V19" s="145"/>
    </row>
    <row r="20" spans="1:22" s="150" customFormat="1" ht="15.95" customHeight="1" outlineLevel="1">
      <c r="A20" s="160"/>
      <c r="B20" s="403" t="s">
        <v>93</v>
      </c>
      <c r="C20" s="409">
        <f>'Balance de energía'!$V50</f>
        <v>0</v>
      </c>
      <c r="D20" s="409">
        <f>'Balance de energía'!$V51</f>
        <v>0</v>
      </c>
      <c r="E20" s="409">
        <f>'Balance de energía'!$V$52</f>
        <v>0</v>
      </c>
      <c r="F20" s="409">
        <f>'Balance de energía'!$V53</f>
        <v>0</v>
      </c>
      <c r="G20" s="409">
        <f t="shared" si="0"/>
        <v>0</v>
      </c>
      <c r="H20" s="253"/>
      <c r="I20" s="251"/>
      <c r="J20" s="250"/>
      <c r="K20" s="249"/>
      <c r="L20" s="145"/>
      <c r="M20" s="145"/>
      <c r="N20" s="145"/>
      <c r="O20" s="145"/>
      <c r="P20" s="145"/>
      <c r="Q20" s="145"/>
      <c r="R20" s="145"/>
      <c r="S20" s="145"/>
      <c r="T20" s="145"/>
      <c r="U20" s="145"/>
      <c r="V20" s="145"/>
    </row>
    <row r="21" spans="1:22" s="150" customFormat="1" ht="15.95" customHeight="1">
      <c r="A21" s="160"/>
      <c r="B21" s="404" t="s">
        <v>6</v>
      </c>
      <c r="C21" s="62">
        <f>'Balance de energía'!$W50</f>
        <v>7515.2589834071996</v>
      </c>
      <c r="D21" s="62">
        <f>'Balance de energía'!$W51</f>
        <v>1835.1935786362008</v>
      </c>
      <c r="E21" s="62">
        <f>+'Balance de energía'!W52</f>
        <v>838.46715787280004</v>
      </c>
      <c r="F21" s="62">
        <f>'Balance de energía'!$W53</f>
        <v>10812.949261837399</v>
      </c>
      <c r="G21" s="136">
        <f t="shared" si="0"/>
        <v>21001.8689817536</v>
      </c>
      <c r="H21" s="253"/>
      <c r="I21" s="251"/>
      <c r="J21" s="250"/>
      <c r="K21" s="249"/>
      <c r="L21" s="145"/>
      <c r="M21" s="145"/>
      <c r="N21" s="145"/>
      <c r="O21" s="145"/>
      <c r="P21" s="145"/>
      <c r="Q21" s="145"/>
      <c r="R21" s="145"/>
      <c r="S21" s="145"/>
      <c r="T21" s="145"/>
      <c r="U21" s="145"/>
      <c r="V21" s="145"/>
    </row>
    <row r="22" spans="1:22" s="150" customFormat="1" ht="15.95" customHeight="1">
      <c r="A22" s="160"/>
      <c r="B22" s="404" t="s">
        <v>30</v>
      </c>
      <c r="C22" s="62">
        <f>'Balance de energía'!$X50</f>
        <v>0</v>
      </c>
      <c r="D22" s="62">
        <f>'Balance de energía'!$X51</f>
        <v>0</v>
      </c>
      <c r="E22" s="62">
        <f>'Balance de energía'!$X$52</f>
        <v>0</v>
      </c>
      <c r="F22" s="62">
        <f>'Balance de energía'!$X53</f>
        <v>0</v>
      </c>
      <c r="G22" s="136">
        <f t="shared" si="0"/>
        <v>0</v>
      </c>
      <c r="H22" s="253"/>
      <c r="I22" s="251"/>
      <c r="J22" s="250"/>
      <c r="K22" s="249"/>
      <c r="L22" s="145"/>
      <c r="M22" s="145"/>
      <c r="N22" s="145"/>
      <c r="O22" s="145"/>
      <c r="P22" s="145"/>
      <c r="Q22" s="145"/>
      <c r="R22" s="145"/>
      <c r="S22" s="145"/>
      <c r="T22" s="145"/>
      <c r="U22" s="145"/>
      <c r="V22" s="145"/>
    </row>
    <row r="23" spans="1:22" s="150" customFormat="1" ht="15.95" customHeight="1">
      <c r="A23" s="160"/>
      <c r="B23" s="404" t="s">
        <v>31</v>
      </c>
      <c r="C23" s="62">
        <f>'Balance de energía'!$Y50</f>
        <v>0</v>
      </c>
      <c r="D23" s="62">
        <f>'Balance de energía'!$Y51</f>
        <v>0</v>
      </c>
      <c r="E23" s="62">
        <f>'Balance de energía'!$Y$52</f>
        <v>0</v>
      </c>
      <c r="F23" s="62">
        <f>'Balance de energía'!$Y53</f>
        <v>0</v>
      </c>
      <c r="G23" s="136">
        <f t="shared" si="0"/>
        <v>0</v>
      </c>
      <c r="H23" s="253"/>
      <c r="I23" s="251"/>
      <c r="J23" s="250"/>
      <c r="K23" s="249"/>
      <c r="L23" s="145"/>
      <c r="M23" s="145"/>
      <c r="N23" s="145"/>
      <c r="O23" s="145"/>
      <c r="P23" s="145"/>
      <c r="Q23" s="145"/>
      <c r="R23" s="145"/>
      <c r="S23" s="145"/>
      <c r="T23" s="145"/>
      <c r="U23" s="145"/>
      <c r="V23" s="145"/>
    </row>
    <row r="24" spans="1:22" s="150" customFormat="1" ht="15.95" customHeight="1">
      <c r="A24" s="160"/>
      <c r="B24" s="404" t="s">
        <v>273</v>
      </c>
      <c r="C24" s="62">
        <f>'Balance de energía'!$Z50</f>
        <v>0</v>
      </c>
      <c r="D24" s="62">
        <f>'Balance de energía'!$Z51</f>
        <v>0</v>
      </c>
      <c r="E24" s="62">
        <f>'Balance de energía'!$Z$52</f>
        <v>0</v>
      </c>
      <c r="F24" s="62">
        <f>'Balance de energía'!$Z53</f>
        <v>0</v>
      </c>
      <c r="G24" s="136">
        <f t="shared" si="0"/>
        <v>0</v>
      </c>
      <c r="H24" s="253"/>
      <c r="I24" s="251"/>
      <c r="J24" s="250"/>
      <c r="K24" s="249"/>
      <c r="L24" s="145"/>
      <c r="M24" s="145"/>
      <c r="N24" s="145"/>
      <c r="O24" s="145"/>
      <c r="P24" s="145"/>
      <c r="Q24" s="145"/>
      <c r="R24" s="145"/>
      <c r="S24" s="145"/>
      <c r="T24" s="145"/>
      <c r="U24" s="145"/>
      <c r="V24" s="145"/>
    </row>
    <row r="25" spans="1:22" s="150" customFormat="1" ht="15.95" customHeight="1">
      <c r="A25" s="160"/>
      <c r="B25" s="404" t="s">
        <v>95</v>
      </c>
      <c r="C25" s="62">
        <f>'Balance de energía'!$AA50</f>
        <v>0</v>
      </c>
      <c r="D25" s="62">
        <f>'Balance de energía'!$AA51</f>
        <v>0</v>
      </c>
      <c r="E25" s="62">
        <f>'Balance de energía'!$AA$52</f>
        <v>0</v>
      </c>
      <c r="F25" s="62">
        <f>'Balance de energía'!$AA53</f>
        <v>0</v>
      </c>
      <c r="G25" s="136">
        <f t="shared" si="0"/>
        <v>0</v>
      </c>
      <c r="H25" s="253"/>
      <c r="I25" s="251"/>
      <c r="J25" s="250"/>
      <c r="K25" s="249"/>
      <c r="L25" s="145"/>
      <c r="M25" s="145"/>
      <c r="N25" s="145"/>
      <c r="O25" s="145"/>
      <c r="P25" s="145"/>
      <c r="Q25" s="145"/>
      <c r="R25" s="145"/>
      <c r="S25" s="145"/>
      <c r="T25" s="145"/>
      <c r="U25" s="145"/>
      <c r="V25" s="145"/>
    </row>
    <row r="26" spans="1:22" s="150" customFormat="1" ht="15.95" customHeight="1">
      <c r="A26" s="160"/>
      <c r="B26" s="404" t="s">
        <v>8</v>
      </c>
      <c r="C26" s="62">
        <f>'Balance de energía'!$AB50</f>
        <v>9.761650999999999E-2</v>
      </c>
      <c r="D26" s="62">
        <f>'Balance de energía'!$AB51</f>
        <v>0</v>
      </c>
      <c r="E26" s="62">
        <f>'Balance de energía'!$AB$52</f>
        <v>0</v>
      </c>
      <c r="F26" s="62">
        <f>'Balance de energía'!$AB53</f>
        <v>14.0386995</v>
      </c>
      <c r="G26" s="136">
        <f t="shared" si="0"/>
        <v>14.13631601</v>
      </c>
      <c r="H26" s="253"/>
      <c r="I26" s="251"/>
      <c r="J26" s="250"/>
      <c r="K26" s="249"/>
      <c r="L26" s="145"/>
      <c r="M26" s="145"/>
      <c r="N26" s="145"/>
      <c r="O26" s="145"/>
      <c r="P26" s="145"/>
      <c r="Q26" s="145"/>
      <c r="R26" s="145"/>
      <c r="S26" s="145"/>
      <c r="T26" s="145"/>
      <c r="U26" s="145"/>
      <c r="V26" s="145"/>
    </row>
    <row r="27" spans="1:22" s="150" customFormat="1" ht="15.95" customHeight="1">
      <c r="A27" s="160"/>
      <c r="B27" s="404" t="s">
        <v>9</v>
      </c>
      <c r="C27" s="62">
        <f>'Balance de energía'!$AC50</f>
        <v>0</v>
      </c>
      <c r="D27" s="62">
        <f>'Balance de energía'!$AC51</f>
        <v>0</v>
      </c>
      <c r="E27" s="62">
        <f>'Balance de energía'!$AC$52</f>
        <v>0</v>
      </c>
      <c r="F27" s="62">
        <f>'Balance de energía'!$AC53</f>
        <v>0</v>
      </c>
      <c r="G27" s="136">
        <f t="shared" si="0"/>
        <v>0</v>
      </c>
      <c r="H27" s="253"/>
      <c r="I27" s="251"/>
      <c r="J27" s="250"/>
      <c r="K27" s="249"/>
      <c r="L27" s="145"/>
      <c r="M27" s="145"/>
      <c r="N27" s="145"/>
      <c r="O27" s="145"/>
      <c r="P27" s="145"/>
      <c r="Q27" s="145"/>
      <c r="R27" s="145"/>
      <c r="S27" s="145"/>
      <c r="T27" s="145"/>
      <c r="U27" s="145"/>
      <c r="V27" s="145"/>
    </row>
    <row r="28" spans="1:22" s="150" customFormat="1" ht="15.95" customHeight="1">
      <c r="A28" s="160"/>
      <c r="B28" s="404" t="s">
        <v>12</v>
      </c>
      <c r="C28" s="62">
        <f>'Balance de energía'!$D50</f>
        <v>1438.7597607570001</v>
      </c>
      <c r="D28" s="62">
        <f>'Balance de energía'!$D51</f>
        <v>414.91146173300001</v>
      </c>
      <c r="E28" s="62">
        <f>'Balance de energía'!$D$52</f>
        <v>0</v>
      </c>
      <c r="F28" s="62">
        <f>'Balance de energía'!$D53</f>
        <v>5319.7661386939999</v>
      </c>
      <c r="G28" s="136">
        <f t="shared" si="0"/>
        <v>7173.4373611840001</v>
      </c>
      <c r="H28" s="253"/>
      <c r="I28" s="251"/>
      <c r="J28" s="250"/>
      <c r="K28" s="249"/>
      <c r="L28" s="145"/>
      <c r="M28" s="145"/>
      <c r="N28" s="145"/>
      <c r="O28" s="145"/>
      <c r="P28" s="145"/>
      <c r="Q28" s="145"/>
      <c r="R28" s="145"/>
      <c r="S28" s="145"/>
      <c r="T28" s="145"/>
      <c r="U28" s="145"/>
      <c r="V28" s="145"/>
    </row>
    <row r="29" spans="1:22" s="150" customFormat="1" ht="15.95" customHeight="1">
      <c r="A29" s="160"/>
      <c r="B29" s="404" t="s">
        <v>13</v>
      </c>
      <c r="C29" s="62">
        <f>'Balance de energía'!$E50</f>
        <v>0</v>
      </c>
      <c r="D29" s="62">
        <f>'Balance de energía'!$E51</f>
        <v>0</v>
      </c>
      <c r="E29" s="62">
        <f>'Balance de energía'!$E$52</f>
        <v>0</v>
      </c>
      <c r="F29" s="62">
        <f>'Balance de energía'!$E53</f>
        <v>0</v>
      </c>
      <c r="G29" s="136">
        <f t="shared" si="0"/>
        <v>0</v>
      </c>
      <c r="H29" s="253"/>
      <c r="I29" s="251"/>
      <c r="J29" s="250"/>
      <c r="K29" s="249"/>
      <c r="L29" s="145"/>
      <c r="M29" s="145"/>
      <c r="N29" s="145"/>
      <c r="O29" s="145"/>
      <c r="P29" s="145"/>
      <c r="Q29" s="145"/>
      <c r="R29" s="145"/>
      <c r="S29" s="145"/>
      <c r="T29" s="145"/>
      <c r="U29" s="145"/>
      <c r="V29" s="145"/>
    </row>
    <row r="30" spans="1:22" s="150" customFormat="1" ht="15.95" customHeight="1">
      <c r="A30" s="160"/>
      <c r="B30" s="404" t="s">
        <v>82</v>
      </c>
      <c r="C30" s="62">
        <f>'Balance de energía'!$F50</f>
        <v>54.899114687770499</v>
      </c>
      <c r="D30" s="62">
        <f>'Balance de energía'!$F51</f>
        <v>59.428035531374768</v>
      </c>
      <c r="E30" s="62">
        <f>'Balance de energía'!$F$52</f>
        <v>4.1089999999999995E-2</v>
      </c>
      <c r="F30" s="62">
        <f>'Balance de energía'!$F53</f>
        <v>17489.2783021168</v>
      </c>
      <c r="G30" s="136">
        <f t="shared" si="0"/>
        <v>17603.646542335944</v>
      </c>
      <c r="H30" s="253"/>
      <c r="I30" s="251"/>
      <c r="J30" s="250"/>
      <c r="K30" s="249"/>
      <c r="L30" s="145"/>
      <c r="M30" s="145"/>
      <c r="N30" s="145"/>
      <c r="O30" s="145"/>
      <c r="P30" s="145"/>
      <c r="Q30" s="145"/>
      <c r="R30" s="145"/>
      <c r="S30" s="145"/>
      <c r="T30" s="145"/>
      <c r="U30" s="145"/>
      <c r="V30" s="145"/>
    </row>
    <row r="31" spans="1:22" s="150" customFormat="1" ht="15.95" customHeight="1">
      <c r="A31" s="160"/>
      <c r="B31" s="404" t="s">
        <v>18</v>
      </c>
      <c r="C31" s="62">
        <f>'Balance de energía'!$J50</f>
        <v>34.6171224</v>
      </c>
      <c r="D31" s="62">
        <f>'Balance de energía'!$J51</f>
        <v>0</v>
      </c>
      <c r="E31" s="62">
        <f>'Balance de energía'!$J$52</f>
        <v>50.214024000000009</v>
      </c>
      <c r="F31" s="62">
        <f>'Balance de energía'!$J53</f>
        <v>7.9983792000000005</v>
      </c>
      <c r="G31" s="136">
        <f t="shared" si="0"/>
        <v>92.829525600000011</v>
      </c>
      <c r="H31" s="253"/>
      <c r="I31" s="251"/>
      <c r="J31" s="250"/>
      <c r="K31" s="249"/>
      <c r="L31" s="145"/>
      <c r="M31" s="145"/>
      <c r="N31" s="145"/>
      <c r="O31" s="145"/>
      <c r="P31" s="145"/>
      <c r="Q31" s="145"/>
      <c r="R31" s="145"/>
      <c r="S31" s="145"/>
      <c r="T31" s="145"/>
      <c r="U31" s="145"/>
      <c r="V31" s="145"/>
    </row>
    <row r="32" spans="1:22" s="150" customFormat="1" ht="15.95" customHeight="1">
      <c r="A32" s="160"/>
      <c r="B32" s="48" t="s">
        <v>96</v>
      </c>
      <c r="C32" s="58">
        <f>SUM(C21:C31)+C9</f>
        <v>15875.244292390285</v>
      </c>
      <c r="D32" s="58">
        <f>SUM(D21:D31)+D9</f>
        <v>2997.3599697605755</v>
      </c>
      <c r="E32" s="58">
        <f>SUM(E21:E31)+E9</f>
        <v>951.51909234726872</v>
      </c>
      <c r="F32" s="58">
        <f>SUM(F21:F31)+F9</f>
        <v>44989.867033534101</v>
      </c>
      <c r="G32" s="58">
        <f>SUM(G21:G31)+G9</f>
        <v>64813.990388032224</v>
      </c>
      <c r="H32" s="253"/>
      <c r="I32" s="251"/>
      <c r="J32" s="250"/>
      <c r="K32" s="249"/>
      <c r="L32" s="145"/>
      <c r="M32" s="145"/>
      <c r="N32" s="145"/>
      <c r="O32" s="145"/>
      <c r="P32" s="145"/>
      <c r="Q32" s="145"/>
      <c r="R32" s="145"/>
      <c r="S32" s="145"/>
      <c r="T32" s="145"/>
      <c r="U32" s="145"/>
      <c r="V32" s="145"/>
    </row>
    <row r="33" spans="1:22">
      <c r="A33" s="186"/>
      <c r="B33" s="248"/>
      <c r="C33" s="248"/>
      <c r="D33" s="248"/>
      <c r="E33" s="248"/>
      <c r="F33" s="248"/>
      <c r="G33" s="248"/>
      <c r="H33" s="253"/>
      <c r="I33" s="247"/>
      <c r="J33" s="245"/>
      <c r="K33" s="245"/>
      <c r="P33" s="140"/>
      <c r="Q33" s="140"/>
      <c r="R33" s="140"/>
      <c r="S33" s="140"/>
      <c r="T33" s="140"/>
      <c r="U33" s="140"/>
      <c r="V33" s="140"/>
    </row>
    <row r="34" spans="1:22">
      <c r="A34" s="186"/>
      <c r="B34" s="68"/>
      <c r="C34" s="215"/>
      <c r="D34" s="214"/>
      <c r="E34" s="214"/>
      <c r="F34" s="214"/>
      <c r="G34" s="214"/>
      <c r="H34" s="253"/>
      <c r="I34" s="206"/>
      <c r="J34" s="225"/>
      <c r="K34" s="225"/>
    </row>
    <row r="35" spans="1:22">
      <c r="A35" s="186"/>
      <c r="B35" s="68"/>
      <c r="C35" s="206"/>
      <c r="D35" s="206"/>
      <c r="E35" s="206"/>
      <c r="F35" s="206"/>
      <c r="G35" s="206"/>
      <c r="H35" s="253"/>
      <c r="I35" s="206"/>
      <c r="J35" s="225"/>
      <c r="K35" s="225"/>
    </row>
    <row r="36" spans="1:22">
      <c r="A36" s="186"/>
      <c r="B36" s="68" t="s">
        <v>259</v>
      </c>
      <c r="C36" s="206"/>
      <c r="D36" s="206"/>
      <c r="E36" s="206"/>
      <c r="F36" s="206"/>
      <c r="G36" s="206"/>
      <c r="H36" s="253"/>
      <c r="I36" s="206"/>
      <c r="J36" s="225"/>
      <c r="K36" s="225"/>
    </row>
    <row r="37" spans="1:22">
      <c r="A37" s="186"/>
      <c r="B37" s="68" t="s">
        <v>434</v>
      </c>
      <c r="C37" s="206"/>
      <c r="D37" s="206"/>
      <c r="E37" s="206"/>
      <c r="F37" s="206"/>
      <c r="G37" s="206"/>
      <c r="H37" s="253"/>
      <c r="I37" s="206"/>
      <c r="J37" s="225"/>
      <c r="K37" s="225"/>
    </row>
    <row r="38" spans="1:22">
      <c r="A38" s="186"/>
      <c r="B38" s="246"/>
      <c r="C38" s="246"/>
      <c r="D38" s="246"/>
      <c r="E38" s="246"/>
      <c r="F38" s="246"/>
      <c r="G38" s="246"/>
      <c r="H38" s="246"/>
      <c r="I38" s="246"/>
      <c r="J38" s="245"/>
      <c r="K38" s="245"/>
    </row>
    <row r="39" spans="1:22">
      <c r="A39" s="186"/>
      <c r="B39" s="246"/>
      <c r="C39" s="246"/>
      <c r="D39" s="246"/>
      <c r="E39" s="246"/>
      <c r="F39" s="246"/>
      <c r="G39" s="246"/>
      <c r="H39" s="246"/>
      <c r="I39" s="246"/>
      <c r="J39" s="245"/>
      <c r="K39" s="245"/>
    </row>
    <row r="40" spans="1:22">
      <c r="A40" s="186"/>
      <c r="B40" s="246"/>
      <c r="C40" s="246"/>
      <c r="D40" s="246"/>
      <c r="E40" s="246"/>
      <c r="F40" s="246"/>
      <c r="G40" s="246"/>
      <c r="H40" s="246"/>
      <c r="I40" s="246"/>
      <c r="J40" s="245"/>
      <c r="K40" s="245"/>
    </row>
    <row r="41" spans="1:22">
      <c r="A41" s="186"/>
      <c r="B41" s="246"/>
      <c r="C41" s="246"/>
      <c r="D41" s="246"/>
      <c r="E41" s="246"/>
      <c r="F41" s="246"/>
      <c r="G41" s="246"/>
      <c r="H41" s="246"/>
      <c r="I41" s="246"/>
      <c r="J41" s="245"/>
      <c r="K41" s="245"/>
    </row>
    <row r="42" spans="1:22">
      <c r="B42" s="245"/>
      <c r="C42" s="245"/>
      <c r="D42" s="245"/>
      <c r="E42" s="245"/>
      <c r="F42" s="245"/>
      <c r="G42" s="245"/>
      <c r="H42" s="245"/>
      <c r="I42" s="245"/>
      <c r="J42" s="245"/>
      <c r="K42" s="245"/>
    </row>
    <row r="43" spans="1:22">
      <c r="B43" s="245"/>
      <c r="C43" s="245"/>
      <c r="D43" s="245"/>
      <c r="E43" s="245"/>
      <c r="F43" s="245"/>
      <c r="G43" s="245"/>
      <c r="H43" s="245"/>
      <c r="I43" s="245"/>
      <c r="J43" s="245"/>
      <c r="K43" s="245"/>
    </row>
    <row r="44" spans="1:22">
      <c r="B44" s="140"/>
      <c r="C44" s="140"/>
      <c r="D44" s="140"/>
      <c r="E44" s="140"/>
      <c r="F44" s="140"/>
      <c r="G44" s="140"/>
      <c r="H44" s="140"/>
    </row>
    <row r="45" spans="1:22">
      <c r="B45" s="140"/>
      <c r="C45" s="140"/>
      <c r="D45" s="140"/>
      <c r="E45" s="140"/>
      <c r="F45" s="140"/>
      <c r="G45" s="140"/>
      <c r="H45" s="140"/>
    </row>
    <row r="46" spans="1:22">
      <c r="B46" s="140"/>
      <c r="C46" s="140"/>
      <c r="D46" s="140"/>
      <c r="E46" s="140"/>
      <c r="F46" s="140"/>
      <c r="G46" s="140"/>
      <c r="H46" s="140"/>
    </row>
    <row r="47" spans="1:22" s="140" customFormat="1"/>
    <row r="48" spans="1:22" s="140" customFormat="1"/>
    <row r="49" s="140" customFormat="1"/>
    <row r="50" s="140" customFormat="1"/>
    <row r="51" s="140" customFormat="1"/>
    <row r="52" s="140" customFormat="1"/>
    <row r="53" s="140" customFormat="1"/>
    <row r="54" s="140" customFormat="1"/>
    <row r="55" s="140" customFormat="1"/>
    <row r="56" s="140" customFormat="1"/>
    <row r="57" s="140" customFormat="1"/>
    <row r="58" s="140" customFormat="1"/>
    <row r="59" s="140" customFormat="1"/>
    <row r="60" s="140" customFormat="1"/>
    <row r="61" s="140" customFormat="1"/>
    <row r="62" s="140" customFormat="1"/>
    <row r="63" s="140" customFormat="1"/>
    <row r="64" s="140" customFormat="1"/>
    <row r="65" s="140" customFormat="1"/>
    <row r="66" s="140" customFormat="1"/>
    <row r="67" s="140" customFormat="1"/>
    <row r="68" s="140" customFormat="1"/>
    <row r="69" s="140" customFormat="1"/>
    <row r="70" s="140" customFormat="1"/>
    <row r="71" s="140" customFormat="1"/>
    <row r="72" s="140" customFormat="1"/>
    <row r="73" s="140" customFormat="1"/>
    <row r="74" s="140" customFormat="1"/>
    <row r="75" s="140" customFormat="1"/>
    <row r="76" s="140" customFormat="1"/>
    <row r="77" s="140" customFormat="1"/>
    <row r="78" s="140" customFormat="1"/>
    <row r="79" s="140" customFormat="1"/>
    <row r="80" s="140" customFormat="1"/>
    <row r="81" s="140" customFormat="1"/>
    <row r="82" s="140" customFormat="1"/>
    <row r="83" s="140" customFormat="1"/>
    <row r="84" s="140" customFormat="1"/>
    <row r="85" s="140" customFormat="1"/>
    <row r="86" s="140" customFormat="1"/>
  </sheetData>
  <hyperlinks>
    <hyperlink ref="I2" location="Índice!A1" display="VOLVER A INDICE"/>
    <hyperlink ref="B6" location="Índice!A1" display="VOLVER A INDICE"/>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G42"/>
  <sheetViews>
    <sheetView zoomScaleNormal="100" workbookViewId="0"/>
  </sheetViews>
  <sheetFormatPr baseColWidth="10" defaultRowHeight="12.75" outlineLevelRow="1"/>
  <cols>
    <col min="1" max="1" width="2.28515625" style="147" customWidth="1"/>
    <col min="2" max="2" width="30.85546875" style="147" customWidth="1"/>
    <col min="3" max="4" width="12.85546875" style="147" customWidth="1"/>
    <col min="5" max="5" width="14.85546875" style="147" customWidth="1"/>
    <col min="6" max="7" width="12.85546875" style="147" customWidth="1"/>
    <col min="8" max="8" width="16.42578125" style="147" customWidth="1"/>
    <col min="9" max="10" width="12.85546875" style="147" customWidth="1"/>
    <col min="11" max="16384" width="11.42578125" style="147"/>
  </cols>
  <sheetData>
    <row r="1" spans="1:33" ht="9.75" customHeight="1">
      <c r="A1" s="204"/>
      <c r="B1" s="204"/>
      <c r="C1" s="204"/>
      <c r="D1" s="204"/>
      <c r="E1" s="204"/>
      <c r="F1" s="204"/>
      <c r="G1" s="204"/>
      <c r="H1" s="204"/>
      <c r="I1" s="204"/>
    </row>
    <row r="2" spans="1:33" s="154" customFormat="1" ht="15.95" customHeight="1">
      <c r="A2" s="570"/>
      <c r="B2" s="80" t="s">
        <v>272</v>
      </c>
      <c r="C2" s="80"/>
      <c r="D2" s="80"/>
      <c r="E2" s="80"/>
      <c r="F2" s="80"/>
      <c r="G2" s="80"/>
      <c r="H2" s="80"/>
      <c r="I2" s="80"/>
      <c r="J2" s="80"/>
      <c r="L2" s="185"/>
    </row>
    <row r="3" spans="1:33" s="154" customFormat="1" ht="15.95" customHeight="1">
      <c r="A3" s="570"/>
      <c r="B3" s="80" t="s">
        <v>55</v>
      </c>
      <c r="C3" s="80"/>
      <c r="D3" s="80"/>
      <c r="E3" s="80"/>
      <c r="F3" s="80"/>
      <c r="G3" s="80"/>
      <c r="H3" s="80"/>
      <c r="I3" s="80"/>
      <c r="J3" s="80"/>
      <c r="L3" s="184"/>
    </row>
    <row r="4" spans="1:33" s="154" customFormat="1" ht="15.95" customHeight="1">
      <c r="A4" s="570"/>
      <c r="B4" s="80" t="s">
        <v>428</v>
      </c>
      <c r="C4" s="80"/>
      <c r="D4" s="80"/>
      <c r="E4" s="80"/>
      <c r="F4" s="80"/>
      <c r="G4" s="80"/>
      <c r="H4" s="80"/>
      <c r="I4" s="80"/>
      <c r="J4" s="80"/>
      <c r="L4" s="184"/>
    </row>
    <row r="5" spans="1:33" s="154" customFormat="1" ht="15.95" customHeight="1">
      <c r="A5" s="570"/>
      <c r="B5" s="80" t="s">
        <v>1</v>
      </c>
      <c r="C5" s="80"/>
      <c r="D5" s="80"/>
      <c r="E5" s="80"/>
      <c r="F5" s="80"/>
      <c r="G5" s="80"/>
      <c r="H5" s="80"/>
      <c r="I5" s="80"/>
      <c r="J5" s="80"/>
      <c r="L5" s="184"/>
    </row>
    <row r="6" spans="1:33" s="154" customFormat="1" ht="15.95" customHeight="1">
      <c r="A6" s="570"/>
      <c r="B6" s="69" t="s">
        <v>2</v>
      </c>
      <c r="C6" s="80"/>
      <c r="D6" s="80"/>
      <c r="E6" s="80"/>
      <c r="F6" s="80"/>
      <c r="G6" s="80"/>
      <c r="H6" s="80"/>
      <c r="I6" s="80"/>
      <c r="J6" s="80"/>
      <c r="K6" s="263"/>
    </row>
    <row r="7" spans="1:33" s="154" customFormat="1" ht="15.95" customHeight="1">
      <c r="A7" s="570"/>
      <c r="C7" s="80"/>
      <c r="D7" s="80"/>
      <c r="E7" s="80"/>
      <c r="F7" s="80"/>
      <c r="G7" s="80"/>
      <c r="H7" s="80"/>
      <c r="I7" s="80"/>
      <c r="J7" s="80"/>
      <c r="K7" s="263"/>
    </row>
    <row r="8" spans="1:33" ht="12" customHeight="1">
      <c r="A8" s="204"/>
      <c r="B8" s="642" t="s">
        <v>79</v>
      </c>
      <c r="C8" s="642" t="s">
        <v>44</v>
      </c>
      <c r="D8" s="642" t="s">
        <v>275</v>
      </c>
      <c r="E8" s="643" t="s">
        <v>47</v>
      </c>
      <c r="F8" s="643" t="s">
        <v>48</v>
      </c>
      <c r="G8" s="642" t="s">
        <v>49</v>
      </c>
      <c r="H8" s="643" t="s">
        <v>50</v>
      </c>
      <c r="I8" s="643" t="s">
        <v>51</v>
      </c>
      <c r="J8" s="642" t="s">
        <v>96</v>
      </c>
      <c r="K8" s="262"/>
    </row>
    <row r="9" spans="1:33" ht="12" customHeight="1">
      <c r="A9" s="204"/>
      <c r="B9" s="642"/>
      <c r="C9" s="642"/>
      <c r="D9" s="642"/>
      <c r="E9" s="643"/>
      <c r="F9" s="643"/>
      <c r="G9" s="642"/>
      <c r="H9" s="643"/>
      <c r="I9" s="643"/>
      <c r="J9" s="642"/>
      <c r="K9" s="262"/>
    </row>
    <row r="10" spans="1:33" ht="15.95" customHeight="1">
      <c r="A10" s="204"/>
      <c r="B10" s="483" t="s">
        <v>91</v>
      </c>
      <c r="C10" s="414">
        <f t="shared" ref="C10:J10" si="0">SUM(C11:C21)</f>
        <v>0</v>
      </c>
      <c r="D10" s="414">
        <f t="shared" si="0"/>
        <v>0</v>
      </c>
      <c r="E10" s="414">
        <f t="shared" si="0"/>
        <v>0</v>
      </c>
      <c r="F10" s="414">
        <f t="shared" si="0"/>
        <v>21.45486</v>
      </c>
      <c r="G10" s="414">
        <f t="shared" si="0"/>
        <v>0</v>
      </c>
      <c r="H10" s="414">
        <f t="shared" si="0"/>
        <v>720.1585976065486</v>
      </c>
      <c r="I10" s="414">
        <f t="shared" si="0"/>
        <v>0</v>
      </c>
      <c r="J10" s="135">
        <f t="shared" si="0"/>
        <v>741.61345760654854</v>
      </c>
      <c r="M10" s="183"/>
      <c r="N10" s="183"/>
      <c r="O10" s="183"/>
      <c r="P10" s="183"/>
      <c r="Q10" s="183"/>
      <c r="R10" s="183"/>
      <c r="S10" s="183"/>
      <c r="T10" s="183"/>
      <c r="U10" s="183"/>
      <c r="V10" s="183"/>
      <c r="W10" s="183"/>
      <c r="X10" s="183"/>
      <c r="Y10" s="183"/>
      <c r="Z10" s="183"/>
      <c r="AA10" s="183"/>
      <c r="AB10" s="183"/>
      <c r="AC10" s="183"/>
      <c r="AD10" s="183"/>
      <c r="AE10" s="183"/>
      <c r="AF10" s="183"/>
      <c r="AG10" s="183"/>
    </row>
    <row r="11" spans="1:33" ht="15.95" customHeight="1" outlineLevel="1">
      <c r="A11" s="204"/>
      <c r="B11" s="400" t="s">
        <v>19</v>
      </c>
      <c r="C11" s="393">
        <f>'Balance de energía'!$L22</f>
        <v>0</v>
      </c>
      <c r="D11" s="393">
        <f>'Balance de energía'!$L23</f>
        <v>0</v>
      </c>
      <c r="E11" s="393">
        <f>'Balance de energía'!$L24</f>
        <v>0</v>
      </c>
      <c r="F11" s="393">
        <f>'Balance de energía'!$L25</f>
        <v>0</v>
      </c>
      <c r="G11" s="393">
        <f>'Balance de energía'!$L26</f>
        <v>0</v>
      </c>
      <c r="H11" s="393">
        <f>'Balance de energía'!$L27</f>
        <v>2.6006885519999998</v>
      </c>
      <c r="I11" s="393">
        <f>'Balance de energía'!$L28</f>
        <v>0</v>
      </c>
      <c r="J11" s="59">
        <f t="shared" ref="J11:J32" si="1">SUM(C11:I11)</f>
        <v>2.6006885519999998</v>
      </c>
      <c r="K11" s="262"/>
      <c r="L11" s="183"/>
      <c r="M11" s="183"/>
      <c r="N11" s="183"/>
      <c r="O11" s="183"/>
      <c r="P11" s="183"/>
      <c r="Q11" s="183"/>
      <c r="R11" s="183"/>
      <c r="S11" s="183"/>
      <c r="T11" s="183"/>
      <c r="U11" s="183"/>
      <c r="V11" s="183"/>
      <c r="W11" s="183"/>
      <c r="X11" s="183"/>
      <c r="Y11" s="183"/>
      <c r="Z11" s="183"/>
      <c r="AA11" s="183"/>
      <c r="AB11" s="183"/>
      <c r="AC11" s="183"/>
      <c r="AD11" s="183"/>
      <c r="AE11" s="183"/>
      <c r="AF11" s="183"/>
      <c r="AG11" s="183"/>
    </row>
    <row r="12" spans="1:33" ht="15.95" customHeight="1" outlineLevel="1">
      <c r="A12" s="204"/>
      <c r="B12" s="400" t="s">
        <v>20</v>
      </c>
      <c r="C12" s="393">
        <f>'Balance de energía'!$M22</f>
        <v>0</v>
      </c>
      <c r="D12" s="393">
        <f>'Balance de energía'!$M23</f>
        <v>0</v>
      </c>
      <c r="E12" s="393">
        <f>'Balance de energía'!$M24</f>
        <v>0</v>
      </c>
      <c r="F12" s="393">
        <f>'Balance de energía'!$M25</f>
        <v>21.45486</v>
      </c>
      <c r="G12" s="393">
        <f>'Balance de energía'!$M26</f>
        <v>0</v>
      </c>
      <c r="H12" s="393">
        <f>'Balance de energía'!$M27</f>
        <v>0</v>
      </c>
      <c r="I12" s="393">
        <f>'Balance de energía'!$M28</f>
        <v>0</v>
      </c>
      <c r="J12" s="59">
        <f t="shared" si="1"/>
        <v>21.45486</v>
      </c>
      <c r="K12" s="262"/>
      <c r="L12" s="183"/>
      <c r="M12" s="183"/>
      <c r="N12" s="183"/>
      <c r="O12" s="183"/>
      <c r="P12" s="183"/>
      <c r="Q12" s="183"/>
      <c r="R12" s="183"/>
      <c r="S12" s="183"/>
      <c r="T12" s="183"/>
      <c r="U12" s="183"/>
      <c r="V12" s="183"/>
      <c r="W12" s="183"/>
      <c r="X12" s="183"/>
      <c r="Y12" s="183"/>
      <c r="Z12" s="183"/>
      <c r="AA12" s="183"/>
      <c r="AB12" s="183"/>
      <c r="AC12" s="183"/>
      <c r="AD12" s="183"/>
      <c r="AE12" s="183"/>
      <c r="AF12" s="183"/>
      <c r="AG12" s="183"/>
    </row>
    <row r="13" spans="1:33" ht="15.95" customHeight="1" outlineLevel="1">
      <c r="A13" s="204"/>
      <c r="B13" s="400" t="s">
        <v>92</v>
      </c>
      <c r="C13" s="393">
        <f>'Balance de energía'!$N22</f>
        <v>0</v>
      </c>
      <c r="D13" s="393">
        <f>'Balance de energía'!$N23</f>
        <v>0</v>
      </c>
      <c r="E13" s="393">
        <f>'Balance de energía'!$N24</f>
        <v>0</v>
      </c>
      <c r="F13" s="393">
        <f>'Balance de energía'!$N25</f>
        <v>0</v>
      </c>
      <c r="G13" s="393">
        <f>'Balance de energía'!$N26</f>
        <v>0</v>
      </c>
      <c r="H13" s="393">
        <f>'Balance de energía'!$N27</f>
        <v>0</v>
      </c>
      <c r="I13" s="393">
        <f>'Balance de energía'!$N28</f>
        <v>0</v>
      </c>
      <c r="J13" s="59">
        <f t="shared" si="1"/>
        <v>0</v>
      </c>
      <c r="K13" s="262"/>
      <c r="L13" s="183"/>
      <c r="M13" s="183"/>
      <c r="N13" s="183"/>
      <c r="O13" s="183"/>
      <c r="P13" s="183"/>
      <c r="Q13" s="183"/>
      <c r="R13" s="183"/>
      <c r="S13" s="183"/>
      <c r="T13" s="183"/>
      <c r="U13" s="183"/>
      <c r="V13" s="183"/>
      <c r="W13" s="183"/>
      <c r="X13" s="183"/>
      <c r="Y13" s="183"/>
      <c r="Z13" s="183"/>
      <c r="AA13" s="183"/>
      <c r="AB13" s="183"/>
      <c r="AC13" s="183"/>
      <c r="AD13" s="183"/>
      <c r="AE13" s="183"/>
      <c r="AF13" s="183"/>
      <c r="AG13" s="183"/>
    </row>
    <row r="14" spans="1:33" ht="15.95" customHeight="1" outlineLevel="1">
      <c r="A14" s="204"/>
      <c r="B14" s="400" t="s">
        <v>22</v>
      </c>
      <c r="C14" s="393">
        <f>'Balance de energía'!$O22</f>
        <v>0</v>
      </c>
      <c r="D14" s="393">
        <f>'Balance de energía'!$O23</f>
        <v>0</v>
      </c>
      <c r="E14" s="393">
        <f>'Balance de energía'!$O24</f>
        <v>0</v>
      </c>
      <c r="F14" s="393">
        <f>'Balance de energía'!$O25</f>
        <v>0</v>
      </c>
      <c r="G14" s="393">
        <f>'Balance de energía'!$O26</f>
        <v>0</v>
      </c>
      <c r="H14" s="393">
        <f>'Balance de energía'!$O27</f>
        <v>0</v>
      </c>
      <c r="I14" s="393">
        <f>'Balance de energía'!$O28</f>
        <v>0</v>
      </c>
      <c r="J14" s="59">
        <f t="shared" si="1"/>
        <v>0</v>
      </c>
      <c r="K14" s="262"/>
      <c r="L14" s="183"/>
      <c r="M14" s="183"/>
      <c r="N14" s="183"/>
      <c r="O14" s="183"/>
      <c r="P14" s="183"/>
      <c r="Q14" s="183"/>
      <c r="R14" s="183"/>
      <c r="S14" s="183"/>
      <c r="T14" s="183"/>
      <c r="U14" s="183"/>
      <c r="V14" s="183"/>
      <c r="W14" s="183"/>
      <c r="X14" s="183"/>
      <c r="Y14" s="183"/>
      <c r="Z14" s="183"/>
      <c r="AA14" s="183"/>
      <c r="AB14" s="183"/>
      <c r="AC14" s="183"/>
      <c r="AD14" s="183"/>
      <c r="AE14" s="183"/>
      <c r="AF14" s="183"/>
      <c r="AG14" s="183"/>
    </row>
    <row r="15" spans="1:33" ht="15.95" customHeight="1" outlineLevel="1">
      <c r="A15" s="204"/>
      <c r="B15" s="400" t="s">
        <v>23</v>
      </c>
      <c r="C15" s="393">
        <f>'Balance de energía'!$P22</f>
        <v>0</v>
      </c>
      <c r="D15" s="393">
        <f>'Balance de energía'!$P23</f>
        <v>0</v>
      </c>
      <c r="E15" s="393">
        <f>'Balance de energía'!$P24</f>
        <v>0</v>
      </c>
      <c r="F15" s="393">
        <f>'Balance de energía'!$P25</f>
        <v>0</v>
      </c>
      <c r="G15" s="393">
        <f>'Balance de energía'!$P26</f>
        <v>0</v>
      </c>
      <c r="H15" s="393">
        <f>'Balance de energía'!$P27</f>
        <v>78.395900000000012</v>
      </c>
      <c r="I15" s="393">
        <f>'Balance de energía'!$P28</f>
        <v>0</v>
      </c>
      <c r="J15" s="59">
        <f t="shared" si="1"/>
        <v>78.395900000000012</v>
      </c>
      <c r="K15" s="262"/>
      <c r="L15" s="183"/>
      <c r="M15" s="183"/>
      <c r="N15" s="183"/>
      <c r="O15" s="183"/>
      <c r="P15" s="183"/>
      <c r="Q15" s="183"/>
      <c r="R15" s="183"/>
      <c r="S15" s="183"/>
      <c r="T15" s="183"/>
      <c r="U15" s="183"/>
      <c r="V15" s="183"/>
      <c r="W15" s="183"/>
      <c r="X15" s="183"/>
      <c r="Y15" s="183"/>
      <c r="Z15" s="183"/>
      <c r="AA15" s="183"/>
      <c r="AB15" s="183"/>
      <c r="AC15" s="183"/>
      <c r="AD15" s="183"/>
      <c r="AE15" s="183"/>
      <c r="AF15" s="183"/>
      <c r="AG15" s="183"/>
    </row>
    <row r="16" spans="1:33" ht="15.95" customHeight="1" outlineLevel="1">
      <c r="A16" s="204"/>
      <c r="B16" s="400" t="s">
        <v>24</v>
      </c>
      <c r="C16" s="393">
        <f>'Balance de energía'!$Q22</f>
        <v>0</v>
      </c>
      <c r="D16" s="393">
        <f>'Balance de energía'!$Q23</f>
        <v>0</v>
      </c>
      <c r="E16" s="393">
        <f>'Balance de energía'!$Q24</f>
        <v>0</v>
      </c>
      <c r="F16" s="393">
        <f>'Balance de energía'!$Q25</f>
        <v>0</v>
      </c>
      <c r="G16" s="393">
        <f>'Balance de energía'!$Q26</f>
        <v>0</v>
      </c>
      <c r="H16" s="393">
        <f>'Balance de energía'!$Q27</f>
        <v>0</v>
      </c>
      <c r="I16" s="393">
        <f>'Balance de energía'!$Q28</f>
        <v>0</v>
      </c>
      <c r="J16" s="59">
        <f t="shared" si="1"/>
        <v>0</v>
      </c>
      <c r="K16" s="262"/>
      <c r="L16" s="183"/>
      <c r="M16" s="183"/>
      <c r="N16" s="183"/>
      <c r="O16" s="183"/>
      <c r="P16" s="183"/>
      <c r="Q16" s="183"/>
      <c r="R16" s="183"/>
      <c r="S16" s="183"/>
      <c r="T16" s="183"/>
      <c r="U16" s="183"/>
      <c r="V16" s="183"/>
      <c r="W16" s="183"/>
      <c r="X16" s="183"/>
      <c r="Y16" s="183"/>
      <c r="Z16" s="183"/>
      <c r="AA16" s="183"/>
      <c r="AB16" s="183"/>
      <c r="AC16" s="183"/>
      <c r="AD16" s="183"/>
      <c r="AE16" s="183"/>
      <c r="AF16" s="183"/>
      <c r="AG16" s="183"/>
    </row>
    <row r="17" spans="1:33" ht="15.95" customHeight="1" outlineLevel="1">
      <c r="A17" s="204"/>
      <c r="B17" s="400" t="s">
        <v>25</v>
      </c>
      <c r="C17" s="393">
        <f>'Balance de energía'!$R22</f>
        <v>0</v>
      </c>
      <c r="D17" s="393">
        <f>'Balance de energía'!$R23</f>
        <v>0</v>
      </c>
      <c r="E17" s="393">
        <f>'Balance de energía'!$R24</f>
        <v>0</v>
      </c>
      <c r="F17" s="393">
        <f>'Balance de energía'!$R25</f>
        <v>0</v>
      </c>
      <c r="G17" s="393">
        <f>'Balance de energía'!$R26</f>
        <v>0</v>
      </c>
      <c r="H17" s="393">
        <f>'Balance de energía'!$R27</f>
        <v>0</v>
      </c>
      <c r="I17" s="393">
        <f>'Balance de energía'!$R28</f>
        <v>0</v>
      </c>
      <c r="J17" s="59">
        <f t="shared" si="1"/>
        <v>0</v>
      </c>
      <c r="K17" s="262"/>
      <c r="L17" s="183"/>
      <c r="M17" s="183"/>
      <c r="N17" s="183"/>
      <c r="O17" s="183"/>
      <c r="P17" s="183"/>
      <c r="Q17" s="183"/>
      <c r="R17" s="183"/>
      <c r="S17" s="183"/>
      <c r="T17" s="183"/>
      <c r="U17" s="183"/>
      <c r="V17" s="183"/>
      <c r="W17" s="183"/>
      <c r="X17" s="183"/>
      <c r="Y17" s="183"/>
      <c r="Z17" s="183"/>
      <c r="AA17" s="183"/>
      <c r="AB17" s="183"/>
      <c r="AC17" s="183"/>
      <c r="AD17" s="183"/>
      <c r="AE17" s="183"/>
      <c r="AF17" s="183"/>
      <c r="AG17" s="183"/>
    </row>
    <row r="18" spans="1:33" ht="15.95" customHeight="1" outlineLevel="1">
      <c r="A18" s="204"/>
      <c r="B18" s="400" t="s">
        <v>26</v>
      </c>
      <c r="C18" s="393">
        <f>'Balance de energía'!$S22</f>
        <v>0</v>
      </c>
      <c r="D18" s="393">
        <f>'Balance de energía'!$S23</f>
        <v>0</v>
      </c>
      <c r="E18" s="393">
        <f>'Balance de energía'!$S24</f>
        <v>0</v>
      </c>
      <c r="F18" s="393">
        <f>'Balance de energía'!$S25</f>
        <v>0</v>
      </c>
      <c r="G18" s="393">
        <f>'Balance de energía'!$S26</f>
        <v>0</v>
      </c>
      <c r="H18" s="393">
        <f>'Balance de energía'!$S27</f>
        <v>2.7044550000000004E-2</v>
      </c>
      <c r="I18" s="393">
        <f>'Balance de energía'!$S28</f>
        <v>0</v>
      </c>
      <c r="J18" s="59">
        <f t="shared" si="1"/>
        <v>2.7044550000000004E-2</v>
      </c>
      <c r="K18" s="262"/>
      <c r="L18" s="183"/>
      <c r="M18" s="183"/>
      <c r="N18" s="183"/>
      <c r="O18" s="183"/>
      <c r="P18" s="183"/>
      <c r="Q18" s="183"/>
      <c r="R18" s="183"/>
      <c r="S18" s="183"/>
      <c r="T18" s="183"/>
      <c r="U18" s="183"/>
      <c r="V18" s="183"/>
      <c r="W18" s="183"/>
      <c r="X18" s="183"/>
      <c r="Y18" s="183"/>
      <c r="Z18" s="183"/>
      <c r="AA18" s="183"/>
      <c r="AB18" s="183"/>
      <c r="AC18" s="183"/>
      <c r="AD18" s="183"/>
      <c r="AE18" s="183"/>
      <c r="AF18" s="183"/>
      <c r="AG18" s="183"/>
    </row>
    <row r="19" spans="1:33" ht="15.95" customHeight="1" outlineLevel="1">
      <c r="A19" s="204"/>
      <c r="B19" s="400" t="s">
        <v>27</v>
      </c>
      <c r="C19" s="393">
        <f>'Balance de energía'!$T22</f>
        <v>0</v>
      </c>
      <c r="D19" s="393">
        <f>'Balance de energía'!$T23</f>
        <v>0</v>
      </c>
      <c r="E19" s="393">
        <f>'Balance de energía'!$T24</f>
        <v>0</v>
      </c>
      <c r="F19" s="393">
        <f>'Balance de energía'!$T25</f>
        <v>0</v>
      </c>
      <c r="G19" s="393">
        <f>'Balance de energía'!$T26</f>
        <v>0</v>
      </c>
      <c r="H19" s="393">
        <f>'Balance de energía'!$T27</f>
        <v>1.5507000421487653</v>
      </c>
      <c r="I19" s="393">
        <f>'Balance de energía'!$T28</f>
        <v>0</v>
      </c>
      <c r="J19" s="59">
        <f t="shared" si="1"/>
        <v>1.5507000421487653</v>
      </c>
      <c r="K19" s="262"/>
      <c r="N19" s="183"/>
    </row>
    <row r="20" spans="1:33" ht="15.95" customHeight="1" outlineLevel="1">
      <c r="A20" s="204"/>
      <c r="B20" s="401" t="s">
        <v>28</v>
      </c>
      <c r="C20" s="393">
        <f>'Balance de energía'!$U22</f>
        <v>0</v>
      </c>
      <c r="D20" s="393">
        <f>'Balance de energía'!$U23</f>
        <v>0</v>
      </c>
      <c r="E20" s="393">
        <f>'Balance de energía'!$U24</f>
        <v>0</v>
      </c>
      <c r="F20" s="393">
        <f>'Balance de energía'!$U25</f>
        <v>0</v>
      </c>
      <c r="G20" s="393">
        <f>'Balance de energía'!$U26</f>
        <v>0</v>
      </c>
      <c r="H20" s="393">
        <f>'Balance de energía'!$U27</f>
        <v>0</v>
      </c>
      <c r="I20" s="393">
        <f>'Balance de energía'!$U28</f>
        <v>0</v>
      </c>
      <c r="J20" s="59">
        <f t="shared" si="1"/>
        <v>0</v>
      </c>
      <c r="K20" s="262"/>
      <c r="N20" s="183"/>
    </row>
    <row r="21" spans="1:33" ht="15.95" customHeight="1" outlineLevel="1">
      <c r="A21" s="204"/>
      <c r="B21" s="401" t="s">
        <v>93</v>
      </c>
      <c r="C21" s="393">
        <f>'Balance de energía'!$V22</f>
        <v>0</v>
      </c>
      <c r="D21" s="393">
        <f>'Balance de energía'!$V23</f>
        <v>0</v>
      </c>
      <c r="E21" s="393">
        <f>'Balance de energía'!$V24</f>
        <v>0</v>
      </c>
      <c r="F21" s="393">
        <f>'Balance de energía'!$V25</f>
        <v>0</v>
      </c>
      <c r="G21" s="393">
        <f>'Balance de energía'!$V26</f>
        <v>0</v>
      </c>
      <c r="H21" s="393">
        <f>'Balance de energía'!$V27</f>
        <v>637.5842644623998</v>
      </c>
      <c r="I21" s="393">
        <f>'Balance de energía'!$V28</f>
        <v>0</v>
      </c>
      <c r="J21" s="59">
        <f t="shared" si="1"/>
        <v>637.5842644623998</v>
      </c>
      <c r="K21" s="262"/>
      <c r="N21" s="183"/>
    </row>
    <row r="22" spans="1:33" ht="15.95" customHeight="1">
      <c r="A22" s="204"/>
      <c r="B22" s="483" t="s">
        <v>6</v>
      </c>
      <c r="C22" s="62">
        <f>'Balance de energía'!$W22</f>
        <v>0</v>
      </c>
      <c r="D22" s="62">
        <f>'Balance de energía'!$W23</f>
        <v>2037.7619806866192</v>
      </c>
      <c r="E22" s="62">
        <f>'Balance de energía'!$W24</f>
        <v>0</v>
      </c>
      <c r="F22" s="62">
        <f>'Balance de energía'!$W25</f>
        <v>0</v>
      </c>
      <c r="G22" s="62">
        <f>'Balance de energía'!$W26</f>
        <v>74.7992998</v>
      </c>
      <c r="H22" s="62">
        <f>'Balance de energía'!$W27</f>
        <v>531.19836294262996</v>
      </c>
      <c r="I22" s="62">
        <f>'Balance de energía'!$W28</f>
        <v>18.935479999999998</v>
      </c>
      <c r="J22" s="136">
        <f t="shared" si="1"/>
        <v>2662.6951234292492</v>
      </c>
      <c r="K22" s="262"/>
      <c r="N22" s="183"/>
    </row>
    <row r="23" spans="1:33" ht="15.95" customHeight="1">
      <c r="A23" s="204"/>
      <c r="B23" s="483" t="s">
        <v>30</v>
      </c>
      <c r="C23" s="62">
        <f>'Balance de energía'!$X22</f>
        <v>0</v>
      </c>
      <c r="D23" s="62">
        <f>'Balance de energía'!$X23</f>
        <v>0</v>
      </c>
      <c r="E23" s="62">
        <f>'Balance de energía'!$X24</f>
        <v>0</v>
      </c>
      <c r="F23" s="62">
        <f>'Balance de energía'!$X25</f>
        <v>0</v>
      </c>
      <c r="G23" s="62">
        <f>'Balance de energía'!$X26</f>
        <v>0</v>
      </c>
      <c r="H23" s="62">
        <f>'Balance de energía'!$X27</f>
        <v>0</v>
      </c>
      <c r="I23" s="62">
        <f>'Balance de energía'!$X28</f>
        <v>0</v>
      </c>
      <c r="J23" s="136">
        <f t="shared" si="1"/>
        <v>0</v>
      </c>
      <c r="K23" s="262"/>
      <c r="N23" s="183"/>
    </row>
    <row r="24" spans="1:33" ht="15.95" customHeight="1">
      <c r="A24" s="204"/>
      <c r="B24" s="483" t="s">
        <v>31</v>
      </c>
      <c r="C24" s="62">
        <f>'Balance de energía'!$Y22</f>
        <v>0</v>
      </c>
      <c r="D24" s="62">
        <f>'Balance de energía'!$Y23</f>
        <v>0</v>
      </c>
      <c r="E24" s="62">
        <f>'Balance de energía'!$Y24</f>
        <v>88.662000000000006</v>
      </c>
      <c r="F24" s="62">
        <f>'Balance de energía'!$Y25</f>
        <v>91.671000000000006</v>
      </c>
      <c r="G24" s="62">
        <f>'Balance de energía'!$Y26</f>
        <v>0</v>
      </c>
      <c r="H24" s="62">
        <f>'Balance de energía'!$Y27</f>
        <v>0</v>
      </c>
      <c r="I24" s="62">
        <f>'Balance de energía'!$Y28</f>
        <v>0</v>
      </c>
      <c r="J24" s="136">
        <f t="shared" si="1"/>
        <v>180.33300000000003</v>
      </c>
      <c r="K24" s="262"/>
      <c r="N24" s="183"/>
    </row>
    <row r="25" spans="1:33" ht="15.95" customHeight="1">
      <c r="A25" s="204"/>
      <c r="B25" s="483" t="s">
        <v>273</v>
      </c>
      <c r="C25" s="62">
        <f>'Balance de energía'!$Z22</f>
        <v>0</v>
      </c>
      <c r="D25" s="62">
        <f>'Balance de energía'!$Z23</f>
        <v>0</v>
      </c>
      <c r="E25" s="62">
        <f>'Balance de energía'!$Z24</f>
        <v>0</v>
      </c>
      <c r="F25" s="62">
        <f>'Balance de energía'!$Z25</f>
        <v>156.70599999999999</v>
      </c>
      <c r="G25" s="62">
        <f>'Balance de energía'!$Z26</f>
        <v>0</v>
      </c>
      <c r="H25" s="62">
        <f>'Balance de energía'!$Z27</f>
        <v>0</v>
      </c>
      <c r="I25" s="62">
        <f>'Balance de energía'!$Z28</f>
        <v>0</v>
      </c>
      <c r="J25" s="136">
        <f t="shared" si="1"/>
        <v>156.70599999999999</v>
      </c>
      <c r="K25" s="262"/>
      <c r="N25" s="183"/>
    </row>
    <row r="26" spans="1:33" ht="15.95" customHeight="1">
      <c r="A26" s="204"/>
      <c r="B26" s="483" t="s">
        <v>95</v>
      </c>
      <c r="C26" s="62">
        <f>'Balance de energía'!$AA22</f>
        <v>0</v>
      </c>
      <c r="D26" s="62">
        <f>'Balance de energía'!$AA23</f>
        <v>0</v>
      </c>
      <c r="E26" s="62">
        <f>'Balance de energía'!$AA24</f>
        <v>267.39</v>
      </c>
      <c r="F26" s="62">
        <f>'Balance de energía'!$AA25</f>
        <v>241.654</v>
      </c>
      <c r="G26" s="62">
        <f>'Balance de energía'!$AA26</f>
        <v>0</v>
      </c>
      <c r="H26" s="62">
        <f>'Balance de energía'!$AA27</f>
        <v>0</v>
      </c>
      <c r="I26" s="62">
        <f>'Balance de energía'!$AA28</f>
        <v>0</v>
      </c>
      <c r="J26" s="136">
        <f t="shared" si="1"/>
        <v>509.04399999999998</v>
      </c>
      <c r="K26" s="262"/>
      <c r="N26" s="183"/>
    </row>
    <row r="27" spans="1:33" ht="15.95" customHeight="1">
      <c r="A27" s="204"/>
      <c r="B27" s="483" t="s">
        <v>8</v>
      </c>
      <c r="C27" s="62">
        <f>'Balance de energía'!$AB22</f>
        <v>0</v>
      </c>
      <c r="D27" s="62">
        <f>'Balance de energía'!$AB23</f>
        <v>0</v>
      </c>
      <c r="E27" s="62">
        <f>'Balance de energía'!$AB24</f>
        <v>0</v>
      </c>
      <c r="F27" s="62">
        <f>'Balance de energía'!$AB25</f>
        <v>0</v>
      </c>
      <c r="G27" s="62">
        <f>'Balance de energía'!$AB26</f>
        <v>0</v>
      </c>
      <c r="H27" s="62">
        <f>'Balance de energía'!$AB27</f>
        <v>0</v>
      </c>
      <c r="I27" s="62">
        <f>'Balance de energía'!$AB28</f>
        <v>0</v>
      </c>
      <c r="J27" s="136">
        <f t="shared" si="1"/>
        <v>0</v>
      </c>
      <c r="K27" s="262"/>
      <c r="N27" s="183"/>
    </row>
    <row r="28" spans="1:33" ht="15.95" customHeight="1">
      <c r="A28" s="204"/>
      <c r="B28" s="483" t="s">
        <v>9</v>
      </c>
      <c r="C28" s="62">
        <f>'Balance de energía'!$AC22</f>
        <v>0</v>
      </c>
      <c r="D28" s="62">
        <f>'Balance de energía'!$AC23</f>
        <v>0</v>
      </c>
      <c r="E28" s="62">
        <f>'Balance de energía'!$AC24</f>
        <v>0</v>
      </c>
      <c r="F28" s="62">
        <f>'Balance de energía'!$AC25</f>
        <v>0</v>
      </c>
      <c r="G28" s="62">
        <f>'Balance de energía'!$AC26</f>
        <v>0</v>
      </c>
      <c r="H28" s="62">
        <f>'Balance de energía'!$AC27</f>
        <v>0</v>
      </c>
      <c r="I28" s="62">
        <f>'Balance de energía'!$AC28</f>
        <v>0</v>
      </c>
      <c r="J28" s="136">
        <f t="shared" si="1"/>
        <v>0</v>
      </c>
      <c r="K28" s="262"/>
      <c r="N28" s="183"/>
    </row>
    <row r="29" spans="1:33" ht="15.95" customHeight="1">
      <c r="A29" s="204"/>
      <c r="B29" s="483" t="s">
        <v>12</v>
      </c>
      <c r="C29" s="62">
        <f>'Balance de energía'!$D22</f>
        <v>0</v>
      </c>
      <c r="D29" s="62">
        <f>'Balance de energía'!$D23</f>
        <v>0</v>
      </c>
      <c r="E29" s="62">
        <f>'Balance de energía'!$D24</f>
        <v>0</v>
      </c>
      <c r="F29" s="62">
        <f>'Balance de energía'!$D25</f>
        <v>0</v>
      </c>
      <c r="G29" s="62">
        <f>'Balance de energía'!$D26</f>
        <v>0</v>
      </c>
      <c r="H29" s="62">
        <f>'Balance de energía'!$D27</f>
        <v>1697.9943647857197</v>
      </c>
      <c r="I29" s="62">
        <f>'Balance de energía'!$D28</f>
        <v>797.23421080399999</v>
      </c>
      <c r="J29" s="136">
        <f t="shared" si="1"/>
        <v>2495.2285755897196</v>
      </c>
      <c r="K29" s="262"/>
    </row>
    <row r="30" spans="1:33" ht="15.95" customHeight="1">
      <c r="A30" s="204"/>
      <c r="B30" s="483" t="s">
        <v>13</v>
      </c>
      <c r="C30" s="62">
        <f>'Balance de energía'!$E22</f>
        <v>0</v>
      </c>
      <c r="D30" s="62">
        <f>'Balance de energía'!$E23</f>
        <v>7.6790000000000003</v>
      </c>
      <c r="E30" s="62">
        <f>'Balance de energía'!$E24</f>
        <v>0</v>
      </c>
      <c r="F30" s="62">
        <f>'Balance de energía'!$E25</f>
        <v>0</v>
      </c>
      <c r="G30" s="62">
        <f>'Balance de energía'!$E26</f>
        <v>0</v>
      </c>
      <c r="H30" s="62">
        <f>'Balance de energía'!$E27</f>
        <v>0</v>
      </c>
      <c r="I30" s="62">
        <f>'Balance de energía'!$E28</f>
        <v>0</v>
      </c>
      <c r="J30" s="136">
        <f t="shared" si="1"/>
        <v>7.6790000000000003</v>
      </c>
      <c r="K30" s="262"/>
    </row>
    <row r="31" spans="1:33" ht="15.95" customHeight="1">
      <c r="A31" s="204"/>
      <c r="B31" s="550" t="s">
        <v>82</v>
      </c>
      <c r="C31" s="62">
        <f>'Balance de energía'!$F22</f>
        <v>0</v>
      </c>
      <c r="D31" s="62">
        <f>'Balance de energía'!$F23</f>
        <v>0</v>
      </c>
      <c r="E31" s="62">
        <f>'Balance de energía'!$F24</f>
        <v>0</v>
      </c>
      <c r="F31" s="62">
        <f>'Balance de energía'!$F25</f>
        <v>0</v>
      </c>
      <c r="G31" s="62">
        <f>'Balance de energía'!$F26</f>
        <v>0</v>
      </c>
      <c r="H31" s="62">
        <f>'Balance de energía'!$F27</f>
        <v>0</v>
      </c>
      <c r="I31" s="62">
        <f>'Balance de energía'!$F28</f>
        <v>0</v>
      </c>
      <c r="J31" s="136">
        <f t="shared" si="1"/>
        <v>0</v>
      </c>
      <c r="K31" s="262"/>
    </row>
    <row r="32" spans="1:33" ht="15.95" customHeight="1">
      <c r="A32" s="204"/>
      <c r="B32" s="550" t="s">
        <v>18</v>
      </c>
      <c r="C32" s="62">
        <f>'Balance de energía'!$J22</f>
        <v>0</v>
      </c>
      <c r="D32" s="62">
        <f>'Balance de energía'!$J23</f>
        <v>0</v>
      </c>
      <c r="E32" s="62">
        <f>'Balance de energía'!$J24</f>
        <v>0</v>
      </c>
      <c r="F32" s="62">
        <f>'Balance de energía'!$J25</f>
        <v>0</v>
      </c>
      <c r="G32" s="62">
        <f>'Balance de energía'!$J26</f>
        <v>0</v>
      </c>
      <c r="H32" s="62">
        <f>'Balance de energía'!$J27</f>
        <v>0</v>
      </c>
      <c r="I32" s="62">
        <f>'Balance de energía'!$J28</f>
        <v>0</v>
      </c>
      <c r="J32" s="136">
        <f t="shared" si="1"/>
        <v>0</v>
      </c>
      <c r="K32" s="262"/>
    </row>
    <row r="33" spans="1:11" ht="15.95" customHeight="1">
      <c r="A33" s="204"/>
      <c r="B33" s="48" t="s">
        <v>96</v>
      </c>
      <c r="C33" s="415">
        <f t="shared" ref="C33:J33" si="2">SUM(C22:C32)+C10</f>
        <v>0</v>
      </c>
      <c r="D33" s="58">
        <f t="shared" si="2"/>
        <v>2045.4409806866192</v>
      </c>
      <c r="E33" s="58">
        <f t="shared" si="2"/>
        <v>356.05200000000002</v>
      </c>
      <c r="F33" s="58">
        <f t="shared" si="2"/>
        <v>511.48586</v>
      </c>
      <c r="G33" s="58">
        <f t="shared" si="2"/>
        <v>74.7992998</v>
      </c>
      <c r="H33" s="58">
        <f t="shared" si="2"/>
        <v>2949.3513253348979</v>
      </c>
      <c r="I33" s="58">
        <f t="shared" si="2"/>
        <v>816.16969080399997</v>
      </c>
      <c r="J33" s="58">
        <f t="shared" si="2"/>
        <v>6753.2991566255178</v>
      </c>
      <c r="K33" s="262"/>
    </row>
    <row r="34" spans="1:11">
      <c r="A34" s="204"/>
      <c r="B34" s="261"/>
      <c r="C34" s="259"/>
      <c r="D34" s="259"/>
      <c r="E34" s="259"/>
      <c r="F34" s="259"/>
      <c r="G34" s="259"/>
      <c r="H34" s="259"/>
      <c r="I34" s="204"/>
    </row>
    <row r="35" spans="1:11">
      <c r="A35" s="255"/>
      <c r="B35" s="68" t="s">
        <v>445</v>
      </c>
      <c r="C35" s="260"/>
      <c r="D35" s="260"/>
      <c r="E35" s="259"/>
      <c r="F35" s="259"/>
      <c r="G35" s="259"/>
      <c r="H35" s="259"/>
      <c r="I35" s="204"/>
    </row>
    <row r="36" spans="1:11">
      <c r="A36" s="255"/>
      <c r="B36" s="68" t="s">
        <v>274</v>
      </c>
      <c r="C36" s="255"/>
      <c r="D36" s="255"/>
      <c r="E36" s="204"/>
      <c r="F36" s="204"/>
      <c r="G36" s="204"/>
      <c r="H36" s="204"/>
      <c r="I36" s="204"/>
    </row>
    <row r="37" spans="1:11">
      <c r="A37" s="255"/>
      <c r="B37" s="68"/>
      <c r="C37" s="258"/>
      <c r="D37" s="257"/>
      <c r="E37" s="257"/>
      <c r="F37" s="257"/>
      <c r="G37" s="256"/>
      <c r="H37" s="204"/>
      <c r="I37" s="204"/>
    </row>
    <row r="38" spans="1:11">
      <c r="A38" s="255"/>
      <c r="B38" s="68" t="s">
        <v>259</v>
      </c>
      <c r="C38" s="254"/>
      <c r="D38" s="254"/>
      <c r="E38" s="254"/>
      <c r="F38" s="254"/>
      <c r="G38" s="254"/>
      <c r="H38" s="204"/>
      <c r="I38" s="204"/>
    </row>
    <row r="39" spans="1:11">
      <c r="A39" s="255"/>
      <c r="B39" s="68" t="s">
        <v>434</v>
      </c>
      <c r="C39" s="254"/>
      <c r="D39" s="254"/>
      <c r="E39" s="254"/>
      <c r="F39" s="254"/>
      <c r="G39" s="254"/>
      <c r="H39" s="204"/>
      <c r="I39" s="204"/>
    </row>
    <row r="40" spans="1:11">
      <c r="A40" s="204"/>
      <c r="B40" s="68"/>
      <c r="C40" s="204"/>
      <c r="D40" s="204"/>
      <c r="E40" s="204"/>
      <c r="F40" s="204"/>
      <c r="G40" s="204"/>
      <c r="H40" s="204"/>
      <c r="I40" s="204"/>
    </row>
    <row r="41" spans="1:11">
      <c r="A41" s="204"/>
      <c r="B41" s="204"/>
      <c r="C41" s="204"/>
      <c r="D41" s="204"/>
      <c r="E41" s="204"/>
      <c r="F41" s="204"/>
      <c r="G41" s="204"/>
      <c r="H41" s="204"/>
      <c r="I41" s="204"/>
    </row>
    <row r="42" spans="1:11">
      <c r="A42" s="204"/>
      <c r="B42" s="204"/>
      <c r="C42" s="204"/>
      <c r="D42" s="204"/>
      <c r="E42" s="204"/>
      <c r="F42" s="204"/>
      <c r="G42" s="204"/>
      <c r="H42" s="204"/>
      <c r="I42" s="204"/>
    </row>
  </sheetData>
  <mergeCells count="9">
    <mergeCell ref="B8:B9"/>
    <mergeCell ref="J8:J9"/>
    <mergeCell ref="I8:I9"/>
    <mergeCell ref="C8:C9"/>
    <mergeCell ref="D8:D9"/>
    <mergeCell ref="E8:E9"/>
    <mergeCell ref="F8:F9"/>
    <mergeCell ref="G8:G9"/>
    <mergeCell ref="H8:H9"/>
  </mergeCells>
  <hyperlinks>
    <hyperlink ref="B6" location="Índice!A1" display="VOLVER A INDICE"/>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68"/>
  <sheetViews>
    <sheetView zoomScaleNormal="100" workbookViewId="0">
      <selection activeCell="B10" sqref="B10"/>
    </sheetView>
  </sheetViews>
  <sheetFormatPr baseColWidth="10" defaultRowHeight="12.75" outlineLevelRow="1"/>
  <cols>
    <col min="1" max="1" width="1.28515625" style="148" customWidth="1"/>
    <col min="2" max="2" width="27.85546875" style="148" customWidth="1"/>
    <col min="3" max="3" width="11.5703125" style="148" customWidth="1"/>
    <col min="4" max="4" width="17.28515625" style="148" customWidth="1"/>
    <col min="5" max="5" width="16.140625" style="148" customWidth="1"/>
    <col min="6" max="6" width="18.28515625" style="148" customWidth="1"/>
    <col min="7" max="7" width="14.85546875" style="148" bestFit="1" customWidth="1"/>
    <col min="8" max="8" width="13.5703125" style="148" customWidth="1"/>
    <col min="9" max="9" width="17.85546875" style="140" customWidth="1"/>
    <col min="10" max="10" width="11.42578125" style="140"/>
    <col min="11" max="11" width="11.85546875" style="140" bestFit="1" customWidth="1"/>
    <col min="12" max="15" width="11.42578125" style="140"/>
    <col min="16" max="16384" width="11.42578125" style="148"/>
  </cols>
  <sheetData>
    <row r="1" spans="1:34" ht="6" customHeight="1">
      <c r="A1" s="186"/>
      <c r="B1" s="186"/>
      <c r="C1" s="186"/>
      <c r="D1" s="186"/>
      <c r="E1" s="186"/>
      <c r="F1" s="186"/>
      <c r="G1" s="186"/>
      <c r="H1" s="186"/>
      <c r="I1" s="138"/>
    </row>
    <row r="2" spans="1:34" s="150" customFormat="1" ht="15.95" customHeight="1">
      <c r="A2" s="264"/>
      <c r="B2" s="80" t="s">
        <v>272</v>
      </c>
      <c r="C2" s="80"/>
      <c r="D2" s="80"/>
      <c r="E2" s="80"/>
      <c r="F2" s="80"/>
      <c r="G2" s="80"/>
      <c r="H2" s="80"/>
      <c r="I2" s="80"/>
      <c r="J2" s="80"/>
      <c r="K2" s="80"/>
      <c r="M2" s="185"/>
      <c r="N2" s="145"/>
      <c r="O2" s="145"/>
    </row>
    <row r="3" spans="1:34" s="150" customFormat="1" ht="15.95" customHeight="1">
      <c r="A3" s="264"/>
      <c r="B3" s="80" t="s">
        <v>449</v>
      </c>
      <c r="C3" s="80"/>
      <c r="D3" s="80"/>
      <c r="E3" s="80"/>
      <c r="F3" s="80"/>
      <c r="G3" s="80"/>
      <c r="H3" s="80"/>
      <c r="I3" s="80"/>
      <c r="J3" s="80"/>
      <c r="K3" s="80"/>
      <c r="M3" s="184"/>
      <c r="N3" s="145"/>
      <c r="O3" s="145"/>
    </row>
    <row r="4" spans="1:34" s="150" customFormat="1" ht="15.95" customHeight="1">
      <c r="A4" s="264"/>
      <c r="B4" s="80" t="s">
        <v>428</v>
      </c>
      <c r="C4" s="80"/>
      <c r="D4" s="80"/>
      <c r="E4" s="80"/>
      <c r="F4" s="80"/>
      <c r="G4" s="80"/>
      <c r="H4" s="80"/>
      <c r="I4" s="80"/>
      <c r="J4" s="80"/>
      <c r="K4" s="80"/>
      <c r="M4" s="184"/>
      <c r="N4" s="145"/>
      <c r="O4" s="145"/>
    </row>
    <row r="5" spans="1:34" s="150" customFormat="1" ht="15.95" customHeight="1">
      <c r="A5" s="264"/>
      <c r="B5" s="80" t="s">
        <v>1</v>
      </c>
      <c r="C5" s="80"/>
      <c r="D5" s="80"/>
      <c r="E5" s="80"/>
      <c r="F5" s="80"/>
      <c r="G5" s="80"/>
      <c r="H5" s="80"/>
      <c r="I5" s="80"/>
      <c r="J5" s="80"/>
      <c r="K5" s="80"/>
      <c r="M5" s="184"/>
      <c r="N5" s="145"/>
      <c r="O5" s="145"/>
    </row>
    <row r="6" spans="1:34" s="150" customFormat="1" ht="15.95" customHeight="1">
      <c r="A6" s="264"/>
      <c r="B6" s="69" t="s">
        <v>2</v>
      </c>
      <c r="C6" s="80"/>
      <c r="D6" s="80"/>
      <c r="E6" s="80"/>
      <c r="F6" s="80"/>
      <c r="G6" s="80"/>
      <c r="H6" s="80"/>
      <c r="I6" s="80"/>
      <c r="J6" s="80"/>
      <c r="K6" s="80"/>
      <c r="L6" s="244"/>
      <c r="M6" s="145"/>
      <c r="N6" s="145"/>
      <c r="O6" s="145"/>
    </row>
    <row r="7" spans="1:34" s="150" customFormat="1" ht="15.95" customHeight="1">
      <c r="A7" s="264"/>
      <c r="C7" s="80"/>
      <c r="D7" s="80"/>
      <c r="E7" s="80"/>
      <c r="F7" s="80"/>
      <c r="G7" s="80"/>
      <c r="H7" s="80"/>
      <c r="I7" s="80"/>
      <c r="J7" s="80"/>
      <c r="K7" s="80"/>
      <c r="L7" s="244"/>
      <c r="M7" s="145"/>
      <c r="O7" s="145"/>
    </row>
    <row r="8" spans="1:34" s="150" customFormat="1" ht="15.95" customHeight="1">
      <c r="A8" s="160"/>
      <c r="B8" s="644" t="s">
        <v>79</v>
      </c>
      <c r="C8" s="645" t="s">
        <v>44</v>
      </c>
      <c r="D8" s="645" t="s">
        <v>45</v>
      </c>
      <c r="E8" s="645" t="s">
        <v>46</v>
      </c>
      <c r="F8" s="645" t="s">
        <v>47</v>
      </c>
      <c r="G8" s="645" t="s">
        <v>48</v>
      </c>
      <c r="H8" s="645" t="s">
        <v>49</v>
      </c>
      <c r="I8" s="645" t="s">
        <v>50</v>
      </c>
      <c r="J8" s="645" t="s">
        <v>51</v>
      </c>
      <c r="K8" s="644" t="s">
        <v>96</v>
      </c>
      <c r="L8" s="405"/>
      <c r="M8" s="145"/>
      <c r="O8" s="145"/>
    </row>
    <row r="9" spans="1:34" s="150" customFormat="1" ht="15.95" customHeight="1">
      <c r="A9" s="160"/>
      <c r="B9" s="644"/>
      <c r="C9" s="645"/>
      <c r="D9" s="645"/>
      <c r="E9" s="645"/>
      <c r="F9" s="645"/>
      <c r="G9" s="645"/>
      <c r="H9" s="645"/>
      <c r="I9" s="645"/>
      <c r="J9" s="645"/>
      <c r="K9" s="644"/>
      <c r="L9" s="405"/>
      <c r="O9" s="145"/>
    </row>
    <row r="10" spans="1:34" s="150" customFormat="1" ht="15.95" customHeight="1">
      <c r="A10" s="160"/>
      <c r="B10" s="483" t="s">
        <v>11</v>
      </c>
      <c r="C10" s="466">
        <f>'Matriz de consumos'!$C$12</f>
        <v>0</v>
      </c>
      <c r="D10" s="466">
        <f>'Matriz de consumos'!$C$13</f>
        <v>0</v>
      </c>
      <c r="E10" s="466">
        <f>'Matriz de consumos'!$C$14</f>
        <v>0</v>
      </c>
      <c r="F10" s="466">
        <f>'Matriz de consumos'!$C$15</f>
        <v>0</v>
      </c>
      <c r="G10" s="466">
        <f>'Matriz de consumos'!$C$16</f>
        <v>0</v>
      </c>
      <c r="H10" s="466">
        <f>'Matriz de consumos'!$C$17</f>
        <v>0</v>
      </c>
      <c r="I10" s="467">
        <f>'Matriz de consumos'!$C$18</f>
        <v>93747.346127654106</v>
      </c>
      <c r="J10" s="466">
        <f>'Matriz de consumos'!$C$19</f>
        <v>0</v>
      </c>
      <c r="K10" s="468">
        <f t="shared" ref="C10:K11" si="0">SUM(K11:K21)</f>
        <v>21777.901968611211</v>
      </c>
      <c r="L10" s="405"/>
      <c r="O10" s="145"/>
    </row>
    <row r="11" spans="1:34" s="150" customFormat="1" ht="15.95" customHeight="1">
      <c r="A11" s="160"/>
      <c r="B11" s="483" t="s">
        <v>91</v>
      </c>
      <c r="C11" s="466">
        <f t="shared" si="0"/>
        <v>0</v>
      </c>
      <c r="D11" s="467">
        <f t="shared" si="0"/>
        <v>3742.0523298473213</v>
      </c>
      <c r="E11" s="467">
        <f t="shared" si="0"/>
        <v>1513.5766657854861</v>
      </c>
      <c r="F11" s="467">
        <f t="shared" si="0"/>
        <v>0</v>
      </c>
      <c r="G11" s="467">
        <f t="shared" si="0"/>
        <v>0</v>
      </c>
      <c r="H11" s="467">
        <f t="shared" si="0"/>
        <v>0</v>
      </c>
      <c r="I11" s="467">
        <f t="shared" si="0"/>
        <v>5633.3219886728002</v>
      </c>
      <c r="J11" s="467">
        <f t="shared" si="0"/>
        <v>0</v>
      </c>
      <c r="K11" s="468">
        <f t="shared" si="0"/>
        <v>10888.950984305606</v>
      </c>
      <c r="L11" s="263"/>
      <c r="O11" s="145"/>
    </row>
    <row r="12" spans="1:34" s="150" customFormat="1" ht="15.95" customHeight="1" outlineLevel="1">
      <c r="A12" s="160"/>
      <c r="B12" s="400" t="s">
        <v>19</v>
      </c>
      <c r="C12" s="462">
        <f>'Matriz de consumos'!$L12</f>
        <v>0</v>
      </c>
      <c r="D12" s="393">
        <f>'Matriz de consumos'!$L13</f>
        <v>2171.6208801593211</v>
      </c>
      <c r="E12" s="393">
        <f>'Matriz de consumos'!$L14</f>
        <v>733.09271961548609</v>
      </c>
      <c r="F12" s="393">
        <f>'Matriz de consumos'!$L15</f>
        <v>0</v>
      </c>
      <c r="G12" s="393">
        <f>'Matriz de consumos'!$L16</f>
        <v>0</v>
      </c>
      <c r="H12" s="393">
        <f>'Matriz de consumos'!$L17</f>
        <v>0</v>
      </c>
      <c r="I12" s="393">
        <f>'Matriz de consumos'!$L18</f>
        <v>1269.9917514480017</v>
      </c>
      <c r="J12" s="393">
        <f>'Matriz de consumos'!$L19</f>
        <v>0</v>
      </c>
      <c r="K12" s="393">
        <f t="shared" ref="K12:K37" si="1">SUM(C12:J12)</f>
        <v>4174.7053512228085</v>
      </c>
      <c r="L12" s="263"/>
      <c r="N12" s="183"/>
      <c r="O12" s="183"/>
      <c r="P12" s="183"/>
      <c r="Q12" s="183"/>
      <c r="R12" s="183"/>
      <c r="S12" s="183"/>
      <c r="T12" s="183"/>
      <c r="U12" s="183"/>
      <c r="V12" s="183"/>
      <c r="W12" s="183"/>
      <c r="X12" s="183"/>
      <c r="Y12" s="183"/>
      <c r="Z12" s="183"/>
      <c r="AA12" s="183"/>
      <c r="AB12" s="183"/>
      <c r="AC12" s="183"/>
      <c r="AD12" s="183"/>
      <c r="AE12" s="183"/>
      <c r="AF12" s="183"/>
      <c r="AG12" s="183"/>
      <c r="AH12" s="183"/>
    </row>
    <row r="13" spans="1:34" s="150" customFormat="1" ht="15.95" customHeight="1" outlineLevel="1">
      <c r="A13" s="160"/>
      <c r="B13" s="400" t="s">
        <v>20</v>
      </c>
      <c r="C13" s="462">
        <f>'Matriz de consumos'!$M12</f>
        <v>0</v>
      </c>
      <c r="D13" s="393">
        <f>'Matriz de consumos'!$M13</f>
        <v>108.77813835000001</v>
      </c>
      <c r="E13" s="393">
        <f>'Matriz de consumos'!$M14</f>
        <v>777.09939951000001</v>
      </c>
      <c r="F13" s="393">
        <f>'Matriz de consumos'!$M15</f>
        <v>0</v>
      </c>
      <c r="G13" s="393">
        <f>'Matriz de consumos'!$M16</f>
        <v>0</v>
      </c>
      <c r="H13" s="393">
        <f>'Matriz de consumos'!$M17</f>
        <v>0</v>
      </c>
      <c r="I13" s="393">
        <f>'Matriz de consumos'!$M18</f>
        <v>388.07949967499985</v>
      </c>
      <c r="J13" s="393">
        <f>'Matriz de consumos'!$M19</f>
        <v>0</v>
      </c>
      <c r="K13" s="393">
        <f t="shared" si="1"/>
        <v>1273.9570375349999</v>
      </c>
      <c r="L13" s="263"/>
      <c r="M13" s="183"/>
      <c r="N13" s="183"/>
      <c r="O13" s="183"/>
      <c r="P13" s="183"/>
      <c r="Q13" s="183"/>
      <c r="R13" s="183"/>
      <c r="S13" s="183"/>
      <c r="T13" s="183"/>
      <c r="U13" s="183"/>
      <c r="V13" s="183"/>
      <c r="W13" s="183"/>
      <c r="X13" s="183"/>
      <c r="Y13" s="183"/>
      <c r="Z13" s="183"/>
      <c r="AA13" s="183"/>
      <c r="AB13" s="183"/>
      <c r="AC13" s="183"/>
      <c r="AD13" s="183"/>
      <c r="AE13" s="183"/>
      <c r="AF13" s="183"/>
      <c r="AG13" s="183"/>
      <c r="AH13" s="183"/>
    </row>
    <row r="14" spans="1:34" s="150" customFormat="1" ht="15.95" customHeight="1" outlineLevel="1">
      <c r="A14" s="160"/>
      <c r="B14" s="400" t="s">
        <v>92</v>
      </c>
      <c r="C14" s="462">
        <f>'Matriz de consumos'!$N12</f>
        <v>0</v>
      </c>
      <c r="D14" s="393">
        <f>'Matriz de consumos'!$N13</f>
        <v>0</v>
      </c>
      <c r="E14" s="393">
        <f>'Matriz de consumos'!$N14</f>
        <v>0</v>
      </c>
      <c r="F14" s="393">
        <f>'Matriz de consumos'!$N15</f>
        <v>0</v>
      </c>
      <c r="G14" s="393">
        <f>'Matriz de consumos'!$N16</f>
        <v>0</v>
      </c>
      <c r="H14" s="393">
        <f>'Matriz de consumos'!$N17</f>
        <v>0</v>
      </c>
      <c r="I14" s="393">
        <f>'Matriz de consumos'!$N18</f>
        <v>912.76396986879888</v>
      </c>
      <c r="J14" s="393">
        <f>'Matriz de consumos'!$N19</f>
        <v>0</v>
      </c>
      <c r="K14" s="393">
        <f t="shared" si="1"/>
        <v>912.76396986879888</v>
      </c>
      <c r="L14" s="263"/>
      <c r="M14" s="183"/>
      <c r="N14" s="183"/>
      <c r="O14" s="183"/>
      <c r="P14" s="183"/>
      <c r="Q14" s="183"/>
      <c r="R14" s="183"/>
      <c r="S14" s="183"/>
      <c r="T14" s="183"/>
      <c r="U14" s="183"/>
      <c r="V14" s="183"/>
      <c r="W14" s="183"/>
      <c r="X14" s="183"/>
      <c r="Y14" s="183"/>
      <c r="Z14" s="183"/>
      <c r="AA14" s="183"/>
      <c r="AB14" s="183"/>
      <c r="AC14" s="183"/>
      <c r="AD14" s="183"/>
      <c r="AE14" s="183"/>
      <c r="AF14" s="183"/>
      <c r="AG14" s="183"/>
      <c r="AH14" s="183"/>
    </row>
    <row r="15" spans="1:34" s="150" customFormat="1" ht="15.95" customHeight="1" outlineLevel="1">
      <c r="A15" s="160"/>
      <c r="B15" s="400" t="s">
        <v>22</v>
      </c>
      <c r="C15" s="462">
        <f>'Matriz de consumos'!$O12</f>
        <v>0</v>
      </c>
      <c r="D15" s="393">
        <f>'Matriz de consumos'!$O13</f>
        <v>0</v>
      </c>
      <c r="E15" s="393">
        <f>'Matriz de consumos'!$O14</f>
        <v>0</v>
      </c>
      <c r="F15" s="393">
        <f>'Matriz de consumos'!$O15</f>
        <v>0</v>
      </c>
      <c r="G15" s="393">
        <f>'Matriz de consumos'!$O16</f>
        <v>0</v>
      </c>
      <c r="H15" s="393">
        <f>'Matriz de consumos'!$O17</f>
        <v>0</v>
      </c>
      <c r="I15" s="393">
        <f>'Matriz de consumos'!$O18</f>
        <v>425.25278453699991</v>
      </c>
      <c r="J15" s="393">
        <f>'Matriz de consumos'!$O19</f>
        <v>0</v>
      </c>
      <c r="K15" s="393">
        <f t="shared" si="1"/>
        <v>425.25278453699991</v>
      </c>
      <c r="L15" s="263"/>
      <c r="M15" s="183"/>
      <c r="N15" s="183"/>
      <c r="O15" s="183"/>
      <c r="P15" s="183"/>
      <c r="Q15" s="183"/>
      <c r="R15" s="183"/>
      <c r="S15" s="183"/>
      <c r="T15" s="183"/>
      <c r="U15" s="183"/>
      <c r="V15" s="183"/>
      <c r="W15" s="183"/>
      <c r="X15" s="183"/>
      <c r="Y15" s="183"/>
      <c r="Z15" s="183"/>
      <c r="AA15" s="183"/>
      <c r="AB15" s="183"/>
      <c r="AC15" s="183"/>
      <c r="AD15" s="183"/>
      <c r="AE15" s="183"/>
      <c r="AF15" s="183"/>
      <c r="AG15" s="183"/>
      <c r="AH15" s="183"/>
    </row>
    <row r="16" spans="1:34" s="150" customFormat="1" ht="15.95" customHeight="1" outlineLevel="1">
      <c r="A16" s="160"/>
      <c r="B16" s="400" t="s">
        <v>23</v>
      </c>
      <c r="C16" s="462">
        <f>'Matriz de consumos'!$P12</f>
        <v>0</v>
      </c>
      <c r="D16" s="393">
        <f>'Matriz de consumos'!$P13</f>
        <v>26.475223500000002</v>
      </c>
      <c r="E16" s="393">
        <f>'Matriz de consumos'!$P14</f>
        <v>3.3845466599999998</v>
      </c>
      <c r="F16" s="393">
        <f>'Matriz de consumos'!$P15</f>
        <v>0</v>
      </c>
      <c r="G16" s="393">
        <f>'Matriz de consumos'!$P16</f>
        <v>0</v>
      </c>
      <c r="H16" s="393">
        <f>'Matriz de consumos'!$P17</f>
        <v>0</v>
      </c>
      <c r="I16" s="393">
        <f>'Matriz de consumos'!$P18</f>
        <v>107.21588860399987</v>
      </c>
      <c r="J16" s="393">
        <f>'Matriz de consumos'!$P19</f>
        <v>0</v>
      </c>
      <c r="K16" s="393">
        <f t="shared" si="1"/>
        <v>137.07565876399988</v>
      </c>
      <c r="L16" s="263"/>
      <c r="M16" s="183"/>
      <c r="N16" s="183"/>
      <c r="O16" s="183"/>
      <c r="P16" s="183"/>
      <c r="Q16" s="183"/>
      <c r="R16" s="183"/>
      <c r="S16" s="183"/>
      <c r="T16" s="183"/>
      <c r="U16" s="183"/>
      <c r="V16" s="183"/>
      <c r="W16" s="183"/>
      <c r="X16" s="183"/>
      <c r="Y16" s="183"/>
      <c r="Z16" s="183"/>
      <c r="AA16" s="183"/>
      <c r="AB16" s="183"/>
      <c r="AC16" s="183"/>
      <c r="AD16" s="183"/>
      <c r="AE16" s="183"/>
      <c r="AF16" s="183"/>
      <c r="AG16" s="183"/>
      <c r="AH16" s="183"/>
    </row>
    <row r="17" spans="1:34" s="150" customFormat="1" ht="15.95" customHeight="1" outlineLevel="1">
      <c r="A17" s="160"/>
      <c r="B17" s="400" t="s">
        <v>24</v>
      </c>
      <c r="C17" s="462">
        <f>'Matriz de consumos'!$Q12</f>
        <v>0</v>
      </c>
      <c r="D17" s="393">
        <f>'Matriz de consumos'!$Q13</f>
        <v>0</v>
      </c>
      <c r="E17" s="393">
        <f>'Matriz de consumos'!$Q14</f>
        <v>0</v>
      </c>
      <c r="F17" s="393">
        <f>'Matriz de consumos'!$Q15</f>
        <v>0</v>
      </c>
      <c r="G17" s="393">
        <f>'Matriz de consumos'!$Q16</f>
        <v>0</v>
      </c>
      <c r="H17" s="393">
        <f>'Matriz de consumos'!$Q17</f>
        <v>0</v>
      </c>
      <c r="I17" s="393">
        <f>'Matriz de consumos'!$Q18</f>
        <v>5.1385374599999976</v>
      </c>
      <c r="J17" s="393">
        <f>'Matriz de consumos'!$Q19</f>
        <v>0</v>
      </c>
      <c r="K17" s="393">
        <f t="shared" si="1"/>
        <v>5.1385374599999976</v>
      </c>
      <c r="L17" s="263"/>
      <c r="M17" s="183"/>
      <c r="N17" s="183"/>
      <c r="O17" s="183"/>
      <c r="P17" s="183"/>
      <c r="Q17" s="183"/>
      <c r="R17" s="183"/>
      <c r="S17" s="183"/>
      <c r="T17" s="183"/>
      <c r="U17" s="183"/>
      <c r="V17" s="183"/>
      <c r="W17" s="183"/>
      <c r="X17" s="183"/>
      <c r="Y17" s="183"/>
      <c r="Z17" s="183"/>
      <c r="AA17" s="183"/>
      <c r="AB17" s="183"/>
      <c r="AC17" s="183"/>
      <c r="AD17" s="183"/>
      <c r="AE17" s="183"/>
      <c r="AF17" s="183"/>
      <c r="AG17" s="183"/>
      <c r="AH17" s="183"/>
    </row>
    <row r="18" spans="1:34" s="150" customFormat="1" ht="15.95" customHeight="1" outlineLevel="1">
      <c r="A18" s="160"/>
      <c r="B18" s="400" t="s">
        <v>25</v>
      </c>
      <c r="C18" s="462">
        <f>'Matriz de consumos'!$R12</f>
        <v>0</v>
      </c>
      <c r="D18" s="393">
        <f>'Matriz de consumos'!$R13</f>
        <v>0</v>
      </c>
      <c r="E18" s="393">
        <f>'Matriz de consumos'!$R14</f>
        <v>0</v>
      </c>
      <c r="F18" s="393">
        <f>'Matriz de consumos'!$R15</f>
        <v>0</v>
      </c>
      <c r="G18" s="393">
        <f>'Matriz de consumos'!$R16</f>
        <v>0</v>
      </c>
      <c r="H18" s="393">
        <f>'Matriz de consumos'!$R17</f>
        <v>0</v>
      </c>
      <c r="I18" s="393">
        <f>'Matriz de consumos'!$R18</f>
        <v>0.19780200000000001</v>
      </c>
      <c r="J18" s="393">
        <f>'Matriz de consumos'!$R19</f>
        <v>0</v>
      </c>
      <c r="K18" s="393">
        <f t="shared" si="1"/>
        <v>0.19780200000000001</v>
      </c>
      <c r="L18" s="263"/>
      <c r="M18" s="183"/>
      <c r="N18" s="183"/>
      <c r="O18" s="183"/>
      <c r="P18" s="183"/>
      <c r="Q18" s="183"/>
      <c r="R18" s="183"/>
      <c r="S18" s="183"/>
      <c r="T18" s="183"/>
      <c r="U18" s="183"/>
      <c r="V18" s="183"/>
      <c r="W18" s="183"/>
      <c r="X18" s="183"/>
      <c r="Y18" s="183"/>
      <c r="Z18" s="183"/>
      <c r="AA18" s="183"/>
      <c r="AB18" s="183"/>
      <c r="AC18" s="183"/>
      <c r="AD18" s="183"/>
      <c r="AE18" s="183"/>
      <c r="AF18" s="183"/>
      <c r="AG18" s="183"/>
      <c r="AH18" s="183"/>
    </row>
    <row r="19" spans="1:34" s="150" customFormat="1" ht="15.95" customHeight="1" outlineLevel="1">
      <c r="A19" s="160"/>
      <c r="B19" s="400" t="s">
        <v>26</v>
      </c>
      <c r="C19" s="462">
        <f>'Matriz de consumos'!$S12</f>
        <v>0</v>
      </c>
      <c r="D19" s="393">
        <f>'Matriz de consumos'!$S13</f>
        <v>0</v>
      </c>
      <c r="E19" s="393">
        <f>'Matriz de consumos'!$S14</f>
        <v>0</v>
      </c>
      <c r="F19" s="393">
        <f>'Matriz de consumos'!$S15</f>
        <v>0</v>
      </c>
      <c r="G19" s="393">
        <f>'Matriz de consumos'!$S16</f>
        <v>0</v>
      </c>
      <c r="H19" s="393">
        <f>'Matriz de consumos'!$S17</f>
        <v>0</v>
      </c>
      <c r="I19" s="393">
        <f>'Matriz de consumos'!$S18</f>
        <v>2524.6817550799997</v>
      </c>
      <c r="J19" s="393">
        <f>'Matriz de consumos'!$S19</f>
        <v>0</v>
      </c>
      <c r="K19" s="393">
        <f t="shared" si="1"/>
        <v>2524.6817550799997</v>
      </c>
      <c r="L19" s="263"/>
      <c r="M19" s="183"/>
      <c r="N19" s="183"/>
      <c r="O19" s="183"/>
      <c r="P19" s="183"/>
      <c r="Q19" s="183"/>
      <c r="R19" s="183"/>
      <c r="S19" s="183"/>
      <c r="T19" s="183"/>
      <c r="U19" s="183"/>
      <c r="V19" s="183"/>
      <c r="W19" s="183"/>
      <c r="X19" s="183"/>
      <c r="Y19" s="183"/>
      <c r="Z19" s="183"/>
      <c r="AA19" s="183"/>
      <c r="AB19" s="183"/>
      <c r="AC19" s="183"/>
      <c r="AD19" s="183"/>
      <c r="AE19" s="183"/>
      <c r="AF19" s="183"/>
      <c r="AG19" s="183"/>
      <c r="AH19" s="183"/>
    </row>
    <row r="20" spans="1:34" s="150" customFormat="1" ht="15.95" customHeight="1" outlineLevel="1">
      <c r="A20" s="160"/>
      <c r="B20" s="400" t="s">
        <v>27</v>
      </c>
      <c r="C20" s="462">
        <f>'Matriz de consumos'!$T12</f>
        <v>0</v>
      </c>
      <c r="D20" s="393">
        <f>'Matriz de consumos'!$T13</f>
        <v>0</v>
      </c>
      <c r="E20" s="393">
        <f>'Matriz de consumos'!$T14</f>
        <v>0</v>
      </c>
      <c r="F20" s="393">
        <f>'Matriz de consumos'!$T15</f>
        <v>0</v>
      </c>
      <c r="G20" s="393">
        <f>'Matriz de consumos'!$T16</f>
        <v>0</v>
      </c>
      <c r="H20" s="393">
        <f>'Matriz de consumos'!$T17</f>
        <v>0</v>
      </c>
      <c r="I20" s="393">
        <f>'Matriz de consumos'!$T18</f>
        <v>0</v>
      </c>
      <c r="J20" s="393">
        <f>'Matriz de consumos'!$T19</f>
        <v>0</v>
      </c>
      <c r="K20" s="393">
        <f t="shared" si="1"/>
        <v>0</v>
      </c>
      <c r="L20" s="263"/>
      <c r="M20" s="183"/>
      <c r="N20" s="183"/>
      <c r="O20" s="183"/>
      <c r="P20" s="183"/>
      <c r="Q20" s="183"/>
      <c r="R20" s="183"/>
      <c r="S20" s="183"/>
      <c r="T20" s="183"/>
      <c r="U20" s="183"/>
      <c r="V20" s="183"/>
      <c r="W20" s="183"/>
      <c r="X20" s="183"/>
      <c r="Y20" s="183"/>
      <c r="Z20" s="183"/>
      <c r="AA20" s="183"/>
      <c r="AB20" s="183"/>
      <c r="AC20" s="183"/>
      <c r="AD20" s="183"/>
      <c r="AE20" s="183"/>
      <c r="AF20" s="183"/>
      <c r="AG20" s="183"/>
      <c r="AH20" s="183"/>
    </row>
    <row r="21" spans="1:34" s="150" customFormat="1" ht="15.95" customHeight="1" outlineLevel="1">
      <c r="A21" s="160"/>
      <c r="B21" s="401" t="s">
        <v>28</v>
      </c>
      <c r="C21" s="462">
        <f>'Matriz de consumos'!$U12</f>
        <v>0</v>
      </c>
      <c r="D21" s="393">
        <f>'Matriz de consumos'!$U13</f>
        <v>1435.178087838</v>
      </c>
      <c r="E21" s="393">
        <f>'Matriz de consumos'!$U14</f>
        <v>0</v>
      </c>
      <c r="F21" s="393">
        <f>'Matriz de consumos'!$U15</f>
        <v>0</v>
      </c>
      <c r="G21" s="393">
        <f>'Matriz de consumos'!$U16</f>
        <v>0</v>
      </c>
      <c r="H21" s="393">
        <f>'Matriz de consumos'!$U17</f>
        <v>0</v>
      </c>
      <c r="I21" s="393">
        <f>'Matriz de consumos'!$U18</f>
        <v>0</v>
      </c>
      <c r="J21" s="393">
        <f>'Matriz de consumos'!$U19</f>
        <v>0</v>
      </c>
      <c r="K21" s="393">
        <f t="shared" si="1"/>
        <v>1435.178087838</v>
      </c>
      <c r="L21" s="263"/>
      <c r="M21" s="183"/>
      <c r="N21" s="183"/>
      <c r="O21" s="183"/>
      <c r="P21" s="183"/>
      <c r="Q21" s="183"/>
      <c r="R21" s="183"/>
      <c r="S21" s="183"/>
      <c r="T21" s="183"/>
      <c r="U21" s="183"/>
      <c r="V21" s="183"/>
      <c r="W21" s="183"/>
      <c r="X21" s="183"/>
      <c r="Y21" s="183"/>
      <c r="Z21" s="183"/>
      <c r="AA21" s="183"/>
      <c r="AB21" s="183"/>
      <c r="AC21" s="183"/>
      <c r="AD21" s="183"/>
      <c r="AE21" s="183"/>
      <c r="AF21" s="183"/>
      <c r="AG21" s="183"/>
      <c r="AH21" s="183"/>
    </row>
    <row r="22" spans="1:34" s="150" customFormat="1" ht="15.95" customHeight="1" outlineLevel="1">
      <c r="A22" s="160"/>
      <c r="B22" s="401" t="s">
        <v>93</v>
      </c>
      <c r="C22" s="462">
        <f>'Matriz de consumos'!$V12</f>
        <v>0</v>
      </c>
      <c r="D22" s="393">
        <f>'Matriz de consumos'!$V13</f>
        <v>0</v>
      </c>
      <c r="E22" s="393">
        <f>'Matriz de consumos'!$V14</f>
        <v>0</v>
      </c>
      <c r="F22" s="393">
        <f>'Matriz de consumos'!$V15</f>
        <v>0</v>
      </c>
      <c r="G22" s="393">
        <f>'Matriz de consumos'!$V16</f>
        <v>0</v>
      </c>
      <c r="H22" s="393">
        <f>'Matriz de consumos'!$V17</f>
        <v>0</v>
      </c>
      <c r="I22" s="393">
        <f>'Matriz de consumos'!$V18</f>
        <v>0</v>
      </c>
      <c r="J22" s="393">
        <f>'Matriz de consumos'!$V19</f>
        <v>0</v>
      </c>
      <c r="K22" s="393">
        <f t="shared" si="1"/>
        <v>0</v>
      </c>
      <c r="L22" s="263"/>
      <c r="M22" s="183"/>
      <c r="N22" s="183"/>
      <c r="O22" s="183"/>
      <c r="P22" s="183"/>
      <c r="Q22" s="183"/>
      <c r="R22" s="183"/>
      <c r="S22" s="183"/>
      <c r="T22" s="183"/>
      <c r="U22" s="183"/>
      <c r="V22" s="183"/>
      <c r="W22" s="183"/>
      <c r="X22" s="183"/>
      <c r="Y22" s="183"/>
      <c r="Z22" s="183"/>
      <c r="AA22" s="183"/>
      <c r="AB22" s="183"/>
      <c r="AC22" s="183"/>
      <c r="AD22" s="183"/>
      <c r="AE22" s="183"/>
      <c r="AF22" s="183"/>
      <c r="AG22" s="183"/>
      <c r="AH22" s="183"/>
    </row>
    <row r="23" spans="1:34" s="150" customFormat="1" ht="15.95" customHeight="1">
      <c r="A23" s="160"/>
      <c r="B23" s="483" t="s">
        <v>6</v>
      </c>
      <c r="C23" s="62">
        <f>'Matriz de consumos'!$W12</f>
        <v>0</v>
      </c>
      <c r="D23" s="412">
        <f>'Matriz de consumos'!$W13</f>
        <v>0</v>
      </c>
      <c r="E23" s="412">
        <f>'Matriz de consumos'!$W14</f>
        <v>0</v>
      </c>
      <c r="F23" s="412">
        <f>'Matriz de consumos'!$W15</f>
        <v>0</v>
      </c>
      <c r="G23" s="412">
        <f>'Matriz de consumos'!$W16</f>
        <v>0</v>
      </c>
      <c r="H23" s="412">
        <f>'Matriz de consumos'!$W17</f>
        <v>0</v>
      </c>
      <c r="I23" s="412">
        <f>'Matriz de consumos'!$W18</f>
        <v>0</v>
      </c>
      <c r="J23" s="412">
        <f>'Matriz de consumos'!$W19</f>
        <v>0</v>
      </c>
      <c r="K23" s="404">
        <f t="shared" si="1"/>
        <v>0</v>
      </c>
      <c r="L23" s="263"/>
      <c r="M23" s="145"/>
      <c r="N23" s="145"/>
      <c r="O23" s="145"/>
    </row>
    <row r="24" spans="1:34" s="150" customFormat="1" ht="15.95" customHeight="1">
      <c r="A24" s="160"/>
      <c r="B24" s="483" t="s">
        <v>30</v>
      </c>
      <c r="C24" s="62">
        <f>'Matriz de consumos'!$X12</f>
        <v>0</v>
      </c>
      <c r="D24" s="412">
        <f>'Matriz de consumos'!$X13</f>
        <v>0</v>
      </c>
      <c r="E24" s="412">
        <f>'Matriz de consumos'!$X14</f>
        <v>0</v>
      </c>
      <c r="F24" s="412">
        <f>'Matriz de consumos'!$X15</f>
        <v>0</v>
      </c>
      <c r="G24" s="412">
        <f>'Matriz de consumos'!$X16</f>
        <v>2308.8035736000002</v>
      </c>
      <c r="H24" s="412">
        <f>'Matriz de consumos'!$X17</f>
        <v>0</v>
      </c>
      <c r="I24" s="412">
        <f>'Matriz de consumos'!$X18</f>
        <v>0</v>
      </c>
      <c r="J24" s="412">
        <f>'Matriz de consumos'!$X19</f>
        <v>0</v>
      </c>
      <c r="K24" s="404">
        <f t="shared" si="1"/>
        <v>2308.8035736000002</v>
      </c>
      <c r="L24" s="263"/>
      <c r="M24" s="145"/>
      <c r="N24" s="145"/>
      <c r="O24" s="145"/>
    </row>
    <row r="25" spans="1:34" s="150" customFormat="1" ht="15.95" customHeight="1">
      <c r="A25" s="160"/>
      <c r="B25" s="483" t="s">
        <v>31</v>
      </c>
      <c r="C25" s="62">
        <f>'Matriz de consumos'!$Y12</f>
        <v>0</v>
      </c>
      <c r="D25" s="412">
        <f>'Matriz de consumos'!$Y13</f>
        <v>0</v>
      </c>
      <c r="E25" s="412">
        <f>'Matriz de consumos'!$Y14</f>
        <v>0</v>
      </c>
      <c r="F25" s="412">
        <f>'Matriz de consumos'!$Y15</f>
        <v>0</v>
      </c>
      <c r="G25" s="412">
        <f>'Matriz de consumos'!$Y16</f>
        <v>0</v>
      </c>
      <c r="H25" s="412">
        <f>'Matriz de consumos'!$Y17</f>
        <v>0</v>
      </c>
      <c r="I25" s="412">
        <f>'Matriz de consumos'!$Y18</f>
        <v>0</v>
      </c>
      <c r="J25" s="412">
        <f>'Matriz de consumos'!$Y19</f>
        <v>0</v>
      </c>
      <c r="K25" s="404">
        <f t="shared" si="1"/>
        <v>0</v>
      </c>
      <c r="L25" s="263"/>
      <c r="M25" s="145"/>
      <c r="N25" s="145"/>
      <c r="O25" s="145"/>
    </row>
    <row r="26" spans="1:34" s="150" customFormat="1" ht="15.95" customHeight="1">
      <c r="A26" s="160"/>
      <c r="B26" s="483" t="s">
        <v>273</v>
      </c>
      <c r="C26" s="62">
        <f>'Matriz de consumos'!$Z12</f>
        <v>0</v>
      </c>
      <c r="D26" s="412">
        <f>'Matriz de consumos'!$Z13</f>
        <v>0</v>
      </c>
      <c r="E26" s="412">
        <f>'Matriz de consumos'!$Z14</f>
        <v>0</v>
      </c>
      <c r="F26" s="412">
        <f>'Matriz de consumos'!$Z15</f>
        <v>0</v>
      </c>
      <c r="G26" s="412">
        <f>'Matriz de consumos'!$Z16</f>
        <v>0</v>
      </c>
      <c r="H26" s="412">
        <f>'Matriz de consumos'!$Z17</f>
        <v>0</v>
      </c>
      <c r="I26" s="412">
        <f>'Matriz de consumos'!$Z18</f>
        <v>0</v>
      </c>
      <c r="J26" s="412">
        <f>'Matriz de consumos'!$Z19</f>
        <v>0</v>
      </c>
      <c r="K26" s="404">
        <f t="shared" si="1"/>
        <v>0</v>
      </c>
      <c r="L26" s="263"/>
      <c r="M26" s="145"/>
      <c r="N26" s="145"/>
      <c r="O26" s="145"/>
    </row>
    <row r="27" spans="1:34" s="150" customFormat="1" ht="15.95" customHeight="1">
      <c r="A27" s="160"/>
      <c r="B27" s="483" t="s">
        <v>95</v>
      </c>
      <c r="C27" s="62">
        <f>'Matriz de consumos'!$AA12</f>
        <v>0</v>
      </c>
      <c r="D27" s="412">
        <f>'Matriz de consumos'!$AA13</f>
        <v>0</v>
      </c>
      <c r="E27" s="412">
        <f>'Matriz de consumos'!$AA14</f>
        <v>0</v>
      </c>
      <c r="F27" s="412">
        <f>'Matriz de consumos'!$AA15</f>
        <v>0</v>
      </c>
      <c r="G27" s="412">
        <f>'Matriz de consumos'!$AA16</f>
        <v>0</v>
      </c>
      <c r="H27" s="412">
        <f>'Matriz de consumos'!$AA17</f>
        <v>0</v>
      </c>
      <c r="I27" s="412">
        <f>'Matriz de consumos'!$AA18</f>
        <v>0</v>
      </c>
      <c r="J27" s="412">
        <f>'Matriz de consumos'!$AA19</f>
        <v>0</v>
      </c>
      <c r="K27" s="404">
        <f t="shared" si="1"/>
        <v>0</v>
      </c>
      <c r="L27" s="263"/>
      <c r="M27" s="145"/>
      <c r="N27" s="145"/>
      <c r="O27" s="145"/>
    </row>
    <row r="28" spans="1:34" s="150" customFormat="1" ht="15.95" customHeight="1">
      <c r="A28" s="160"/>
      <c r="B28" s="483" t="s">
        <v>8</v>
      </c>
      <c r="C28" s="62">
        <f>'Matriz de consumos'!$AB12</f>
        <v>0</v>
      </c>
      <c r="D28" s="412">
        <f>'Matriz de consumos'!$AB13</f>
        <v>0</v>
      </c>
      <c r="E28" s="412">
        <f>'Matriz de consumos'!$AB14</f>
        <v>0</v>
      </c>
      <c r="F28" s="412">
        <f>'Matriz de consumos'!$AB15</f>
        <v>0</v>
      </c>
      <c r="G28" s="412">
        <f>'Matriz de consumos'!$AB16</f>
        <v>0</v>
      </c>
      <c r="H28" s="412">
        <f>'Matriz de consumos'!$AB17</f>
        <v>0</v>
      </c>
      <c r="I28" s="412">
        <f>'Matriz de consumos'!$AB18</f>
        <v>0</v>
      </c>
      <c r="J28" s="412">
        <f>'Matriz de consumos'!$AB19</f>
        <v>0</v>
      </c>
      <c r="K28" s="404">
        <f t="shared" si="1"/>
        <v>0</v>
      </c>
      <c r="L28" s="263"/>
      <c r="M28" s="145"/>
      <c r="N28" s="145"/>
      <c r="O28" s="145"/>
    </row>
    <row r="29" spans="1:34" s="150" customFormat="1" ht="15.95" customHeight="1">
      <c r="A29" s="160"/>
      <c r="B29" s="483" t="s">
        <v>9</v>
      </c>
      <c r="C29" s="62">
        <f>'Matriz de consumos'!$AC12</f>
        <v>0</v>
      </c>
      <c r="D29" s="412">
        <f>'Matriz de consumos'!$AC13</f>
        <v>0</v>
      </c>
      <c r="E29" s="412">
        <f>'Matriz de consumos'!$AC14</f>
        <v>0</v>
      </c>
      <c r="F29" s="412">
        <f>'Matriz de consumos'!$AC15</f>
        <v>0</v>
      </c>
      <c r="G29" s="412">
        <f>'Matriz de consumos'!$AC16</f>
        <v>0</v>
      </c>
      <c r="H29" s="412">
        <f>'Matriz de consumos'!$AC17</f>
        <v>0</v>
      </c>
      <c r="I29" s="412">
        <f>'Matriz de consumos'!$AC18</f>
        <v>0</v>
      </c>
      <c r="J29" s="412">
        <f>'Matriz de consumos'!$AC19</f>
        <v>0</v>
      </c>
      <c r="K29" s="404">
        <f t="shared" si="1"/>
        <v>0</v>
      </c>
      <c r="L29" s="263"/>
      <c r="M29" s="145"/>
      <c r="N29" s="145"/>
      <c r="O29" s="145"/>
    </row>
    <row r="30" spans="1:34" s="150" customFormat="1" ht="15.95" customHeight="1">
      <c r="A30" s="160"/>
      <c r="B30" s="483" t="s">
        <v>12</v>
      </c>
      <c r="C30" s="62">
        <f>'Matriz de consumos'!$D12</f>
        <v>0</v>
      </c>
      <c r="D30" s="412">
        <f>'Matriz de consumos'!$D13</f>
        <v>24092.6935931773</v>
      </c>
      <c r="E30" s="412">
        <f>'Matriz de consumos'!$D14</f>
        <v>1185.5184305601003</v>
      </c>
      <c r="F30" s="412">
        <f>'Matriz de consumos'!$D15</f>
        <v>0</v>
      </c>
      <c r="G30" s="412">
        <f>'Matriz de consumos'!$D16</f>
        <v>0</v>
      </c>
      <c r="H30" s="412">
        <f>'Matriz de consumos'!$D17</f>
        <v>19.085699338000001</v>
      </c>
      <c r="I30" s="412">
        <f>'Matriz de consumos'!$D18</f>
        <v>0</v>
      </c>
      <c r="J30" s="412">
        <f>'Matriz de consumos'!$D19</f>
        <v>2372.5543950790002</v>
      </c>
      <c r="K30" s="404">
        <f t="shared" si="1"/>
        <v>27669.852118154402</v>
      </c>
      <c r="L30" s="263"/>
      <c r="M30" s="145"/>
      <c r="N30" s="145"/>
      <c r="O30" s="145"/>
    </row>
    <row r="31" spans="1:34" s="150" customFormat="1" ht="15.95" customHeight="1">
      <c r="A31" s="160"/>
      <c r="B31" s="483" t="s">
        <v>13</v>
      </c>
      <c r="C31" s="62">
        <f>'Matriz de consumos'!$E12</f>
        <v>0</v>
      </c>
      <c r="D31" s="412">
        <f>'Matriz de consumos'!$E13</f>
        <v>72940.025591199999</v>
      </c>
      <c r="E31" s="412">
        <f>'Matriz de consumos'!$E14</f>
        <v>0</v>
      </c>
      <c r="F31" s="412">
        <f>'Matriz de consumos'!$E15</f>
        <v>3415.8473495999997</v>
      </c>
      <c r="G31" s="412">
        <f>'Matriz de consumos'!$E16</f>
        <v>0</v>
      </c>
      <c r="H31" s="412">
        <f>'Matriz de consumos'!$E17</f>
        <v>0</v>
      </c>
      <c r="I31" s="412">
        <f>'Matriz de consumos'!$E18</f>
        <v>0</v>
      </c>
      <c r="J31" s="412">
        <f>'Matriz de consumos'!$E19</f>
        <v>0</v>
      </c>
      <c r="K31" s="404">
        <f t="shared" si="1"/>
        <v>76355.872940799993</v>
      </c>
      <c r="L31" s="263"/>
      <c r="M31" s="145"/>
      <c r="N31" s="145"/>
      <c r="O31" s="145"/>
    </row>
    <row r="32" spans="1:34" s="150" customFormat="1" ht="15.95" customHeight="1">
      <c r="A32" s="160"/>
      <c r="B32" s="550" t="s">
        <v>82</v>
      </c>
      <c r="C32" s="62">
        <f>'Matriz de consumos'!$F12</f>
        <v>0</v>
      </c>
      <c r="D32" s="412">
        <f>'Matriz de consumos'!$F13</f>
        <v>5305.1795823169505</v>
      </c>
      <c r="E32" s="412">
        <f>'Matriz de consumos'!$F14</f>
        <v>37027.85937639184</v>
      </c>
      <c r="F32" s="412">
        <f>'Matriz de consumos'!$F15</f>
        <v>0</v>
      </c>
      <c r="G32" s="412">
        <f>'Matriz de consumos'!$F16</f>
        <v>0</v>
      </c>
      <c r="H32" s="412">
        <f>'Matriz de consumos'!$F17</f>
        <v>0</v>
      </c>
      <c r="I32" s="412">
        <f>'Matriz de consumos'!$F18</f>
        <v>0</v>
      </c>
      <c r="J32" s="412">
        <f>'Matriz de consumos'!$F19</f>
        <v>0</v>
      </c>
      <c r="K32" s="404">
        <f t="shared" si="1"/>
        <v>42333.038958708792</v>
      </c>
      <c r="L32" s="263"/>
      <c r="M32" s="145"/>
      <c r="N32" s="145"/>
      <c r="O32" s="145"/>
    </row>
    <row r="33" spans="1:15" s="150" customFormat="1" ht="15.95" customHeight="1">
      <c r="A33" s="160"/>
      <c r="B33" s="550" t="s">
        <v>15</v>
      </c>
      <c r="C33" s="62">
        <f>+'Matriz de consumos'!G12</f>
        <v>0</v>
      </c>
      <c r="D33" s="412">
        <f>+'Matriz de consumos'!G13</f>
        <v>18293.408605265598</v>
      </c>
      <c r="E33" s="412">
        <f>+'Matriz de consumos'!G14</f>
        <v>46.719955800000008</v>
      </c>
      <c r="F33" s="412">
        <f>+'Matriz de consumos'!G15</f>
        <v>0</v>
      </c>
      <c r="G33" s="412">
        <f>+'Matriz de consumos'!G16</f>
        <v>0</v>
      </c>
      <c r="H33" s="412">
        <f>+'Matriz de consumos'!G17</f>
        <v>0</v>
      </c>
      <c r="I33" s="412">
        <f>+'Matriz de consumos'!G18</f>
        <v>0</v>
      </c>
      <c r="J33" s="412">
        <f>+'Matriz de consumos'!G19</f>
        <v>0</v>
      </c>
      <c r="K33" s="404">
        <f t="shared" si="1"/>
        <v>18340.128561065598</v>
      </c>
      <c r="L33" s="263"/>
      <c r="M33" s="145"/>
      <c r="N33" s="145"/>
      <c r="O33" s="145"/>
    </row>
    <row r="34" spans="1:15" s="150" customFormat="1" ht="15.95" customHeight="1">
      <c r="A34" s="160"/>
      <c r="B34" s="550" t="s">
        <v>16</v>
      </c>
      <c r="C34" s="62">
        <f>+'Matriz de consumos'!H12</f>
        <v>0</v>
      </c>
      <c r="D34" s="412">
        <f>+'Matriz de consumos'!H13</f>
        <v>3116.6155216049997</v>
      </c>
      <c r="E34" s="412">
        <f>+'Matriz de consumos'!H14</f>
        <v>1.3655252</v>
      </c>
      <c r="F34" s="412">
        <f>+'Matriz de consumos'!H15</f>
        <v>0</v>
      </c>
      <c r="G34" s="412">
        <f>+'Matriz de consumos'!H16</f>
        <v>0</v>
      </c>
      <c r="H34" s="412">
        <f>+'Matriz de consumos'!H17</f>
        <v>0</v>
      </c>
      <c r="I34" s="412">
        <f>+'Matriz de consumos'!H18</f>
        <v>0</v>
      </c>
      <c r="J34" s="412">
        <f>+'Matriz de consumos'!H19</f>
        <v>0</v>
      </c>
      <c r="K34" s="404">
        <f t="shared" si="1"/>
        <v>3117.9810468049996</v>
      </c>
      <c r="L34" s="263"/>
      <c r="M34" s="145"/>
      <c r="N34" s="145"/>
      <c r="O34" s="145"/>
    </row>
    <row r="35" spans="1:15" s="150" customFormat="1" ht="15.95" customHeight="1">
      <c r="A35" s="160"/>
      <c r="B35" s="550" t="s">
        <v>17</v>
      </c>
      <c r="C35" s="62">
        <f>+'Matriz de consumos'!I12</f>
        <v>0</v>
      </c>
      <c r="D35" s="412">
        <f>+'Matriz de consumos'!I13</f>
        <v>3364.7410468014377</v>
      </c>
      <c r="E35" s="412">
        <f>+'Matriz de consumos'!I14</f>
        <v>1.9058570509999997</v>
      </c>
      <c r="F35" s="412">
        <f>+'Matriz de consumos'!I15</f>
        <v>0</v>
      </c>
      <c r="G35" s="412">
        <f>+'Matriz de consumos'!I16</f>
        <v>0</v>
      </c>
      <c r="H35" s="412">
        <f>+'Matriz de consumos'!I17</f>
        <v>0</v>
      </c>
      <c r="I35" s="412">
        <f>+'Matriz de consumos'!I18</f>
        <v>0</v>
      </c>
      <c r="J35" s="412">
        <f>+'Matriz de consumos'!I19</f>
        <v>0</v>
      </c>
      <c r="K35" s="404">
        <f t="shared" si="1"/>
        <v>3366.6469038524378</v>
      </c>
      <c r="L35" s="263"/>
      <c r="M35" s="145"/>
      <c r="N35" s="145"/>
      <c r="O35" s="145"/>
    </row>
    <row r="36" spans="1:15" s="150" customFormat="1" ht="15.95" customHeight="1">
      <c r="A36" s="160"/>
      <c r="B36" s="483" t="s">
        <v>18</v>
      </c>
      <c r="C36" s="62">
        <f>'Matriz de consumos'!$J12</f>
        <v>0</v>
      </c>
      <c r="D36" s="412">
        <f>'Matriz de consumos'!$J13</f>
        <v>557.37091407236471</v>
      </c>
      <c r="E36" s="412">
        <f>'Matriz de consumos'!$J14</f>
        <v>139.3286664</v>
      </c>
      <c r="F36" s="412">
        <f>'Matriz de consumos'!$J15</f>
        <v>0</v>
      </c>
      <c r="G36" s="412">
        <f>'Matriz de consumos'!$J16</f>
        <v>0</v>
      </c>
      <c r="H36" s="412">
        <f>'Matriz de consumos'!$J17</f>
        <v>0</v>
      </c>
      <c r="I36" s="412">
        <f>'Matriz de consumos'!$J18</f>
        <v>0</v>
      </c>
      <c r="J36" s="412">
        <f>'Matriz de consumos'!$J19</f>
        <v>0</v>
      </c>
      <c r="K36" s="404">
        <f t="shared" si="1"/>
        <v>696.69958047236469</v>
      </c>
      <c r="L36" s="263"/>
      <c r="M36" s="145"/>
      <c r="N36" s="145"/>
      <c r="O36" s="145"/>
    </row>
    <row r="37" spans="1:15" s="150" customFormat="1" ht="15.95" customHeight="1">
      <c r="A37" s="160"/>
      <c r="B37" s="483" t="s">
        <v>433</v>
      </c>
      <c r="C37" s="62">
        <f>+'Matriz de consumos'!K12</f>
        <v>0</v>
      </c>
      <c r="D37" s="412">
        <f>+'Matriz de consumos'!K13</f>
        <v>548.67999999999995</v>
      </c>
      <c r="E37" s="412">
        <f>+'Matriz de consumos'!K14</f>
        <v>0</v>
      </c>
      <c r="F37" s="412">
        <f>+'Matriz de consumos'!K15</f>
        <v>0</v>
      </c>
      <c r="G37" s="412">
        <f>+'Matriz de consumos'!K16</f>
        <v>0</v>
      </c>
      <c r="H37" s="412">
        <f>+'Matriz de consumos'!K17</f>
        <v>0</v>
      </c>
      <c r="I37" s="412">
        <f>+'Matriz de consumos'!K18</f>
        <v>0</v>
      </c>
      <c r="J37" s="412">
        <f>+'Matriz de consumos'!K19</f>
        <v>0</v>
      </c>
      <c r="K37" s="404">
        <f t="shared" si="1"/>
        <v>548.67999999999995</v>
      </c>
      <c r="L37" s="263"/>
      <c r="M37" s="145"/>
      <c r="N37" s="145"/>
      <c r="O37" s="145"/>
    </row>
    <row r="38" spans="1:15" s="150" customFormat="1" ht="15.95" customHeight="1">
      <c r="A38" s="160"/>
      <c r="B38" s="48" t="s">
        <v>96</v>
      </c>
      <c r="C38" s="578">
        <f t="shared" ref="C38:K38" si="2">SUM(C23:C37)+C11</f>
        <v>0</v>
      </c>
      <c r="D38" s="582">
        <f t="shared" si="2"/>
        <v>131960.76718428597</v>
      </c>
      <c r="E38" s="582">
        <f t="shared" si="2"/>
        <v>39916.274477188424</v>
      </c>
      <c r="F38" s="582">
        <f t="shared" si="2"/>
        <v>3415.8473495999997</v>
      </c>
      <c r="G38" s="582">
        <f t="shared" si="2"/>
        <v>2308.8035736000002</v>
      </c>
      <c r="H38" s="582">
        <f t="shared" si="2"/>
        <v>19.085699338000001</v>
      </c>
      <c r="I38" s="582">
        <f t="shared" si="2"/>
        <v>5633.3219886728002</v>
      </c>
      <c r="J38" s="582">
        <f t="shared" si="2"/>
        <v>2372.5543950790002</v>
      </c>
      <c r="K38" s="581">
        <f t="shared" si="2"/>
        <v>185626.6546677642</v>
      </c>
      <c r="L38" s="263"/>
      <c r="M38" s="145"/>
      <c r="N38" s="145"/>
      <c r="O38" s="145"/>
    </row>
    <row r="39" spans="1:15">
      <c r="A39" s="186"/>
      <c r="B39" s="261"/>
      <c r="C39" s="261"/>
      <c r="D39" s="261"/>
      <c r="E39" s="261"/>
      <c r="F39" s="261"/>
      <c r="G39" s="261"/>
      <c r="H39" s="261"/>
      <c r="I39" s="261"/>
      <c r="J39" s="261"/>
      <c r="K39" s="261"/>
      <c r="L39" s="261"/>
    </row>
    <row r="40" spans="1:15">
      <c r="A40" s="203"/>
      <c r="B40" s="68" t="s">
        <v>159</v>
      </c>
      <c r="C40" s="260"/>
      <c r="D40" s="259"/>
      <c r="E40" s="259"/>
      <c r="F40" s="259"/>
      <c r="G40" s="259"/>
      <c r="H40" s="259"/>
      <c r="I40" s="563"/>
      <c r="J40" s="147"/>
      <c r="K40" s="147"/>
      <c r="L40" s="147"/>
    </row>
    <row r="41" spans="1:15">
      <c r="A41" s="203"/>
      <c r="B41" s="68" t="s">
        <v>277</v>
      </c>
      <c r="C41" s="260"/>
      <c r="D41" s="259"/>
      <c r="E41" s="259"/>
      <c r="F41" s="259"/>
      <c r="G41" s="259"/>
      <c r="H41" s="259"/>
      <c r="I41" s="205"/>
    </row>
    <row r="42" spans="1:15">
      <c r="A42" s="203"/>
      <c r="B42" s="68" t="s">
        <v>276</v>
      </c>
      <c r="C42" s="260"/>
      <c r="D42" s="259"/>
      <c r="E42" s="259"/>
      <c r="F42" s="259"/>
      <c r="G42" s="259"/>
      <c r="H42" s="259"/>
      <c r="I42" s="205"/>
    </row>
    <row r="43" spans="1:15">
      <c r="A43" s="203"/>
      <c r="B43" s="68" t="s">
        <v>446</v>
      </c>
      <c r="C43" s="260"/>
      <c r="D43" s="259"/>
      <c r="E43" s="259"/>
      <c r="F43" s="259"/>
      <c r="G43" s="259"/>
      <c r="H43" s="259"/>
      <c r="I43" s="205"/>
    </row>
    <row r="44" spans="1:15">
      <c r="A44" s="203"/>
      <c r="B44" s="68" t="s">
        <v>439</v>
      </c>
      <c r="C44" s="260"/>
      <c r="D44" s="259"/>
      <c r="E44" s="259"/>
      <c r="F44" s="259"/>
      <c r="G44" s="259"/>
      <c r="H44" s="259"/>
      <c r="I44" s="205"/>
    </row>
    <row r="45" spans="1:15">
      <c r="A45" s="203"/>
      <c r="B45" s="68" t="s">
        <v>440</v>
      </c>
      <c r="C45" s="260"/>
      <c r="D45" s="259"/>
      <c r="E45" s="259"/>
      <c r="F45" s="259"/>
      <c r="G45" s="259"/>
      <c r="H45" s="259"/>
      <c r="I45" s="205"/>
    </row>
    <row r="46" spans="1:15">
      <c r="A46" s="203"/>
      <c r="B46" s="68" t="s">
        <v>259</v>
      </c>
      <c r="C46" s="206"/>
      <c r="D46" s="206"/>
      <c r="E46" s="206"/>
      <c r="F46" s="206"/>
      <c r="G46" s="206"/>
      <c r="H46" s="206"/>
      <c r="I46" s="213"/>
      <c r="J46" s="225"/>
    </row>
    <row r="47" spans="1:15">
      <c r="A47" s="203"/>
      <c r="B47" s="68" t="s">
        <v>434</v>
      </c>
      <c r="C47" s="206"/>
      <c r="D47" s="206"/>
      <c r="E47" s="206"/>
      <c r="F47" s="206"/>
      <c r="G47" s="206"/>
      <c r="H47" s="206"/>
      <c r="I47" s="213"/>
      <c r="J47" s="225"/>
    </row>
    <row r="48" spans="1:15">
      <c r="A48" s="203"/>
      <c r="B48" s="68"/>
      <c r="C48" s="202"/>
      <c r="D48" s="138"/>
      <c r="E48" s="138"/>
      <c r="F48" s="138"/>
      <c r="G48" s="138"/>
      <c r="H48" s="138"/>
      <c r="I48" s="138"/>
    </row>
    <row r="49" spans="1:9">
      <c r="A49" s="203"/>
      <c r="B49" s="68"/>
      <c r="C49" s="202"/>
      <c r="D49" s="138"/>
      <c r="E49" s="138"/>
      <c r="F49" s="138"/>
      <c r="G49" s="138"/>
      <c r="H49" s="138"/>
      <c r="I49" s="138"/>
    </row>
    <row r="50" spans="1:9">
      <c r="A50" s="186"/>
      <c r="B50" s="68"/>
      <c r="C50" s="138"/>
      <c r="D50" s="138"/>
      <c r="E50" s="138"/>
      <c r="F50" s="138"/>
      <c r="G50" s="138"/>
      <c r="H50" s="138"/>
      <c r="I50" s="138"/>
    </row>
    <row r="51" spans="1:9">
      <c r="A51" s="138"/>
      <c r="B51" s="68"/>
      <c r="C51" s="138"/>
      <c r="D51" s="138"/>
      <c r="E51" s="138"/>
      <c r="F51" s="138"/>
      <c r="G51" s="138"/>
      <c r="H51" s="138"/>
      <c r="I51" s="138"/>
    </row>
    <row r="52" spans="1:9">
      <c r="A52" s="140"/>
      <c r="B52" s="140"/>
      <c r="C52" s="140"/>
      <c r="D52" s="140"/>
      <c r="E52" s="140"/>
      <c r="F52" s="140"/>
      <c r="G52" s="140"/>
      <c r="H52" s="140"/>
    </row>
    <row r="53" spans="1:9">
      <c r="A53" s="140"/>
      <c r="B53" s="140"/>
      <c r="C53" s="140"/>
      <c r="D53" s="140"/>
      <c r="E53" s="140"/>
      <c r="F53" s="140"/>
      <c r="G53" s="140"/>
      <c r="H53" s="140"/>
    </row>
    <row r="54" spans="1:9">
      <c r="A54" s="140"/>
      <c r="B54" s="140"/>
      <c r="C54" s="140"/>
      <c r="D54" s="140"/>
      <c r="E54" s="140"/>
      <c r="F54" s="140"/>
      <c r="G54" s="140"/>
      <c r="H54" s="140"/>
    </row>
    <row r="55" spans="1:9">
      <c r="A55" s="140"/>
      <c r="B55" s="140"/>
      <c r="C55" s="140"/>
      <c r="D55" s="140"/>
      <c r="E55" s="140"/>
      <c r="F55" s="140"/>
      <c r="G55" s="140"/>
      <c r="H55" s="140"/>
    </row>
    <row r="56" spans="1:9">
      <c r="A56" s="140"/>
      <c r="B56" s="140"/>
      <c r="C56" s="140"/>
      <c r="D56" s="140"/>
      <c r="E56" s="140"/>
      <c r="F56" s="140"/>
      <c r="G56" s="140"/>
      <c r="H56" s="140"/>
    </row>
    <row r="57" spans="1:9">
      <c r="A57" s="140"/>
      <c r="B57" s="140"/>
      <c r="C57" s="140"/>
      <c r="D57" s="140"/>
      <c r="E57" s="140"/>
      <c r="F57" s="140"/>
      <c r="G57" s="140"/>
      <c r="H57" s="140"/>
    </row>
    <row r="58" spans="1:9">
      <c r="A58" s="140"/>
      <c r="B58" s="140"/>
      <c r="C58" s="140"/>
      <c r="D58" s="140"/>
      <c r="E58" s="140"/>
      <c r="F58" s="140"/>
      <c r="G58" s="140"/>
      <c r="H58" s="140"/>
    </row>
    <row r="59" spans="1:9">
      <c r="A59" s="140"/>
      <c r="B59" s="140"/>
      <c r="C59" s="140"/>
      <c r="D59" s="140"/>
      <c r="E59" s="140"/>
      <c r="F59" s="140"/>
      <c r="G59" s="140"/>
      <c r="H59" s="140"/>
    </row>
    <row r="60" spans="1:9">
      <c r="A60" s="140"/>
      <c r="B60" s="140"/>
      <c r="C60" s="140"/>
      <c r="D60" s="140"/>
      <c r="E60" s="140"/>
      <c r="F60" s="140"/>
      <c r="G60" s="140"/>
      <c r="H60" s="140"/>
    </row>
    <row r="61" spans="1:9">
      <c r="A61" s="140"/>
      <c r="B61" s="140"/>
      <c r="C61" s="140"/>
      <c r="D61" s="140"/>
      <c r="E61" s="140"/>
      <c r="F61" s="140"/>
      <c r="G61" s="140"/>
      <c r="H61" s="140"/>
    </row>
    <row r="62" spans="1:9">
      <c r="A62" s="140"/>
      <c r="B62" s="140"/>
      <c r="C62" s="140"/>
      <c r="D62" s="140"/>
      <c r="E62" s="140"/>
      <c r="F62" s="140"/>
      <c r="G62" s="140"/>
      <c r="H62" s="140"/>
    </row>
    <row r="63" spans="1:9">
      <c r="A63" s="140"/>
      <c r="B63" s="140"/>
      <c r="C63" s="140"/>
      <c r="D63" s="140"/>
      <c r="E63" s="140"/>
      <c r="F63" s="140"/>
      <c r="G63" s="140"/>
      <c r="H63" s="140"/>
    </row>
    <row r="64" spans="1:9">
      <c r="A64" s="140"/>
      <c r="B64" s="140"/>
      <c r="C64" s="140"/>
      <c r="D64" s="140"/>
      <c r="E64" s="140"/>
      <c r="F64" s="140"/>
      <c r="G64" s="140"/>
      <c r="H64" s="140"/>
    </row>
    <row r="65" spans="3:8">
      <c r="C65" s="140"/>
      <c r="D65" s="140"/>
      <c r="E65" s="140"/>
      <c r="F65" s="140"/>
      <c r="G65" s="140"/>
      <c r="H65" s="140"/>
    </row>
    <row r="66" spans="3:8">
      <c r="C66" s="140"/>
      <c r="D66" s="140"/>
      <c r="E66" s="140"/>
      <c r="F66" s="140"/>
      <c r="G66" s="140"/>
      <c r="H66" s="140"/>
    </row>
    <row r="67" spans="3:8">
      <c r="C67" s="140"/>
      <c r="D67" s="140"/>
      <c r="E67" s="140"/>
      <c r="F67" s="140"/>
      <c r="G67" s="140"/>
      <c r="H67" s="140"/>
    </row>
    <row r="68" spans="3:8">
      <c r="C68" s="140"/>
      <c r="D68" s="140"/>
      <c r="E68" s="140"/>
      <c r="F68" s="140"/>
      <c r="G68" s="140"/>
      <c r="H68" s="140"/>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hyperlinks>
  <pageMargins left="0.75" right="0.75" top="1" bottom="1" header="0" footer="0"/>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63"/>
  <sheetViews>
    <sheetView workbookViewId="0"/>
  </sheetViews>
  <sheetFormatPr baseColWidth="10" defaultRowHeight="12.75" outlineLevelRow="1"/>
  <cols>
    <col min="1" max="1" width="1.42578125" style="148" customWidth="1"/>
    <col min="2" max="2" width="33.7109375" style="148" customWidth="1"/>
    <col min="3" max="3" width="26.28515625" style="148" customWidth="1"/>
    <col min="4" max="14" width="11.42578125" style="140"/>
    <col min="15" max="16384" width="11.42578125" style="148"/>
  </cols>
  <sheetData>
    <row r="1" spans="1:16" ht="6" customHeight="1">
      <c r="A1" s="186"/>
      <c r="B1" s="186"/>
      <c r="C1" s="186"/>
      <c r="D1" s="138"/>
      <c r="E1" s="138"/>
    </row>
    <row r="2" spans="1:16" s="150" customFormat="1" ht="15.95" customHeight="1">
      <c r="A2" s="160"/>
      <c r="B2" s="80" t="s">
        <v>290</v>
      </c>
      <c r="C2" s="80"/>
      <c r="E2" s="185"/>
      <c r="F2" s="268"/>
      <c r="G2" s="145"/>
      <c r="H2" s="145"/>
      <c r="I2" s="145"/>
      <c r="J2" s="145"/>
      <c r="K2" s="145"/>
      <c r="L2" s="145"/>
      <c r="M2" s="145"/>
      <c r="N2" s="145"/>
    </row>
    <row r="3" spans="1:16" s="150" customFormat="1" ht="15.95" customHeight="1">
      <c r="A3" s="160"/>
      <c r="B3" s="80" t="s">
        <v>428</v>
      </c>
      <c r="C3" s="80"/>
      <c r="E3" s="184"/>
      <c r="F3" s="268"/>
      <c r="G3" s="145"/>
      <c r="H3" s="145"/>
      <c r="I3" s="145"/>
      <c r="J3" s="145"/>
      <c r="K3" s="145"/>
      <c r="L3" s="145"/>
      <c r="M3" s="145"/>
      <c r="N3" s="145"/>
    </row>
    <row r="4" spans="1:16" s="150" customFormat="1" ht="15.95" customHeight="1">
      <c r="A4" s="160"/>
      <c r="B4" s="80" t="s">
        <v>1</v>
      </c>
      <c r="C4" s="80"/>
      <c r="E4" s="184"/>
      <c r="F4" s="268"/>
      <c r="G4" s="145"/>
      <c r="H4" s="145"/>
      <c r="I4" s="145"/>
      <c r="J4" s="145"/>
      <c r="K4" s="145"/>
      <c r="L4" s="145"/>
      <c r="M4" s="145"/>
      <c r="N4" s="145"/>
    </row>
    <row r="5" spans="1:16" s="150" customFormat="1" ht="15.95" customHeight="1">
      <c r="A5" s="160"/>
      <c r="B5" s="69" t="s">
        <v>2</v>
      </c>
      <c r="C5" s="80"/>
      <c r="E5" s="184"/>
      <c r="F5" s="268"/>
      <c r="G5" s="145"/>
      <c r="H5" s="145"/>
      <c r="I5" s="145"/>
      <c r="J5" s="145"/>
      <c r="K5" s="145"/>
      <c r="L5" s="145"/>
      <c r="M5" s="145"/>
      <c r="N5" s="145"/>
    </row>
    <row r="6" spans="1:16" s="150" customFormat="1" ht="15.95" customHeight="1">
      <c r="A6" s="160"/>
      <c r="B6" s="69"/>
      <c r="C6" s="80"/>
      <c r="E6" s="184"/>
      <c r="F6" s="268"/>
      <c r="G6" s="145"/>
      <c r="H6" s="145"/>
      <c r="I6" s="145"/>
      <c r="J6" s="145"/>
      <c r="K6" s="145"/>
      <c r="L6" s="145"/>
      <c r="M6" s="145"/>
      <c r="N6" s="145"/>
    </row>
    <row r="7" spans="1:16" s="150" customFormat="1" ht="15.95" customHeight="1">
      <c r="A7" s="160"/>
      <c r="B7" s="46"/>
      <c r="C7" s="58" t="s">
        <v>290</v>
      </c>
      <c r="F7" s="268"/>
      <c r="G7" s="145"/>
      <c r="H7" s="145"/>
      <c r="I7" s="145"/>
      <c r="J7" s="145"/>
      <c r="K7" s="145"/>
      <c r="L7" s="145"/>
      <c r="M7" s="145"/>
      <c r="N7" s="145"/>
    </row>
    <row r="8" spans="1:16" s="150" customFormat="1" ht="15.95" customHeight="1">
      <c r="A8" s="160"/>
      <c r="B8" s="464" t="s">
        <v>289</v>
      </c>
      <c r="C8" s="393">
        <f>'Producción bruta'!E31</f>
        <v>3363.4176890978406</v>
      </c>
      <c r="F8" s="268"/>
      <c r="G8" s="145"/>
      <c r="H8" s="145"/>
      <c r="I8" s="145"/>
      <c r="J8" s="145"/>
      <c r="K8" s="145"/>
      <c r="L8" s="145"/>
      <c r="M8" s="145"/>
      <c r="N8" s="145"/>
    </row>
    <row r="9" spans="1:16" s="150" customFormat="1" ht="15.95" customHeight="1">
      <c r="A9" s="160"/>
      <c r="B9" s="464" t="s">
        <v>288</v>
      </c>
      <c r="C9" s="393">
        <f>'Balance de energía'!V4</f>
        <v>0</v>
      </c>
      <c r="F9" s="268"/>
      <c r="G9" s="145"/>
      <c r="H9" s="145"/>
      <c r="I9" s="145"/>
      <c r="J9" s="145"/>
      <c r="K9" s="145"/>
      <c r="L9" s="145"/>
      <c r="M9" s="145"/>
      <c r="N9" s="145"/>
      <c r="O9" s="145"/>
      <c r="P9" s="145"/>
    </row>
    <row r="10" spans="1:16" s="150" customFormat="1" ht="15.95" customHeight="1">
      <c r="A10" s="160"/>
      <c r="B10" s="464" t="s">
        <v>287</v>
      </c>
      <c r="C10" s="393">
        <f>'Balance de energía'!V5</f>
        <v>0</v>
      </c>
      <c r="D10" s="184"/>
      <c r="E10" s="184"/>
      <c r="F10" s="268"/>
      <c r="G10" s="145"/>
      <c r="H10" s="145"/>
      <c r="I10" s="145"/>
      <c r="J10" s="145"/>
      <c r="K10" s="145"/>
      <c r="L10" s="145"/>
      <c r="M10" s="145"/>
      <c r="N10" s="145"/>
      <c r="O10" s="145"/>
      <c r="P10" s="145"/>
    </row>
    <row r="11" spans="1:16" s="150" customFormat="1" ht="15.95" customHeight="1">
      <c r="A11" s="160"/>
      <c r="B11" s="464" t="s">
        <v>286</v>
      </c>
      <c r="C11" s="393">
        <f>'Balance de energía'!V8+'Balance de energía'!V9+'Balance de energía'!V19</f>
        <v>1048.596942797441</v>
      </c>
      <c r="D11" s="184"/>
      <c r="E11" s="184"/>
      <c r="F11" s="268"/>
      <c r="G11" s="145"/>
      <c r="H11" s="145"/>
      <c r="I11" s="145"/>
      <c r="J11" s="145"/>
      <c r="K11" s="145"/>
      <c r="L11" s="145"/>
      <c r="M11" s="145"/>
      <c r="N11" s="145"/>
      <c r="O11" s="145"/>
      <c r="P11" s="145"/>
    </row>
    <row r="12" spans="1:16" s="150" customFormat="1" ht="15.95" customHeight="1">
      <c r="A12" s="160"/>
      <c r="B12" s="463" t="s">
        <v>90</v>
      </c>
      <c r="C12" s="553">
        <f>'Matriz de consumos'!V9</f>
        <v>2314.8207463003996</v>
      </c>
      <c r="D12" s="184"/>
      <c r="E12" s="184"/>
      <c r="F12" s="268"/>
      <c r="G12" s="145"/>
      <c r="H12" s="145"/>
      <c r="I12" s="145"/>
      <c r="J12" s="145"/>
      <c r="K12" s="145"/>
      <c r="L12" s="145"/>
      <c r="M12" s="145"/>
      <c r="N12" s="145"/>
      <c r="O12" s="145"/>
      <c r="P12" s="145"/>
    </row>
    <row r="13" spans="1:16" s="150" customFormat="1" ht="15.95" customHeight="1">
      <c r="A13" s="160"/>
      <c r="B13" s="554" t="s">
        <v>285</v>
      </c>
      <c r="C13" s="461">
        <f>'Balance de energía'!V21</f>
        <v>637.5842644623998</v>
      </c>
      <c r="D13" s="184"/>
      <c r="E13" s="184"/>
      <c r="F13" s="268"/>
      <c r="G13" s="145"/>
      <c r="H13" s="145"/>
      <c r="I13" s="145"/>
      <c r="J13" s="145"/>
      <c r="K13" s="145"/>
      <c r="L13" s="145"/>
      <c r="M13" s="145"/>
      <c r="N13" s="145"/>
      <c r="O13" s="145"/>
      <c r="P13" s="145"/>
    </row>
    <row r="14" spans="1:16" s="150" customFormat="1" ht="15.95" customHeight="1">
      <c r="A14" s="160"/>
      <c r="B14" s="554" t="s">
        <v>284</v>
      </c>
      <c r="C14" s="461">
        <f>+SUM(C15:C19)</f>
        <v>2048.5930784135994</v>
      </c>
      <c r="D14" s="184"/>
      <c r="E14" s="184"/>
      <c r="F14" s="268"/>
      <c r="G14" s="145"/>
      <c r="H14" s="145"/>
      <c r="I14" s="145"/>
      <c r="J14" s="145"/>
      <c r="K14" s="145"/>
      <c r="L14" s="145"/>
      <c r="M14" s="145"/>
      <c r="N14" s="145"/>
      <c r="O14" s="145"/>
      <c r="P14" s="145"/>
    </row>
    <row r="15" spans="1:16" s="150" customFormat="1" ht="15.95" customHeight="1" outlineLevel="1">
      <c r="A15" s="160"/>
      <c r="B15" s="555" t="s">
        <v>283</v>
      </c>
      <c r="C15" s="552">
        <v>987.09222012960004</v>
      </c>
      <c r="D15" s="184"/>
      <c r="E15" s="184"/>
      <c r="F15" s="268"/>
      <c r="G15" s="145"/>
      <c r="H15" s="145"/>
      <c r="I15" s="145"/>
      <c r="J15" s="145"/>
      <c r="K15" s="145"/>
      <c r="L15" s="145"/>
      <c r="M15" s="145"/>
      <c r="N15" s="145"/>
      <c r="O15" s="145"/>
      <c r="P15" s="145"/>
    </row>
    <row r="16" spans="1:16" s="150" customFormat="1" ht="15.95" customHeight="1" outlineLevel="1">
      <c r="A16" s="160"/>
      <c r="B16" s="556" t="s">
        <v>282</v>
      </c>
      <c r="C16" s="552">
        <v>129.90722846400001</v>
      </c>
      <c r="D16" s="184"/>
      <c r="E16" s="184"/>
      <c r="F16" s="268"/>
      <c r="G16" s="145"/>
      <c r="H16" s="145"/>
      <c r="I16" s="145"/>
      <c r="J16" s="145"/>
      <c r="K16" s="145"/>
      <c r="L16" s="145"/>
      <c r="M16" s="145"/>
      <c r="N16" s="145"/>
      <c r="O16" s="145"/>
      <c r="P16" s="145"/>
    </row>
    <row r="17" spans="1:16" ht="16.5" customHeight="1" outlineLevel="1">
      <c r="A17" s="186"/>
      <c r="B17" s="556" t="s">
        <v>281</v>
      </c>
      <c r="C17" s="552">
        <v>843.92836877999991</v>
      </c>
      <c r="D17" s="266"/>
      <c r="E17" s="266"/>
      <c r="F17" s="265"/>
      <c r="O17" s="140"/>
      <c r="P17" s="140"/>
    </row>
    <row r="18" spans="1:16" s="140" customFormat="1" outlineLevel="1">
      <c r="A18" s="202"/>
      <c r="B18" s="556" t="s">
        <v>280</v>
      </c>
      <c r="C18" s="552">
        <v>42.65806104</v>
      </c>
      <c r="D18" s="206"/>
      <c r="E18" s="206"/>
      <c r="F18" s="267"/>
    </row>
    <row r="19" spans="1:16" s="140" customFormat="1" outlineLevel="1">
      <c r="A19" s="202"/>
      <c r="B19" s="557" t="s">
        <v>279</v>
      </c>
      <c r="C19" s="552">
        <v>45.007199999999997</v>
      </c>
      <c r="D19" s="206"/>
      <c r="E19" s="206"/>
      <c r="F19" s="267"/>
    </row>
    <row r="20" spans="1:16" s="140" customFormat="1">
      <c r="A20" s="138"/>
      <c r="B20" s="169"/>
      <c r="C20" s="551"/>
      <c r="D20" s="266"/>
      <c r="E20" s="266"/>
      <c r="F20" s="265"/>
    </row>
    <row r="21" spans="1:16" s="140" customFormat="1">
      <c r="A21" s="138"/>
      <c r="B21" s="138"/>
      <c r="C21" s="138"/>
      <c r="D21" s="138"/>
      <c r="E21" s="138"/>
    </row>
    <row r="22" spans="1:16" s="140" customFormat="1">
      <c r="B22" s="68" t="s">
        <v>259</v>
      </c>
    </row>
    <row r="23" spans="1:16" s="140" customFormat="1">
      <c r="B23" s="68" t="s">
        <v>434</v>
      </c>
    </row>
    <row r="24" spans="1:16" s="140" customFormat="1">
      <c r="B24" s="68"/>
    </row>
    <row r="25" spans="1:16" s="140" customFormat="1"/>
    <row r="26" spans="1:16" s="140" customFormat="1"/>
    <row r="27" spans="1:16" s="140" customFormat="1"/>
    <row r="28" spans="1:16" s="140" customFormat="1"/>
    <row r="29" spans="1:16" s="140" customFormat="1"/>
    <row r="30" spans="1:16" s="140" customFormat="1"/>
    <row r="31" spans="1:16" s="140" customFormat="1"/>
    <row r="32" spans="1:16" s="140" customFormat="1"/>
    <row r="33" s="140" customFormat="1"/>
    <row r="34" s="140" customFormat="1"/>
    <row r="35" s="140" customFormat="1"/>
    <row r="36" s="140" customFormat="1"/>
    <row r="37" s="140" customFormat="1"/>
    <row r="38" s="140" customFormat="1"/>
    <row r="39" s="140" customFormat="1"/>
    <row r="40" s="140" customFormat="1"/>
    <row r="41" s="140" customFormat="1"/>
    <row r="42" s="140" customFormat="1"/>
    <row r="43" s="140" customFormat="1"/>
    <row r="44" s="140" customFormat="1"/>
    <row r="45" s="140" customFormat="1"/>
    <row r="46" s="140" customFormat="1"/>
    <row r="47" s="140" customFormat="1"/>
    <row r="48" s="140" customFormat="1"/>
    <row r="49" spans="3:16" s="140" customFormat="1"/>
    <row r="50" spans="3:16">
      <c r="C50" s="140"/>
      <c r="O50" s="140"/>
      <c r="P50" s="140"/>
    </row>
    <row r="51" spans="3:16">
      <c r="C51" s="140"/>
      <c r="O51" s="140"/>
      <c r="P51" s="140"/>
    </row>
    <row r="52" spans="3:16">
      <c r="C52" s="140"/>
      <c r="O52" s="140"/>
      <c r="P52" s="140"/>
    </row>
    <row r="53" spans="3:16">
      <c r="C53" s="140"/>
      <c r="O53" s="140"/>
      <c r="P53" s="140"/>
    </row>
    <row r="54" spans="3:16">
      <c r="C54" s="140"/>
      <c r="O54" s="140"/>
      <c r="P54" s="140"/>
    </row>
    <row r="55" spans="3:16">
      <c r="C55" s="140"/>
      <c r="O55" s="140"/>
      <c r="P55" s="140"/>
    </row>
    <row r="56" spans="3:16">
      <c r="C56" s="140"/>
      <c r="O56" s="140"/>
      <c r="P56" s="140"/>
    </row>
    <row r="57" spans="3:16">
      <c r="C57" s="140"/>
      <c r="O57" s="140"/>
      <c r="P57" s="140"/>
    </row>
    <row r="58" spans="3:16">
      <c r="C58" s="140"/>
      <c r="O58" s="140"/>
      <c r="P58" s="140"/>
    </row>
    <row r="59" spans="3:16">
      <c r="C59" s="140"/>
      <c r="O59" s="140"/>
      <c r="P59" s="140"/>
    </row>
    <row r="60" spans="3:16">
      <c r="C60" s="140"/>
      <c r="O60" s="140"/>
      <c r="P60" s="140"/>
    </row>
    <row r="61" spans="3:16">
      <c r="C61" s="140"/>
      <c r="O61" s="140"/>
      <c r="P61" s="140"/>
    </row>
    <row r="62" spans="3:16">
      <c r="C62" s="140"/>
      <c r="O62" s="140"/>
      <c r="P62" s="140"/>
    </row>
    <row r="63" spans="3:16">
      <c r="C63" s="140"/>
      <c r="O63" s="140"/>
      <c r="P63" s="140"/>
    </row>
  </sheetData>
  <hyperlinks>
    <hyperlink ref="B5" location="Índice!A1" display="VOLVER A INDICE"/>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9"/>
  <sheetViews>
    <sheetView workbookViewId="0"/>
  </sheetViews>
  <sheetFormatPr baseColWidth="10" defaultColWidth="9.140625" defaultRowHeight="15"/>
  <cols>
    <col min="1" max="1" width="2.5703125" style="67" customWidth="1"/>
    <col min="2" max="2" width="6" style="67" customWidth="1"/>
    <col min="3" max="3" width="9.140625" style="67"/>
    <col min="4" max="4" width="22.42578125" style="67" customWidth="1"/>
    <col min="5" max="5" width="15.42578125" style="67" customWidth="1"/>
    <col min="6" max="16384" width="9.140625" style="67"/>
  </cols>
  <sheetData>
    <row r="2" spans="2:5">
      <c r="B2" s="80" t="s">
        <v>78</v>
      </c>
    </row>
    <row r="3" spans="2:5">
      <c r="B3" s="80" t="s">
        <v>428</v>
      </c>
    </row>
    <row r="4" spans="2:5">
      <c r="B4" s="80" t="s">
        <v>1</v>
      </c>
    </row>
    <row r="5" spans="2:5">
      <c r="B5" s="69" t="s">
        <v>2</v>
      </c>
    </row>
    <row r="6" spans="2:5">
      <c r="B6" s="82"/>
      <c r="C6" s="82"/>
      <c r="D6" s="82"/>
      <c r="E6" s="82"/>
    </row>
    <row r="7" spans="2:5">
      <c r="B7" s="46" t="s">
        <v>79</v>
      </c>
      <c r="C7" s="44"/>
      <c r="D7" s="44"/>
      <c r="E7" s="44" t="s">
        <v>80</v>
      </c>
    </row>
    <row r="8" spans="2:5">
      <c r="B8" s="48"/>
      <c r="C8" s="48" t="s">
        <v>81</v>
      </c>
      <c r="D8" s="44"/>
      <c r="E8" s="44">
        <f>+SUM(E9:E17)</f>
        <v>130633.32749935266</v>
      </c>
    </row>
    <row r="9" spans="2:5">
      <c r="B9" s="45"/>
      <c r="C9" s="47" t="s">
        <v>11</v>
      </c>
      <c r="D9" s="45"/>
      <c r="E9" s="43">
        <f>'Balance de energía'!C3</f>
        <v>1840.596456763137</v>
      </c>
    </row>
    <row r="10" spans="2:5">
      <c r="B10" s="45"/>
      <c r="C10" s="47" t="s">
        <v>12</v>
      </c>
      <c r="D10" s="45"/>
      <c r="E10" s="43">
        <f>'Balance de energía'!D3</f>
        <v>11448.400388892809</v>
      </c>
    </row>
    <row r="11" spans="2:5">
      <c r="B11" s="45"/>
      <c r="C11" s="47" t="s">
        <v>13</v>
      </c>
      <c r="D11" s="45"/>
      <c r="E11" s="43">
        <f>'Balance de energía'!E3</f>
        <v>10335.35</v>
      </c>
    </row>
    <row r="12" spans="2:5">
      <c r="B12" s="45"/>
      <c r="C12" s="47" t="s">
        <v>82</v>
      </c>
      <c r="D12" s="45"/>
      <c r="E12" s="43">
        <f>'Balance de energía'!F3</f>
        <v>80712.145159341322</v>
      </c>
    </row>
    <row r="13" spans="2:5">
      <c r="B13" s="45"/>
      <c r="C13" s="47" t="s">
        <v>15</v>
      </c>
      <c r="D13" s="45"/>
      <c r="E13" s="43">
        <f>+'Balance de energía'!G3</f>
        <v>18340.128561065598</v>
      </c>
    </row>
    <row r="14" spans="2:5">
      <c r="B14" s="45"/>
      <c r="C14" s="47" t="s">
        <v>16</v>
      </c>
      <c r="D14" s="45"/>
      <c r="E14" s="43">
        <f>+'Balance de energía'!H3</f>
        <v>3117.9810468049996</v>
      </c>
    </row>
    <row r="15" spans="2:5">
      <c r="B15" s="45"/>
      <c r="C15" s="47" t="s">
        <v>17</v>
      </c>
      <c r="D15" s="45"/>
      <c r="E15" s="43">
        <f>+'Balance de energía'!I3</f>
        <v>3366.6469038524378</v>
      </c>
    </row>
    <row r="16" spans="2:5">
      <c r="B16" s="45"/>
      <c r="C16" s="47" t="s">
        <v>18</v>
      </c>
      <c r="D16" s="45"/>
      <c r="E16" s="43">
        <f>'Balance de energía'!J3</f>
        <v>923.39898263236478</v>
      </c>
    </row>
    <row r="17" spans="2:5">
      <c r="B17" s="45"/>
      <c r="C17" s="47" t="s">
        <v>433</v>
      </c>
      <c r="D17" s="45"/>
      <c r="E17" s="64">
        <f>+'Balance de energía'!K3</f>
        <v>548.67999999999995</v>
      </c>
    </row>
    <row r="18" spans="2:5">
      <c r="B18" s="48"/>
      <c r="C18" s="48" t="s">
        <v>83</v>
      </c>
      <c r="D18" s="42"/>
      <c r="E18" s="42">
        <f>+SUM(E19,E20,E32,E37)</f>
        <v>173362.75519442835</v>
      </c>
    </row>
    <row r="19" spans="2:5">
      <c r="B19" s="45"/>
      <c r="C19" s="53" t="s">
        <v>6</v>
      </c>
      <c r="D19" s="53"/>
      <c r="E19" s="43">
        <f>+SUM('Balance de energía'!W12:W13)</f>
        <v>67600.79774873628</v>
      </c>
    </row>
    <row r="20" spans="2:5">
      <c r="B20" s="50"/>
      <c r="C20" s="52" t="s">
        <v>84</v>
      </c>
      <c r="D20" s="52"/>
      <c r="E20" s="50">
        <f>+SUM(E21:E31)</f>
        <v>99167.566410250103</v>
      </c>
    </row>
    <row r="21" spans="2:5">
      <c r="B21" s="45"/>
      <c r="C21" s="45"/>
      <c r="D21" s="53" t="s">
        <v>19</v>
      </c>
      <c r="E21" s="43">
        <v>33492.879367542002</v>
      </c>
    </row>
    <row r="22" spans="2:5">
      <c r="B22" s="45"/>
      <c r="C22" s="45"/>
      <c r="D22" s="47" t="s">
        <v>20</v>
      </c>
      <c r="E22" s="43">
        <v>12282.218248125</v>
      </c>
    </row>
    <row r="23" spans="2:5">
      <c r="B23" s="45"/>
      <c r="C23" s="45"/>
      <c r="D23" s="47" t="s">
        <v>21</v>
      </c>
      <c r="E23" s="43">
        <v>34213.0534264288</v>
      </c>
    </row>
    <row r="24" spans="2:5">
      <c r="B24" s="45"/>
      <c r="C24" s="45"/>
      <c r="D24" s="47" t="s">
        <v>22</v>
      </c>
      <c r="E24" s="43">
        <v>1791.3866651550002</v>
      </c>
    </row>
    <row r="25" spans="2:5">
      <c r="B25" s="45"/>
      <c r="C25" s="45"/>
      <c r="D25" s="47" t="s">
        <v>23</v>
      </c>
      <c r="E25" s="64">
        <v>3466.424814039</v>
      </c>
    </row>
    <row r="26" spans="2:5">
      <c r="B26" s="45"/>
      <c r="C26" s="45"/>
      <c r="D26" s="47" t="s">
        <v>24</v>
      </c>
      <c r="E26" s="43">
        <v>47.992541939999995</v>
      </c>
    </row>
    <row r="27" spans="2:5">
      <c r="B27" s="45"/>
      <c r="C27" s="45"/>
      <c r="D27" s="47" t="s">
        <v>25</v>
      </c>
      <c r="E27" s="43">
        <v>6529.5968670000011</v>
      </c>
    </row>
    <row r="28" spans="2:5">
      <c r="B28" s="45"/>
      <c r="C28" s="45"/>
      <c r="D28" s="47" t="s">
        <v>26</v>
      </c>
      <c r="E28" s="43">
        <v>858.59897000000012</v>
      </c>
    </row>
    <row r="29" spans="2:5">
      <c r="B29" s="45"/>
      <c r="C29" s="45"/>
      <c r="D29" s="47" t="s">
        <v>27</v>
      </c>
      <c r="E29" s="43">
        <v>1.5507000421487653</v>
      </c>
    </row>
    <row r="30" spans="2:5">
      <c r="B30" s="45"/>
      <c r="C30" s="45"/>
      <c r="D30" s="47" t="s">
        <v>28</v>
      </c>
      <c r="E30" s="43">
        <v>3120.4471208803202</v>
      </c>
    </row>
    <row r="31" spans="2:5">
      <c r="B31" s="45"/>
      <c r="C31" s="45"/>
      <c r="D31" s="47" t="s">
        <v>29</v>
      </c>
      <c r="E31" s="43">
        <v>3363.4176890978406</v>
      </c>
    </row>
    <row r="32" spans="2:5">
      <c r="B32" s="54"/>
      <c r="C32" s="54" t="s">
        <v>85</v>
      </c>
      <c r="D32" s="51"/>
      <c r="E32" s="50">
        <f>+SUM(E33:E36)</f>
        <v>4334.3240912000001</v>
      </c>
    </row>
    <row r="33" spans="2:5">
      <c r="B33" s="45"/>
      <c r="C33" s="45"/>
      <c r="D33" s="47" t="s">
        <v>30</v>
      </c>
      <c r="E33" s="43">
        <v>2661.8370912</v>
      </c>
    </row>
    <row r="34" spans="2:5">
      <c r="B34" s="45"/>
      <c r="C34" s="45"/>
      <c r="D34" s="47" t="s">
        <v>31</v>
      </c>
      <c r="E34" s="43">
        <v>825.40200000000004</v>
      </c>
    </row>
    <row r="35" spans="2:5">
      <c r="B35" s="45"/>
      <c r="C35" s="45"/>
      <c r="D35" s="47" t="s">
        <v>32</v>
      </c>
      <c r="E35" s="49">
        <v>156.70599999999999</v>
      </c>
    </row>
    <row r="36" spans="2:5">
      <c r="B36" s="45"/>
      <c r="C36" s="45"/>
      <c r="D36" s="47" t="s">
        <v>33</v>
      </c>
      <c r="E36" s="49">
        <v>690.37900000000002</v>
      </c>
    </row>
    <row r="37" spans="2:5">
      <c r="B37" s="54"/>
      <c r="C37" s="54" t="s">
        <v>86</v>
      </c>
      <c r="D37" s="51"/>
      <c r="E37" s="55">
        <f>+SUM(E38:E39)</f>
        <v>2260.0669442420003</v>
      </c>
    </row>
    <row r="38" spans="2:5">
      <c r="B38" s="45"/>
      <c r="C38" s="45"/>
      <c r="D38" s="47" t="s">
        <v>8</v>
      </c>
      <c r="E38" s="49">
        <v>18.9120855</v>
      </c>
    </row>
    <row r="39" spans="2:5">
      <c r="B39" s="45"/>
      <c r="C39" s="45"/>
      <c r="D39" s="47" t="s">
        <v>9</v>
      </c>
      <c r="E39" s="49">
        <v>2241.1548587420002</v>
      </c>
    </row>
  </sheetData>
  <hyperlinks>
    <hyperlink ref="B5"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58"/>
  <sheetViews>
    <sheetView zoomScaleNormal="100" workbookViewId="0">
      <pane xSplit="2" ySplit="11" topLeftCell="C12" activePane="bottomRight" state="frozen"/>
      <selection pane="topRight" activeCell="C1" sqref="C1"/>
      <selection pane="bottomLeft" activeCell="A12" sqref="A12"/>
      <selection pane="bottomRight" activeCell="C12" sqref="C12"/>
    </sheetView>
  </sheetViews>
  <sheetFormatPr baseColWidth="10" defaultRowHeight="15"/>
  <cols>
    <col min="1" max="1" width="3.7109375" style="67" customWidth="1"/>
    <col min="2" max="2" width="31.140625" style="67" customWidth="1"/>
    <col min="3" max="16384" width="11.42578125" style="67"/>
  </cols>
  <sheetData>
    <row r="2" spans="2:30">
      <c r="B2" s="80" t="s">
        <v>101</v>
      </c>
    </row>
    <row r="3" spans="2:30">
      <c r="B3" s="80" t="s">
        <v>428</v>
      </c>
    </row>
    <row r="4" spans="2:30">
      <c r="B4" s="80" t="s">
        <v>1</v>
      </c>
    </row>
    <row r="5" spans="2:30">
      <c r="B5" s="81" t="s">
        <v>2</v>
      </c>
      <c r="M5" s="66"/>
    </row>
    <row r="7" spans="2:30">
      <c r="B7" s="88"/>
      <c r="C7" s="646" t="s">
        <v>4</v>
      </c>
      <c r="D7" s="647"/>
      <c r="E7" s="647"/>
      <c r="F7" s="647"/>
      <c r="G7" s="647"/>
      <c r="H7" s="647"/>
      <c r="I7" s="647"/>
      <c r="J7" s="647"/>
      <c r="K7" s="647"/>
      <c r="L7" s="650" t="s">
        <v>5</v>
      </c>
      <c r="M7" s="651"/>
      <c r="N7" s="651"/>
      <c r="O7" s="651"/>
      <c r="P7" s="651"/>
      <c r="Q7" s="651"/>
      <c r="R7" s="651"/>
      <c r="S7" s="651"/>
      <c r="T7" s="651"/>
      <c r="U7" s="651"/>
      <c r="V7" s="652"/>
      <c r="W7" s="653" t="s">
        <v>6</v>
      </c>
      <c r="X7" s="646" t="s">
        <v>7</v>
      </c>
      <c r="Y7" s="647"/>
      <c r="Z7" s="647"/>
      <c r="AA7" s="655"/>
      <c r="AB7" s="656" t="s">
        <v>8</v>
      </c>
      <c r="AC7" s="658" t="s">
        <v>9</v>
      </c>
      <c r="AD7" s="648" t="s">
        <v>10</v>
      </c>
    </row>
    <row r="8" spans="2:30" ht="22.5">
      <c r="B8" s="89"/>
      <c r="C8" s="475" t="s">
        <v>11</v>
      </c>
      <c r="D8" s="476" t="s">
        <v>12</v>
      </c>
      <c r="E8" s="476" t="s">
        <v>13</v>
      </c>
      <c r="F8" s="476" t="s">
        <v>14</v>
      </c>
      <c r="G8" s="476" t="s">
        <v>15</v>
      </c>
      <c r="H8" s="476" t="s">
        <v>16</v>
      </c>
      <c r="I8" s="476" t="s">
        <v>17</v>
      </c>
      <c r="J8" s="476" t="s">
        <v>18</v>
      </c>
      <c r="K8" s="476" t="s">
        <v>433</v>
      </c>
      <c r="L8" s="572" t="s">
        <v>19</v>
      </c>
      <c r="M8" s="477" t="s">
        <v>20</v>
      </c>
      <c r="N8" s="477" t="s">
        <v>21</v>
      </c>
      <c r="O8" s="476" t="s">
        <v>22</v>
      </c>
      <c r="P8" s="476" t="s">
        <v>23</v>
      </c>
      <c r="Q8" s="476" t="s">
        <v>24</v>
      </c>
      <c r="R8" s="476" t="s">
        <v>25</v>
      </c>
      <c r="S8" s="476" t="s">
        <v>26</v>
      </c>
      <c r="T8" s="476" t="s">
        <v>27</v>
      </c>
      <c r="U8" s="476" t="s">
        <v>28</v>
      </c>
      <c r="V8" s="476" t="s">
        <v>29</v>
      </c>
      <c r="W8" s="654"/>
      <c r="X8" s="478" t="s">
        <v>30</v>
      </c>
      <c r="Y8" s="479" t="s">
        <v>31</v>
      </c>
      <c r="Z8" s="479" t="s">
        <v>32</v>
      </c>
      <c r="AA8" s="480" t="s">
        <v>33</v>
      </c>
      <c r="AB8" s="657"/>
      <c r="AC8" s="659"/>
      <c r="AD8" s="649"/>
    </row>
    <row r="9" spans="2:30">
      <c r="B9" s="90" t="s">
        <v>90</v>
      </c>
      <c r="C9" s="92">
        <f>C11+C21</f>
        <v>93747.346127654106</v>
      </c>
      <c r="D9" s="87">
        <f t="shared" ref="D9:AD9" si="0">D11+D21</f>
        <v>45869.099689487317</v>
      </c>
      <c r="E9" s="87">
        <f t="shared" si="0"/>
        <v>78644.016315799992</v>
      </c>
      <c r="F9" s="87">
        <f t="shared" si="0"/>
        <v>80026.341101995495</v>
      </c>
      <c r="G9" s="87">
        <f t="shared" si="0"/>
        <v>18340.128561065598</v>
      </c>
      <c r="H9" s="87">
        <f t="shared" si="0"/>
        <v>3117.9810468049996</v>
      </c>
      <c r="I9" s="87">
        <f t="shared" si="0"/>
        <v>3366.6469038524378</v>
      </c>
      <c r="J9" s="87">
        <f t="shared" si="0"/>
        <v>789.5291060723647</v>
      </c>
      <c r="K9" s="87">
        <f t="shared" si="0"/>
        <v>548.67999999999995</v>
      </c>
      <c r="L9" s="92">
        <f t="shared" si="0"/>
        <v>91220.507385315199</v>
      </c>
      <c r="M9" s="87">
        <f t="shared" si="0"/>
        <v>10244.007659990999</v>
      </c>
      <c r="N9" s="87">
        <f t="shared" si="0"/>
        <v>37976.987404400672</v>
      </c>
      <c r="O9" s="87">
        <f t="shared" si="0"/>
        <v>1908.7504520927696</v>
      </c>
      <c r="P9" s="87">
        <f t="shared" si="0"/>
        <v>16149.663215387814</v>
      </c>
      <c r="Q9" s="87">
        <f t="shared" si="0"/>
        <v>78.184959720000023</v>
      </c>
      <c r="R9" s="87">
        <f t="shared" si="0"/>
        <v>12040.776016155007</v>
      </c>
      <c r="S9" s="87">
        <f t="shared" si="0"/>
        <v>2524.7087996299997</v>
      </c>
      <c r="T9" s="87">
        <f t="shared" si="0"/>
        <v>1.5507000421487653</v>
      </c>
      <c r="U9" s="87">
        <f t="shared" si="0"/>
        <v>3474.3419313522859</v>
      </c>
      <c r="V9" s="87">
        <f t="shared" si="0"/>
        <v>2314.8207463003996</v>
      </c>
      <c r="W9" s="98">
        <f t="shared" si="0"/>
        <v>61910.184898276275</v>
      </c>
      <c r="X9" s="87">
        <f t="shared" si="0"/>
        <v>2403.8699296</v>
      </c>
      <c r="Y9" s="87">
        <f t="shared" si="0"/>
        <v>790.24</v>
      </c>
      <c r="Z9" s="87">
        <f t="shared" si="0"/>
        <v>156.70599999999999</v>
      </c>
      <c r="AA9" s="87">
        <f t="shared" si="0"/>
        <v>615.971</v>
      </c>
      <c r="AB9" s="98">
        <f t="shared" si="0"/>
        <v>14.2565100964</v>
      </c>
      <c r="AC9" s="87">
        <f t="shared" si="0"/>
        <v>0</v>
      </c>
      <c r="AD9" s="93">
        <f t="shared" si="0"/>
        <v>568275.29646109231</v>
      </c>
    </row>
    <row r="11" spans="2:30">
      <c r="B11" s="86" t="s">
        <v>102</v>
      </c>
      <c r="C11" s="92">
        <f>SUM(C12:C19)</f>
        <v>93747.346127654106</v>
      </c>
      <c r="D11" s="87">
        <f t="shared" ref="D11:AD11" si="1">SUM(D12:D19)</f>
        <v>27669.852118154402</v>
      </c>
      <c r="E11" s="87">
        <f t="shared" si="1"/>
        <v>76355.872940799993</v>
      </c>
      <c r="F11" s="87">
        <f t="shared" si="1"/>
        <v>42333.038958708792</v>
      </c>
      <c r="G11" s="87">
        <f t="shared" si="1"/>
        <v>18340.128561065598</v>
      </c>
      <c r="H11" s="87">
        <f t="shared" si="1"/>
        <v>3117.9810468049996</v>
      </c>
      <c r="I11" s="87">
        <f t="shared" si="1"/>
        <v>3366.6469038524378</v>
      </c>
      <c r="J11" s="87">
        <f t="shared" si="1"/>
        <v>696.69958047236469</v>
      </c>
      <c r="K11" s="87">
        <f t="shared" si="1"/>
        <v>548.67999999999995</v>
      </c>
      <c r="L11" s="87">
        <f t="shared" si="1"/>
        <v>4174.7053512228085</v>
      </c>
      <c r="M11" s="87">
        <f t="shared" si="1"/>
        <v>1273.9570375349999</v>
      </c>
      <c r="N11" s="87">
        <f t="shared" si="1"/>
        <v>912.76396986879888</v>
      </c>
      <c r="O11" s="87">
        <f t="shared" si="1"/>
        <v>425.25278453699991</v>
      </c>
      <c r="P11" s="87">
        <f t="shared" si="1"/>
        <v>137.07565876399988</v>
      </c>
      <c r="Q11" s="87">
        <f t="shared" si="1"/>
        <v>5.1385374599999976</v>
      </c>
      <c r="R11" s="87">
        <f t="shared" si="1"/>
        <v>0.19780200000000001</v>
      </c>
      <c r="S11" s="87">
        <f t="shared" si="1"/>
        <v>2524.6817550799997</v>
      </c>
      <c r="T11" s="87">
        <f t="shared" si="1"/>
        <v>0</v>
      </c>
      <c r="U11" s="87">
        <f t="shared" si="1"/>
        <v>1435.178087838</v>
      </c>
      <c r="V11" s="87">
        <f t="shared" si="1"/>
        <v>0</v>
      </c>
      <c r="W11" s="98">
        <f t="shared" si="1"/>
        <v>0</v>
      </c>
      <c r="X11" s="87">
        <f t="shared" si="1"/>
        <v>2308.8035736000002</v>
      </c>
      <c r="Y11" s="87">
        <f t="shared" si="1"/>
        <v>0</v>
      </c>
      <c r="Z11" s="87">
        <f t="shared" si="1"/>
        <v>0</v>
      </c>
      <c r="AA11" s="87">
        <f t="shared" si="1"/>
        <v>0</v>
      </c>
      <c r="AB11" s="98">
        <f t="shared" si="1"/>
        <v>0</v>
      </c>
      <c r="AC11" s="87">
        <f t="shared" si="1"/>
        <v>0</v>
      </c>
      <c r="AD11" s="123">
        <f t="shared" si="1"/>
        <v>279374.00079541828</v>
      </c>
    </row>
    <row r="12" spans="2:30">
      <c r="B12" s="102" t="s">
        <v>44</v>
      </c>
      <c r="C12" s="105">
        <f>-'Balance de energía'!C11</f>
        <v>0</v>
      </c>
      <c r="D12" s="85">
        <f>-'Balance de energía'!D11</f>
        <v>0</v>
      </c>
      <c r="E12" s="85">
        <f>-'Balance de energía'!E11</f>
        <v>0</v>
      </c>
      <c r="F12" s="85">
        <f>-'Balance de energía'!F11</f>
        <v>0</v>
      </c>
      <c r="G12" s="84">
        <f>-'Balance de energía'!G11</f>
        <v>0</v>
      </c>
      <c r="H12" s="84">
        <f>-'Balance de energía'!H11</f>
        <v>0</v>
      </c>
      <c r="I12" s="84">
        <f>-'Balance de energía'!I11</f>
        <v>0</v>
      </c>
      <c r="J12" s="84">
        <f>-'Balance de energía'!J11</f>
        <v>0</v>
      </c>
      <c r="K12" s="573">
        <f>-'Balance de energía'!K11</f>
        <v>0</v>
      </c>
      <c r="L12" s="85">
        <v>0</v>
      </c>
      <c r="M12" s="85">
        <v>0</v>
      </c>
      <c r="N12" s="85">
        <v>0</v>
      </c>
      <c r="O12" s="85">
        <v>0</v>
      </c>
      <c r="P12" s="85">
        <v>0</v>
      </c>
      <c r="Q12" s="85">
        <v>0</v>
      </c>
      <c r="R12" s="85">
        <v>0</v>
      </c>
      <c r="S12" s="85">
        <v>0</v>
      </c>
      <c r="T12" s="85">
        <v>0</v>
      </c>
      <c r="U12" s="85">
        <v>0</v>
      </c>
      <c r="V12" s="85">
        <v>0</v>
      </c>
      <c r="W12" s="99">
        <v>0</v>
      </c>
      <c r="X12" s="85">
        <v>0</v>
      </c>
      <c r="Y12" s="85">
        <v>0</v>
      </c>
      <c r="Z12" s="85">
        <v>0</v>
      </c>
      <c r="AA12" s="85">
        <v>0</v>
      </c>
      <c r="AB12" s="99">
        <v>0</v>
      </c>
      <c r="AC12" s="85">
        <v>0</v>
      </c>
      <c r="AD12" s="96">
        <f>SUM(C12:AC12)</f>
        <v>0</v>
      </c>
    </row>
    <row r="13" spans="2:30">
      <c r="B13" s="103" t="s">
        <v>45</v>
      </c>
      <c r="C13" s="105">
        <f>-'Balance de energía'!C12</f>
        <v>0</v>
      </c>
      <c r="D13" s="85">
        <f>-'Balance de energía'!D12</f>
        <v>24092.6935931773</v>
      </c>
      <c r="E13" s="85">
        <f>-'Balance de energía'!E12</f>
        <v>72940.025591199999</v>
      </c>
      <c r="F13" s="85">
        <f>-'Balance de energía'!F12</f>
        <v>5305.1795823169505</v>
      </c>
      <c r="G13" s="85">
        <f>-'Balance de energía'!G12</f>
        <v>18293.408605265598</v>
      </c>
      <c r="H13" s="85">
        <f>-'Balance de energía'!H12</f>
        <v>3116.6155216049997</v>
      </c>
      <c r="I13" s="85">
        <f>-'Balance de energía'!I12</f>
        <v>3364.7410468014377</v>
      </c>
      <c r="J13" s="85">
        <f>-'Balance de energía'!J12</f>
        <v>557.37091407236471</v>
      </c>
      <c r="K13" s="573">
        <f>-'Balance de energía'!K12</f>
        <v>548.67999999999995</v>
      </c>
      <c r="L13" s="85">
        <v>2171.6208801593211</v>
      </c>
      <c r="M13" s="85">
        <v>108.77813835000001</v>
      </c>
      <c r="N13" s="85">
        <v>0</v>
      </c>
      <c r="O13" s="85">
        <v>0</v>
      </c>
      <c r="P13" s="85">
        <v>26.475223500000002</v>
      </c>
      <c r="Q13" s="85">
        <v>0</v>
      </c>
      <c r="R13" s="85">
        <v>0</v>
      </c>
      <c r="S13" s="85">
        <v>0</v>
      </c>
      <c r="T13" s="85">
        <v>0</v>
      </c>
      <c r="U13" s="85">
        <v>1435.178087838</v>
      </c>
      <c r="V13" s="85">
        <v>0</v>
      </c>
      <c r="W13" s="99">
        <v>0</v>
      </c>
      <c r="X13" s="85">
        <v>0</v>
      </c>
      <c r="Y13" s="85">
        <v>0</v>
      </c>
      <c r="Z13" s="85">
        <v>0</v>
      </c>
      <c r="AA13" s="85">
        <v>0</v>
      </c>
      <c r="AB13" s="99">
        <v>0</v>
      </c>
      <c r="AC13" s="85">
        <v>0</v>
      </c>
      <c r="AD13" s="96">
        <f t="shared" ref="AD13:AD19" si="2">SUM(C13:AC13)</f>
        <v>131960.76718428597</v>
      </c>
    </row>
    <row r="14" spans="2:30">
      <c r="B14" s="103" t="s">
        <v>46</v>
      </c>
      <c r="C14" s="105">
        <f>-'Balance de energía'!C13</f>
        <v>0</v>
      </c>
      <c r="D14" s="85">
        <f>-'Balance de energía'!D13</f>
        <v>1185.5184305601003</v>
      </c>
      <c r="E14" s="85">
        <f>-'Balance de energía'!E13</f>
        <v>0</v>
      </c>
      <c r="F14" s="85">
        <f>-'Balance de energía'!F13</f>
        <v>37027.85937639184</v>
      </c>
      <c r="G14" s="85">
        <f>-'Balance de energía'!G13</f>
        <v>46.719955800000008</v>
      </c>
      <c r="H14" s="85">
        <f>-'Balance de energía'!H13</f>
        <v>1.3655252</v>
      </c>
      <c r="I14" s="85">
        <f>-'Balance de energía'!I13</f>
        <v>1.9058570509999997</v>
      </c>
      <c r="J14" s="85">
        <f>-'Balance de energía'!J13</f>
        <v>139.3286664</v>
      </c>
      <c r="K14" s="573">
        <f>-'Balance de energía'!K13</f>
        <v>0</v>
      </c>
      <c r="L14" s="85">
        <v>733.09271961548609</v>
      </c>
      <c r="M14" s="85">
        <v>777.09939951000001</v>
      </c>
      <c r="N14" s="85">
        <v>0</v>
      </c>
      <c r="O14" s="85">
        <v>0</v>
      </c>
      <c r="P14" s="85">
        <v>3.3845466599999998</v>
      </c>
      <c r="Q14" s="85">
        <v>0</v>
      </c>
      <c r="R14" s="85">
        <v>0</v>
      </c>
      <c r="S14" s="85">
        <v>0</v>
      </c>
      <c r="T14" s="85">
        <v>0</v>
      </c>
      <c r="U14" s="85">
        <v>0</v>
      </c>
      <c r="V14" s="85">
        <v>0</v>
      </c>
      <c r="W14" s="99">
        <v>0</v>
      </c>
      <c r="X14" s="85">
        <v>0</v>
      </c>
      <c r="Y14" s="85">
        <v>0</v>
      </c>
      <c r="Z14" s="85">
        <v>0</v>
      </c>
      <c r="AA14" s="85">
        <v>0</v>
      </c>
      <c r="AB14" s="99">
        <v>0</v>
      </c>
      <c r="AC14" s="85">
        <v>0</v>
      </c>
      <c r="AD14" s="96">
        <f t="shared" si="2"/>
        <v>39916.274477188432</v>
      </c>
    </row>
    <row r="15" spans="2:30">
      <c r="B15" s="103" t="s">
        <v>47</v>
      </c>
      <c r="C15" s="105">
        <f>-'Balance de energía'!C14</f>
        <v>0</v>
      </c>
      <c r="D15" s="85">
        <f>-'Balance de energía'!D14</f>
        <v>0</v>
      </c>
      <c r="E15" s="85">
        <f>-'Balance de energía'!E14</f>
        <v>3415.8473495999997</v>
      </c>
      <c r="F15" s="85">
        <f>-'Balance de energía'!F14</f>
        <v>0</v>
      </c>
      <c r="G15" s="84">
        <f>-'Balance de energía'!G14</f>
        <v>0</v>
      </c>
      <c r="H15" s="84">
        <f>-'Balance de energía'!H14</f>
        <v>0</v>
      </c>
      <c r="I15" s="84">
        <f>-'Balance de energía'!I14</f>
        <v>0</v>
      </c>
      <c r="J15" s="84">
        <f>-'Balance de energía'!J14</f>
        <v>0</v>
      </c>
      <c r="K15" s="573">
        <f>-'Balance de energía'!K14</f>
        <v>0</v>
      </c>
      <c r="L15" s="85">
        <v>0</v>
      </c>
      <c r="M15" s="85">
        <v>0</v>
      </c>
      <c r="N15" s="85">
        <v>0</v>
      </c>
      <c r="O15" s="85">
        <v>0</v>
      </c>
      <c r="P15" s="85">
        <v>0</v>
      </c>
      <c r="Q15" s="85">
        <v>0</v>
      </c>
      <c r="R15" s="85">
        <v>0</v>
      </c>
      <c r="S15" s="85">
        <v>0</v>
      </c>
      <c r="T15" s="85">
        <v>0</v>
      </c>
      <c r="U15" s="85">
        <v>0</v>
      </c>
      <c r="V15" s="85">
        <v>0</v>
      </c>
      <c r="W15" s="99">
        <v>0</v>
      </c>
      <c r="X15" s="85">
        <v>0</v>
      </c>
      <c r="Y15" s="85">
        <v>0</v>
      </c>
      <c r="Z15" s="85">
        <v>0</v>
      </c>
      <c r="AA15" s="85">
        <v>0</v>
      </c>
      <c r="AB15" s="99">
        <v>0</v>
      </c>
      <c r="AC15" s="85">
        <v>0</v>
      </c>
      <c r="AD15" s="96">
        <f t="shared" si="2"/>
        <v>3415.8473495999997</v>
      </c>
    </row>
    <row r="16" spans="2:30">
      <c r="B16" s="103" t="s">
        <v>48</v>
      </c>
      <c r="C16" s="105">
        <f>-'Balance de energía'!C15</f>
        <v>0</v>
      </c>
      <c r="D16" s="85">
        <f>-'Balance de energía'!D15</f>
        <v>0</v>
      </c>
      <c r="E16" s="85">
        <f>-'Balance de energía'!E15</f>
        <v>0</v>
      </c>
      <c r="F16" s="85">
        <f>-'Balance de energía'!F15</f>
        <v>0</v>
      </c>
      <c r="G16" s="84">
        <f>-'Balance de energía'!G15</f>
        <v>0</v>
      </c>
      <c r="H16" s="84">
        <f>-'Balance de energía'!H15</f>
        <v>0</v>
      </c>
      <c r="I16" s="84">
        <f>-'Balance de energía'!I15</f>
        <v>0</v>
      </c>
      <c r="J16" s="84">
        <f>-'Balance de energía'!J15</f>
        <v>0</v>
      </c>
      <c r="K16" s="573">
        <f>-'Balance de energía'!K15</f>
        <v>0</v>
      </c>
      <c r="L16" s="85">
        <v>0</v>
      </c>
      <c r="M16" s="85">
        <v>0</v>
      </c>
      <c r="N16" s="85">
        <v>0</v>
      </c>
      <c r="O16" s="85">
        <v>0</v>
      </c>
      <c r="P16" s="85">
        <v>0</v>
      </c>
      <c r="Q16" s="85">
        <v>0</v>
      </c>
      <c r="R16" s="85">
        <v>0</v>
      </c>
      <c r="S16" s="85">
        <v>0</v>
      </c>
      <c r="T16" s="85">
        <v>0</v>
      </c>
      <c r="U16" s="85">
        <v>0</v>
      </c>
      <c r="V16" s="85">
        <v>0</v>
      </c>
      <c r="W16" s="99">
        <v>0</v>
      </c>
      <c r="X16" s="85">
        <v>2308.8035736000002</v>
      </c>
      <c r="Y16" s="85">
        <v>0</v>
      </c>
      <c r="Z16" s="85">
        <v>0</v>
      </c>
      <c r="AA16" s="85">
        <v>0</v>
      </c>
      <c r="AB16" s="99">
        <v>0</v>
      </c>
      <c r="AC16" s="85">
        <v>0</v>
      </c>
      <c r="AD16" s="96">
        <f t="shared" si="2"/>
        <v>2308.8035736000002</v>
      </c>
    </row>
    <row r="17" spans="2:30">
      <c r="B17" s="103" t="s">
        <v>49</v>
      </c>
      <c r="C17" s="105">
        <f>-'Balance de energía'!C16</f>
        <v>0</v>
      </c>
      <c r="D17" s="85">
        <f>-'Balance de energía'!D16</f>
        <v>19.085699338000001</v>
      </c>
      <c r="E17" s="85">
        <f>-'Balance de energía'!E16</f>
        <v>0</v>
      </c>
      <c r="F17" s="85">
        <f>-'Balance de energía'!F16</f>
        <v>0</v>
      </c>
      <c r="G17" s="84">
        <f>-'Balance de energía'!G16</f>
        <v>0</v>
      </c>
      <c r="H17" s="84">
        <f>-'Balance de energía'!H16</f>
        <v>0</v>
      </c>
      <c r="I17" s="84">
        <f>-'Balance de energía'!I16</f>
        <v>0</v>
      </c>
      <c r="J17" s="84">
        <f>-'Balance de energía'!J16</f>
        <v>0</v>
      </c>
      <c r="K17" s="573">
        <f>-'Balance de energía'!K16</f>
        <v>0</v>
      </c>
      <c r="L17" s="85">
        <v>0</v>
      </c>
      <c r="M17" s="85">
        <v>0</v>
      </c>
      <c r="N17" s="85">
        <v>0</v>
      </c>
      <c r="O17" s="85">
        <v>0</v>
      </c>
      <c r="P17" s="85">
        <v>0</v>
      </c>
      <c r="Q17" s="85">
        <v>0</v>
      </c>
      <c r="R17" s="85">
        <v>0</v>
      </c>
      <c r="S17" s="85">
        <v>0</v>
      </c>
      <c r="T17" s="85">
        <v>0</v>
      </c>
      <c r="U17" s="85">
        <v>0</v>
      </c>
      <c r="V17" s="85">
        <v>0</v>
      </c>
      <c r="W17" s="99">
        <v>0</v>
      </c>
      <c r="X17" s="85">
        <v>0</v>
      </c>
      <c r="Y17" s="85">
        <v>0</v>
      </c>
      <c r="Z17" s="85">
        <v>0</v>
      </c>
      <c r="AA17" s="85">
        <v>0</v>
      </c>
      <c r="AB17" s="99">
        <v>0</v>
      </c>
      <c r="AC17" s="85">
        <v>0</v>
      </c>
      <c r="AD17" s="96">
        <f t="shared" si="2"/>
        <v>19.085699338000001</v>
      </c>
    </row>
    <row r="18" spans="2:30">
      <c r="B18" s="103" t="s">
        <v>50</v>
      </c>
      <c r="C18" s="105">
        <f>-'Balance de energía'!C17</f>
        <v>93747.346127654106</v>
      </c>
      <c r="D18" s="85">
        <f>-'Balance de energía'!D17</f>
        <v>0</v>
      </c>
      <c r="E18" s="85">
        <f>-'Balance de energía'!E17</f>
        <v>0</v>
      </c>
      <c r="F18" s="85">
        <f>-'Balance de energía'!F17</f>
        <v>0</v>
      </c>
      <c r="G18" s="84">
        <f>-'Balance de energía'!G17</f>
        <v>0</v>
      </c>
      <c r="H18" s="84">
        <f>-'Balance de energía'!H17</f>
        <v>0</v>
      </c>
      <c r="I18" s="84">
        <f>-'Balance de energía'!I17</f>
        <v>0</v>
      </c>
      <c r="J18" s="84">
        <f>-'Balance de energía'!J17</f>
        <v>0</v>
      </c>
      <c r="K18" s="573">
        <f>-'Balance de energía'!K17</f>
        <v>0</v>
      </c>
      <c r="L18" s="85">
        <v>1269.9917514480017</v>
      </c>
      <c r="M18" s="85">
        <v>388.07949967499985</v>
      </c>
      <c r="N18" s="85">
        <v>912.76396986879888</v>
      </c>
      <c r="O18" s="85">
        <v>425.25278453699991</v>
      </c>
      <c r="P18" s="85">
        <v>107.21588860399987</v>
      </c>
      <c r="Q18" s="85">
        <v>5.1385374599999976</v>
      </c>
      <c r="R18" s="85">
        <v>0.19780200000000001</v>
      </c>
      <c r="S18" s="85">
        <v>2524.6817550799997</v>
      </c>
      <c r="T18" s="85">
        <v>0</v>
      </c>
      <c r="U18" s="85">
        <v>0</v>
      </c>
      <c r="V18" s="85">
        <v>0</v>
      </c>
      <c r="W18" s="99">
        <v>0</v>
      </c>
      <c r="X18" s="85">
        <v>0</v>
      </c>
      <c r="Y18" s="85">
        <v>0</v>
      </c>
      <c r="Z18" s="85">
        <v>0</v>
      </c>
      <c r="AA18" s="85">
        <v>0</v>
      </c>
      <c r="AB18" s="99">
        <v>0</v>
      </c>
      <c r="AC18" s="85">
        <v>0</v>
      </c>
      <c r="AD18" s="96">
        <f t="shared" si="2"/>
        <v>99380.668116326924</v>
      </c>
    </row>
    <row r="19" spans="2:30">
      <c r="B19" s="104" t="s">
        <v>51</v>
      </c>
      <c r="C19" s="107">
        <f>-'Balance de energía'!C18</f>
        <v>0</v>
      </c>
      <c r="D19" s="94">
        <f>-'Balance de energía'!D18</f>
        <v>2372.5543950790002</v>
      </c>
      <c r="E19" s="94">
        <f>-'Balance de energía'!E18</f>
        <v>0</v>
      </c>
      <c r="F19" s="94">
        <f>-'Balance de energía'!F18</f>
        <v>0</v>
      </c>
      <c r="G19" s="95">
        <f>-'Balance de energía'!G18</f>
        <v>0</v>
      </c>
      <c r="H19" s="95">
        <f>-'Balance de energía'!H18</f>
        <v>0</v>
      </c>
      <c r="I19" s="95">
        <f>-'Balance de energía'!I18</f>
        <v>0</v>
      </c>
      <c r="J19" s="95">
        <f>-'Balance de energía'!J18</f>
        <v>0</v>
      </c>
      <c r="K19" s="574">
        <f>-'Balance de energía'!K18</f>
        <v>0</v>
      </c>
      <c r="L19" s="95">
        <v>0</v>
      </c>
      <c r="M19" s="94">
        <v>0</v>
      </c>
      <c r="N19" s="94">
        <v>0</v>
      </c>
      <c r="O19" s="94">
        <v>0</v>
      </c>
      <c r="P19" s="94">
        <v>0</v>
      </c>
      <c r="Q19" s="94">
        <v>0</v>
      </c>
      <c r="R19" s="94">
        <v>0</v>
      </c>
      <c r="S19" s="94">
        <v>0</v>
      </c>
      <c r="T19" s="94">
        <v>0</v>
      </c>
      <c r="U19" s="94">
        <v>0</v>
      </c>
      <c r="V19" s="94">
        <v>0</v>
      </c>
      <c r="W19" s="100">
        <v>0</v>
      </c>
      <c r="X19" s="94">
        <v>0</v>
      </c>
      <c r="Y19" s="94">
        <v>0</v>
      </c>
      <c r="Z19" s="94">
        <v>0</v>
      </c>
      <c r="AA19" s="94">
        <v>0</v>
      </c>
      <c r="AB19" s="100">
        <v>0</v>
      </c>
      <c r="AC19" s="94">
        <v>0</v>
      </c>
      <c r="AD19" s="97">
        <f t="shared" si="2"/>
        <v>2372.5543950790002</v>
      </c>
    </row>
    <row r="20" spans="2:30">
      <c r="B20" s="77"/>
      <c r="C20" s="78"/>
      <c r="D20" s="78"/>
      <c r="E20" s="78"/>
      <c r="F20" s="78"/>
      <c r="G20" s="76"/>
      <c r="H20" s="76"/>
      <c r="I20" s="76"/>
      <c r="J20" s="76"/>
      <c r="K20" s="76"/>
      <c r="L20" s="78"/>
      <c r="M20" s="76"/>
      <c r="N20" s="76"/>
      <c r="O20" s="78"/>
      <c r="P20" s="78"/>
      <c r="Q20" s="78"/>
      <c r="R20" s="78"/>
      <c r="S20" s="78"/>
      <c r="T20" s="78"/>
      <c r="U20" s="78"/>
      <c r="V20" s="78"/>
      <c r="W20" s="78"/>
      <c r="X20" s="78"/>
      <c r="Y20" s="78"/>
      <c r="Z20" s="78"/>
      <c r="AA20" s="78"/>
      <c r="AB20" s="78"/>
      <c r="AC20" s="78"/>
      <c r="AD20" s="79"/>
    </row>
    <row r="21" spans="2:30">
      <c r="B21" s="86" t="s">
        <v>53</v>
      </c>
      <c r="C21" s="92">
        <f>C22+C30+C44+C50+C55</f>
        <v>0</v>
      </c>
      <c r="D21" s="87">
        <f t="shared" ref="D21:AC21" si="3">D22+D30+D44+D50+D55</f>
        <v>18199.247571332915</v>
      </c>
      <c r="E21" s="87">
        <f t="shared" si="3"/>
        <v>2288.1433750000001</v>
      </c>
      <c r="F21" s="87">
        <f t="shared" si="3"/>
        <v>37693.30214328671</v>
      </c>
      <c r="G21" s="87">
        <f t="shared" si="3"/>
        <v>0</v>
      </c>
      <c r="H21" s="87">
        <f t="shared" si="3"/>
        <v>0</v>
      </c>
      <c r="I21" s="87">
        <f t="shared" si="3"/>
        <v>0</v>
      </c>
      <c r="J21" s="87">
        <f t="shared" si="3"/>
        <v>92.829525600000011</v>
      </c>
      <c r="K21" s="87">
        <f t="shared" si="3"/>
        <v>0</v>
      </c>
      <c r="L21" s="92">
        <f t="shared" si="3"/>
        <v>87045.802034092398</v>
      </c>
      <c r="M21" s="87">
        <f t="shared" si="3"/>
        <v>8970.0506224559995</v>
      </c>
      <c r="N21" s="87">
        <f t="shared" si="3"/>
        <v>37064.223434531872</v>
      </c>
      <c r="O21" s="87">
        <f t="shared" si="3"/>
        <v>1483.4976675557696</v>
      </c>
      <c r="P21" s="87">
        <f t="shared" si="3"/>
        <v>16012.587556623814</v>
      </c>
      <c r="Q21" s="87">
        <f t="shared" si="3"/>
        <v>73.046422260000028</v>
      </c>
      <c r="R21" s="87">
        <f t="shared" si="3"/>
        <v>12040.578214155006</v>
      </c>
      <c r="S21" s="87">
        <f t="shared" si="3"/>
        <v>2.7044550000000004E-2</v>
      </c>
      <c r="T21" s="87">
        <f t="shared" si="3"/>
        <v>1.5507000421487653</v>
      </c>
      <c r="U21" s="87">
        <f t="shared" si="3"/>
        <v>2039.1638435142859</v>
      </c>
      <c r="V21" s="101">
        <f t="shared" si="3"/>
        <v>2314.8207463003996</v>
      </c>
      <c r="W21" s="87">
        <f t="shared" si="3"/>
        <v>61910.184898276275</v>
      </c>
      <c r="X21" s="92">
        <f t="shared" si="3"/>
        <v>95.066356000000013</v>
      </c>
      <c r="Y21" s="87">
        <f t="shared" si="3"/>
        <v>790.24</v>
      </c>
      <c r="Z21" s="87">
        <f t="shared" si="3"/>
        <v>156.70599999999999</v>
      </c>
      <c r="AA21" s="101">
        <f t="shared" si="3"/>
        <v>615.971</v>
      </c>
      <c r="AB21" s="87">
        <f t="shared" si="3"/>
        <v>14.2565100964</v>
      </c>
      <c r="AC21" s="98">
        <f t="shared" si="3"/>
        <v>0</v>
      </c>
      <c r="AD21" s="123">
        <f>SUM(C21:AC21)</f>
        <v>288901.29566567403</v>
      </c>
    </row>
    <row r="22" spans="2:30">
      <c r="B22" s="109" t="s">
        <v>55</v>
      </c>
      <c r="C22" s="83">
        <f>'Balance de energía'!C21</f>
        <v>0</v>
      </c>
      <c r="D22" s="83">
        <f>'Balance de energía'!D21</f>
        <v>2495.2285755897196</v>
      </c>
      <c r="E22" s="83">
        <f>'Balance de energía'!E21</f>
        <v>7.6790000000000003</v>
      </c>
      <c r="F22" s="83">
        <f>'Balance de energía'!F21</f>
        <v>0</v>
      </c>
      <c r="G22" s="83">
        <f>'Balance de energía'!G21</f>
        <v>0</v>
      </c>
      <c r="H22" s="83">
        <f>'Balance de energía'!H21</f>
        <v>0</v>
      </c>
      <c r="I22" s="83">
        <f>'Balance de energía'!I21</f>
        <v>0</v>
      </c>
      <c r="J22" s="83">
        <f>'Balance de energía'!J21</f>
        <v>0</v>
      </c>
      <c r="K22" s="83">
        <f>'Balance de energía'!K21</f>
        <v>0</v>
      </c>
      <c r="L22" s="111">
        <f>'Balance de energía'!L21</f>
        <v>2.6006885519999998</v>
      </c>
      <c r="M22" s="83">
        <f>'Balance de energía'!M21</f>
        <v>21.45486</v>
      </c>
      <c r="N22" s="83">
        <f>'Balance de energía'!N21</f>
        <v>0</v>
      </c>
      <c r="O22" s="83">
        <f>'Balance de energía'!O21</f>
        <v>0</v>
      </c>
      <c r="P22" s="83">
        <f>'Balance de energía'!P21</f>
        <v>78.395900000000012</v>
      </c>
      <c r="Q22" s="83">
        <f>'Balance de energía'!Q21</f>
        <v>0</v>
      </c>
      <c r="R22" s="83">
        <f>'Balance de energía'!R21</f>
        <v>0</v>
      </c>
      <c r="S22" s="83">
        <f>'Balance de energía'!S21</f>
        <v>2.7044550000000004E-2</v>
      </c>
      <c r="T22" s="83">
        <f>'Balance de energía'!T21</f>
        <v>1.5507000421487653</v>
      </c>
      <c r="U22" s="83">
        <f>'Balance de energía'!U21</f>
        <v>0</v>
      </c>
      <c r="V22" s="112">
        <f>'Balance de energía'!V21</f>
        <v>637.5842644623998</v>
      </c>
      <c r="W22" s="83">
        <f>'Balance de energía'!W21</f>
        <v>2662.6951234292492</v>
      </c>
      <c r="X22" s="111">
        <f>'Balance de energía'!X21</f>
        <v>0</v>
      </c>
      <c r="Y22" s="83">
        <f>'Balance de energía'!Y21</f>
        <v>180.33300000000003</v>
      </c>
      <c r="Z22" s="83">
        <f>'Balance de energía'!Z21</f>
        <v>156.70599999999999</v>
      </c>
      <c r="AA22" s="112">
        <f>'Balance de energía'!AA21</f>
        <v>509.04399999999998</v>
      </c>
      <c r="AB22" s="83">
        <f>'Balance de energía'!AB21</f>
        <v>0</v>
      </c>
      <c r="AC22" s="120">
        <f>'Balance de energía'!AC21</f>
        <v>0</v>
      </c>
      <c r="AD22" s="124">
        <f t="shared" ref="AD22:AD55" si="4">SUM(C22:AC22)</f>
        <v>6753.2991566255178</v>
      </c>
    </row>
    <row r="23" spans="2:30">
      <c r="B23" s="103" t="s">
        <v>44</v>
      </c>
      <c r="C23" s="113">
        <f>'Balance de energía'!C22</f>
        <v>0</v>
      </c>
      <c r="D23" s="84">
        <f>'Balance de energía'!D22</f>
        <v>0</v>
      </c>
      <c r="E23" s="84">
        <f>'Balance de energía'!E22</f>
        <v>0</v>
      </c>
      <c r="F23" s="84">
        <f>'Balance de energía'!F22</f>
        <v>0</v>
      </c>
      <c r="G23" s="84">
        <f>'Balance de energía'!G22</f>
        <v>0</v>
      </c>
      <c r="H23" s="84">
        <f>'Balance de energía'!H22</f>
        <v>0</v>
      </c>
      <c r="I23" s="84">
        <f>'Balance de energía'!I22</f>
        <v>0</v>
      </c>
      <c r="J23" s="84">
        <f>'Balance de energía'!J22</f>
        <v>0</v>
      </c>
      <c r="K23" s="84">
        <f>'Balance de energía'!K22</f>
        <v>0</v>
      </c>
      <c r="L23" s="117">
        <f>'Balance de energía'!L22</f>
        <v>0</v>
      </c>
      <c r="M23" s="84">
        <f>'Balance de energía'!M22</f>
        <v>0</v>
      </c>
      <c r="N23" s="84">
        <f>'Balance de energía'!N22</f>
        <v>0</v>
      </c>
      <c r="O23" s="84">
        <f>'Balance de energía'!O22</f>
        <v>0</v>
      </c>
      <c r="P23" s="84">
        <f>'Balance de energía'!P22</f>
        <v>0</v>
      </c>
      <c r="Q23" s="84">
        <f>'Balance de energía'!Q22</f>
        <v>0</v>
      </c>
      <c r="R23" s="84">
        <f>'Balance de energía'!R22</f>
        <v>0</v>
      </c>
      <c r="S23" s="84">
        <f>'Balance de energía'!S22</f>
        <v>0</v>
      </c>
      <c r="T23" s="84">
        <f>'Balance de energía'!T22</f>
        <v>0</v>
      </c>
      <c r="U23" s="84">
        <f>'Balance de energía'!U22</f>
        <v>0</v>
      </c>
      <c r="V23" s="114">
        <f>'Balance de energía'!V22</f>
        <v>0</v>
      </c>
      <c r="W23" s="84">
        <f>'Balance de energía'!W22</f>
        <v>0</v>
      </c>
      <c r="X23" s="113">
        <f>'Balance de energía'!X22</f>
        <v>0</v>
      </c>
      <c r="Y23" s="84">
        <f>'Balance de energía'!Y22</f>
        <v>0</v>
      </c>
      <c r="Z23" s="84">
        <f>'Balance de energía'!Z22</f>
        <v>0</v>
      </c>
      <c r="AA23" s="114">
        <f>'Balance de energía'!AA22</f>
        <v>0</v>
      </c>
      <c r="AB23" s="84">
        <f>'Balance de energía'!AB22</f>
        <v>0</v>
      </c>
      <c r="AC23" s="121">
        <f>'Balance de energía'!AC22</f>
        <v>0</v>
      </c>
      <c r="AD23" s="118">
        <f t="shared" si="4"/>
        <v>0</v>
      </c>
    </row>
    <row r="24" spans="2:30">
      <c r="B24" s="103" t="s">
        <v>6</v>
      </c>
      <c r="C24" s="113">
        <f>'Balance de energía'!C23</f>
        <v>0</v>
      </c>
      <c r="D24" s="84">
        <f>'Balance de energía'!D23</f>
        <v>0</v>
      </c>
      <c r="E24" s="84">
        <f>'Balance de energía'!E23</f>
        <v>7.6790000000000003</v>
      </c>
      <c r="F24" s="84">
        <f>'Balance de energía'!F23</f>
        <v>0</v>
      </c>
      <c r="G24" s="84">
        <f>'Balance de energía'!G23</f>
        <v>0</v>
      </c>
      <c r="H24" s="84">
        <f>'Balance de energía'!H23</f>
        <v>0</v>
      </c>
      <c r="I24" s="84">
        <f>'Balance de energía'!I23</f>
        <v>0</v>
      </c>
      <c r="J24" s="84">
        <f>'Balance de energía'!J23</f>
        <v>0</v>
      </c>
      <c r="K24" s="84">
        <f>'Balance de energía'!K23</f>
        <v>0</v>
      </c>
      <c r="L24" s="113">
        <f>'Balance de energía'!L23</f>
        <v>0</v>
      </c>
      <c r="M24" s="84">
        <f>'Balance de energía'!M23</f>
        <v>0</v>
      </c>
      <c r="N24" s="84">
        <f>'Balance de energía'!N23</f>
        <v>0</v>
      </c>
      <c r="O24" s="84">
        <f>'Balance de energía'!O23</f>
        <v>0</v>
      </c>
      <c r="P24" s="84">
        <f>'Balance de energía'!P23</f>
        <v>0</v>
      </c>
      <c r="Q24" s="84">
        <f>'Balance de energía'!Q23</f>
        <v>0</v>
      </c>
      <c r="R24" s="84">
        <f>'Balance de energía'!R23</f>
        <v>0</v>
      </c>
      <c r="S24" s="84">
        <f>'Balance de energía'!S23</f>
        <v>0</v>
      </c>
      <c r="T24" s="84">
        <f>'Balance de energía'!T23</f>
        <v>0</v>
      </c>
      <c r="U24" s="84">
        <f>'Balance de energía'!U23</f>
        <v>0</v>
      </c>
      <c r="V24" s="114">
        <f>'Balance de energía'!V23</f>
        <v>0</v>
      </c>
      <c r="W24" s="84">
        <f>'Balance de energía'!W23</f>
        <v>2037.7619806866192</v>
      </c>
      <c r="X24" s="113">
        <f>'Balance de energía'!X23</f>
        <v>0</v>
      </c>
      <c r="Y24" s="84">
        <f>'Balance de energía'!Y23</f>
        <v>0</v>
      </c>
      <c r="Z24" s="84">
        <f>'Balance de energía'!Z23</f>
        <v>0</v>
      </c>
      <c r="AA24" s="114">
        <f>'Balance de energía'!AA23</f>
        <v>0</v>
      </c>
      <c r="AB24" s="84">
        <f>'Balance de energía'!AB23</f>
        <v>0</v>
      </c>
      <c r="AC24" s="121">
        <f>'Balance de energía'!AC23</f>
        <v>0</v>
      </c>
      <c r="AD24" s="118">
        <f t="shared" si="4"/>
        <v>2045.4409806866192</v>
      </c>
    </row>
    <row r="25" spans="2:30">
      <c r="B25" s="103" t="s">
        <v>47</v>
      </c>
      <c r="C25" s="113">
        <f>'Balance de energía'!C24</f>
        <v>0</v>
      </c>
      <c r="D25" s="84">
        <f>'Balance de energía'!D24</f>
        <v>0</v>
      </c>
      <c r="E25" s="84">
        <f>'Balance de energía'!E24</f>
        <v>0</v>
      </c>
      <c r="F25" s="84">
        <f>'Balance de energía'!F24</f>
        <v>0</v>
      </c>
      <c r="G25" s="84">
        <f>'Balance de energía'!G24</f>
        <v>0</v>
      </c>
      <c r="H25" s="84">
        <f>'Balance de energía'!H24</f>
        <v>0</v>
      </c>
      <c r="I25" s="84">
        <f>'Balance de energía'!I24</f>
        <v>0</v>
      </c>
      <c r="J25" s="84">
        <f>'Balance de energía'!J24</f>
        <v>0</v>
      </c>
      <c r="K25" s="84">
        <f>'Balance de energía'!K24</f>
        <v>0</v>
      </c>
      <c r="L25" s="113">
        <f>'Balance de energía'!L24</f>
        <v>0</v>
      </c>
      <c r="M25" s="84">
        <f>'Balance de energía'!M24</f>
        <v>0</v>
      </c>
      <c r="N25" s="84">
        <f>'Balance de energía'!N24</f>
        <v>0</v>
      </c>
      <c r="O25" s="84">
        <f>'Balance de energía'!O24</f>
        <v>0</v>
      </c>
      <c r="P25" s="84">
        <f>'Balance de energía'!P24</f>
        <v>0</v>
      </c>
      <c r="Q25" s="84">
        <f>'Balance de energía'!Q24</f>
        <v>0</v>
      </c>
      <c r="R25" s="84">
        <f>'Balance de energía'!R24</f>
        <v>0</v>
      </c>
      <c r="S25" s="84">
        <f>'Balance de energía'!S24</f>
        <v>0</v>
      </c>
      <c r="T25" s="84">
        <f>'Balance de energía'!T24</f>
        <v>0</v>
      </c>
      <c r="U25" s="84">
        <f>'Balance de energía'!U24</f>
        <v>0</v>
      </c>
      <c r="V25" s="114">
        <f>'Balance de energía'!V24</f>
        <v>0</v>
      </c>
      <c r="W25" s="84">
        <f>'Balance de energía'!W24</f>
        <v>0</v>
      </c>
      <c r="X25" s="113">
        <f>'Balance de energía'!X24</f>
        <v>0</v>
      </c>
      <c r="Y25" s="84">
        <f>'Balance de energía'!Y24</f>
        <v>88.662000000000006</v>
      </c>
      <c r="Z25" s="84">
        <f>'Balance de energía'!Z24</f>
        <v>0</v>
      </c>
      <c r="AA25" s="114">
        <f>'Balance de energía'!AA24</f>
        <v>267.39</v>
      </c>
      <c r="AB25" s="84">
        <f>'Balance de energía'!AB24</f>
        <v>0</v>
      </c>
      <c r="AC25" s="121">
        <f>'Balance de energía'!AC24</f>
        <v>0</v>
      </c>
      <c r="AD25" s="118">
        <f t="shared" si="4"/>
        <v>356.05200000000002</v>
      </c>
    </row>
    <row r="26" spans="2:30">
      <c r="B26" s="103" t="s">
        <v>48</v>
      </c>
      <c r="C26" s="113">
        <f>'Balance de energía'!C25</f>
        <v>0</v>
      </c>
      <c r="D26" s="84">
        <f>'Balance de energía'!D25</f>
        <v>0</v>
      </c>
      <c r="E26" s="84">
        <f>'Balance de energía'!E25</f>
        <v>0</v>
      </c>
      <c r="F26" s="84">
        <f>'Balance de energía'!F25</f>
        <v>0</v>
      </c>
      <c r="G26" s="84">
        <f>'Balance de energía'!G25</f>
        <v>0</v>
      </c>
      <c r="H26" s="84">
        <f>'Balance de energía'!H25</f>
        <v>0</v>
      </c>
      <c r="I26" s="84">
        <f>'Balance de energía'!I25</f>
        <v>0</v>
      </c>
      <c r="J26" s="84">
        <f>'Balance de energía'!J25</f>
        <v>0</v>
      </c>
      <c r="K26" s="84">
        <f>'Balance de energía'!K25</f>
        <v>0</v>
      </c>
      <c r="L26" s="113">
        <f>'Balance de energía'!L25</f>
        <v>0</v>
      </c>
      <c r="M26" s="84">
        <f>'Balance de energía'!M25</f>
        <v>21.45486</v>
      </c>
      <c r="N26" s="84">
        <f>'Balance de energía'!N25</f>
        <v>0</v>
      </c>
      <c r="O26" s="84">
        <f>'Balance de energía'!O25</f>
        <v>0</v>
      </c>
      <c r="P26" s="84">
        <f>'Balance de energía'!P25</f>
        <v>0</v>
      </c>
      <c r="Q26" s="84">
        <f>'Balance de energía'!Q25</f>
        <v>0</v>
      </c>
      <c r="R26" s="84">
        <f>'Balance de energía'!R25</f>
        <v>0</v>
      </c>
      <c r="S26" s="84">
        <f>'Balance de energía'!S25</f>
        <v>0</v>
      </c>
      <c r="T26" s="84">
        <f>'Balance de energía'!T25</f>
        <v>0</v>
      </c>
      <c r="U26" s="84">
        <f>'Balance de energía'!U25</f>
        <v>0</v>
      </c>
      <c r="V26" s="114">
        <f>'Balance de energía'!V25</f>
        <v>0</v>
      </c>
      <c r="W26" s="84">
        <f>'Balance de energía'!W25</f>
        <v>0</v>
      </c>
      <c r="X26" s="113">
        <f>'Balance de energía'!X25</f>
        <v>0</v>
      </c>
      <c r="Y26" s="84">
        <f>'Balance de energía'!Y25</f>
        <v>91.671000000000006</v>
      </c>
      <c r="Z26" s="84">
        <f>'Balance de energía'!Z25</f>
        <v>156.70599999999999</v>
      </c>
      <c r="AA26" s="114">
        <f>'Balance de energía'!AA25</f>
        <v>241.654</v>
      </c>
      <c r="AB26" s="84">
        <f>'Balance de energía'!AB25</f>
        <v>0</v>
      </c>
      <c r="AC26" s="121">
        <f>'Balance de energía'!AC25</f>
        <v>0</v>
      </c>
      <c r="AD26" s="118">
        <f t="shared" si="4"/>
        <v>511.48586</v>
      </c>
    </row>
    <row r="27" spans="2:30">
      <c r="B27" s="103" t="s">
        <v>49</v>
      </c>
      <c r="C27" s="113">
        <f>'Balance de energía'!C26</f>
        <v>0</v>
      </c>
      <c r="D27" s="84">
        <f>'Balance de energía'!D26</f>
        <v>0</v>
      </c>
      <c r="E27" s="84">
        <f>'Balance de energía'!E26</f>
        <v>0</v>
      </c>
      <c r="F27" s="84">
        <f>'Balance de energía'!F26</f>
        <v>0</v>
      </c>
      <c r="G27" s="84">
        <f>'Balance de energía'!G26</f>
        <v>0</v>
      </c>
      <c r="H27" s="84">
        <f>'Balance de energía'!H26</f>
        <v>0</v>
      </c>
      <c r="I27" s="84">
        <f>'Balance de energía'!I26</f>
        <v>0</v>
      </c>
      <c r="J27" s="84">
        <f>'Balance de energía'!J26</f>
        <v>0</v>
      </c>
      <c r="K27" s="84">
        <f>'Balance de energía'!K26</f>
        <v>0</v>
      </c>
      <c r="L27" s="113">
        <f>'Balance de energía'!L26</f>
        <v>0</v>
      </c>
      <c r="M27" s="84">
        <f>'Balance de energía'!M26</f>
        <v>0</v>
      </c>
      <c r="N27" s="84">
        <f>'Balance de energía'!N26</f>
        <v>0</v>
      </c>
      <c r="O27" s="84">
        <f>'Balance de energía'!O26</f>
        <v>0</v>
      </c>
      <c r="P27" s="84">
        <f>'Balance de energía'!P26</f>
        <v>0</v>
      </c>
      <c r="Q27" s="84">
        <f>'Balance de energía'!Q26</f>
        <v>0</v>
      </c>
      <c r="R27" s="84">
        <f>'Balance de energía'!R26</f>
        <v>0</v>
      </c>
      <c r="S27" s="84">
        <f>'Balance de energía'!S26</f>
        <v>0</v>
      </c>
      <c r="T27" s="84">
        <f>'Balance de energía'!T26</f>
        <v>0</v>
      </c>
      <c r="U27" s="84">
        <f>'Balance de energía'!U26</f>
        <v>0</v>
      </c>
      <c r="V27" s="114">
        <f>'Balance de energía'!V26</f>
        <v>0</v>
      </c>
      <c r="W27" s="84">
        <f>'Balance de energía'!W26</f>
        <v>74.7992998</v>
      </c>
      <c r="X27" s="113">
        <f>'Balance de energía'!X26</f>
        <v>0</v>
      </c>
      <c r="Y27" s="84">
        <f>'Balance de energía'!Y26</f>
        <v>0</v>
      </c>
      <c r="Z27" s="84">
        <f>'Balance de energía'!Z26</f>
        <v>0</v>
      </c>
      <c r="AA27" s="114">
        <f>'Balance de energía'!AA26</f>
        <v>0</v>
      </c>
      <c r="AB27" s="84">
        <f>'Balance de energía'!AB26</f>
        <v>0</v>
      </c>
      <c r="AC27" s="121">
        <f>'Balance de energía'!AC26</f>
        <v>0</v>
      </c>
      <c r="AD27" s="118">
        <f t="shared" si="4"/>
        <v>74.7992998</v>
      </c>
    </row>
    <row r="28" spans="2:30">
      <c r="B28" s="103" t="s">
        <v>50</v>
      </c>
      <c r="C28" s="113">
        <f>'Balance de energía'!C27</f>
        <v>0</v>
      </c>
      <c r="D28" s="84">
        <f>'Balance de energía'!D27</f>
        <v>1697.9943647857197</v>
      </c>
      <c r="E28" s="84">
        <f>'Balance de energía'!E27</f>
        <v>0</v>
      </c>
      <c r="F28" s="84">
        <f>'Balance de energía'!F27</f>
        <v>0</v>
      </c>
      <c r="G28" s="84">
        <f>'Balance de energía'!G27</f>
        <v>0</v>
      </c>
      <c r="H28" s="84">
        <f>'Balance de energía'!H27</f>
        <v>0</v>
      </c>
      <c r="I28" s="84">
        <f>'Balance de energía'!I27</f>
        <v>0</v>
      </c>
      <c r="J28" s="84">
        <f>'Balance de energía'!J27</f>
        <v>0</v>
      </c>
      <c r="K28" s="84">
        <f>'Balance de energía'!K27</f>
        <v>0</v>
      </c>
      <c r="L28" s="113">
        <f>'Balance de energía'!L27</f>
        <v>2.6006885519999998</v>
      </c>
      <c r="M28" s="84">
        <f>'Balance de energía'!M27</f>
        <v>0</v>
      </c>
      <c r="N28" s="84">
        <f>'Balance de energía'!N27</f>
        <v>0</v>
      </c>
      <c r="O28" s="84">
        <f>'Balance de energía'!O27</f>
        <v>0</v>
      </c>
      <c r="P28" s="84">
        <f>'Balance de energía'!P27</f>
        <v>78.395900000000012</v>
      </c>
      <c r="Q28" s="84">
        <f>'Balance de energía'!Q27</f>
        <v>0</v>
      </c>
      <c r="R28" s="84">
        <f>'Balance de energía'!R27</f>
        <v>0</v>
      </c>
      <c r="S28" s="84">
        <f>'Balance de energía'!S27</f>
        <v>2.7044550000000004E-2</v>
      </c>
      <c r="T28" s="84">
        <f>'Balance de energía'!T27</f>
        <v>1.5507000421487653</v>
      </c>
      <c r="U28" s="84">
        <f>'Balance de energía'!U27</f>
        <v>0</v>
      </c>
      <c r="V28" s="114">
        <f>'Balance de energía'!V27</f>
        <v>637.5842644623998</v>
      </c>
      <c r="W28" s="84">
        <f>'Balance de energía'!W27</f>
        <v>531.19836294262996</v>
      </c>
      <c r="X28" s="113">
        <f>'Balance de energía'!X27</f>
        <v>0</v>
      </c>
      <c r="Y28" s="84">
        <f>'Balance de energía'!Y27</f>
        <v>0</v>
      </c>
      <c r="Z28" s="84">
        <f>'Balance de energía'!Z27</f>
        <v>0</v>
      </c>
      <c r="AA28" s="114">
        <f>'Balance de energía'!AA27</f>
        <v>0</v>
      </c>
      <c r="AB28" s="84">
        <f>'Balance de energía'!AB27</f>
        <v>0</v>
      </c>
      <c r="AC28" s="121">
        <f>'Balance de energía'!AC27</f>
        <v>0</v>
      </c>
      <c r="AD28" s="118">
        <f t="shared" si="4"/>
        <v>2949.3513253348983</v>
      </c>
    </row>
    <row r="29" spans="2:30">
      <c r="B29" s="104" t="s">
        <v>51</v>
      </c>
      <c r="C29" s="126">
        <f>'Balance de energía'!C28</f>
        <v>0</v>
      </c>
      <c r="D29" s="95">
        <f>'Balance de energía'!D28</f>
        <v>797.23421080399999</v>
      </c>
      <c r="E29" s="95">
        <f>'Balance de energía'!E28</f>
        <v>0</v>
      </c>
      <c r="F29" s="95">
        <f>'Balance de energía'!F28</f>
        <v>0</v>
      </c>
      <c r="G29" s="95">
        <f>'Balance de energía'!G28</f>
        <v>0</v>
      </c>
      <c r="H29" s="95">
        <f>'Balance de energía'!H28</f>
        <v>0</v>
      </c>
      <c r="I29" s="95">
        <f>'Balance de energía'!I28</f>
        <v>0</v>
      </c>
      <c r="J29" s="95">
        <f>'Balance de energía'!J28</f>
        <v>0</v>
      </c>
      <c r="K29" s="95">
        <f>'Balance de energía'!K28</f>
        <v>0</v>
      </c>
      <c r="L29" s="126">
        <f>'Balance de energía'!L28</f>
        <v>0</v>
      </c>
      <c r="M29" s="95">
        <f>'Balance de energía'!M28</f>
        <v>0</v>
      </c>
      <c r="N29" s="95">
        <f>'Balance de energía'!N28</f>
        <v>0</v>
      </c>
      <c r="O29" s="95">
        <f>'Balance de energía'!O28</f>
        <v>0</v>
      </c>
      <c r="P29" s="95">
        <f>'Balance de energía'!P28</f>
        <v>0</v>
      </c>
      <c r="Q29" s="95">
        <f>'Balance de energía'!Q28</f>
        <v>0</v>
      </c>
      <c r="R29" s="95">
        <f>'Balance de energía'!R28</f>
        <v>0</v>
      </c>
      <c r="S29" s="95">
        <f>'Balance de energía'!S28</f>
        <v>0</v>
      </c>
      <c r="T29" s="95">
        <f>'Balance de energía'!T28</f>
        <v>0</v>
      </c>
      <c r="U29" s="95">
        <f>'Balance de energía'!U28</f>
        <v>0</v>
      </c>
      <c r="V29" s="127">
        <f>'Balance de energía'!V28</f>
        <v>0</v>
      </c>
      <c r="W29" s="95">
        <f>'Balance de energía'!W28</f>
        <v>18.935479999999998</v>
      </c>
      <c r="X29" s="126">
        <f>'Balance de energía'!X28</f>
        <v>0</v>
      </c>
      <c r="Y29" s="95">
        <f>'Balance de energía'!Y28</f>
        <v>0</v>
      </c>
      <c r="Z29" s="95">
        <f>'Balance de energía'!Z28</f>
        <v>0</v>
      </c>
      <c r="AA29" s="127">
        <f>'Balance de energía'!AA28</f>
        <v>0</v>
      </c>
      <c r="AB29" s="95">
        <f>'Balance de energía'!AB28</f>
        <v>0</v>
      </c>
      <c r="AC29" s="128">
        <f>'Balance de energía'!AC28</f>
        <v>0</v>
      </c>
      <c r="AD29" s="119">
        <f t="shared" si="4"/>
        <v>816.16969080399997</v>
      </c>
    </row>
    <row r="30" spans="2:30">
      <c r="B30" s="109" t="s">
        <v>56</v>
      </c>
      <c r="C30" s="111">
        <f>'Balance de energía'!C29</f>
        <v>0</v>
      </c>
      <c r="D30" s="83">
        <f>'Balance de energía'!D29</f>
        <v>8347.2204480621949</v>
      </c>
      <c r="E30" s="83">
        <f>'Balance de energía'!E29</f>
        <v>2280.464375</v>
      </c>
      <c r="F30" s="83">
        <f>'Balance de energía'!F29</f>
        <v>20089.655600950766</v>
      </c>
      <c r="G30" s="83">
        <f>'Balance de energía'!G29</f>
        <v>0</v>
      </c>
      <c r="H30" s="83">
        <f>'Balance de energía'!H29</f>
        <v>0</v>
      </c>
      <c r="I30" s="83">
        <f>'Balance de energía'!I29</f>
        <v>0</v>
      </c>
      <c r="J30" s="83">
        <f>'Balance de energía'!J29</f>
        <v>0</v>
      </c>
      <c r="K30" s="83">
        <f>'Balance de energía'!K29</f>
        <v>0</v>
      </c>
      <c r="L30" s="111">
        <f>'Balance de energía'!L29</f>
        <v>31647.467423480535</v>
      </c>
      <c r="M30" s="83">
        <f>'Balance de energía'!M29</f>
        <v>5025.2456691359994</v>
      </c>
      <c r="N30" s="83">
        <f>'Balance de energía'!N29</f>
        <v>0</v>
      </c>
      <c r="O30" s="83">
        <f>'Balance de energía'!O29</f>
        <v>127.73305329176921</v>
      </c>
      <c r="P30" s="83">
        <f>'Balance de energía'!P29</f>
        <v>3334.9501988670077</v>
      </c>
      <c r="Q30" s="83">
        <f>'Balance de energía'!Q29</f>
        <v>7.2001146000000009</v>
      </c>
      <c r="R30" s="83">
        <f>'Balance de energía'!R29</f>
        <v>415.94319744300003</v>
      </c>
      <c r="S30" s="83">
        <f>'Balance de energía'!S29</f>
        <v>0</v>
      </c>
      <c r="T30" s="83">
        <f>'Balance de energía'!T29</f>
        <v>0</v>
      </c>
      <c r="U30" s="83">
        <f>'Balance de energía'!U29</f>
        <v>2039.1638435142859</v>
      </c>
      <c r="V30" s="112">
        <f>'Balance de energía'!V29</f>
        <v>0</v>
      </c>
      <c r="W30" s="83">
        <f>'Balance de energía'!W29</f>
        <v>37417.015899250546</v>
      </c>
      <c r="X30" s="111">
        <f>'Balance de energía'!X29</f>
        <v>95.066356000000013</v>
      </c>
      <c r="Y30" s="83">
        <f>'Balance de energía'!Y29</f>
        <v>609.90700000000004</v>
      </c>
      <c r="Z30" s="83">
        <f>'Balance de energía'!Z29</f>
        <v>0</v>
      </c>
      <c r="AA30" s="112">
        <f>'Balance de energía'!AA29</f>
        <v>106.92700000000001</v>
      </c>
      <c r="AB30" s="83">
        <f>'Balance de energía'!AB29</f>
        <v>0.12019408639999998</v>
      </c>
      <c r="AC30" s="120">
        <f>'Balance de energía'!AC29</f>
        <v>0</v>
      </c>
      <c r="AD30" s="124">
        <f t="shared" si="4"/>
        <v>111544.0803736825</v>
      </c>
    </row>
    <row r="31" spans="2:30">
      <c r="B31" s="110" t="s">
        <v>57</v>
      </c>
      <c r="C31" s="113">
        <f>'Balance de energía'!C30</f>
        <v>0</v>
      </c>
      <c r="D31" s="84">
        <f>'Balance de energía'!D30</f>
        <v>1380.5348416164352</v>
      </c>
      <c r="E31" s="84">
        <f>'Balance de energía'!E30</f>
        <v>2.0720000000000001</v>
      </c>
      <c r="F31" s="84">
        <f>'Balance de energía'!F30</f>
        <v>8.8458649999999999</v>
      </c>
      <c r="G31" s="84">
        <f>'Balance de energía'!G30</f>
        <v>0</v>
      </c>
      <c r="H31" s="84">
        <f>'Balance de energía'!H30</f>
        <v>0</v>
      </c>
      <c r="I31" s="84">
        <f>'Balance de energía'!I30</f>
        <v>0</v>
      </c>
      <c r="J31" s="84">
        <f>'Balance de energía'!J30</f>
        <v>0</v>
      </c>
      <c r="K31" s="84">
        <f>'Balance de energía'!K30</f>
        <v>0</v>
      </c>
      <c r="L31" s="113">
        <f>'Balance de energía'!L30</f>
        <v>16159.42863433839</v>
      </c>
      <c r="M31" s="84">
        <f>'Balance de energía'!M30</f>
        <v>879.40457355409785</v>
      </c>
      <c r="N31" s="84">
        <f>'Balance de energía'!N30</f>
        <v>0</v>
      </c>
      <c r="O31" s="84">
        <f>'Balance de energía'!O30</f>
        <v>90.609277228769216</v>
      </c>
      <c r="P31" s="84">
        <f>'Balance de energía'!P30</f>
        <v>35.565379534857989</v>
      </c>
      <c r="Q31" s="84">
        <f>'Balance de energía'!Q30</f>
        <v>0</v>
      </c>
      <c r="R31" s="84">
        <f>'Balance de energía'!R30</f>
        <v>5.3946000000000001E-2</v>
      </c>
      <c r="S31" s="84">
        <f>'Balance de energía'!S30</f>
        <v>0</v>
      </c>
      <c r="T31" s="84">
        <f>'Balance de energía'!T30</f>
        <v>0</v>
      </c>
      <c r="U31" s="84">
        <f>'Balance de energía'!U30</f>
        <v>2.8454957142857147</v>
      </c>
      <c r="V31" s="114">
        <f>'Balance de energía'!V30</f>
        <v>0</v>
      </c>
      <c r="W31" s="84">
        <f>'Balance de energía'!W30</f>
        <v>20043.525127222983</v>
      </c>
      <c r="X31" s="113">
        <f>'Balance de energía'!X30</f>
        <v>46.156669999999998</v>
      </c>
      <c r="Y31" s="84">
        <f>'Balance de energía'!Y30</f>
        <v>0</v>
      </c>
      <c r="Z31" s="84">
        <f>'Balance de energía'!Z30</f>
        <v>0</v>
      </c>
      <c r="AA31" s="114">
        <f>'Balance de energía'!AA30</f>
        <v>0</v>
      </c>
      <c r="AB31" s="84">
        <f>'Balance de energía'!AB30</f>
        <v>1.3200000000000001E-4</v>
      </c>
      <c r="AC31" s="121">
        <f>'Balance de energía'!AC30</f>
        <v>0</v>
      </c>
      <c r="AD31" s="118">
        <f t="shared" si="4"/>
        <v>38649.04194220982</v>
      </c>
    </row>
    <row r="32" spans="2:30">
      <c r="B32" s="110" t="s">
        <v>58</v>
      </c>
      <c r="C32" s="113">
        <f>'Balance de energía'!C31</f>
        <v>0</v>
      </c>
      <c r="D32" s="84">
        <f>'Balance de energía'!D31</f>
        <v>195.74210000000002</v>
      </c>
      <c r="E32" s="84">
        <f>'Balance de energía'!E31</f>
        <v>0</v>
      </c>
      <c r="F32" s="84">
        <f>'Balance de energía'!F31</f>
        <v>0</v>
      </c>
      <c r="G32" s="84">
        <f>'Balance de energía'!G31</f>
        <v>0</v>
      </c>
      <c r="H32" s="84">
        <f>'Balance de energía'!H31</f>
        <v>0</v>
      </c>
      <c r="I32" s="84">
        <f>'Balance de energía'!I31</f>
        <v>0</v>
      </c>
      <c r="J32" s="84">
        <f>'Balance de energía'!J31</f>
        <v>0</v>
      </c>
      <c r="K32" s="84">
        <f>'Balance de energía'!K31</f>
        <v>0</v>
      </c>
      <c r="L32" s="113">
        <f>'Balance de energía'!L31</f>
        <v>625.96334887044009</v>
      </c>
      <c r="M32" s="84">
        <f>'Balance de energía'!M31</f>
        <v>264.84241360500005</v>
      </c>
      <c r="N32" s="84">
        <f>'Balance de energía'!N31</f>
        <v>0</v>
      </c>
      <c r="O32" s="84">
        <f>'Balance de energía'!O31</f>
        <v>0</v>
      </c>
      <c r="P32" s="84">
        <f>'Balance de energía'!P31</f>
        <v>29.054641</v>
      </c>
      <c r="Q32" s="84">
        <f>'Balance de energía'!Q31</f>
        <v>0</v>
      </c>
      <c r="R32" s="84">
        <f>'Balance de energía'!R31</f>
        <v>56.209034700000004</v>
      </c>
      <c r="S32" s="84">
        <f>'Balance de energía'!S31</f>
        <v>0</v>
      </c>
      <c r="T32" s="84">
        <f>'Balance de energía'!T31</f>
        <v>0</v>
      </c>
      <c r="U32" s="84">
        <f>'Balance de energía'!U31</f>
        <v>0</v>
      </c>
      <c r="V32" s="114">
        <f>'Balance de energía'!V31</f>
        <v>0</v>
      </c>
      <c r="W32" s="84">
        <f>'Balance de energía'!W31</f>
        <v>227.0789924</v>
      </c>
      <c r="X32" s="113">
        <f>'Balance de energía'!X31</f>
        <v>0</v>
      </c>
      <c r="Y32" s="84">
        <f>'Balance de energía'!Y31</f>
        <v>0</v>
      </c>
      <c r="Z32" s="84">
        <f>'Balance de energía'!Z31</f>
        <v>0</v>
      </c>
      <c r="AA32" s="114">
        <f>'Balance de energía'!AA31</f>
        <v>0</v>
      </c>
      <c r="AB32" s="84">
        <f>'Balance de energía'!AB31</f>
        <v>0</v>
      </c>
      <c r="AC32" s="121">
        <f>'Balance de energía'!AC31</f>
        <v>0</v>
      </c>
      <c r="AD32" s="118">
        <f t="shared" si="4"/>
        <v>1398.8905305754402</v>
      </c>
    </row>
    <row r="33" spans="2:30">
      <c r="B33" s="110" t="s">
        <v>59</v>
      </c>
      <c r="C33" s="113">
        <f>'Balance de energía'!C32</f>
        <v>0</v>
      </c>
      <c r="D33" s="84">
        <f>'Balance de energía'!D32</f>
        <v>0</v>
      </c>
      <c r="E33" s="84">
        <f>'Balance de energía'!E32</f>
        <v>721.11900000000003</v>
      </c>
      <c r="F33" s="84">
        <f>'Balance de energía'!F32</f>
        <v>0</v>
      </c>
      <c r="G33" s="84">
        <f>'Balance de energía'!G32</f>
        <v>0</v>
      </c>
      <c r="H33" s="84">
        <f>'Balance de energía'!H32</f>
        <v>0</v>
      </c>
      <c r="I33" s="84">
        <f>'Balance de energía'!I32</f>
        <v>0</v>
      </c>
      <c r="J33" s="84">
        <f>'Balance de energía'!J32</f>
        <v>0</v>
      </c>
      <c r="K33" s="84">
        <f>'Balance de energía'!K32</f>
        <v>0</v>
      </c>
      <c r="L33" s="113">
        <f>'Balance de energía'!L32</f>
        <v>526.40945595000005</v>
      </c>
      <c r="M33" s="84">
        <f>'Balance de energía'!M32</f>
        <v>0</v>
      </c>
      <c r="N33" s="84">
        <f>'Balance de energía'!N32</f>
        <v>0</v>
      </c>
      <c r="O33" s="84">
        <f>'Balance de energía'!O32</f>
        <v>0</v>
      </c>
      <c r="P33" s="84">
        <f>'Balance de energía'!P32</f>
        <v>0</v>
      </c>
      <c r="Q33" s="84">
        <f>'Balance de energía'!Q32</f>
        <v>0</v>
      </c>
      <c r="R33" s="84">
        <f>'Balance de energía'!R32</f>
        <v>0</v>
      </c>
      <c r="S33" s="84">
        <f>'Balance de energía'!S32</f>
        <v>0</v>
      </c>
      <c r="T33" s="84">
        <f>'Balance de energía'!T32</f>
        <v>0</v>
      </c>
      <c r="U33" s="84">
        <f>'Balance de energía'!U32</f>
        <v>0</v>
      </c>
      <c r="V33" s="114">
        <f>'Balance de energía'!V32</f>
        <v>0</v>
      </c>
      <c r="W33" s="84">
        <f>'Balance de energía'!W32</f>
        <v>695.53428800000006</v>
      </c>
      <c r="X33" s="113">
        <f>'Balance de energía'!X32</f>
        <v>0</v>
      </c>
      <c r="Y33" s="84">
        <f>'Balance de energía'!Y32</f>
        <v>0</v>
      </c>
      <c r="Z33" s="84">
        <f>'Balance de energía'!Z32</f>
        <v>0</v>
      </c>
      <c r="AA33" s="114">
        <f>'Balance de energía'!AA32</f>
        <v>0</v>
      </c>
      <c r="AB33" s="84">
        <f>'Balance de energía'!AB32</f>
        <v>0</v>
      </c>
      <c r="AC33" s="121">
        <f>'Balance de energía'!AC32</f>
        <v>0</v>
      </c>
      <c r="AD33" s="118">
        <f t="shared" si="4"/>
        <v>1943.0627439500001</v>
      </c>
    </row>
    <row r="34" spans="2:30">
      <c r="B34" s="110" t="s">
        <v>60</v>
      </c>
      <c r="C34" s="113">
        <f>'Balance de energía'!C33</f>
        <v>0</v>
      </c>
      <c r="D34" s="84">
        <f>'Balance de energía'!D33</f>
        <v>1783.442645722</v>
      </c>
      <c r="E34" s="84">
        <f>'Balance de energía'!E33</f>
        <v>4.3260000000000005</v>
      </c>
      <c r="F34" s="84">
        <f>'Balance de energía'!F33</f>
        <v>14382.727282990765</v>
      </c>
      <c r="G34" s="84">
        <f>'Balance de energía'!G33</f>
        <v>0</v>
      </c>
      <c r="H34" s="84">
        <f>'Balance de energía'!H33</f>
        <v>0</v>
      </c>
      <c r="I34" s="84">
        <f>'Balance de energía'!I33</f>
        <v>0</v>
      </c>
      <c r="J34" s="84">
        <f>'Balance de energía'!J33</f>
        <v>0</v>
      </c>
      <c r="K34" s="84">
        <f>'Balance de energía'!K33</f>
        <v>0</v>
      </c>
      <c r="L34" s="113">
        <f>'Balance de energía'!L33</f>
        <v>229.51517800338561</v>
      </c>
      <c r="M34" s="84">
        <f>'Balance de energía'!M33</f>
        <v>1927.8322770000002</v>
      </c>
      <c r="N34" s="84">
        <f>'Balance de energía'!N33</f>
        <v>0</v>
      </c>
      <c r="O34" s="84">
        <f>'Balance de energía'!O33</f>
        <v>5.5744200000000008E-2</v>
      </c>
      <c r="P34" s="84">
        <f>'Balance de energía'!P33</f>
        <v>119.63357662685002</v>
      </c>
      <c r="Q34" s="84">
        <f>'Balance de energía'!Q33</f>
        <v>0</v>
      </c>
      <c r="R34" s="84">
        <f>'Balance de energía'!R33</f>
        <v>0</v>
      </c>
      <c r="S34" s="84">
        <f>'Balance de energía'!S33</f>
        <v>0</v>
      </c>
      <c r="T34" s="84">
        <f>'Balance de energía'!T33</f>
        <v>0</v>
      </c>
      <c r="U34" s="84">
        <f>'Balance de energía'!U33</f>
        <v>0</v>
      </c>
      <c r="V34" s="114">
        <f>'Balance de energía'!V33</f>
        <v>0</v>
      </c>
      <c r="W34" s="84">
        <f>'Balance de energía'!W33</f>
        <v>4699.8408417575611</v>
      </c>
      <c r="X34" s="113">
        <f>'Balance de energía'!X33</f>
        <v>0</v>
      </c>
      <c r="Y34" s="84">
        <f>'Balance de energía'!Y33</f>
        <v>0</v>
      </c>
      <c r="Z34" s="84">
        <f>'Balance de energía'!Z33</f>
        <v>0</v>
      </c>
      <c r="AA34" s="114">
        <f>'Balance de energía'!AA33</f>
        <v>0</v>
      </c>
      <c r="AB34" s="84">
        <f>'Balance de energía'!AB33</f>
        <v>0</v>
      </c>
      <c r="AC34" s="121">
        <f>'Balance de energía'!AC33</f>
        <v>0</v>
      </c>
      <c r="AD34" s="118">
        <f t="shared" si="4"/>
        <v>23147.373546300565</v>
      </c>
    </row>
    <row r="35" spans="2:30">
      <c r="B35" s="110" t="s">
        <v>61</v>
      </c>
      <c r="C35" s="113">
        <f>'Balance de energía'!C34</f>
        <v>0</v>
      </c>
      <c r="D35" s="84">
        <f>'Balance de energía'!D34</f>
        <v>59.330183508000005</v>
      </c>
      <c r="E35" s="84">
        <f>'Balance de energía'!E34</f>
        <v>0</v>
      </c>
      <c r="F35" s="84">
        <f>'Balance de energía'!F34</f>
        <v>0</v>
      </c>
      <c r="G35" s="84">
        <f>'Balance de energía'!G34</f>
        <v>0</v>
      </c>
      <c r="H35" s="84">
        <f>'Balance de energía'!H34</f>
        <v>0</v>
      </c>
      <c r="I35" s="84">
        <f>'Balance de energía'!I34</f>
        <v>0</v>
      </c>
      <c r="J35" s="84">
        <f>'Balance de energía'!J34</f>
        <v>0</v>
      </c>
      <c r="K35" s="84">
        <f>'Balance de energía'!K34</f>
        <v>0</v>
      </c>
      <c r="L35" s="113">
        <f>'Balance de energía'!L34</f>
        <v>75.712689338327991</v>
      </c>
      <c r="M35" s="84">
        <f>'Balance de energía'!M34</f>
        <v>0</v>
      </c>
      <c r="N35" s="84">
        <f>'Balance de energía'!N34</f>
        <v>0</v>
      </c>
      <c r="O35" s="84">
        <f>'Balance de energía'!O34</f>
        <v>1.0384605</v>
      </c>
      <c r="P35" s="84">
        <f>'Balance de energía'!P34</f>
        <v>14.9511593</v>
      </c>
      <c r="Q35" s="84">
        <f>'Balance de energía'!Q34</f>
        <v>0</v>
      </c>
      <c r="R35" s="84">
        <f>'Balance de energía'!R34</f>
        <v>0</v>
      </c>
      <c r="S35" s="84">
        <f>'Balance de energía'!S34</f>
        <v>0</v>
      </c>
      <c r="T35" s="84">
        <f>'Balance de energía'!T34</f>
        <v>0</v>
      </c>
      <c r="U35" s="84">
        <f>'Balance de energía'!U34</f>
        <v>0</v>
      </c>
      <c r="V35" s="114">
        <f>'Balance de energía'!V34</f>
        <v>0</v>
      </c>
      <c r="W35" s="84">
        <f>'Balance de energía'!W34</f>
        <v>526.70797352</v>
      </c>
      <c r="X35" s="113">
        <f>'Balance de energía'!X34</f>
        <v>0</v>
      </c>
      <c r="Y35" s="84">
        <f>'Balance de energía'!Y34</f>
        <v>609.90700000000004</v>
      </c>
      <c r="Z35" s="84">
        <f>'Balance de energía'!Z34</f>
        <v>0</v>
      </c>
      <c r="AA35" s="114">
        <f>'Balance de energía'!AA34</f>
        <v>106.92700000000001</v>
      </c>
      <c r="AB35" s="84">
        <f>'Balance de energía'!AB34</f>
        <v>0</v>
      </c>
      <c r="AC35" s="121">
        <f>'Balance de energía'!AC34</f>
        <v>0</v>
      </c>
      <c r="AD35" s="118">
        <f t="shared" si="4"/>
        <v>1394.574466166328</v>
      </c>
    </row>
    <row r="36" spans="2:30">
      <c r="B36" s="110" t="s">
        <v>62</v>
      </c>
      <c r="C36" s="113">
        <f>'Balance de energía'!C35</f>
        <v>0</v>
      </c>
      <c r="D36" s="84">
        <f>'Balance de energía'!D35</f>
        <v>23.249552839</v>
      </c>
      <c r="E36" s="84">
        <f>'Balance de energía'!E35</f>
        <v>0</v>
      </c>
      <c r="F36" s="84">
        <f>'Balance de energía'!F35</f>
        <v>0</v>
      </c>
      <c r="G36" s="84">
        <f>'Balance de energía'!G35</f>
        <v>0</v>
      </c>
      <c r="H36" s="84">
        <f>'Balance de energía'!H35</f>
        <v>0</v>
      </c>
      <c r="I36" s="84">
        <f>'Balance de energía'!I35</f>
        <v>0</v>
      </c>
      <c r="J36" s="84">
        <f>'Balance de energía'!J35</f>
        <v>0</v>
      </c>
      <c r="K36" s="84">
        <f>'Balance de energía'!K35</f>
        <v>0</v>
      </c>
      <c r="L36" s="113">
        <f>'Balance de energía'!L35</f>
        <v>4.4406600000000011E-2</v>
      </c>
      <c r="M36" s="84">
        <f>'Balance de energía'!M35</f>
        <v>0</v>
      </c>
      <c r="N36" s="84">
        <f>'Balance de energía'!N35</f>
        <v>0</v>
      </c>
      <c r="O36" s="84">
        <f>'Balance de energía'!O35</f>
        <v>0</v>
      </c>
      <c r="P36" s="84">
        <f>'Balance de energía'!P35</f>
        <v>0</v>
      </c>
      <c r="Q36" s="84">
        <f>'Balance de energía'!Q35</f>
        <v>0</v>
      </c>
      <c r="R36" s="84">
        <f>'Balance de energía'!R35</f>
        <v>0</v>
      </c>
      <c r="S36" s="84">
        <f>'Balance de energía'!S35</f>
        <v>0</v>
      </c>
      <c r="T36" s="84">
        <f>'Balance de energía'!T35</f>
        <v>0</v>
      </c>
      <c r="U36" s="84">
        <f>'Balance de energía'!U35</f>
        <v>0</v>
      </c>
      <c r="V36" s="114">
        <f>'Balance de energía'!V35</f>
        <v>0</v>
      </c>
      <c r="W36" s="84">
        <f>'Balance de energía'!W35</f>
        <v>26.939499999999999</v>
      </c>
      <c r="X36" s="113">
        <f>'Balance de energía'!X35</f>
        <v>0</v>
      </c>
      <c r="Y36" s="84">
        <f>'Balance de energía'!Y35</f>
        <v>0</v>
      </c>
      <c r="Z36" s="84">
        <f>'Balance de energía'!Z35</f>
        <v>0</v>
      </c>
      <c r="AA36" s="114">
        <f>'Balance de energía'!AA35</f>
        <v>0</v>
      </c>
      <c r="AB36" s="84">
        <f>'Balance de energía'!AB35</f>
        <v>0</v>
      </c>
      <c r="AC36" s="121">
        <f>'Balance de energía'!AC35</f>
        <v>0</v>
      </c>
      <c r="AD36" s="118">
        <f t="shared" si="4"/>
        <v>50.233459439000001</v>
      </c>
    </row>
    <row r="37" spans="2:30">
      <c r="B37" s="110" t="s">
        <v>63</v>
      </c>
      <c r="C37" s="113">
        <f>'Balance de energía'!C36</f>
        <v>0</v>
      </c>
      <c r="D37" s="84">
        <f>'Balance de energía'!D36</f>
        <v>110.62143745800002</v>
      </c>
      <c r="E37" s="84">
        <f>'Balance de energía'!E36</f>
        <v>48.146000000000001</v>
      </c>
      <c r="F37" s="84">
        <f>'Balance de energía'!F36</f>
        <v>4.2000000000000003E-2</v>
      </c>
      <c r="G37" s="84">
        <f>'Balance de energía'!G36</f>
        <v>0</v>
      </c>
      <c r="H37" s="84">
        <f>'Balance de energía'!H36</f>
        <v>0</v>
      </c>
      <c r="I37" s="84">
        <f>'Balance de energía'!I36</f>
        <v>0</v>
      </c>
      <c r="J37" s="84">
        <f>'Balance de energía'!J36</f>
        <v>0</v>
      </c>
      <c r="K37" s="84">
        <f>'Balance de energía'!K36</f>
        <v>0</v>
      </c>
      <c r="L37" s="113">
        <f>'Balance de energía'!L36</f>
        <v>34.810521840863991</v>
      </c>
      <c r="M37" s="84">
        <f>'Balance de energía'!M36</f>
        <v>14.420329560000003</v>
      </c>
      <c r="N37" s="84">
        <f>'Balance de energía'!N36</f>
        <v>0</v>
      </c>
      <c r="O37" s="84">
        <f>'Balance de energía'!O36</f>
        <v>0.822730446</v>
      </c>
      <c r="P37" s="84">
        <f>'Balance de energía'!P36</f>
        <v>17.008413400000002</v>
      </c>
      <c r="Q37" s="84">
        <f>'Balance de energía'!Q36</f>
        <v>0</v>
      </c>
      <c r="R37" s="84">
        <f>'Balance de energía'!R36</f>
        <v>0</v>
      </c>
      <c r="S37" s="84">
        <f>'Balance de energía'!S36</f>
        <v>0</v>
      </c>
      <c r="T37" s="84">
        <f>'Balance de energía'!T36</f>
        <v>0</v>
      </c>
      <c r="U37" s="84">
        <f>'Balance de energía'!U36</f>
        <v>1924.5925215</v>
      </c>
      <c r="V37" s="114">
        <f>'Balance de energía'!V36</f>
        <v>0</v>
      </c>
      <c r="W37" s="84">
        <f>'Balance de energía'!W36</f>
        <v>416.46047553399995</v>
      </c>
      <c r="X37" s="113">
        <f>'Balance de energía'!X36</f>
        <v>0</v>
      </c>
      <c r="Y37" s="84">
        <f>'Balance de energía'!Y36</f>
        <v>0</v>
      </c>
      <c r="Z37" s="84">
        <f>'Balance de energía'!Z36</f>
        <v>0</v>
      </c>
      <c r="AA37" s="114">
        <f>'Balance de energía'!AA36</f>
        <v>0</v>
      </c>
      <c r="AB37" s="84">
        <f>'Balance de energía'!AB36</f>
        <v>2.8612000000000004E-3</v>
      </c>
      <c r="AC37" s="121">
        <f>'Balance de energía'!AC36</f>
        <v>0</v>
      </c>
      <c r="AD37" s="118">
        <f t="shared" si="4"/>
        <v>2566.9272909388642</v>
      </c>
    </row>
    <row r="38" spans="2:30">
      <c r="B38" s="110" t="s">
        <v>64</v>
      </c>
      <c r="C38" s="113">
        <f>'Balance de energía'!C37</f>
        <v>0</v>
      </c>
      <c r="D38" s="84">
        <f>'Balance de energía'!D37</f>
        <v>11.293622921149002</v>
      </c>
      <c r="E38" s="84">
        <f>'Balance de energía'!E37</f>
        <v>819.57744400000001</v>
      </c>
      <c r="F38" s="84">
        <f>'Balance de energía'!F37</f>
        <v>1.8737285000000001</v>
      </c>
      <c r="G38" s="84">
        <f>'Balance de energía'!G37</f>
        <v>0</v>
      </c>
      <c r="H38" s="84">
        <f>'Balance de energía'!H37</f>
        <v>0</v>
      </c>
      <c r="I38" s="84">
        <f>'Balance de energía'!I37</f>
        <v>0</v>
      </c>
      <c r="J38" s="84">
        <f>'Balance de energía'!J37</f>
        <v>0</v>
      </c>
      <c r="K38" s="84">
        <f>'Balance de energía'!K37</f>
        <v>0</v>
      </c>
      <c r="L38" s="113">
        <f>'Balance de energía'!L37</f>
        <v>6.0157019470800011</v>
      </c>
      <c r="M38" s="84">
        <f>'Balance de energía'!M37</f>
        <v>1.7189970000000001</v>
      </c>
      <c r="N38" s="84">
        <f>'Balance de energía'!N37</f>
        <v>0</v>
      </c>
      <c r="O38" s="84">
        <f>'Balance de energía'!O37</f>
        <v>0</v>
      </c>
      <c r="P38" s="84">
        <f>'Balance de energía'!P37</f>
        <v>3.0337948849999998</v>
      </c>
      <c r="Q38" s="84">
        <f>'Balance de energía'!Q37</f>
        <v>0</v>
      </c>
      <c r="R38" s="84">
        <f>'Balance de energía'!R37</f>
        <v>0</v>
      </c>
      <c r="S38" s="84">
        <f>'Balance de energía'!S37</f>
        <v>0</v>
      </c>
      <c r="T38" s="84">
        <f>'Balance de energía'!T37</f>
        <v>0</v>
      </c>
      <c r="U38" s="84">
        <f>'Balance de energía'!U37</f>
        <v>0</v>
      </c>
      <c r="V38" s="114">
        <f>'Balance de energía'!V37</f>
        <v>0</v>
      </c>
      <c r="W38" s="84">
        <f>'Balance de energía'!W37</f>
        <v>23.619406617999999</v>
      </c>
      <c r="X38" s="113">
        <f>'Balance de energía'!X37</f>
        <v>40.225710000000007</v>
      </c>
      <c r="Y38" s="84">
        <f>'Balance de energía'!Y37</f>
        <v>0</v>
      </c>
      <c r="Z38" s="84">
        <f>'Balance de energía'!Z37</f>
        <v>0</v>
      </c>
      <c r="AA38" s="114">
        <f>'Balance de energía'!AA37</f>
        <v>0</v>
      </c>
      <c r="AB38" s="84">
        <f>'Balance de energía'!AB37</f>
        <v>1.55892E-4</v>
      </c>
      <c r="AC38" s="121">
        <f>'Balance de energía'!AC37</f>
        <v>0</v>
      </c>
      <c r="AD38" s="118">
        <f t="shared" si="4"/>
        <v>907.35856176322886</v>
      </c>
    </row>
    <row r="39" spans="2:30">
      <c r="B39" s="110" t="s">
        <v>65</v>
      </c>
      <c r="C39" s="113">
        <f>'Balance de energía'!C38</f>
        <v>0</v>
      </c>
      <c r="D39" s="84">
        <f>'Balance de energía'!D38</f>
        <v>11.604090775</v>
      </c>
      <c r="E39" s="84">
        <f>'Balance de energía'!E38</f>
        <v>17.862110000000001</v>
      </c>
      <c r="F39" s="84">
        <f>'Balance de energía'!F38</f>
        <v>0.45404450000000002</v>
      </c>
      <c r="G39" s="84">
        <f>'Balance de energía'!G38</f>
        <v>0</v>
      </c>
      <c r="H39" s="84">
        <f>'Balance de energía'!H38</f>
        <v>0</v>
      </c>
      <c r="I39" s="84">
        <f>'Balance de energía'!I38</f>
        <v>0</v>
      </c>
      <c r="J39" s="84">
        <f>'Balance de energía'!J38</f>
        <v>0</v>
      </c>
      <c r="K39" s="84">
        <f>'Balance de energía'!K38</f>
        <v>0</v>
      </c>
      <c r="L39" s="113">
        <f>'Balance de energía'!L38</f>
        <v>1548.1469355754921</v>
      </c>
      <c r="M39" s="84">
        <f>'Balance de energía'!M38</f>
        <v>805.65435899550005</v>
      </c>
      <c r="N39" s="84">
        <f>'Balance de energía'!N38</f>
        <v>0</v>
      </c>
      <c r="O39" s="84">
        <f>'Balance de energía'!O38</f>
        <v>1.033965</v>
      </c>
      <c r="P39" s="84">
        <f>'Balance de energía'!P38</f>
        <v>48.449077599999995</v>
      </c>
      <c r="Q39" s="84">
        <f>'Balance de energía'!Q38</f>
        <v>0</v>
      </c>
      <c r="R39" s="84">
        <f>'Balance de energía'!R38</f>
        <v>0</v>
      </c>
      <c r="S39" s="84">
        <f>'Balance de energía'!S38</f>
        <v>0</v>
      </c>
      <c r="T39" s="84">
        <f>'Balance de energía'!T38</f>
        <v>0</v>
      </c>
      <c r="U39" s="84">
        <f>'Balance de energía'!U38</f>
        <v>0</v>
      </c>
      <c r="V39" s="114">
        <f>'Balance de energía'!V38</f>
        <v>0</v>
      </c>
      <c r="W39" s="84">
        <f>'Balance de energía'!W38</f>
        <v>134.46858416799998</v>
      </c>
      <c r="X39" s="113">
        <f>'Balance de energía'!X38</f>
        <v>0</v>
      </c>
      <c r="Y39" s="84">
        <f>'Balance de energía'!Y38</f>
        <v>0</v>
      </c>
      <c r="Z39" s="84">
        <f>'Balance de energía'!Z38</f>
        <v>0</v>
      </c>
      <c r="AA39" s="114">
        <f>'Balance de energía'!AA38</f>
        <v>0</v>
      </c>
      <c r="AB39" s="84">
        <f>'Balance de energía'!AB38</f>
        <v>0</v>
      </c>
      <c r="AC39" s="121">
        <f>'Balance de energía'!AC38</f>
        <v>0</v>
      </c>
      <c r="AD39" s="118">
        <f t="shared" si="4"/>
        <v>2567.6731666139917</v>
      </c>
    </row>
    <row r="40" spans="2:30">
      <c r="B40" s="110" t="s">
        <v>429</v>
      </c>
      <c r="C40" s="113">
        <f>'Balance de energía'!C39</f>
        <v>0</v>
      </c>
      <c r="D40" s="84">
        <f>'Balance de energía'!D39</f>
        <v>238.12258881161</v>
      </c>
      <c r="E40" s="84">
        <f>'Balance de energía'!E39</f>
        <v>99.911105000000006</v>
      </c>
      <c r="F40" s="84">
        <f>'Balance de energía'!F39</f>
        <v>55.294549660000008</v>
      </c>
      <c r="G40" s="84">
        <f>'Balance de energía'!G39</f>
        <v>0</v>
      </c>
      <c r="H40" s="84">
        <f>'Balance de energía'!H39</f>
        <v>0</v>
      </c>
      <c r="I40" s="84">
        <f>'Balance de energía'!I39</f>
        <v>0</v>
      </c>
      <c r="J40" s="84">
        <f>'Balance de energía'!J39</f>
        <v>0</v>
      </c>
      <c r="K40" s="84">
        <f>'Balance de energía'!K39</f>
        <v>0</v>
      </c>
      <c r="L40" s="113">
        <f>'Balance de energía'!L39</f>
        <v>1048.6344275790577</v>
      </c>
      <c r="M40" s="84">
        <f>'Balance de energía'!M39</f>
        <v>407.15008425000002</v>
      </c>
      <c r="N40" s="84">
        <f>'Balance de energía'!N39</f>
        <v>0</v>
      </c>
      <c r="O40" s="84">
        <f>'Balance de energía'!O39</f>
        <v>5.5312632000000007E-2</v>
      </c>
      <c r="P40" s="84">
        <f>'Balance de energía'!P39</f>
        <v>831.20577775279969</v>
      </c>
      <c r="Q40" s="84">
        <f>'Balance de energía'!Q39</f>
        <v>7.9799999999999996E-2</v>
      </c>
      <c r="R40" s="84">
        <f>'Balance de energía'!R39</f>
        <v>1.0699290000000001</v>
      </c>
      <c r="S40" s="84">
        <f>'Balance de energía'!S39</f>
        <v>0</v>
      </c>
      <c r="T40" s="84">
        <f>'Balance de energía'!T39</f>
        <v>0</v>
      </c>
      <c r="U40" s="84">
        <f>'Balance de energía'!U39</f>
        <v>0</v>
      </c>
      <c r="V40" s="114">
        <f>'Balance de energía'!V39</f>
        <v>0</v>
      </c>
      <c r="W40" s="84">
        <f>'Balance de energía'!W39</f>
        <v>1441.5651861959998</v>
      </c>
      <c r="X40" s="113">
        <f>'Balance de energía'!X39</f>
        <v>0</v>
      </c>
      <c r="Y40" s="84">
        <f>'Balance de energía'!Y39</f>
        <v>0</v>
      </c>
      <c r="Z40" s="84">
        <f>'Balance de energía'!Z39</f>
        <v>0</v>
      </c>
      <c r="AA40" s="114">
        <f>'Balance de energía'!AA39</f>
        <v>0</v>
      </c>
      <c r="AB40" s="84">
        <f>'Balance de energía'!AB39</f>
        <v>1.7965464E-2</v>
      </c>
      <c r="AC40" s="121">
        <f>'Balance de energía'!AC39</f>
        <v>0</v>
      </c>
      <c r="AD40" s="118">
        <f t="shared" si="4"/>
        <v>4123.106726345467</v>
      </c>
    </row>
    <row r="41" spans="2:30">
      <c r="B41" s="110" t="s">
        <v>430</v>
      </c>
      <c r="C41" s="113">
        <f>'Balance de energía'!C40</f>
        <v>0</v>
      </c>
      <c r="D41" s="84">
        <f>'Balance de energía'!D40</f>
        <v>457.088165151</v>
      </c>
      <c r="E41" s="84">
        <f>'Balance de energía'!E40</f>
        <v>0</v>
      </c>
      <c r="F41" s="84">
        <f>'Balance de energía'!F40</f>
        <v>0</v>
      </c>
      <c r="G41" s="84">
        <f>'Balance de energía'!G40</f>
        <v>0</v>
      </c>
      <c r="H41" s="84">
        <f>'Balance de energía'!H40</f>
        <v>0</v>
      </c>
      <c r="I41" s="84">
        <f>'Balance de energía'!I40</f>
        <v>0</v>
      </c>
      <c r="J41" s="84">
        <f>'Balance de energía'!J40</f>
        <v>0</v>
      </c>
      <c r="K41" s="84">
        <f>'Balance de energía'!K40</f>
        <v>0</v>
      </c>
      <c r="L41" s="113">
        <f>'Balance de energía'!L40</f>
        <v>1883.6811330138053</v>
      </c>
      <c r="M41" s="84">
        <f>'Balance de energía'!M40</f>
        <v>38.322238500000005</v>
      </c>
      <c r="N41" s="84">
        <f>'Balance de energía'!N40</f>
        <v>0</v>
      </c>
      <c r="O41" s="84">
        <f>'Balance de energía'!O40</f>
        <v>0</v>
      </c>
      <c r="P41" s="84">
        <f>'Balance de energía'!P40</f>
        <v>19.666033199999994</v>
      </c>
      <c r="Q41" s="84">
        <f>'Balance de energía'!Q40</f>
        <v>8.3790000000000003E-2</v>
      </c>
      <c r="R41" s="84">
        <f>'Balance de energía'!R40</f>
        <v>3.0569400000000004</v>
      </c>
      <c r="S41" s="84">
        <f>'Balance de energía'!S40</f>
        <v>0</v>
      </c>
      <c r="T41" s="84">
        <f>'Balance de energía'!T40</f>
        <v>0</v>
      </c>
      <c r="U41" s="84">
        <f>'Balance de energía'!U40</f>
        <v>0</v>
      </c>
      <c r="V41" s="114">
        <f>'Balance de energía'!V40</f>
        <v>0</v>
      </c>
      <c r="W41" s="84">
        <f>'Balance de energía'!W40</f>
        <v>69.538779559999995</v>
      </c>
      <c r="X41" s="113">
        <f>'Balance de energía'!X40</f>
        <v>0</v>
      </c>
      <c r="Y41" s="84">
        <f>'Balance de energía'!Y40</f>
        <v>0</v>
      </c>
      <c r="Z41" s="84">
        <f>'Balance de energía'!Z40</f>
        <v>0</v>
      </c>
      <c r="AA41" s="114">
        <f>'Balance de energía'!AA40</f>
        <v>0</v>
      </c>
      <c r="AB41" s="84">
        <f>'Balance de energía'!AB40</f>
        <v>0</v>
      </c>
      <c r="AC41" s="121">
        <f>'Balance de energía'!AC40</f>
        <v>0</v>
      </c>
      <c r="AD41" s="118">
        <f t="shared" si="4"/>
        <v>2471.4370794248052</v>
      </c>
    </row>
    <row r="42" spans="2:30">
      <c r="B42" s="110" t="s">
        <v>66</v>
      </c>
      <c r="C42" s="113">
        <f>'Balance de energía'!C41</f>
        <v>0</v>
      </c>
      <c r="D42" s="84">
        <f>'Balance de energía'!D41</f>
        <v>3698.242463951</v>
      </c>
      <c r="E42" s="84">
        <f>'Balance de energía'!E41</f>
        <v>438.45900000000006</v>
      </c>
      <c r="F42" s="84">
        <f>'Balance de energía'!F41</f>
        <v>5631.2691303000011</v>
      </c>
      <c r="G42" s="84">
        <f>'Balance de energía'!G41</f>
        <v>0</v>
      </c>
      <c r="H42" s="84">
        <f>'Balance de energía'!H41</f>
        <v>0</v>
      </c>
      <c r="I42" s="84">
        <f>'Balance de energía'!I41</f>
        <v>0</v>
      </c>
      <c r="J42" s="84">
        <f>'Balance de energía'!J41</f>
        <v>0</v>
      </c>
      <c r="K42" s="84">
        <f>'Balance de energía'!K41</f>
        <v>0</v>
      </c>
      <c r="L42" s="113">
        <f>'Balance de energía'!L41</f>
        <v>5659.0667439351319</v>
      </c>
      <c r="M42" s="84">
        <f>'Balance de energía'!M41</f>
        <v>404.14597713000006</v>
      </c>
      <c r="N42" s="84">
        <f>'Balance de energía'!N41</f>
        <v>0</v>
      </c>
      <c r="O42" s="84">
        <f>'Balance de energía'!O41</f>
        <v>34.117563285000003</v>
      </c>
      <c r="P42" s="84">
        <f>'Balance de energía'!P41</f>
        <v>2178.1307704475003</v>
      </c>
      <c r="Q42" s="84">
        <f>'Balance de energía'!Q41</f>
        <v>7.0365246000000008</v>
      </c>
      <c r="R42" s="84">
        <f>'Balance de energía'!R41</f>
        <v>234.717005043</v>
      </c>
      <c r="S42" s="84">
        <f>'Balance de energía'!S41</f>
        <v>0</v>
      </c>
      <c r="T42" s="84">
        <f>'Balance de energía'!T41</f>
        <v>0</v>
      </c>
      <c r="U42" s="84">
        <f>'Balance de energía'!U41</f>
        <v>111.72582629999999</v>
      </c>
      <c r="V42" s="114">
        <f>'Balance de energía'!V41</f>
        <v>0</v>
      </c>
      <c r="W42" s="84">
        <f>'Balance de energía'!W41</f>
        <v>8098.8960040140009</v>
      </c>
      <c r="X42" s="113">
        <f>'Balance de energía'!X41</f>
        <v>8.6839760000000012</v>
      </c>
      <c r="Y42" s="84">
        <f>'Balance de energía'!Y41</f>
        <v>0</v>
      </c>
      <c r="Z42" s="84">
        <f>'Balance de energía'!Z41</f>
        <v>0</v>
      </c>
      <c r="AA42" s="114">
        <f>'Balance de energía'!AA41</f>
        <v>0</v>
      </c>
      <c r="AB42" s="84">
        <f>'Balance de energía'!AB41</f>
        <v>9.8947530399999997E-2</v>
      </c>
      <c r="AC42" s="121">
        <f>'Balance de energía'!AC41</f>
        <v>0</v>
      </c>
      <c r="AD42" s="118">
        <f t="shared" si="4"/>
        <v>26504.589932536033</v>
      </c>
    </row>
    <row r="43" spans="2:30">
      <c r="B43" s="129" t="s">
        <v>67</v>
      </c>
      <c r="C43" s="126">
        <f>'Balance de energía'!C42</f>
        <v>0</v>
      </c>
      <c r="D43" s="95">
        <f>'Balance de energía'!D42</f>
        <v>377.94875530899998</v>
      </c>
      <c r="E43" s="95">
        <f>'Balance de energía'!E42</f>
        <v>128.991716</v>
      </c>
      <c r="F43" s="95">
        <f>'Balance de energía'!F42</f>
        <v>9.1490000000000009</v>
      </c>
      <c r="G43" s="95">
        <f>'Balance de energía'!G42</f>
        <v>0</v>
      </c>
      <c r="H43" s="95">
        <f>'Balance de energía'!H42</f>
        <v>0</v>
      </c>
      <c r="I43" s="95">
        <f>'Balance de energía'!I42</f>
        <v>0</v>
      </c>
      <c r="J43" s="95">
        <f>'Balance de energía'!J42</f>
        <v>0</v>
      </c>
      <c r="K43" s="95">
        <f>'Balance de energía'!K42</f>
        <v>0</v>
      </c>
      <c r="L43" s="126">
        <f>'Balance de energía'!L42</f>
        <v>3850.0382464885652</v>
      </c>
      <c r="M43" s="95">
        <f>'Balance de energía'!M42</f>
        <v>281.75441954140206</v>
      </c>
      <c r="N43" s="95">
        <f>'Balance de energía'!N42</f>
        <v>0</v>
      </c>
      <c r="O43" s="95">
        <f>'Balance de energía'!O42</f>
        <v>0</v>
      </c>
      <c r="P43" s="95">
        <f>'Balance de energía'!P42</f>
        <v>38.251575119999991</v>
      </c>
      <c r="Q43" s="95">
        <f>'Balance de energía'!Q42</f>
        <v>0</v>
      </c>
      <c r="R43" s="95">
        <f>'Balance de energía'!R42</f>
        <v>120.83634270000002</v>
      </c>
      <c r="S43" s="95">
        <f>'Balance de energía'!S42</f>
        <v>0</v>
      </c>
      <c r="T43" s="95">
        <f>'Balance de energía'!T42</f>
        <v>0</v>
      </c>
      <c r="U43" s="95">
        <f>'Balance de energía'!U42</f>
        <v>0</v>
      </c>
      <c r="V43" s="127">
        <f>'Balance de energía'!V42</f>
        <v>0</v>
      </c>
      <c r="W43" s="95">
        <f>'Balance de energía'!W42</f>
        <v>1012.8407402600001</v>
      </c>
      <c r="X43" s="126">
        <f>'Balance de energía'!X42</f>
        <v>0</v>
      </c>
      <c r="Y43" s="95">
        <f>'Balance de energía'!Y42</f>
        <v>0</v>
      </c>
      <c r="Z43" s="95">
        <f>'Balance de energía'!Z42</f>
        <v>0</v>
      </c>
      <c r="AA43" s="127">
        <f>'Balance de energía'!AA42</f>
        <v>0</v>
      </c>
      <c r="AB43" s="95">
        <f>'Balance de energía'!AB42</f>
        <v>1.3200000000000001E-4</v>
      </c>
      <c r="AC43" s="128">
        <f>'Balance de energía'!AC42</f>
        <v>0</v>
      </c>
      <c r="AD43" s="119">
        <f t="shared" si="4"/>
        <v>5819.8109274189674</v>
      </c>
    </row>
    <row r="44" spans="2:30">
      <c r="B44" s="109" t="s">
        <v>68</v>
      </c>
      <c r="C44" s="111">
        <f>'Balance de energía'!C43</f>
        <v>0</v>
      </c>
      <c r="D44" s="83">
        <f>'Balance de energía'!D43</f>
        <v>183.36118649700001</v>
      </c>
      <c r="E44" s="83">
        <f>'Balance de energía'!E43</f>
        <v>0</v>
      </c>
      <c r="F44" s="83">
        <f>'Balance de energía'!F43</f>
        <v>0</v>
      </c>
      <c r="G44" s="83">
        <f>'Balance de energía'!G43</f>
        <v>0</v>
      </c>
      <c r="H44" s="83">
        <f>'Balance de energía'!H43</f>
        <v>0</v>
      </c>
      <c r="I44" s="83">
        <f>'Balance de energía'!I43</f>
        <v>0</v>
      </c>
      <c r="J44" s="83">
        <f>'Balance de energía'!J43</f>
        <v>0</v>
      </c>
      <c r="K44" s="83">
        <f>'Balance de energía'!K43</f>
        <v>0</v>
      </c>
      <c r="L44" s="111">
        <f>'Balance de energía'!L43</f>
        <v>50211.876074042979</v>
      </c>
      <c r="M44" s="83">
        <f>'Balance de energía'!M43</f>
        <v>3815.4756522749999</v>
      </c>
      <c r="N44" s="83">
        <f>'Balance de energía'!N43</f>
        <v>37064.223434531872</v>
      </c>
      <c r="O44" s="83">
        <f>'Balance de energía'!O43</f>
        <v>73.814716394999991</v>
      </c>
      <c r="P44" s="83">
        <f>'Balance de energía'!P43</f>
        <v>283.64100473499997</v>
      </c>
      <c r="Q44" s="83">
        <f>'Balance de energía'!Q43</f>
        <v>65.025883860000022</v>
      </c>
      <c r="R44" s="83">
        <f>'Balance de energía'!R43</f>
        <v>11586.666419316005</v>
      </c>
      <c r="S44" s="83">
        <f>'Balance de energía'!S43</f>
        <v>0</v>
      </c>
      <c r="T44" s="83">
        <f>'Balance de energía'!T43</f>
        <v>0</v>
      </c>
      <c r="U44" s="83">
        <f>'Balance de energía'!U43</f>
        <v>0</v>
      </c>
      <c r="V44" s="112">
        <f>'Balance de energía'!V43</f>
        <v>0</v>
      </c>
      <c r="W44" s="83">
        <f>'Balance de energía'!W43</f>
        <v>828.60489384288007</v>
      </c>
      <c r="X44" s="111">
        <f>'Balance de energía'!X43</f>
        <v>0</v>
      </c>
      <c r="Y44" s="83">
        <f>'Balance de energía'!Y43</f>
        <v>0</v>
      </c>
      <c r="Z44" s="83">
        <f>'Balance de energía'!Z43</f>
        <v>0</v>
      </c>
      <c r="AA44" s="112">
        <f>'Balance de energía'!AA43</f>
        <v>0</v>
      </c>
      <c r="AB44" s="83">
        <f>'Balance de energía'!AB43</f>
        <v>0</v>
      </c>
      <c r="AC44" s="120">
        <f>'Balance de energía'!AC43</f>
        <v>0</v>
      </c>
      <c r="AD44" s="124">
        <f t="shared" si="4"/>
        <v>104112.68926549575</v>
      </c>
    </row>
    <row r="45" spans="2:30">
      <c r="B45" s="110" t="s">
        <v>69</v>
      </c>
      <c r="C45" s="113">
        <f>'Balance de energía'!C44</f>
        <v>0</v>
      </c>
      <c r="D45" s="84">
        <f>'Balance de energía'!D44</f>
        <v>183.36118649700001</v>
      </c>
      <c r="E45" s="84">
        <f>'Balance de energía'!E44</f>
        <v>0</v>
      </c>
      <c r="F45" s="84">
        <f>'Balance de energía'!F44</f>
        <v>0</v>
      </c>
      <c r="G45" s="84">
        <f>'Balance de energía'!G44</f>
        <v>0</v>
      </c>
      <c r="H45" s="84">
        <f>'Balance de energía'!H44</f>
        <v>0</v>
      </c>
      <c r="I45" s="84">
        <f>'Balance de energía'!I44</f>
        <v>0</v>
      </c>
      <c r="J45" s="84">
        <f>'Balance de energía'!J44</f>
        <v>0</v>
      </c>
      <c r="K45" s="84">
        <f>'Balance de energía'!K44</f>
        <v>0</v>
      </c>
      <c r="L45" s="113">
        <f>'Balance de energía'!L44</f>
        <v>47875.523334788581</v>
      </c>
      <c r="M45" s="84">
        <f>'Balance de energía'!M44</f>
        <v>19.212128302499998</v>
      </c>
      <c r="N45" s="84">
        <f>'Balance de energía'!N44</f>
        <v>37057.453627445422</v>
      </c>
      <c r="O45" s="84">
        <f>'Balance de energía'!O44</f>
        <v>72.807634484999994</v>
      </c>
      <c r="P45" s="84">
        <f>'Balance de energía'!P44</f>
        <v>279.98474349999998</v>
      </c>
      <c r="Q45" s="84">
        <f>'Balance de energía'!Q44</f>
        <v>0.20747999999999997</v>
      </c>
      <c r="R45" s="84">
        <f>'Balance de energía'!R44</f>
        <v>0.74625300000000006</v>
      </c>
      <c r="S45" s="84">
        <f>'Balance de energía'!S44</f>
        <v>0</v>
      </c>
      <c r="T45" s="84">
        <f>'Balance de energía'!T44</f>
        <v>0</v>
      </c>
      <c r="U45" s="84">
        <f>'Balance de energía'!U44</f>
        <v>0</v>
      </c>
      <c r="V45" s="114">
        <f>'Balance de energía'!V44</f>
        <v>0</v>
      </c>
      <c r="W45" s="84">
        <f>'Balance de energía'!W44</f>
        <v>55.902921419999991</v>
      </c>
      <c r="X45" s="113">
        <f>'Balance de energía'!X44</f>
        <v>0</v>
      </c>
      <c r="Y45" s="84">
        <f>'Balance de energía'!Y44</f>
        <v>0</v>
      </c>
      <c r="Z45" s="84">
        <f>'Balance de energía'!Z44</f>
        <v>0</v>
      </c>
      <c r="AA45" s="114">
        <f>'Balance de energía'!AA44</f>
        <v>0</v>
      </c>
      <c r="AB45" s="84">
        <f>'Balance de energía'!AB44</f>
        <v>0</v>
      </c>
      <c r="AC45" s="121">
        <f>'Balance de energía'!AC44</f>
        <v>0</v>
      </c>
      <c r="AD45" s="118">
        <f t="shared" si="4"/>
        <v>85545.199309438496</v>
      </c>
    </row>
    <row r="46" spans="2:30">
      <c r="B46" s="110" t="s">
        <v>70</v>
      </c>
      <c r="C46" s="113">
        <f>'Balance de energía'!C45</f>
        <v>0</v>
      </c>
      <c r="D46" s="84">
        <f>'Balance de energía'!D45</f>
        <v>0</v>
      </c>
      <c r="E46" s="84">
        <f>'Balance de energía'!E45</f>
        <v>0</v>
      </c>
      <c r="F46" s="84">
        <f>'Balance de energía'!F45</f>
        <v>0</v>
      </c>
      <c r="G46" s="84">
        <f>'Balance de energía'!G45</f>
        <v>0</v>
      </c>
      <c r="H46" s="84">
        <f>'Balance de energía'!H45</f>
        <v>0</v>
      </c>
      <c r="I46" s="84">
        <f>'Balance de energía'!I45</f>
        <v>0</v>
      </c>
      <c r="J46" s="84">
        <f>'Balance de energía'!J45</f>
        <v>0</v>
      </c>
      <c r="K46" s="84">
        <f>'Balance de energía'!K45</f>
        <v>0</v>
      </c>
      <c r="L46" s="113">
        <f>'Balance de energía'!L45</f>
        <v>450.99534953854391</v>
      </c>
      <c r="M46" s="84">
        <f>'Balance de energía'!M45</f>
        <v>0</v>
      </c>
      <c r="N46" s="84">
        <f>'Balance de energía'!N45</f>
        <v>0</v>
      </c>
      <c r="O46" s="84">
        <f>'Balance de energía'!O45</f>
        <v>0</v>
      </c>
      <c r="P46" s="84">
        <f>'Balance de energía'!P45</f>
        <v>0</v>
      </c>
      <c r="Q46" s="84">
        <f>'Balance de energía'!Q45</f>
        <v>0</v>
      </c>
      <c r="R46" s="84">
        <f>'Balance de energía'!R45</f>
        <v>0</v>
      </c>
      <c r="S46" s="84">
        <f>'Balance de energía'!S45</f>
        <v>0</v>
      </c>
      <c r="T46" s="84">
        <f>'Balance de energía'!T45</f>
        <v>0</v>
      </c>
      <c r="U46" s="84">
        <f>'Balance de energía'!U45</f>
        <v>0</v>
      </c>
      <c r="V46" s="114">
        <f>'Balance de energía'!V45</f>
        <v>0</v>
      </c>
      <c r="W46" s="84">
        <f>'Balance de energía'!W45</f>
        <v>393.10303558000004</v>
      </c>
      <c r="X46" s="113">
        <f>'Balance de energía'!X45</f>
        <v>0</v>
      </c>
      <c r="Y46" s="84">
        <f>'Balance de energía'!Y45</f>
        <v>0</v>
      </c>
      <c r="Z46" s="84">
        <f>'Balance de energía'!Z45</f>
        <v>0</v>
      </c>
      <c r="AA46" s="114">
        <f>'Balance de energía'!AA45</f>
        <v>0</v>
      </c>
      <c r="AB46" s="84">
        <f>'Balance de energía'!AB45</f>
        <v>0</v>
      </c>
      <c r="AC46" s="121">
        <f>'Balance de energía'!AC45</f>
        <v>0</v>
      </c>
      <c r="AD46" s="118">
        <f t="shared" si="4"/>
        <v>844.098385118544</v>
      </c>
    </row>
    <row r="47" spans="2:30">
      <c r="B47" s="110" t="s">
        <v>71</v>
      </c>
      <c r="C47" s="113">
        <f>'Balance de energía'!C46</f>
        <v>0</v>
      </c>
      <c r="D47" s="84">
        <f>'Balance de energía'!D46</f>
        <v>0</v>
      </c>
      <c r="E47" s="84">
        <f>'Balance de energía'!E46</f>
        <v>0</v>
      </c>
      <c r="F47" s="84">
        <f>'Balance de energía'!F46</f>
        <v>0</v>
      </c>
      <c r="G47" s="84">
        <f>'Balance de energía'!G46</f>
        <v>0</v>
      </c>
      <c r="H47" s="84">
        <f>'Balance de energía'!H46</f>
        <v>0</v>
      </c>
      <c r="I47" s="84">
        <f>'Balance de energía'!I46</f>
        <v>0</v>
      </c>
      <c r="J47" s="84">
        <f>'Balance de energía'!J46</f>
        <v>0</v>
      </c>
      <c r="K47" s="84">
        <f>'Balance de energía'!K46</f>
        <v>0</v>
      </c>
      <c r="L47" s="113">
        <f>'Balance de energía'!L46</f>
        <v>1781.3102171718556</v>
      </c>
      <c r="M47" s="84">
        <f>'Balance de energía'!M46</f>
        <v>3796.2635239725</v>
      </c>
      <c r="N47" s="84">
        <f>'Balance de energía'!N46</f>
        <v>2.4757718864480003</v>
      </c>
      <c r="O47" s="84">
        <f>'Balance de energía'!O46</f>
        <v>1.0070819100000001</v>
      </c>
      <c r="P47" s="84">
        <f>'Balance de energía'!P46</f>
        <v>1.8243775000000002</v>
      </c>
      <c r="Q47" s="84">
        <f>'Balance de energía'!Q46</f>
        <v>0</v>
      </c>
      <c r="R47" s="84">
        <f>'Balance de energía'!R46</f>
        <v>0</v>
      </c>
      <c r="S47" s="84">
        <f>'Balance de energía'!S46</f>
        <v>0</v>
      </c>
      <c r="T47" s="84">
        <f>'Balance de energía'!T46</f>
        <v>0</v>
      </c>
      <c r="U47" s="84">
        <f>'Balance de energía'!U46</f>
        <v>0</v>
      </c>
      <c r="V47" s="114">
        <f>'Balance de energía'!V46</f>
        <v>0</v>
      </c>
      <c r="W47" s="84">
        <f>'Balance de energía'!W46</f>
        <v>17.415936540000001</v>
      </c>
      <c r="X47" s="113">
        <f>'Balance de energía'!X46</f>
        <v>0</v>
      </c>
      <c r="Y47" s="84">
        <f>'Balance de energía'!Y46</f>
        <v>0</v>
      </c>
      <c r="Z47" s="84">
        <f>'Balance de energía'!Z46</f>
        <v>0</v>
      </c>
      <c r="AA47" s="114">
        <f>'Balance de energía'!AA46</f>
        <v>0</v>
      </c>
      <c r="AB47" s="84">
        <f>'Balance de energía'!AB46</f>
        <v>0</v>
      </c>
      <c r="AC47" s="121">
        <f>'Balance de energía'!AC46</f>
        <v>0</v>
      </c>
      <c r="AD47" s="118">
        <f t="shared" si="4"/>
        <v>5600.296908980803</v>
      </c>
    </row>
    <row r="48" spans="2:30">
      <c r="B48" s="110" t="s">
        <v>72</v>
      </c>
      <c r="C48" s="113">
        <f>'Balance de energía'!C47</f>
        <v>0</v>
      </c>
      <c r="D48" s="84">
        <f>'Balance de energía'!D47</f>
        <v>0</v>
      </c>
      <c r="E48" s="84">
        <f>'Balance de energía'!E47</f>
        <v>0</v>
      </c>
      <c r="F48" s="84">
        <f>'Balance de energía'!F47</f>
        <v>0</v>
      </c>
      <c r="G48" s="84">
        <f>'Balance de energía'!G47</f>
        <v>0</v>
      </c>
      <c r="H48" s="84">
        <f>'Balance de energía'!H47</f>
        <v>0</v>
      </c>
      <c r="I48" s="84">
        <f>'Balance de energía'!I47</f>
        <v>0</v>
      </c>
      <c r="J48" s="84">
        <f>'Balance de energía'!J47</f>
        <v>0</v>
      </c>
      <c r="K48" s="84">
        <f>'Balance de energía'!K47</f>
        <v>0</v>
      </c>
      <c r="L48" s="113">
        <f>'Balance de energía'!L47</f>
        <v>104.04428840400001</v>
      </c>
      <c r="M48" s="84">
        <f>'Balance de energía'!M47</f>
        <v>0</v>
      </c>
      <c r="N48" s="84">
        <f>'Balance de energía'!N47</f>
        <v>4.2940351999999997</v>
      </c>
      <c r="O48" s="84">
        <f>'Balance de energía'!O47</f>
        <v>0</v>
      </c>
      <c r="P48" s="84">
        <f>'Balance de energía'!P47</f>
        <v>1.3486823349999999</v>
      </c>
      <c r="Q48" s="84">
        <f>'Balance de energía'!Q47</f>
        <v>64.818403860000018</v>
      </c>
      <c r="R48" s="84">
        <f>'Balance de energía'!R47</f>
        <v>11585.920166316006</v>
      </c>
      <c r="S48" s="84">
        <f>'Balance de energía'!S47</f>
        <v>0</v>
      </c>
      <c r="T48" s="84">
        <f>'Balance de energía'!T47</f>
        <v>0</v>
      </c>
      <c r="U48" s="84">
        <f>'Balance de energía'!U47</f>
        <v>0</v>
      </c>
      <c r="V48" s="114">
        <f>'Balance de energía'!V47</f>
        <v>0</v>
      </c>
      <c r="W48" s="84">
        <f>'Balance de energía'!W47</f>
        <v>0</v>
      </c>
      <c r="X48" s="113">
        <f>'Balance de energía'!X47</f>
        <v>0</v>
      </c>
      <c r="Y48" s="84">
        <f>'Balance de energía'!Y47</f>
        <v>0</v>
      </c>
      <c r="Z48" s="84">
        <f>'Balance de energía'!Z47</f>
        <v>0</v>
      </c>
      <c r="AA48" s="114">
        <f>'Balance de energía'!AA47</f>
        <v>0</v>
      </c>
      <c r="AB48" s="84">
        <f>'Balance de energía'!AB47</f>
        <v>0</v>
      </c>
      <c r="AC48" s="121">
        <f>'Balance de energía'!AC47</f>
        <v>0</v>
      </c>
      <c r="AD48" s="118">
        <f t="shared" si="4"/>
        <v>11760.425576115005</v>
      </c>
    </row>
    <row r="49" spans="2:30">
      <c r="B49" s="129" t="s">
        <v>431</v>
      </c>
      <c r="C49" s="126">
        <f>'Balance de energía'!C48</f>
        <v>0</v>
      </c>
      <c r="D49" s="95">
        <f>'Balance de energía'!D48</f>
        <v>0</v>
      </c>
      <c r="E49" s="95">
        <f>'Balance de energía'!E48</f>
        <v>0</v>
      </c>
      <c r="F49" s="95">
        <f>'Balance de energía'!F48</f>
        <v>0</v>
      </c>
      <c r="G49" s="95">
        <f>'Balance de energía'!G48</f>
        <v>0</v>
      </c>
      <c r="H49" s="95">
        <f>'Balance de energía'!H48</f>
        <v>0</v>
      </c>
      <c r="I49" s="95">
        <f>'Balance de energía'!I48</f>
        <v>0</v>
      </c>
      <c r="J49" s="95">
        <f>'Balance de energía'!J48</f>
        <v>0</v>
      </c>
      <c r="K49" s="95">
        <f>'Balance de energía'!K48</f>
        <v>0</v>
      </c>
      <c r="L49" s="126">
        <f>'Balance de energía'!L48</f>
        <v>2.8841400000000007E-3</v>
      </c>
      <c r="M49" s="95">
        <f>'Balance de energía'!M48</f>
        <v>0</v>
      </c>
      <c r="N49" s="95">
        <f>'Balance de energía'!N48</f>
        <v>0</v>
      </c>
      <c r="O49" s="95">
        <f>'Balance de energía'!O48</f>
        <v>0</v>
      </c>
      <c r="P49" s="95">
        <f>'Balance de energía'!P48</f>
        <v>0.4832014</v>
      </c>
      <c r="Q49" s="95">
        <f>'Balance de energía'!Q48</f>
        <v>0</v>
      </c>
      <c r="R49" s="95">
        <f>'Balance de energía'!R48</f>
        <v>0</v>
      </c>
      <c r="S49" s="95">
        <f>'Balance de energía'!S48</f>
        <v>0</v>
      </c>
      <c r="T49" s="95">
        <f>'Balance de energía'!T48</f>
        <v>0</v>
      </c>
      <c r="U49" s="95">
        <f>'Balance de energía'!U48</f>
        <v>0</v>
      </c>
      <c r="V49" s="127">
        <f>'Balance de energía'!V48</f>
        <v>0</v>
      </c>
      <c r="W49" s="95">
        <f>'Balance de energía'!W48</f>
        <v>362.18300030288003</v>
      </c>
      <c r="X49" s="126">
        <f>'Balance de energía'!X48</f>
        <v>0</v>
      </c>
      <c r="Y49" s="95">
        <f>'Balance de energía'!Y48</f>
        <v>0</v>
      </c>
      <c r="Z49" s="95">
        <f>'Balance de energía'!Z48</f>
        <v>0</v>
      </c>
      <c r="AA49" s="127">
        <f>'Balance de energía'!AA48</f>
        <v>0</v>
      </c>
      <c r="AB49" s="95">
        <f>'Balance de energía'!AB48</f>
        <v>0</v>
      </c>
      <c r="AC49" s="128">
        <f>'Balance de energía'!AC48</f>
        <v>0</v>
      </c>
      <c r="AD49" s="119">
        <f t="shared" si="4"/>
        <v>362.66908584288001</v>
      </c>
    </row>
    <row r="50" spans="2:30">
      <c r="B50" s="41" t="s">
        <v>73</v>
      </c>
      <c r="C50" s="111">
        <f>'Balance de energía'!C49</f>
        <v>0</v>
      </c>
      <c r="D50" s="83">
        <f>'Balance de energía'!D49</f>
        <v>7173.4373611840001</v>
      </c>
      <c r="E50" s="83">
        <f>'Balance de energía'!E49</f>
        <v>0</v>
      </c>
      <c r="F50" s="83">
        <f>'Balance de energía'!F49</f>
        <v>17603.646542335944</v>
      </c>
      <c r="G50" s="83">
        <f>'Balance de energía'!G49</f>
        <v>0</v>
      </c>
      <c r="H50" s="83">
        <f>'Balance de energía'!H49</f>
        <v>0</v>
      </c>
      <c r="I50" s="83">
        <f>'Balance de energía'!I49</f>
        <v>0</v>
      </c>
      <c r="J50" s="83">
        <f>'Balance de energía'!J49</f>
        <v>92.829525600000011</v>
      </c>
      <c r="K50" s="83">
        <f>'Balance de energía'!K49</f>
        <v>0</v>
      </c>
      <c r="L50" s="111">
        <f>'Balance de energía'!L49</f>
        <v>5183.8578480168835</v>
      </c>
      <c r="M50" s="83">
        <f>'Balance de energía'!M49</f>
        <v>107.874441045</v>
      </c>
      <c r="N50" s="83">
        <f>'Balance de energía'!N49</f>
        <v>0</v>
      </c>
      <c r="O50" s="83">
        <f>'Balance de energía'!O49</f>
        <v>1281.9498978690003</v>
      </c>
      <c r="P50" s="83">
        <f>'Balance de energía'!P49</f>
        <v>12315.600453021805</v>
      </c>
      <c r="Q50" s="83">
        <f>'Balance de energía'!Q49</f>
        <v>0.82042380000000004</v>
      </c>
      <c r="R50" s="83">
        <f>'Balance de energía'!R49</f>
        <v>37.968597396000007</v>
      </c>
      <c r="S50" s="83">
        <f>'Balance de energía'!S49</f>
        <v>0</v>
      </c>
      <c r="T50" s="83">
        <f>'Balance de energía'!T49</f>
        <v>0</v>
      </c>
      <c r="U50" s="83">
        <f>'Balance de energía'!U49</f>
        <v>0</v>
      </c>
      <c r="V50" s="112">
        <f>'Balance de energía'!V49</f>
        <v>0</v>
      </c>
      <c r="W50" s="83">
        <f>'Balance de energía'!W49</f>
        <v>21001.8689817536</v>
      </c>
      <c r="X50" s="111">
        <f>'Balance de energía'!X49</f>
        <v>0</v>
      </c>
      <c r="Y50" s="83">
        <f>'Balance de energía'!Y49</f>
        <v>0</v>
      </c>
      <c r="Z50" s="83">
        <f>'Balance de energía'!Z49</f>
        <v>0</v>
      </c>
      <c r="AA50" s="112">
        <f>'Balance de energía'!AA49</f>
        <v>0</v>
      </c>
      <c r="AB50" s="83">
        <f>'Balance de energía'!AB49</f>
        <v>14.13631601</v>
      </c>
      <c r="AC50" s="120">
        <f>'Balance de energía'!AC49</f>
        <v>0</v>
      </c>
      <c r="AD50" s="124">
        <f t="shared" si="4"/>
        <v>64813.990388032238</v>
      </c>
    </row>
    <row r="51" spans="2:30">
      <c r="B51" s="110" t="s">
        <v>74</v>
      </c>
      <c r="C51" s="113">
        <f>'Balance de energía'!C50</f>
        <v>0</v>
      </c>
      <c r="D51" s="84">
        <f>'Balance de energía'!D50</f>
        <v>1438.7597607570001</v>
      </c>
      <c r="E51" s="84">
        <f>'Balance de energía'!E50</f>
        <v>0</v>
      </c>
      <c r="F51" s="84">
        <f>'Balance de energía'!F50</f>
        <v>54.899114687770499</v>
      </c>
      <c r="G51" s="84">
        <f>'Balance de energía'!G50</f>
        <v>0</v>
      </c>
      <c r="H51" s="84">
        <f>'Balance de energía'!H50</f>
        <v>0</v>
      </c>
      <c r="I51" s="84">
        <f>'Balance de energía'!I50</f>
        <v>0</v>
      </c>
      <c r="J51" s="84">
        <f>'Balance de energía'!J50</f>
        <v>34.6171224</v>
      </c>
      <c r="K51" s="84">
        <f>'Balance de energía'!K50</f>
        <v>0</v>
      </c>
      <c r="L51" s="113">
        <f>'Balance de energía'!L50</f>
        <v>4703.6154955464153</v>
      </c>
      <c r="M51" s="84">
        <f>'Balance de energía'!M50</f>
        <v>107.874441045</v>
      </c>
      <c r="N51" s="84">
        <f>'Balance de energía'!N50</f>
        <v>0</v>
      </c>
      <c r="O51" s="84">
        <f>'Balance de energía'!O50</f>
        <v>40.213784961000002</v>
      </c>
      <c r="P51" s="84">
        <f>'Balance de energía'!P50</f>
        <v>1956.0147837438999</v>
      </c>
      <c r="Q51" s="84">
        <f>'Balance de energía'!Q50</f>
        <v>0.25879938000000002</v>
      </c>
      <c r="R51" s="84">
        <f>'Balance de energía'!R50</f>
        <v>23.634389952000003</v>
      </c>
      <c r="S51" s="84">
        <f>'Balance de energía'!S50</f>
        <v>0</v>
      </c>
      <c r="T51" s="84">
        <f>'Balance de energía'!T50</f>
        <v>0</v>
      </c>
      <c r="U51" s="84">
        <f>'Balance de energía'!U50</f>
        <v>0</v>
      </c>
      <c r="V51" s="114">
        <f>'Balance de energía'!V50</f>
        <v>0</v>
      </c>
      <c r="W51" s="84">
        <f>'Balance de energía'!W50</f>
        <v>7515.2589834071996</v>
      </c>
      <c r="X51" s="113">
        <f>'Balance de energía'!X50</f>
        <v>0</v>
      </c>
      <c r="Y51" s="84">
        <f>'Balance de energía'!Y50</f>
        <v>0</v>
      </c>
      <c r="Z51" s="84">
        <f>'Balance de energía'!Z50</f>
        <v>0</v>
      </c>
      <c r="AA51" s="114">
        <f>'Balance de energía'!AA50</f>
        <v>0</v>
      </c>
      <c r="AB51" s="84">
        <f>'Balance de energía'!AB50</f>
        <v>9.761650999999999E-2</v>
      </c>
      <c r="AC51" s="121">
        <f>'Balance de energía'!AC50</f>
        <v>0</v>
      </c>
      <c r="AD51" s="118">
        <f t="shared" si="4"/>
        <v>15875.244292390285</v>
      </c>
    </row>
    <row r="52" spans="2:30">
      <c r="B52" s="110" t="s">
        <v>75</v>
      </c>
      <c r="C52" s="113">
        <f>'Balance de energía'!C51</f>
        <v>0</v>
      </c>
      <c r="D52" s="84">
        <f>'Balance de energía'!D51</f>
        <v>414.91146173300001</v>
      </c>
      <c r="E52" s="84">
        <f>'Balance de energía'!E51</f>
        <v>0</v>
      </c>
      <c r="F52" s="84">
        <f>'Balance de energía'!F51</f>
        <v>59.428035531374768</v>
      </c>
      <c r="G52" s="84">
        <f>'Balance de energía'!G51</f>
        <v>0</v>
      </c>
      <c r="H52" s="84">
        <f>'Balance de energía'!H51</f>
        <v>0</v>
      </c>
      <c r="I52" s="84">
        <f>'Balance de energía'!I51</f>
        <v>0</v>
      </c>
      <c r="J52" s="84">
        <f>'Balance de energía'!J51</f>
        <v>0</v>
      </c>
      <c r="K52" s="84">
        <f>'Balance de energía'!K51</f>
        <v>0</v>
      </c>
      <c r="L52" s="113">
        <f>'Balance de energía'!L51</f>
        <v>420.67828899599994</v>
      </c>
      <c r="M52" s="84">
        <f>'Balance de energía'!M51</f>
        <v>0</v>
      </c>
      <c r="N52" s="84">
        <f>'Balance de energía'!N51</f>
        <v>0</v>
      </c>
      <c r="O52" s="84">
        <f>'Balance de energía'!O51</f>
        <v>1.7982000000000002E-3</v>
      </c>
      <c r="P52" s="84">
        <f>'Balance de energía'!P51</f>
        <v>252.25097480000005</v>
      </c>
      <c r="Q52" s="84">
        <f>'Balance de energía'!Q51</f>
        <v>0.56162442000000001</v>
      </c>
      <c r="R52" s="84">
        <f>'Balance de energía'!R51</f>
        <v>14.334207444000004</v>
      </c>
      <c r="S52" s="84">
        <f>'Balance de energía'!S51</f>
        <v>0</v>
      </c>
      <c r="T52" s="84">
        <f>'Balance de energía'!T51</f>
        <v>0</v>
      </c>
      <c r="U52" s="84">
        <f>'Balance de energía'!U51</f>
        <v>0</v>
      </c>
      <c r="V52" s="114">
        <f>'Balance de energía'!V51</f>
        <v>0</v>
      </c>
      <c r="W52" s="84">
        <f>'Balance de energía'!W51</f>
        <v>1835.1935786362008</v>
      </c>
      <c r="X52" s="113">
        <f>'Balance de energía'!X51</f>
        <v>0</v>
      </c>
      <c r="Y52" s="84">
        <f>'Balance de energía'!Y51</f>
        <v>0</v>
      </c>
      <c r="Z52" s="84">
        <f>'Balance de energía'!Z51</f>
        <v>0</v>
      </c>
      <c r="AA52" s="114">
        <f>'Balance de energía'!AA51</f>
        <v>0</v>
      </c>
      <c r="AB52" s="84">
        <f>'Balance de energía'!AB51</f>
        <v>0</v>
      </c>
      <c r="AC52" s="121">
        <f>'Balance de energía'!AC51</f>
        <v>0</v>
      </c>
      <c r="AD52" s="118">
        <f t="shared" si="4"/>
        <v>2997.3599697605755</v>
      </c>
    </row>
    <row r="53" spans="2:30">
      <c r="B53" s="110" t="s">
        <v>432</v>
      </c>
      <c r="C53" s="113">
        <f>'Balance de energía'!C52</f>
        <v>0</v>
      </c>
      <c r="D53" s="84">
        <f>'Balance de energía'!D52</f>
        <v>0</v>
      </c>
      <c r="E53" s="84">
        <f>'Balance de energía'!E52</f>
        <v>0</v>
      </c>
      <c r="F53" s="84">
        <f>'Balance de energía'!F52</f>
        <v>4.1089999999999995E-2</v>
      </c>
      <c r="G53" s="84">
        <f>'Balance de energía'!G52</f>
        <v>0</v>
      </c>
      <c r="H53" s="84">
        <f>'Balance de energía'!H52</f>
        <v>0</v>
      </c>
      <c r="I53" s="84">
        <f>'Balance de energía'!I52</f>
        <v>0</v>
      </c>
      <c r="J53" s="84">
        <f>'Balance de energía'!J52</f>
        <v>50.214024000000009</v>
      </c>
      <c r="K53" s="84">
        <f>'Balance de energía'!K52</f>
        <v>0</v>
      </c>
      <c r="L53" s="113">
        <f>'Balance de energía'!L52</f>
        <v>59.564063474468604</v>
      </c>
      <c r="M53" s="84">
        <f>'Balance de energía'!M52</f>
        <v>0</v>
      </c>
      <c r="N53" s="84">
        <f>'Balance de energía'!N52</f>
        <v>0</v>
      </c>
      <c r="O53" s="84">
        <f>'Balance de energía'!O52</f>
        <v>0</v>
      </c>
      <c r="P53" s="84">
        <f>'Balance de energía'!P52</f>
        <v>3.2327570000000008</v>
      </c>
      <c r="Q53" s="84">
        <f>'Balance de energía'!Q52</f>
        <v>0</v>
      </c>
      <c r="R53" s="84">
        <f>'Balance de energía'!R52</f>
        <v>0</v>
      </c>
      <c r="S53" s="84">
        <f>'Balance de energía'!S52</f>
        <v>0</v>
      </c>
      <c r="T53" s="84">
        <f>'Balance de energía'!T52</f>
        <v>0</v>
      </c>
      <c r="U53" s="84">
        <f>'Balance de energía'!U52</f>
        <v>0</v>
      </c>
      <c r="V53" s="114">
        <f>'Balance de energía'!V52</f>
        <v>0</v>
      </c>
      <c r="W53" s="84">
        <f>'Balance de energía'!W52</f>
        <v>838.46715787280004</v>
      </c>
      <c r="X53" s="113">
        <f>'Balance de energía'!X52</f>
        <v>0</v>
      </c>
      <c r="Y53" s="84">
        <f>'Balance de energía'!Y52</f>
        <v>0</v>
      </c>
      <c r="Z53" s="84">
        <f>'Balance de energía'!Z52</f>
        <v>0</v>
      </c>
      <c r="AA53" s="114">
        <f>'Balance de energía'!AA52</f>
        <v>0</v>
      </c>
      <c r="AB53" s="84">
        <f>'Balance de energía'!AB52</f>
        <v>0</v>
      </c>
      <c r="AC53" s="121">
        <f>'Balance de energía'!AC52</f>
        <v>0</v>
      </c>
      <c r="AD53" s="118">
        <f t="shared" si="4"/>
        <v>951.51909234726861</v>
      </c>
    </row>
    <row r="54" spans="2:30">
      <c r="B54" s="129" t="s">
        <v>76</v>
      </c>
      <c r="C54" s="126">
        <f>'Balance de energía'!C53</f>
        <v>0</v>
      </c>
      <c r="D54" s="95">
        <f>'Balance de energía'!D53</f>
        <v>5319.7661386939999</v>
      </c>
      <c r="E54" s="95">
        <f>'Balance de energía'!E53</f>
        <v>0</v>
      </c>
      <c r="F54" s="95">
        <f>'Balance de energía'!F53</f>
        <v>17489.2783021168</v>
      </c>
      <c r="G54" s="95">
        <f>'Balance de energía'!G53</f>
        <v>0</v>
      </c>
      <c r="H54" s="95">
        <f>'Balance de energía'!H53</f>
        <v>0</v>
      </c>
      <c r="I54" s="95">
        <f>'Balance de energía'!I53</f>
        <v>0</v>
      </c>
      <c r="J54" s="95">
        <f>'Balance de energía'!J53</f>
        <v>7.9983792000000005</v>
      </c>
      <c r="K54" s="95">
        <f>'Balance de energía'!K53</f>
        <v>0</v>
      </c>
      <c r="L54" s="126">
        <f>'Balance de energía'!L53</f>
        <v>0</v>
      </c>
      <c r="M54" s="95">
        <f>'Balance de energía'!M53</f>
        <v>0</v>
      </c>
      <c r="N54" s="95">
        <f>'Balance de energía'!N53</f>
        <v>0</v>
      </c>
      <c r="O54" s="95">
        <f>'Balance de energía'!O53</f>
        <v>1241.7343147080003</v>
      </c>
      <c r="P54" s="95">
        <f>'Balance de energía'!P53</f>
        <v>10104.101937477904</v>
      </c>
      <c r="Q54" s="95">
        <f>'Balance de energía'!Q53</f>
        <v>0</v>
      </c>
      <c r="R54" s="95">
        <f>'Balance de energía'!R53</f>
        <v>0</v>
      </c>
      <c r="S54" s="95">
        <f>'Balance de energía'!S53</f>
        <v>0</v>
      </c>
      <c r="T54" s="95">
        <f>'Balance de energía'!T53</f>
        <v>0</v>
      </c>
      <c r="U54" s="95">
        <f>'Balance de energía'!U53</f>
        <v>0</v>
      </c>
      <c r="V54" s="127">
        <f>'Balance de energía'!V53</f>
        <v>0</v>
      </c>
      <c r="W54" s="95">
        <f>'Balance de energía'!W53</f>
        <v>10812.949261837399</v>
      </c>
      <c r="X54" s="126">
        <f>'Balance de energía'!X53</f>
        <v>0</v>
      </c>
      <c r="Y54" s="95">
        <f>'Balance de energía'!Y53</f>
        <v>0</v>
      </c>
      <c r="Z54" s="95">
        <f>'Balance de energía'!Z53</f>
        <v>0</v>
      </c>
      <c r="AA54" s="127">
        <f>'Balance de energía'!AA53</f>
        <v>0</v>
      </c>
      <c r="AB54" s="95">
        <f>'Balance de energía'!AB53</f>
        <v>14.0386995</v>
      </c>
      <c r="AC54" s="128">
        <f>'Balance de energía'!AC53</f>
        <v>0</v>
      </c>
      <c r="AD54" s="119">
        <f t="shared" si="4"/>
        <v>44989.867033534101</v>
      </c>
    </row>
    <row r="55" spans="2:30">
      <c r="B55" s="132" t="s">
        <v>77</v>
      </c>
      <c r="C55" s="115">
        <f>'Balance de energía'!C54</f>
        <v>0</v>
      </c>
      <c r="D55" s="108">
        <f>'Balance de energía'!D54</f>
        <v>0</v>
      </c>
      <c r="E55" s="108">
        <f>'Balance de energía'!E54</f>
        <v>0</v>
      </c>
      <c r="F55" s="108">
        <f>'Balance de energía'!F54</f>
        <v>0</v>
      </c>
      <c r="G55" s="108">
        <f>'Balance de energía'!G54</f>
        <v>0</v>
      </c>
      <c r="H55" s="108">
        <f>'Balance de energía'!H54</f>
        <v>0</v>
      </c>
      <c r="I55" s="108">
        <f>'Balance de energía'!I54</f>
        <v>0</v>
      </c>
      <c r="J55" s="108">
        <f>'Balance de energía'!J54</f>
        <v>0</v>
      </c>
      <c r="K55" s="108">
        <f>'Balance de energía'!K54</f>
        <v>0</v>
      </c>
      <c r="L55" s="115">
        <f>'Balance de energía'!L54</f>
        <v>0</v>
      </c>
      <c r="M55" s="108">
        <f>'Balance de energía'!M54</f>
        <v>0</v>
      </c>
      <c r="N55" s="108">
        <f>'Balance de energía'!N54</f>
        <v>0</v>
      </c>
      <c r="O55" s="108">
        <f>'Balance de energía'!O54</f>
        <v>0</v>
      </c>
      <c r="P55" s="108">
        <f>'Balance de energía'!P54</f>
        <v>0</v>
      </c>
      <c r="Q55" s="108">
        <f>'Balance de energía'!Q54</f>
        <v>0</v>
      </c>
      <c r="R55" s="108">
        <f>'Balance de energía'!R54</f>
        <v>0</v>
      </c>
      <c r="S55" s="108">
        <f>'Balance de energía'!S54</f>
        <v>0</v>
      </c>
      <c r="T55" s="108">
        <f>'Balance de energía'!T54</f>
        <v>0</v>
      </c>
      <c r="U55" s="108">
        <f>'Balance de energía'!U54</f>
        <v>0</v>
      </c>
      <c r="V55" s="116">
        <f>'Balance de energía'!V54</f>
        <v>1677.2364818379997</v>
      </c>
      <c r="W55" s="108">
        <f>'Balance de energía'!W54</f>
        <v>0</v>
      </c>
      <c r="X55" s="115">
        <f>'Balance de energía'!X54</f>
        <v>0</v>
      </c>
      <c r="Y55" s="108">
        <f>'Balance de energía'!Y54</f>
        <v>0</v>
      </c>
      <c r="Z55" s="108">
        <f>'Balance de energía'!Z54</f>
        <v>0</v>
      </c>
      <c r="AA55" s="116">
        <f>'Balance de energía'!AA54</f>
        <v>0</v>
      </c>
      <c r="AB55" s="108">
        <f>'Balance de energía'!AB54</f>
        <v>0</v>
      </c>
      <c r="AC55" s="122">
        <f>'Balance de energía'!AC54</f>
        <v>0</v>
      </c>
      <c r="AD55" s="125">
        <f t="shared" si="4"/>
        <v>1677.2364818379997</v>
      </c>
    </row>
    <row r="58" spans="2:30">
      <c r="B58" s="68" t="s">
        <v>434</v>
      </c>
    </row>
  </sheetData>
  <mergeCells count="7">
    <mergeCell ref="C7:K7"/>
    <mergeCell ref="AD7:AD8"/>
    <mergeCell ref="L7:V7"/>
    <mergeCell ref="W7:W8"/>
    <mergeCell ref="X7:AA7"/>
    <mergeCell ref="AB7:AB8"/>
    <mergeCell ref="AC7:AC8"/>
  </mergeCells>
  <hyperlinks>
    <hyperlink ref="B5" location="Índice!A1" display="VOLVER A INDIC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showGridLines="0" tabSelected="1" zoomScale="85" zoomScaleNormal="85" workbookViewId="0">
      <pane xSplit="2" ySplit="2" topLeftCell="C3" activePane="bottomRight" state="frozen"/>
      <selection pane="topRight" activeCell="C1" sqref="C1"/>
      <selection pane="bottomLeft" activeCell="A3" sqref="A3"/>
      <selection pane="bottomRight" activeCell="B1" sqref="B1:B2"/>
    </sheetView>
  </sheetViews>
  <sheetFormatPr baseColWidth="10" defaultColWidth="9.140625" defaultRowHeight="12.75"/>
  <cols>
    <col min="1" max="1" width="19.85546875" style="636" bestFit="1" customWidth="1"/>
    <col min="2" max="2" width="36.28515625" style="636" bestFit="1" customWidth="1"/>
    <col min="3" max="3" width="25.7109375" style="636" bestFit="1" customWidth="1"/>
    <col min="4" max="4" width="9.42578125" style="636" bestFit="1" customWidth="1"/>
    <col min="5" max="5" width="6.5703125" style="636" bestFit="1" customWidth="1"/>
    <col min="6" max="6" width="7.5703125" style="636" bestFit="1" customWidth="1"/>
    <col min="7" max="8" width="6.5703125" style="636" bestFit="1" customWidth="1"/>
    <col min="9" max="9" width="10.5703125" style="636" bestFit="1" customWidth="1"/>
    <col min="10" max="10" width="6.140625" style="636" bestFit="1" customWidth="1"/>
    <col min="11" max="11" width="8.5703125" style="636" bestFit="1" customWidth="1"/>
    <col min="12" max="12" width="25.85546875" style="636" bestFit="1" customWidth="1"/>
    <col min="13" max="13" width="10" style="636" bestFit="1" customWidth="1"/>
    <col min="14" max="14" width="9.42578125" style="636" bestFit="1" customWidth="1"/>
    <col min="15" max="15" width="7.85546875" style="636" bestFit="1" customWidth="1"/>
    <col min="16" max="16" width="9.85546875" style="636" bestFit="1" customWidth="1"/>
    <col min="17" max="17" width="9.42578125" style="636" bestFit="1" customWidth="1"/>
    <col min="18" max="18" width="9.85546875" style="636" bestFit="1" customWidth="1"/>
    <col min="19" max="19" width="5.28515625" style="636" bestFit="1" customWidth="1"/>
    <col min="20" max="20" width="7.5703125" style="636" bestFit="1" customWidth="1"/>
    <col min="21" max="21" width="7.85546875" style="636" bestFit="1" customWidth="1"/>
    <col min="22" max="22" width="7.42578125" style="636" bestFit="1" customWidth="1"/>
    <col min="23" max="23" width="9.28515625" style="636" bestFit="1" customWidth="1"/>
    <col min="24" max="24" width="24" style="636" bestFit="1" customWidth="1"/>
    <col min="25" max="25" width="9" style="636" bestFit="1" customWidth="1"/>
    <col min="26" max="26" width="7.42578125" style="636" bestFit="1" customWidth="1"/>
    <col min="27" max="27" width="10.28515625" style="636" bestFit="1" customWidth="1"/>
    <col min="28" max="28" width="10.85546875" style="636" bestFit="1" customWidth="1"/>
    <col min="29" max="29" width="7" style="636" bestFit="1" customWidth="1"/>
    <col min="30" max="30" width="8.5703125" style="636" bestFit="1" customWidth="1"/>
    <col min="31" max="16384" width="9.140625" style="636"/>
  </cols>
  <sheetData>
    <row r="1" spans="1:30" ht="15" customHeight="1">
      <c r="A1" s="609"/>
      <c r="B1" s="705" t="s">
        <v>3</v>
      </c>
      <c r="C1" s="610" t="s">
        <v>4</v>
      </c>
      <c r="D1" s="610"/>
      <c r="E1" s="610"/>
      <c r="F1" s="610"/>
      <c r="G1" s="610"/>
      <c r="H1" s="610"/>
      <c r="I1" s="610"/>
      <c r="J1" s="610"/>
      <c r="K1" s="610"/>
      <c r="L1" s="610" t="s">
        <v>5</v>
      </c>
      <c r="M1" s="610"/>
      <c r="N1" s="610"/>
      <c r="O1" s="610"/>
      <c r="P1" s="610"/>
      <c r="Q1" s="610"/>
      <c r="R1" s="610"/>
      <c r="S1" s="610"/>
      <c r="T1" s="610"/>
      <c r="U1" s="610"/>
      <c r="V1" s="610"/>
      <c r="W1" s="611" t="s">
        <v>6</v>
      </c>
      <c r="X1" s="610" t="s">
        <v>7</v>
      </c>
      <c r="Y1" s="610"/>
      <c r="Z1" s="610"/>
      <c r="AA1" s="610"/>
      <c r="AB1" s="611" t="s">
        <v>8</v>
      </c>
      <c r="AC1" s="611" t="s">
        <v>9</v>
      </c>
      <c r="AD1" s="612" t="s">
        <v>10</v>
      </c>
    </row>
    <row r="2" spans="1:30" ht="25.5">
      <c r="A2" s="609"/>
      <c r="B2" s="705"/>
      <c r="C2" s="613" t="s">
        <v>11</v>
      </c>
      <c r="D2" s="613" t="s">
        <v>12</v>
      </c>
      <c r="E2" s="613" t="s">
        <v>13</v>
      </c>
      <c r="F2" s="613" t="s">
        <v>14</v>
      </c>
      <c r="G2" s="613" t="s">
        <v>15</v>
      </c>
      <c r="H2" s="613" t="s">
        <v>16</v>
      </c>
      <c r="I2" s="613" t="s">
        <v>17</v>
      </c>
      <c r="J2" s="613" t="s">
        <v>18</v>
      </c>
      <c r="K2" s="613" t="s">
        <v>433</v>
      </c>
      <c r="L2" s="613" t="s">
        <v>19</v>
      </c>
      <c r="M2" s="614" t="s">
        <v>20</v>
      </c>
      <c r="N2" s="614" t="s">
        <v>21</v>
      </c>
      <c r="O2" s="613" t="s">
        <v>22</v>
      </c>
      <c r="P2" s="613" t="s">
        <v>23</v>
      </c>
      <c r="Q2" s="613" t="s">
        <v>24</v>
      </c>
      <c r="R2" s="613" t="s">
        <v>25</v>
      </c>
      <c r="S2" s="613" t="s">
        <v>26</v>
      </c>
      <c r="T2" s="613" t="s">
        <v>27</v>
      </c>
      <c r="U2" s="613" t="s">
        <v>28</v>
      </c>
      <c r="V2" s="613" t="s">
        <v>29</v>
      </c>
      <c r="W2" s="611"/>
      <c r="X2" s="615" t="s">
        <v>30</v>
      </c>
      <c r="Y2" s="615" t="s">
        <v>31</v>
      </c>
      <c r="Z2" s="615" t="s">
        <v>32</v>
      </c>
      <c r="AA2" s="615" t="s">
        <v>33</v>
      </c>
      <c r="AB2" s="611"/>
      <c r="AC2" s="611"/>
      <c r="AD2" s="612"/>
    </row>
    <row r="3" spans="1:30" ht="15" customHeight="1">
      <c r="A3" s="616" t="s">
        <v>34</v>
      </c>
      <c r="B3" s="617" t="s">
        <v>35</v>
      </c>
      <c r="C3" s="618">
        <v>1840.596456763137</v>
      </c>
      <c r="D3" s="618">
        <v>11448.400388892809</v>
      </c>
      <c r="E3" s="618">
        <v>10335.35</v>
      </c>
      <c r="F3" s="618">
        <v>80712.145159341322</v>
      </c>
      <c r="G3" s="618">
        <v>18340.128561065598</v>
      </c>
      <c r="H3" s="618">
        <v>3117.9810468049996</v>
      </c>
      <c r="I3" s="618">
        <v>3366.6469038524378</v>
      </c>
      <c r="J3" s="618">
        <v>923.39898263236478</v>
      </c>
      <c r="K3" s="618">
        <v>548.67999999999995</v>
      </c>
      <c r="L3" s="619"/>
      <c r="M3" s="619"/>
      <c r="N3" s="619"/>
      <c r="O3" s="619"/>
      <c r="P3" s="619"/>
      <c r="Q3" s="619"/>
      <c r="R3" s="619"/>
      <c r="S3" s="619"/>
      <c r="T3" s="619"/>
      <c r="U3" s="619"/>
      <c r="V3" s="619"/>
      <c r="W3" s="619"/>
      <c r="X3" s="619"/>
      <c r="Y3" s="619"/>
      <c r="Z3" s="619"/>
      <c r="AA3" s="619"/>
      <c r="AB3" s="619"/>
      <c r="AC3" s="619"/>
      <c r="AD3" s="620">
        <f>SUM(C3:AC3)</f>
        <v>130633.32749935266</v>
      </c>
    </row>
    <row r="4" spans="1:30">
      <c r="A4" s="616"/>
      <c r="B4" s="617" t="s">
        <v>36</v>
      </c>
      <c r="C4" s="618">
        <v>91978.102952936824</v>
      </c>
      <c r="D4" s="618">
        <v>38941.345164145001</v>
      </c>
      <c r="E4" s="618">
        <v>70270.325121900009</v>
      </c>
      <c r="F4" s="618">
        <v>0</v>
      </c>
      <c r="G4" s="618">
        <v>0</v>
      </c>
      <c r="H4" s="618">
        <v>0</v>
      </c>
      <c r="I4" s="618">
        <v>0</v>
      </c>
      <c r="J4" s="618">
        <v>0</v>
      </c>
      <c r="K4" s="618">
        <v>0</v>
      </c>
      <c r="L4" s="618">
        <v>57167.633349501695</v>
      </c>
      <c r="M4" s="618">
        <v>268.84624200000002</v>
      </c>
      <c r="N4" s="618">
        <v>5890.0621771039996</v>
      </c>
      <c r="O4" s="618">
        <v>165.22594066800042</v>
      </c>
      <c r="P4" s="618">
        <v>12672.502169690002</v>
      </c>
      <c r="Q4" s="618">
        <v>36.708000000000006</v>
      </c>
      <c r="R4" s="618">
        <v>6925.8694150449719</v>
      </c>
      <c r="S4" s="618">
        <v>1854.1438747250002</v>
      </c>
      <c r="T4" s="618">
        <v>0</v>
      </c>
      <c r="U4" s="618">
        <v>1214.6652525000184</v>
      </c>
      <c r="V4" s="618">
        <v>0</v>
      </c>
      <c r="W4" s="618">
        <v>0</v>
      </c>
      <c r="X4" s="618">
        <v>0</v>
      </c>
      <c r="Y4" s="618">
        <v>0</v>
      </c>
      <c r="Z4" s="618">
        <v>0</v>
      </c>
      <c r="AA4" s="618">
        <v>0</v>
      </c>
      <c r="AB4" s="618">
        <v>0</v>
      </c>
      <c r="AC4" s="618">
        <v>0</v>
      </c>
      <c r="AD4" s="620">
        <f t="shared" ref="AD4:AD54" si="0">SUM(C4:AC4)</f>
        <v>287385.42966021551</v>
      </c>
    </row>
    <row r="5" spans="1:30">
      <c r="A5" s="616"/>
      <c r="B5" s="617" t="s">
        <v>37</v>
      </c>
      <c r="C5" s="618">
        <v>0</v>
      </c>
      <c r="D5" s="618">
        <v>1967.2492831330001</v>
      </c>
      <c r="E5" s="618">
        <v>3895.03587582</v>
      </c>
      <c r="F5" s="618">
        <v>0</v>
      </c>
      <c r="G5" s="618">
        <v>0</v>
      </c>
      <c r="H5" s="618">
        <v>0</v>
      </c>
      <c r="I5" s="618">
        <v>0</v>
      </c>
      <c r="J5" s="618">
        <v>0</v>
      </c>
      <c r="K5" s="618">
        <v>0</v>
      </c>
      <c r="L5" s="618">
        <v>254.41215937200002</v>
      </c>
      <c r="M5" s="618">
        <v>3043.3026749999995</v>
      </c>
      <c r="N5" s="618">
        <v>450.76325459199995</v>
      </c>
      <c r="O5" s="618">
        <v>0</v>
      </c>
      <c r="P5" s="618">
        <v>872.55286893499988</v>
      </c>
      <c r="Q5" s="618">
        <v>0</v>
      </c>
      <c r="R5" s="618">
        <v>0</v>
      </c>
      <c r="S5" s="618">
        <v>0</v>
      </c>
      <c r="T5" s="618">
        <v>0</v>
      </c>
      <c r="U5" s="618">
        <v>668.67206190642003</v>
      </c>
      <c r="V5" s="618">
        <v>0</v>
      </c>
      <c r="W5" s="618">
        <v>33.94162086</v>
      </c>
      <c r="X5" s="618">
        <v>375.43680000000006</v>
      </c>
      <c r="Y5" s="618">
        <v>0</v>
      </c>
      <c r="Z5" s="618">
        <v>0</v>
      </c>
      <c r="AA5" s="618">
        <v>0</v>
      </c>
      <c r="AB5" s="618">
        <v>0</v>
      </c>
      <c r="AC5" s="618">
        <v>2241.1548587420002</v>
      </c>
      <c r="AD5" s="620">
        <f t="shared" si="0"/>
        <v>13802.521458360419</v>
      </c>
    </row>
    <row r="6" spans="1:30">
      <c r="A6" s="616"/>
      <c r="B6" s="621" t="s">
        <v>38</v>
      </c>
      <c r="C6" s="619"/>
      <c r="D6" s="618">
        <v>104.273583</v>
      </c>
      <c r="E6" s="619"/>
      <c r="F6" s="619"/>
      <c r="G6" s="619"/>
      <c r="H6" s="619"/>
      <c r="I6" s="619"/>
      <c r="J6" s="619"/>
      <c r="K6" s="619"/>
      <c r="L6" s="619"/>
      <c r="M6" s="619"/>
      <c r="N6" s="619"/>
      <c r="O6" s="619"/>
      <c r="P6" s="619"/>
      <c r="Q6" s="619"/>
      <c r="R6" s="619"/>
      <c r="S6" s="619"/>
      <c r="T6" s="619"/>
      <c r="U6" s="619"/>
      <c r="V6" s="619"/>
      <c r="W6" s="619"/>
      <c r="X6" s="619"/>
      <c r="Y6" s="619"/>
      <c r="Z6" s="619"/>
      <c r="AA6" s="619"/>
      <c r="AB6" s="619"/>
      <c r="AC6" s="619"/>
      <c r="AD6" s="620">
        <f t="shared" si="0"/>
        <v>104.273583</v>
      </c>
    </row>
    <row r="7" spans="1:30">
      <c r="A7" s="616"/>
      <c r="B7" s="621" t="s">
        <v>39</v>
      </c>
      <c r="C7" s="619"/>
      <c r="D7" s="618">
        <v>34.141354999999997</v>
      </c>
      <c r="E7" s="619"/>
      <c r="F7" s="619"/>
      <c r="G7" s="619"/>
      <c r="H7" s="619"/>
      <c r="I7" s="619"/>
      <c r="J7" s="619"/>
      <c r="K7" s="619"/>
      <c r="L7" s="619"/>
      <c r="M7" s="619"/>
      <c r="N7" s="619"/>
      <c r="O7" s="619"/>
      <c r="P7" s="619"/>
      <c r="Q7" s="619"/>
      <c r="R7" s="619"/>
      <c r="S7" s="619"/>
      <c r="T7" s="619"/>
      <c r="U7" s="619"/>
      <c r="V7" s="619"/>
      <c r="W7" s="619"/>
      <c r="X7" s="619"/>
      <c r="Y7" s="619"/>
      <c r="Z7" s="619"/>
      <c r="AA7" s="619"/>
      <c r="AB7" s="619"/>
      <c r="AC7" s="619"/>
      <c r="AD7" s="620">
        <f t="shared" si="0"/>
        <v>34.141354999999997</v>
      </c>
    </row>
    <row r="8" spans="1:30">
      <c r="A8" s="616"/>
      <c r="B8" s="621" t="s">
        <v>40</v>
      </c>
      <c r="C8" s="618">
        <v>71.35328204584215</v>
      </c>
      <c r="D8" s="618">
        <v>145.65239743645</v>
      </c>
      <c r="E8" s="618">
        <v>-759.74329404000036</v>
      </c>
      <c r="F8" s="618">
        <v>-113.7597528680065</v>
      </c>
      <c r="G8" s="618">
        <v>0</v>
      </c>
      <c r="H8" s="618">
        <v>0</v>
      </c>
      <c r="I8" s="618">
        <v>0</v>
      </c>
      <c r="J8" s="618">
        <v>0</v>
      </c>
      <c r="K8" s="618">
        <v>0</v>
      </c>
      <c r="L8" s="618">
        <v>490.99942646662379</v>
      </c>
      <c r="M8" s="618">
        <v>-170.75884486499973</v>
      </c>
      <c r="N8" s="618">
        <v>43.833424656000169</v>
      </c>
      <c r="O8" s="618">
        <v>44.128870956000114</v>
      </c>
      <c r="P8" s="618">
        <v>-71.931496779999875</v>
      </c>
      <c r="Q8" s="618">
        <v>2.5359642</v>
      </c>
      <c r="R8" s="618">
        <v>141.86804494499992</v>
      </c>
      <c r="S8" s="618">
        <v>188.03404509500035</v>
      </c>
      <c r="T8" s="618">
        <v>0</v>
      </c>
      <c r="U8" s="618">
        <v>157.19999284429997</v>
      </c>
      <c r="V8" s="618">
        <v>1066.0094758779601</v>
      </c>
      <c r="W8" s="622">
        <v>0</v>
      </c>
      <c r="X8" s="618">
        <v>-24.283342399999995</v>
      </c>
      <c r="Y8" s="618">
        <v>0</v>
      </c>
      <c r="Z8" s="618">
        <v>0</v>
      </c>
      <c r="AA8" s="618">
        <v>0</v>
      </c>
      <c r="AB8" s="618">
        <v>-1.8800000000000003E-5</v>
      </c>
      <c r="AC8" s="618">
        <v>0</v>
      </c>
      <c r="AD8" s="620">
        <f t="shared" si="0"/>
        <v>1211.1381747701703</v>
      </c>
    </row>
    <row r="9" spans="1:30">
      <c r="A9" s="609"/>
      <c r="B9" s="623" t="s">
        <v>41</v>
      </c>
      <c r="C9" s="624">
        <f>+SUM(C3,C4,C11:C18)-SUM(C5,C8,C19,C20)</f>
        <v>7.3328010330442339E-12</v>
      </c>
      <c r="D9" s="624">
        <f>+D3+D4-D5-D6-D7-D8+SUM(D11:D18)-D19-D20</f>
        <v>1327.9081159200323</v>
      </c>
      <c r="E9" s="624">
        <f>+SUM(E3,E4,E11:E18)-SUM(E5,E8,E19,E20)</f>
        <v>-1173.6337756799849</v>
      </c>
      <c r="F9" s="624">
        <f t="shared" ref="F9:K9" si="1">+SUM(F3,F4,F11:F18)-SUM(F5,F8,F19,F20)</f>
        <v>799.56381021382549</v>
      </c>
      <c r="G9" s="624">
        <f t="shared" si="1"/>
        <v>-7.1054273576010019E-13</v>
      </c>
      <c r="H9" s="624">
        <f t="shared" si="1"/>
        <v>-1.3455903058456897E-13</v>
      </c>
      <c r="I9" s="624">
        <f t="shared" si="1"/>
        <v>1.1213252548714081E-13</v>
      </c>
      <c r="J9" s="624">
        <f t="shared" si="1"/>
        <v>-3.410192239999958</v>
      </c>
      <c r="K9" s="624">
        <f t="shared" si="1"/>
        <v>0</v>
      </c>
      <c r="L9" s="625">
        <f t="shared" ref="L9" si="2">+SUM(L3,L4,L11:L18)-SUM(L5,L8,L19,L20)</f>
        <v>-1306.1620576679852</v>
      </c>
      <c r="M9" s="625">
        <f t="shared" ref="M9" si="3">+SUM(M3,M4,M11:M18)-SUM(M5,M8,M19,M20)</f>
        <v>-571.3369070009976</v>
      </c>
      <c r="N9" s="625">
        <f t="shared" ref="N9" si="4">+SUM(N3,N4,N11:N18)-SUM(N5,N8,N19,N20)</f>
        <v>1631.5298115341284</v>
      </c>
      <c r="O9" s="625">
        <f t="shared" ref="O9" si="5">+SUM(O3,O4,O11:O18)-SUM(O5,O8,O19,O20)</f>
        <v>3.7332827742309291</v>
      </c>
      <c r="P9" s="625">
        <f t="shared" ref="P9" si="6">+SUM(P3,P4,P11:P18)-SUM(P5,P8,P19,P20)</f>
        <v>-812.81088641381211</v>
      </c>
      <c r="Q9" s="625">
        <f t="shared" ref="Q9" si="7">+SUM(Q3,Q4,Q11:Q18)-SUM(Q5,Q8,Q19,Q20)</f>
        <v>3.9796180199999895</v>
      </c>
      <c r="R9" s="625">
        <f t="shared" ref="R9" si="8">+SUM(R3,R4,R11:R18)-SUM(R5,R8,R19,R20)</f>
        <v>1272.8222209449668</v>
      </c>
      <c r="S9" s="625">
        <f t="shared" ref="S9" si="9">+SUM(S3,S4,S11:S18)-SUM(S5,S8,S19,S20)</f>
        <v>0</v>
      </c>
      <c r="T9" s="625">
        <f t="shared" ref="T9" si="10">+SUM(T3,T4,T11:T18)-SUM(T5,T8,T19,T20)</f>
        <v>0</v>
      </c>
      <c r="U9" s="625">
        <f t="shared" ref="U9" si="11">+SUM(U3,U4,U11:U18)-SUM(U5,U8,U19,U20)</f>
        <v>34.898387277332404</v>
      </c>
      <c r="V9" s="625">
        <f t="shared" ref="V9" si="12">+SUM(V3,V4,V11:V18)-SUM(V5,V8,V19,V20)</f>
        <v>-17.412533080519097</v>
      </c>
      <c r="W9" s="625">
        <f t="shared" ref="W9" si="13">+SUM(W3,W4,W11:W18)-SUM(W5,W8,W19,W20)</f>
        <v>2157.9725517469706</v>
      </c>
      <c r="X9" s="625">
        <f t="shared" ref="X9" si="14">+SUM(X3,X4,X11:X18)-SUM(X5,X8,X19,X20)</f>
        <v>-93.186296000000198</v>
      </c>
      <c r="Y9" s="625">
        <f t="shared" ref="Y9" si="15">+SUM(Y3,Y4,Y11:Y18)-SUM(Y5,Y8,Y19,Y20)</f>
        <v>0</v>
      </c>
      <c r="Z9" s="625">
        <f t="shared" ref="Z9" si="16">+SUM(Z3,Z4,Z11:Z18)-SUM(Z5,Z8,Z19,Z20)</f>
        <v>0</v>
      </c>
      <c r="AA9" s="625">
        <f t="shared" ref="AA9" si="17">+SUM(AA3,AA4,AA11:AA18)-SUM(AA5,AA8,AA19,AA20)</f>
        <v>0</v>
      </c>
      <c r="AB9" s="625">
        <f t="shared" ref="AB9" si="18">+SUM(AB3,AB4,AB11:AB18)-SUM(AB5,AB8,AB19,AB20)</f>
        <v>-0.21779179640000024</v>
      </c>
      <c r="AC9" s="625">
        <f t="shared" ref="AC9" si="19">+SUM(AC3,AC4,AC11:AC18)-SUM(AC5,AC8,AC19,AC20)</f>
        <v>0</v>
      </c>
      <c r="AD9" s="626">
        <f t="shared" si="0"/>
        <v>3254.2373585517944</v>
      </c>
    </row>
    <row r="10" spans="1:30">
      <c r="A10" s="609"/>
      <c r="B10" s="627" t="s">
        <v>42</v>
      </c>
      <c r="C10" s="620">
        <f>C3+C4-C5-C8</f>
        <v>93747.34612765412</v>
      </c>
      <c r="D10" s="620">
        <f t="shared" ref="D10:AC10" si="20">D3+D4-D5-D8</f>
        <v>48276.843872468351</v>
      </c>
      <c r="E10" s="620">
        <f t="shared" si="20"/>
        <v>77470.382540120016</v>
      </c>
      <c r="F10" s="620">
        <f t="shared" si="20"/>
        <v>80825.904912209327</v>
      </c>
      <c r="G10" s="620">
        <f t="shared" si="20"/>
        <v>18340.128561065598</v>
      </c>
      <c r="H10" s="620">
        <f t="shared" si="20"/>
        <v>3117.9810468049996</v>
      </c>
      <c r="I10" s="620">
        <f t="shared" si="20"/>
        <v>3366.6469038524378</v>
      </c>
      <c r="J10" s="620">
        <f t="shared" si="20"/>
        <v>923.39898263236478</v>
      </c>
      <c r="K10" s="620">
        <f t="shared" si="20"/>
        <v>548.67999999999995</v>
      </c>
      <c r="L10" s="620">
        <f t="shared" si="20"/>
        <v>56422.221763663074</v>
      </c>
      <c r="M10" s="620">
        <f t="shared" si="20"/>
        <v>-2603.6975881349995</v>
      </c>
      <c r="N10" s="620">
        <f t="shared" si="20"/>
        <v>5395.4654978560002</v>
      </c>
      <c r="O10" s="620">
        <f t="shared" si="20"/>
        <v>121.09706971200031</v>
      </c>
      <c r="P10" s="620">
        <f t="shared" si="20"/>
        <v>11871.880797535003</v>
      </c>
      <c r="Q10" s="620">
        <f t="shared" si="20"/>
        <v>34.172035800000003</v>
      </c>
      <c r="R10" s="620">
        <f t="shared" si="20"/>
        <v>6784.0013700999716</v>
      </c>
      <c r="S10" s="620">
        <f t="shared" si="20"/>
        <v>1666.1098296299997</v>
      </c>
      <c r="T10" s="620">
        <f t="shared" si="20"/>
        <v>0</v>
      </c>
      <c r="U10" s="620">
        <f t="shared" si="20"/>
        <v>388.79319774929837</v>
      </c>
      <c r="V10" s="620">
        <f t="shared" si="20"/>
        <v>-1066.0094758779601</v>
      </c>
      <c r="W10" s="620">
        <f t="shared" si="20"/>
        <v>-33.94162086</v>
      </c>
      <c r="X10" s="620">
        <f t="shared" si="20"/>
        <v>-351.15345760000008</v>
      </c>
      <c r="Y10" s="620">
        <f t="shared" si="20"/>
        <v>0</v>
      </c>
      <c r="Z10" s="620">
        <f t="shared" si="20"/>
        <v>0</v>
      </c>
      <c r="AA10" s="620">
        <f t="shared" si="20"/>
        <v>0</v>
      </c>
      <c r="AB10" s="620">
        <f t="shared" si="20"/>
        <v>1.8800000000000003E-5</v>
      </c>
      <c r="AC10" s="620">
        <f t="shared" si="20"/>
        <v>-2241.1548587420002</v>
      </c>
      <c r="AD10" s="626">
        <f t="shared" si="0"/>
        <v>403005.0975264376</v>
      </c>
    </row>
    <row r="11" spans="1:30" ht="15" customHeight="1">
      <c r="A11" s="616" t="s">
        <v>43</v>
      </c>
      <c r="B11" s="617" t="s">
        <v>44</v>
      </c>
      <c r="C11" s="618">
        <v>0</v>
      </c>
      <c r="D11" s="618">
        <v>0</v>
      </c>
      <c r="E11" s="618">
        <v>0</v>
      </c>
      <c r="F11" s="618">
        <v>0</v>
      </c>
      <c r="G11" s="618">
        <v>0</v>
      </c>
      <c r="H11" s="618">
        <v>0</v>
      </c>
      <c r="I11" s="618">
        <v>0</v>
      </c>
      <c r="J11" s="618">
        <v>0</v>
      </c>
      <c r="K11" s="618">
        <v>0</v>
      </c>
      <c r="L11" s="618">
        <v>0</v>
      </c>
      <c r="M11" s="618">
        <v>0</v>
      </c>
      <c r="N11" s="618">
        <v>0</v>
      </c>
      <c r="O11" s="618">
        <v>0</v>
      </c>
      <c r="P11" s="618">
        <v>0</v>
      </c>
      <c r="Q11" s="618">
        <v>0</v>
      </c>
      <c r="R11" s="618">
        <v>0</v>
      </c>
      <c r="S11" s="618">
        <v>0</v>
      </c>
      <c r="T11" s="618">
        <v>0</v>
      </c>
      <c r="U11" s="618">
        <v>0</v>
      </c>
      <c r="V11" s="618">
        <v>0</v>
      </c>
      <c r="W11" s="618">
        <v>0</v>
      </c>
      <c r="X11" s="618">
        <v>0</v>
      </c>
      <c r="Y11" s="618">
        <v>0</v>
      </c>
      <c r="Z11" s="618">
        <v>0</v>
      </c>
      <c r="AA11" s="618">
        <v>0</v>
      </c>
      <c r="AB11" s="618">
        <v>0</v>
      </c>
      <c r="AC11" s="618">
        <v>0</v>
      </c>
      <c r="AD11" s="620">
        <f t="shared" si="0"/>
        <v>0</v>
      </c>
    </row>
    <row r="12" spans="1:30">
      <c r="A12" s="616"/>
      <c r="B12" s="617" t="s">
        <v>45</v>
      </c>
      <c r="C12" s="618">
        <v>0</v>
      </c>
      <c r="D12" s="618">
        <v>-24092.6935931773</v>
      </c>
      <c r="E12" s="618">
        <v>-72940.025591199999</v>
      </c>
      <c r="F12" s="618">
        <v>-5305.1795823169505</v>
      </c>
      <c r="G12" s="618">
        <v>-18293.408605265598</v>
      </c>
      <c r="H12" s="618">
        <v>-3116.6155216049997</v>
      </c>
      <c r="I12" s="618">
        <v>-3364.7410468014377</v>
      </c>
      <c r="J12" s="618">
        <v>-557.37091407236471</v>
      </c>
      <c r="K12" s="618">
        <v>-548.67999999999995</v>
      </c>
      <c r="L12" s="618">
        <v>-2171.6208801593211</v>
      </c>
      <c r="M12" s="618">
        <v>-108.77813835000001</v>
      </c>
      <c r="N12" s="618">
        <v>0</v>
      </c>
      <c r="O12" s="618">
        <v>0</v>
      </c>
      <c r="P12" s="618">
        <v>-26.475223500000002</v>
      </c>
      <c r="Q12" s="618">
        <v>0</v>
      </c>
      <c r="R12" s="618">
        <v>0</v>
      </c>
      <c r="S12" s="618">
        <v>0</v>
      </c>
      <c r="T12" s="618">
        <v>0</v>
      </c>
      <c r="U12" s="618">
        <v>-1435.178087838</v>
      </c>
      <c r="V12" s="618">
        <v>0</v>
      </c>
      <c r="W12" s="618">
        <v>61921.632416753768</v>
      </c>
      <c r="X12" s="618">
        <v>0</v>
      </c>
      <c r="Y12" s="618">
        <v>0</v>
      </c>
      <c r="Z12" s="618">
        <v>0</v>
      </c>
      <c r="AA12" s="618">
        <v>0</v>
      </c>
      <c r="AB12" s="618">
        <v>0</v>
      </c>
      <c r="AC12" s="618">
        <v>0</v>
      </c>
      <c r="AD12" s="620">
        <f t="shared" si="0"/>
        <v>-70039.134767532203</v>
      </c>
    </row>
    <row r="13" spans="1:30">
      <c r="A13" s="616"/>
      <c r="B13" s="617" t="s">
        <v>46</v>
      </c>
      <c r="C13" s="618">
        <v>0</v>
      </c>
      <c r="D13" s="618">
        <v>-1185.5184305601003</v>
      </c>
      <c r="E13" s="618">
        <v>0</v>
      </c>
      <c r="F13" s="618">
        <v>-37027.85937639184</v>
      </c>
      <c r="G13" s="618">
        <v>-46.719955800000008</v>
      </c>
      <c r="H13" s="618">
        <v>-1.3655252</v>
      </c>
      <c r="I13" s="618">
        <v>-1.9058570509999997</v>
      </c>
      <c r="J13" s="618">
        <v>-139.3286664</v>
      </c>
      <c r="K13" s="618">
        <v>0</v>
      </c>
      <c r="L13" s="618">
        <v>-733.09271961548609</v>
      </c>
      <c r="M13" s="618">
        <v>-777.09939951000001</v>
      </c>
      <c r="N13" s="618">
        <v>0</v>
      </c>
      <c r="O13" s="618">
        <v>0</v>
      </c>
      <c r="P13" s="618">
        <v>-3.3845466599999998</v>
      </c>
      <c r="Q13" s="618">
        <v>0</v>
      </c>
      <c r="R13" s="618">
        <v>0</v>
      </c>
      <c r="S13" s="618">
        <v>0</v>
      </c>
      <c r="T13" s="618">
        <v>0</v>
      </c>
      <c r="U13" s="618">
        <v>0</v>
      </c>
      <c r="V13" s="618">
        <v>0</v>
      </c>
      <c r="W13" s="618">
        <v>5679.1653319825173</v>
      </c>
      <c r="X13" s="618">
        <v>0</v>
      </c>
      <c r="Y13" s="618">
        <v>0</v>
      </c>
      <c r="Z13" s="618">
        <v>0</v>
      </c>
      <c r="AA13" s="618">
        <v>0</v>
      </c>
      <c r="AB13" s="618">
        <v>0</v>
      </c>
      <c r="AC13" s="618">
        <v>0</v>
      </c>
      <c r="AD13" s="620">
        <f t="shared" si="0"/>
        <v>-34237.109145205912</v>
      </c>
    </row>
    <row r="14" spans="1:30">
      <c r="A14" s="616"/>
      <c r="B14" s="617" t="s">
        <v>47</v>
      </c>
      <c r="C14" s="618">
        <v>0</v>
      </c>
      <c r="D14" s="618">
        <v>0</v>
      </c>
      <c r="E14" s="618">
        <v>-3415.8473495999997</v>
      </c>
      <c r="F14" s="618">
        <v>0</v>
      </c>
      <c r="G14" s="618">
        <v>0</v>
      </c>
      <c r="H14" s="618">
        <v>0</v>
      </c>
      <c r="I14" s="618">
        <v>0</v>
      </c>
      <c r="J14" s="618">
        <v>0</v>
      </c>
      <c r="K14" s="618">
        <v>0</v>
      </c>
      <c r="L14" s="618">
        <v>0</v>
      </c>
      <c r="M14" s="618">
        <v>0</v>
      </c>
      <c r="N14" s="618">
        <v>0</v>
      </c>
      <c r="O14" s="618">
        <v>0</v>
      </c>
      <c r="P14" s="618">
        <v>0</v>
      </c>
      <c r="Q14" s="618">
        <v>0</v>
      </c>
      <c r="R14" s="618">
        <v>0</v>
      </c>
      <c r="S14" s="618">
        <v>0</v>
      </c>
      <c r="T14" s="618">
        <v>0</v>
      </c>
      <c r="U14" s="618">
        <v>0</v>
      </c>
      <c r="V14" s="618">
        <v>0</v>
      </c>
      <c r="W14" s="618">
        <v>0</v>
      </c>
      <c r="X14" s="618">
        <v>2661.8370912</v>
      </c>
      <c r="Y14" s="618">
        <v>825.40200000000004</v>
      </c>
      <c r="Z14" s="618">
        <v>156.70599999999999</v>
      </c>
      <c r="AA14" s="618">
        <v>0</v>
      </c>
      <c r="AB14" s="618">
        <v>0</v>
      </c>
      <c r="AC14" s="618">
        <v>0</v>
      </c>
      <c r="AD14" s="620">
        <f t="shared" si="0"/>
        <v>228.09774160000038</v>
      </c>
    </row>
    <row r="15" spans="1:30">
      <c r="A15" s="616"/>
      <c r="B15" s="617" t="s">
        <v>48</v>
      </c>
      <c r="C15" s="618">
        <v>0</v>
      </c>
      <c r="D15" s="618">
        <v>0</v>
      </c>
      <c r="E15" s="618">
        <v>0</v>
      </c>
      <c r="F15" s="618">
        <v>0</v>
      </c>
      <c r="G15" s="618">
        <v>0</v>
      </c>
      <c r="H15" s="618">
        <v>0</v>
      </c>
      <c r="I15" s="618">
        <v>0</v>
      </c>
      <c r="J15" s="618">
        <v>0</v>
      </c>
      <c r="K15" s="618">
        <v>0</v>
      </c>
      <c r="L15" s="618">
        <v>0</v>
      </c>
      <c r="M15" s="618">
        <v>0</v>
      </c>
      <c r="N15" s="618">
        <v>0</v>
      </c>
      <c r="O15" s="618">
        <v>0</v>
      </c>
      <c r="P15" s="618">
        <v>0</v>
      </c>
      <c r="Q15" s="618">
        <v>0</v>
      </c>
      <c r="R15" s="618">
        <v>0</v>
      </c>
      <c r="S15" s="618">
        <v>0</v>
      </c>
      <c r="T15" s="618">
        <v>0</v>
      </c>
      <c r="U15" s="618">
        <v>0</v>
      </c>
      <c r="V15" s="618">
        <v>0</v>
      </c>
      <c r="W15" s="618">
        <v>0</v>
      </c>
      <c r="X15" s="618">
        <v>-2308.8035736000002</v>
      </c>
      <c r="Y15" s="618">
        <v>0</v>
      </c>
      <c r="Z15" s="618">
        <v>0</v>
      </c>
      <c r="AA15" s="618">
        <v>690.37900000000002</v>
      </c>
      <c r="AB15" s="618">
        <v>0</v>
      </c>
      <c r="AC15" s="618">
        <v>0</v>
      </c>
      <c r="AD15" s="620">
        <f t="shared" si="0"/>
        <v>-1618.4245736000003</v>
      </c>
    </row>
    <row r="16" spans="1:30">
      <c r="A16" s="616"/>
      <c r="B16" s="617" t="s">
        <v>49</v>
      </c>
      <c r="C16" s="618">
        <v>0</v>
      </c>
      <c r="D16" s="618">
        <v>-19.085699338000001</v>
      </c>
      <c r="E16" s="618">
        <v>0</v>
      </c>
      <c r="F16" s="618">
        <v>0</v>
      </c>
      <c r="G16" s="618">
        <v>0</v>
      </c>
      <c r="H16" s="618">
        <v>0</v>
      </c>
      <c r="I16" s="618">
        <v>0</v>
      </c>
      <c r="J16" s="618">
        <v>0</v>
      </c>
      <c r="K16" s="618">
        <v>0</v>
      </c>
      <c r="L16" s="618">
        <v>0</v>
      </c>
      <c r="M16" s="618">
        <v>0</v>
      </c>
      <c r="N16" s="618">
        <v>0</v>
      </c>
      <c r="O16" s="618">
        <v>0</v>
      </c>
      <c r="P16" s="618">
        <v>0</v>
      </c>
      <c r="Q16" s="618">
        <v>0</v>
      </c>
      <c r="R16" s="618">
        <v>0</v>
      </c>
      <c r="S16" s="618">
        <v>0</v>
      </c>
      <c r="T16" s="618">
        <v>0</v>
      </c>
      <c r="U16" s="618">
        <v>0</v>
      </c>
      <c r="V16" s="618">
        <v>0</v>
      </c>
      <c r="W16" s="618">
        <v>0</v>
      </c>
      <c r="X16" s="618">
        <v>0</v>
      </c>
      <c r="Y16" s="618">
        <v>0</v>
      </c>
      <c r="Z16" s="618">
        <v>0</v>
      </c>
      <c r="AA16" s="618">
        <v>0</v>
      </c>
      <c r="AB16" s="618">
        <v>18.9120855</v>
      </c>
      <c r="AC16" s="618">
        <v>0</v>
      </c>
      <c r="AD16" s="620">
        <f t="shared" si="0"/>
        <v>-0.17361383800000141</v>
      </c>
    </row>
    <row r="17" spans="1:30">
      <c r="A17" s="616"/>
      <c r="B17" s="617" t="s">
        <v>50</v>
      </c>
      <c r="C17" s="618">
        <v>-93747.346127654106</v>
      </c>
      <c r="D17" s="618">
        <v>0</v>
      </c>
      <c r="E17" s="618">
        <v>0</v>
      </c>
      <c r="F17" s="618">
        <v>0</v>
      </c>
      <c r="G17" s="618">
        <v>0</v>
      </c>
      <c r="H17" s="618">
        <v>0</v>
      </c>
      <c r="I17" s="618">
        <v>0</v>
      </c>
      <c r="J17" s="618">
        <v>0</v>
      </c>
      <c r="K17" s="618">
        <v>0</v>
      </c>
      <c r="L17" s="618">
        <v>32222.887616094002</v>
      </c>
      <c r="M17" s="618">
        <v>11894.138748450001</v>
      </c>
      <c r="N17" s="618">
        <v>33300.28945656</v>
      </c>
      <c r="O17" s="618">
        <v>1366.1338806180001</v>
      </c>
      <c r="P17" s="618">
        <v>3359.2089254350003</v>
      </c>
      <c r="Q17" s="618">
        <v>42.85400448</v>
      </c>
      <c r="R17" s="618">
        <v>6529.3990650000014</v>
      </c>
      <c r="S17" s="618">
        <v>-1666.0827850799997</v>
      </c>
      <c r="T17" s="618">
        <v>1.5507000421487653</v>
      </c>
      <c r="U17" s="618">
        <v>3120.4471208803202</v>
      </c>
      <c r="V17" s="618">
        <v>3363.4176890978406</v>
      </c>
      <c r="W17" s="618">
        <v>0</v>
      </c>
      <c r="X17" s="618">
        <v>0</v>
      </c>
      <c r="Y17" s="618">
        <v>0</v>
      </c>
      <c r="Z17" s="618">
        <v>0</v>
      </c>
      <c r="AA17" s="618">
        <v>0</v>
      </c>
      <c r="AB17" s="618">
        <v>0</v>
      </c>
      <c r="AC17" s="618">
        <v>0</v>
      </c>
      <c r="AD17" s="620">
        <f t="shared" si="0"/>
        <v>-213.10170607679765</v>
      </c>
    </row>
    <row r="18" spans="1:30">
      <c r="A18" s="616"/>
      <c r="B18" s="617" t="s">
        <v>51</v>
      </c>
      <c r="C18" s="618">
        <v>0</v>
      </c>
      <c r="D18" s="618">
        <v>-2372.5543950790002</v>
      </c>
      <c r="E18" s="618">
        <v>0</v>
      </c>
      <c r="F18" s="618">
        <v>0</v>
      </c>
      <c r="G18" s="618">
        <v>0</v>
      </c>
      <c r="H18" s="618">
        <v>0</v>
      </c>
      <c r="I18" s="618">
        <v>0</v>
      </c>
      <c r="J18" s="618">
        <v>0</v>
      </c>
      <c r="K18" s="618">
        <v>0</v>
      </c>
      <c r="L18" s="618">
        <v>0</v>
      </c>
      <c r="M18" s="618">
        <v>0</v>
      </c>
      <c r="N18" s="618">
        <v>0</v>
      </c>
      <c r="O18" s="618">
        <v>0</v>
      </c>
      <c r="P18" s="618">
        <v>0</v>
      </c>
      <c r="Q18" s="618">
        <v>0</v>
      </c>
      <c r="R18" s="618">
        <v>0</v>
      </c>
      <c r="S18" s="618">
        <v>0</v>
      </c>
      <c r="T18" s="618">
        <v>0</v>
      </c>
      <c r="U18" s="618">
        <v>0</v>
      </c>
      <c r="V18" s="618">
        <v>0</v>
      </c>
      <c r="W18" s="618">
        <v>0</v>
      </c>
      <c r="X18" s="618">
        <v>0</v>
      </c>
      <c r="Y18" s="618">
        <v>0</v>
      </c>
      <c r="Z18" s="618">
        <v>0</v>
      </c>
      <c r="AA18" s="618">
        <v>0</v>
      </c>
      <c r="AB18" s="618">
        <v>0</v>
      </c>
      <c r="AC18" s="618">
        <v>2241.1548587420002</v>
      </c>
      <c r="AD18" s="620">
        <f t="shared" si="0"/>
        <v>-131.39953633699997</v>
      </c>
    </row>
    <row r="19" spans="1:30">
      <c r="A19" s="609"/>
      <c r="B19" s="628" t="s">
        <v>52</v>
      </c>
      <c r="C19" s="625">
        <v>0</v>
      </c>
      <c r="D19" s="625">
        <v>941.42112906099999</v>
      </c>
      <c r="E19" s="625">
        <v>0</v>
      </c>
      <c r="F19" s="625">
        <v>0</v>
      </c>
      <c r="G19" s="625">
        <v>0</v>
      </c>
      <c r="H19" s="625">
        <v>0</v>
      </c>
      <c r="I19" s="625">
        <v>0</v>
      </c>
      <c r="J19" s="625">
        <v>137.28006880000001</v>
      </c>
      <c r="K19" s="625">
        <v>0</v>
      </c>
      <c r="L19" s="625">
        <v>0.75580355785692521</v>
      </c>
      <c r="M19" s="625">
        <v>5.849907</v>
      </c>
      <c r="N19" s="625">
        <v>1.7083499999999998E-3</v>
      </c>
      <c r="O19" s="625">
        <v>0</v>
      </c>
      <c r="P19" s="625">
        <v>1.4532825999999999</v>
      </c>
      <c r="Q19" s="625">
        <v>0</v>
      </c>
      <c r="R19" s="625">
        <v>0</v>
      </c>
      <c r="S19" s="625">
        <v>0</v>
      </c>
      <c r="T19" s="625">
        <v>0</v>
      </c>
      <c r="U19" s="625">
        <v>0</v>
      </c>
      <c r="V19" s="625">
        <v>0</v>
      </c>
      <c r="W19" s="625">
        <v>3498.6986778530377</v>
      </c>
      <c r="X19" s="625">
        <v>0</v>
      </c>
      <c r="Y19" s="625">
        <v>35.161999999999999</v>
      </c>
      <c r="Z19" s="625">
        <v>0</v>
      </c>
      <c r="AA19" s="625">
        <v>74.408000000000001</v>
      </c>
      <c r="AB19" s="625">
        <v>4.873386</v>
      </c>
      <c r="AC19" s="625">
        <v>0</v>
      </c>
      <c r="AD19" s="626">
        <f t="shared" si="0"/>
        <v>4699.9039632218955</v>
      </c>
    </row>
    <row r="20" spans="1:30">
      <c r="A20" s="609"/>
      <c r="B20" s="627" t="s">
        <v>53</v>
      </c>
      <c r="C20" s="620">
        <f>SUM(C21,C29,C43,C49)+C54</f>
        <v>0</v>
      </c>
      <c r="D20" s="620">
        <f>SUM(D21,D29,D43,D49)+D54</f>
        <v>18199.247571332915</v>
      </c>
      <c r="E20" s="620">
        <f t="shared" ref="E20:AC20" si="21">SUM(E21,E29,E43,E49)+E54</f>
        <v>2288.1433750000001</v>
      </c>
      <c r="F20" s="620">
        <f t="shared" si="21"/>
        <v>37693.30214328671</v>
      </c>
      <c r="G20" s="620">
        <f t="shared" si="21"/>
        <v>0</v>
      </c>
      <c r="H20" s="620">
        <f t="shared" si="21"/>
        <v>0</v>
      </c>
      <c r="I20" s="620">
        <f t="shared" si="21"/>
        <v>0</v>
      </c>
      <c r="J20" s="620">
        <f t="shared" si="21"/>
        <v>92.829525600000011</v>
      </c>
      <c r="K20" s="620">
        <f t="shared" si="21"/>
        <v>0</v>
      </c>
      <c r="L20" s="620">
        <f t="shared" si="21"/>
        <v>87045.802034092398</v>
      </c>
      <c r="M20" s="620">
        <f t="shared" si="21"/>
        <v>8970.0506224559995</v>
      </c>
      <c r="N20" s="620">
        <f t="shared" si="21"/>
        <v>37064.223434531872</v>
      </c>
      <c r="O20" s="620">
        <f t="shared" si="21"/>
        <v>1483.4976675557696</v>
      </c>
      <c r="P20" s="620">
        <f t="shared" si="21"/>
        <v>16012.587556623814</v>
      </c>
      <c r="Q20" s="620">
        <f t="shared" si="21"/>
        <v>73.046422260000028</v>
      </c>
      <c r="R20" s="620">
        <f t="shared" si="21"/>
        <v>12040.578214155006</v>
      </c>
      <c r="S20" s="620">
        <f t="shared" si="21"/>
        <v>2.7044550000000004E-2</v>
      </c>
      <c r="T20" s="620">
        <f t="shared" si="21"/>
        <v>1.5507000421487653</v>
      </c>
      <c r="U20" s="620">
        <f t="shared" si="21"/>
        <v>2039.1638435142859</v>
      </c>
      <c r="V20" s="620">
        <f t="shared" si="21"/>
        <v>2314.8207463003996</v>
      </c>
      <c r="W20" s="620">
        <f t="shared" si="21"/>
        <v>61910.184898276275</v>
      </c>
      <c r="X20" s="620">
        <f t="shared" si="21"/>
        <v>95.066356000000013</v>
      </c>
      <c r="Y20" s="620">
        <f t="shared" si="21"/>
        <v>790.24</v>
      </c>
      <c r="Z20" s="620">
        <f t="shared" si="21"/>
        <v>156.70599999999999</v>
      </c>
      <c r="AA20" s="620">
        <f t="shared" si="21"/>
        <v>615.971</v>
      </c>
      <c r="AB20" s="620">
        <f t="shared" si="21"/>
        <v>14.2565100964</v>
      </c>
      <c r="AC20" s="620">
        <f t="shared" si="21"/>
        <v>0</v>
      </c>
      <c r="AD20" s="626">
        <f t="shared" si="0"/>
        <v>288901.29566567403</v>
      </c>
    </row>
    <row r="21" spans="1:30" ht="15" customHeight="1">
      <c r="A21" s="616" t="s">
        <v>54</v>
      </c>
      <c r="B21" s="629" t="s">
        <v>55</v>
      </c>
      <c r="C21" s="630">
        <f>+SUM(C22:C28)</f>
        <v>0</v>
      </c>
      <c r="D21" s="631">
        <f t="shared" ref="D21:AC21" si="22">+SUM(D22:D28)</f>
        <v>2495.2285755897196</v>
      </c>
      <c r="E21" s="631">
        <f t="shared" si="22"/>
        <v>7.6790000000000003</v>
      </c>
      <c r="F21" s="631">
        <f t="shared" si="22"/>
        <v>0</v>
      </c>
      <c r="G21" s="631">
        <f t="shared" si="22"/>
        <v>0</v>
      </c>
      <c r="H21" s="631">
        <f t="shared" si="22"/>
        <v>0</v>
      </c>
      <c r="I21" s="631">
        <f t="shared" si="22"/>
        <v>0</v>
      </c>
      <c r="J21" s="631">
        <f t="shared" si="22"/>
        <v>0</v>
      </c>
      <c r="K21" s="631">
        <f t="shared" si="22"/>
        <v>0</v>
      </c>
      <c r="L21" s="631">
        <f t="shared" si="22"/>
        <v>2.6006885519999998</v>
      </c>
      <c r="M21" s="631">
        <f t="shared" si="22"/>
        <v>21.45486</v>
      </c>
      <c r="N21" s="631">
        <f t="shared" si="22"/>
        <v>0</v>
      </c>
      <c r="O21" s="631">
        <f t="shared" si="22"/>
        <v>0</v>
      </c>
      <c r="P21" s="631">
        <f t="shared" si="22"/>
        <v>78.395900000000012</v>
      </c>
      <c r="Q21" s="631">
        <f t="shared" si="22"/>
        <v>0</v>
      </c>
      <c r="R21" s="631">
        <f t="shared" si="22"/>
        <v>0</v>
      </c>
      <c r="S21" s="631">
        <f t="shared" si="22"/>
        <v>2.7044550000000004E-2</v>
      </c>
      <c r="T21" s="631">
        <f t="shared" si="22"/>
        <v>1.5507000421487653</v>
      </c>
      <c r="U21" s="631">
        <f t="shared" si="22"/>
        <v>0</v>
      </c>
      <c r="V21" s="631">
        <f t="shared" si="22"/>
        <v>637.5842644623998</v>
      </c>
      <c r="W21" s="631">
        <f t="shared" si="22"/>
        <v>2662.6951234292492</v>
      </c>
      <c r="X21" s="631">
        <f t="shared" si="22"/>
        <v>0</v>
      </c>
      <c r="Y21" s="631">
        <f t="shared" si="22"/>
        <v>180.33300000000003</v>
      </c>
      <c r="Z21" s="631">
        <f t="shared" si="22"/>
        <v>156.70599999999999</v>
      </c>
      <c r="AA21" s="631">
        <f t="shared" si="22"/>
        <v>509.04399999999998</v>
      </c>
      <c r="AB21" s="631">
        <f t="shared" si="22"/>
        <v>0</v>
      </c>
      <c r="AC21" s="631">
        <f t="shared" si="22"/>
        <v>0</v>
      </c>
      <c r="AD21" s="632">
        <f>SUM(C21:AC21)</f>
        <v>6753.2991566255178</v>
      </c>
    </row>
    <row r="22" spans="1:30">
      <c r="A22" s="616"/>
      <c r="B22" s="617" t="s">
        <v>44</v>
      </c>
      <c r="C22" s="618">
        <v>0</v>
      </c>
      <c r="D22" s="618">
        <v>0</v>
      </c>
      <c r="E22" s="618">
        <v>0</v>
      </c>
      <c r="F22" s="618">
        <v>0</v>
      </c>
      <c r="G22" s="618">
        <v>0</v>
      </c>
      <c r="H22" s="618">
        <v>0</v>
      </c>
      <c r="I22" s="618">
        <v>0</v>
      </c>
      <c r="J22" s="618">
        <v>0</v>
      </c>
      <c r="K22" s="618">
        <v>0</v>
      </c>
      <c r="L22" s="618">
        <v>0</v>
      </c>
      <c r="M22" s="618">
        <v>0</v>
      </c>
      <c r="N22" s="618">
        <v>0</v>
      </c>
      <c r="O22" s="618">
        <v>0</v>
      </c>
      <c r="P22" s="618">
        <v>0</v>
      </c>
      <c r="Q22" s="618">
        <v>0</v>
      </c>
      <c r="R22" s="618">
        <v>0</v>
      </c>
      <c r="S22" s="618">
        <v>0</v>
      </c>
      <c r="T22" s="618">
        <v>0</v>
      </c>
      <c r="U22" s="618">
        <v>0</v>
      </c>
      <c r="V22" s="618">
        <v>0</v>
      </c>
      <c r="W22" s="618">
        <v>0</v>
      </c>
      <c r="X22" s="618">
        <v>0</v>
      </c>
      <c r="Y22" s="618">
        <v>0</v>
      </c>
      <c r="Z22" s="618">
        <v>0</v>
      </c>
      <c r="AA22" s="618">
        <v>0</v>
      </c>
      <c r="AB22" s="618">
        <v>0</v>
      </c>
      <c r="AC22" s="618">
        <v>0</v>
      </c>
      <c r="AD22" s="620">
        <f t="shared" si="0"/>
        <v>0</v>
      </c>
    </row>
    <row r="23" spans="1:30">
      <c r="A23" s="616"/>
      <c r="B23" s="617" t="s">
        <v>6</v>
      </c>
      <c r="C23" s="618">
        <v>0</v>
      </c>
      <c r="D23" s="618">
        <v>0</v>
      </c>
      <c r="E23" s="618">
        <v>7.6790000000000003</v>
      </c>
      <c r="F23" s="618">
        <v>0</v>
      </c>
      <c r="G23" s="618">
        <v>0</v>
      </c>
      <c r="H23" s="618">
        <v>0</v>
      </c>
      <c r="I23" s="618">
        <v>0</v>
      </c>
      <c r="J23" s="618">
        <v>0</v>
      </c>
      <c r="K23" s="618">
        <v>0</v>
      </c>
      <c r="L23" s="618">
        <v>0</v>
      </c>
      <c r="M23" s="618">
        <v>0</v>
      </c>
      <c r="N23" s="618">
        <v>0</v>
      </c>
      <c r="O23" s="618">
        <v>0</v>
      </c>
      <c r="P23" s="618">
        <v>0</v>
      </c>
      <c r="Q23" s="618">
        <v>0</v>
      </c>
      <c r="R23" s="618">
        <v>0</v>
      </c>
      <c r="S23" s="618">
        <v>0</v>
      </c>
      <c r="T23" s="618">
        <v>0</v>
      </c>
      <c r="U23" s="618">
        <v>0</v>
      </c>
      <c r="V23" s="618">
        <v>0</v>
      </c>
      <c r="W23" s="618">
        <v>2037.7619806866192</v>
      </c>
      <c r="X23" s="618">
        <v>0</v>
      </c>
      <c r="Y23" s="618">
        <v>0</v>
      </c>
      <c r="Z23" s="618">
        <v>0</v>
      </c>
      <c r="AA23" s="618">
        <v>0</v>
      </c>
      <c r="AB23" s="618">
        <v>0</v>
      </c>
      <c r="AC23" s="618">
        <v>0</v>
      </c>
      <c r="AD23" s="620">
        <f t="shared" si="0"/>
        <v>2045.4409806866192</v>
      </c>
    </row>
    <row r="24" spans="1:30">
      <c r="A24" s="616"/>
      <c r="B24" s="617" t="s">
        <v>47</v>
      </c>
      <c r="C24" s="618">
        <v>0</v>
      </c>
      <c r="D24" s="618">
        <v>0</v>
      </c>
      <c r="E24" s="618">
        <v>0</v>
      </c>
      <c r="F24" s="618">
        <v>0</v>
      </c>
      <c r="G24" s="618">
        <v>0</v>
      </c>
      <c r="H24" s="618">
        <v>0</v>
      </c>
      <c r="I24" s="618">
        <v>0</v>
      </c>
      <c r="J24" s="618">
        <v>0</v>
      </c>
      <c r="K24" s="618">
        <v>0</v>
      </c>
      <c r="L24" s="618">
        <v>0</v>
      </c>
      <c r="M24" s="618">
        <v>0</v>
      </c>
      <c r="N24" s="618">
        <v>0</v>
      </c>
      <c r="O24" s="618">
        <v>0</v>
      </c>
      <c r="P24" s="618">
        <v>0</v>
      </c>
      <c r="Q24" s="618">
        <v>0</v>
      </c>
      <c r="R24" s="618">
        <v>0</v>
      </c>
      <c r="S24" s="618">
        <v>0</v>
      </c>
      <c r="T24" s="618">
        <v>0</v>
      </c>
      <c r="U24" s="618">
        <v>0</v>
      </c>
      <c r="V24" s="618">
        <v>0</v>
      </c>
      <c r="W24" s="618">
        <v>0</v>
      </c>
      <c r="X24" s="618">
        <v>0</v>
      </c>
      <c r="Y24" s="618">
        <v>88.662000000000006</v>
      </c>
      <c r="Z24" s="618">
        <v>0</v>
      </c>
      <c r="AA24" s="618">
        <v>267.39</v>
      </c>
      <c r="AB24" s="618">
        <v>0</v>
      </c>
      <c r="AC24" s="618">
        <v>0</v>
      </c>
      <c r="AD24" s="620">
        <f t="shared" si="0"/>
        <v>356.05200000000002</v>
      </c>
    </row>
    <row r="25" spans="1:30">
      <c r="A25" s="616"/>
      <c r="B25" s="617" t="s">
        <v>48</v>
      </c>
      <c r="C25" s="618">
        <v>0</v>
      </c>
      <c r="D25" s="618">
        <v>0</v>
      </c>
      <c r="E25" s="618">
        <v>0</v>
      </c>
      <c r="F25" s="618">
        <v>0</v>
      </c>
      <c r="G25" s="618">
        <v>0</v>
      </c>
      <c r="H25" s="618">
        <v>0</v>
      </c>
      <c r="I25" s="618">
        <v>0</v>
      </c>
      <c r="J25" s="618">
        <v>0</v>
      </c>
      <c r="K25" s="618">
        <v>0</v>
      </c>
      <c r="L25" s="618">
        <v>0</v>
      </c>
      <c r="M25" s="618">
        <v>21.45486</v>
      </c>
      <c r="N25" s="618">
        <v>0</v>
      </c>
      <c r="O25" s="618">
        <v>0</v>
      </c>
      <c r="P25" s="618">
        <v>0</v>
      </c>
      <c r="Q25" s="618">
        <v>0</v>
      </c>
      <c r="R25" s="618">
        <v>0</v>
      </c>
      <c r="S25" s="618">
        <v>0</v>
      </c>
      <c r="T25" s="618">
        <v>0</v>
      </c>
      <c r="U25" s="618">
        <v>0</v>
      </c>
      <c r="V25" s="618">
        <v>0</v>
      </c>
      <c r="W25" s="618">
        <v>0</v>
      </c>
      <c r="X25" s="618">
        <v>0</v>
      </c>
      <c r="Y25" s="618">
        <v>91.671000000000006</v>
      </c>
      <c r="Z25" s="618">
        <v>156.70599999999999</v>
      </c>
      <c r="AA25" s="618">
        <v>241.654</v>
      </c>
      <c r="AB25" s="618">
        <v>0</v>
      </c>
      <c r="AC25" s="618">
        <v>0</v>
      </c>
      <c r="AD25" s="620">
        <f t="shared" si="0"/>
        <v>511.48586</v>
      </c>
    </row>
    <row r="26" spans="1:30">
      <c r="A26" s="616"/>
      <c r="B26" s="617" t="s">
        <v>49</v>
      </c>
      <c r="C26" s="618">
        <v>0</v>
      </c>
      <c r="D26" s="618">
        <v>0</v>
      </c>
      <c r="E26" s="618">
        <v>0</v>
      </c>
      <c r="F26" s="618">
        <v>0</v>
      </c>
      <c r="G26" s="618">
        <v>0</v>
      </c>
      <c r="H26" s="618">
        <v>0</v>
      </c>
      <c r="I26" s="618">
        <v>0</v>
      </c>
      <c r="J26" s="618">
        <v>0</v>
      </c>
      <c r="K26" s="618">
        <v>0</v>
      </c>
      <c r="L26" s="618">
        <v>0</v>
      </c>
      <c r="M26" s="618">
        <v>0</v>
      </c>
      <c r="N26" s="618">
        <v>0</v>
      </c>
      <c r="O26" s="618">
        <v>0</v>
      </c>
      <c r="P26" s="618">
        <v>0</v>
      </c>
      <c r="Q26" s="618">
        <v>0</v>
      </c>
      <c r="R26" s="618">
        <v>0</v>
      </c>
      <c r="S26" s="618">
        <v>0</v>
      </c>
      <c r="T26" s="618">
        <v>0</v>
      </c>
      <c r="U26" s="618">
        <v>0</v>
      </c>
      <c r="V26" s="618">
        <v>0</v>
      </c>
      <c r="W26" s="618">
        <v>74.7992998</v>
      </c>
      <c r="X26" s="618">
        <v>0</v>
      </c>
      <c r="Y26" s="618">
        <v>0</v>
      </c>
      <c r="Z26" s="618">
        <v>0</v>
      </c>
      <c r="AA26" s="618">
        <v>0</v>
      </c>
      <c r="AB26" s="618">
        <v>0</v>
      </c>
      <c r="AC26" s="618">
        <v>0</v>
      </c>
      <c r="AD26" s="620">
        <f t="shared" si="0"/>
        <v>74.7992998</v>
      </c>
    </row>
    <row r="27" spans="1:30">
      <c r="A27" s="616"/>
      <c r="B27" s="617" t="s">
        <v>50</v>
      </c>
      <c r="C27" s="618">
        <v>0</v>
      </c>
      <c r="D27" s="618">
        <v>1697.9943647857197</v>
      </c>
      <c r="E27" s="618">
        <v>0</v>
      </c>
      <c r="F27" s="618">
        <v>0</v>
      </c>
      <c r="G27" s="618">
        <v>0</v>
      </c>
      <c r="H27" s="618">
        <v>0</v>
      </c>
      <c r="I27" s="618">
        <v>0</v>
      </c>
      <c r="J27" s="618">
        <v>0</v>
      </c>
      <c r="K27" s="618">
        <v>0</v>
      </c>
      <c r="L27" s="618">
        <v>2.6006885519999998</v>
      </c>
      <c r="M27" s="618">
        <v>0</v>
      </c>
      <c r="N27" s="618">
        <v>0</v>
      </c>
      <c r="O27" s="618">
        <v>0</v>
      </c>
      <c r="P27" s="618">
        <v>78.395900000000012</v>
      </c>
      <c r="Q27" s="618">
        <v>0</v>
      </c>
      <c r="R27" s="618">
        <v>0</v>
      </c>
      <c r="S27" s="618">
        <v>2.7044550000000004E-2</v>
      </c>
      <c r="T27" s="618">
        <v>1.5507000421487653</v>
      </c>
      <c r="U27" s="618">
        <v>0</v>
      </c>
      <c r="V27" s="618">
        <v>637.5842644623998</v>
      </c>
      <c r="W27" s="618">
        <v>531.19836294262996</v>
      </c>
      <c r="X27" s="618">
        <v>0</v>
      </c>
      <c r="Y27" s="618">
        <v>0</v>
      </c>
      <c r="Z27" s="618">
        <v>0</v>
      </c>
      <c r="AA27" s="618">
        <v>0</v>
      </c>
      <c r="AB27" s="618">
        <v>0</v>
      </c>
      <c r="AC27" s="618">
        <v>0</v>
      </c>
      <c r="AD27" s="620">
        <f t="shared" si="0"/>
        <v>2949.3513253348983</v>
      </c>
    </row>
    <row r="28" spans="1:30">
      <c r="A28" s="616"/>
      <c r="B28" s="617" t="s">
        <v>51</v>
      </c>
      <c r="C28" s="618">
        <v>0</v>
      </c>
      <c r="D28" s="618">
        <v>797.23421080399999</v>
      </c>
      <c r="E28" s="618">
        <v>0</v>
      </c>
      <c r="F28" s="618">
        <v>0</v>
      </c>
      <c r="G28" s="618">
        <v>0</v>
      </c>
      <c r="H28" s="618">
        <v>0</v>
      </c>
      <c r="I28" s="618">
        <v>0</v>
      </c>
      <c r="J28" s="618">
        <v>0</v>
      </c>
      <c r="K28" s="618">
        <v>0</v>
      </c>
      <c r="L28" s="618">
        <v>0</v>
      </c>
      <c r="M28" s="618">
        <v>0</v>
      </c>
      <c r="N28" s="618">
        <v>0</v>
      </c>
      <c r="O28" s="618">
        <v>0</v>
      </c>
      <c r="P28" s="618">
        <v>0</v>
      </c>
      <c r="Q28" s="618">
        <v>0</v>
      </c>
      <c r="R28" s="618">
        <v>0</v>
      </c>
      <c r="S28" s="618">
        <v>0</v>
      </c>
      <c r="T28" s="618">
        <v>0</v>
      </c>
      <c r="U28" s="618">
        <v>0</v>
      </c>
      <c r="V28" s="618">
        <v>0</v>
      </c>
      <c r="W28" s="618">
        <v>18.935479999999998</v>
      </c>
      <c r="X28" s="618">
        <v>0</v>
      </c>
      <c r="Y28" s="618">
        <v>0</v>
      </c>
      <c r="Z28" s="618">
        <v>0</v>
      </c>
      <c r="AA28" s="618">
        <v>0</v>
      </c>
      <c r="AB28" s="618">
        <v>0</v>
      </c>
      <c r="AC28" s="618">
        <v>0</v>
      </c>
      <c r="AD28" s="620">
        <f t="shared" si="0"/>
        <v>816.16969080399997</v>
      </c>
    </row>
    <row r="29" spans="1:30">
      <c r="A29" s="616"/>
      <c r="B29" s="629" t="s">
        <v>56</v>
      </c>
      <c r="C29" s="630">
        <f>+SUM(C30:C42)</f>
        <v>0</v>
      </c>
      <c r="D29" s="631">
        <f t="shared" ref="D29:AC29" si="23">+SUM(D30:D42)</f>
        <v>8347.2204480621949</v>
      </c>
      <c r="E29" s="631">
        <f t="shared" si="23"/>
        <v>2280.464375</v>
      </c>
      <c r="F29" s="631">
        <f t="shared" si="23"/>
        <v>20089.655600950766</v>
      </c>
      <c r="G29" s="631">
        <f t="shared" si="23"/>
        <v>0</v>
      </c>
      <c r="H29" s="631">
        <f t="shared" si="23"/>
        <v>0</v>
      </c>
      <c r="I29" s="631">
        <f t="shared" si="23"/>
        <v>0</v>
      </c>
      <c r="J29" s="631">
        <f t="shared" si="23"/>
        <v>0</v>
      </c>
      <c r="K29" s="631">
        <f t="shared" si="23"/>
        <v>0</v>
      </c>
      <c r="L29" s="631">
        <f t="shared" si="23"/>
        <v>31647.467423480535</v>
      </c>
      <c r="M29" s="631">
        <f t="shared" si="23"/>
        <v>5025.2456691359994</v>
      </c>
      <c r="N29" s="631">
        <f t="shared" si="23"/>
        <v>0</v>
      </c>
      <c r="O29" s="631">
        <f t="shared" si="23"/>
        <v>127.73305329176921</v>
      </c>
      <c r="P29" s="631">
        <f t="shared" si="23"/>
        <v>3334.9501988670077</v>
      </c>
      <c r="Q29" s="631">
        <f t="shared" si="23"/>
        <v>7.2001146000000009</v>
      </c>
      <c r="R29" s="631">
        <f t="shared" si="23"/>
        <v>415.94319744300003</v>
      </c>
      <c r="S29" s="631">
        <f t="shared" si="23"/>
        <v>0</v>
      </c>
      <c r="T29" s="631">
        <f t="shared" si="23"/>
        <v>0</v>
      </c>
      <c r="U29" s="631">
        <f t="shared" si="23"/>
        <v>2039.1638435142859</v>
      </c>
      <c r="V29" s="631">
        <f t="shared" si="23"/>
        <v>0</v>
      </c>
      <c r="W29" s="631">
        <f t="shared" si="23"/>
        <v>37417.015899250546</v>
      </c>
      <c r="X29" s="631">
        <f t="shared" si="23"/>
        <v>95.066356000000013</v>
      </c>
      <c r="Y29" s="631">
        <f t="shared" si="23"/>
        <v>609.90700000000004</v>
      </c>
      <c r="Z29" s="631">
        <f t="shared" si="23"/>
        <v>0</v>
      </c>
      <c r="AA29" s="631">
        <f t="shared" si="23"/>
        <v>106.92700000000001</v>
      </c>
      <c r="AB29" s="631">
        <f t="shared" si="23"/>
        <v>0.12019408639999998</v>
      </c>
      <c r="AC29" s="631">
        <f t="shared" si="23"/>
        <v>0</v>
      </c>
      <c r="AD29" s="632">
        <f t="shared" si="0"/>
        <v>111544.0803736825</v>
      </c>
    </row>
    <row r="30" spans="1:30">
      <c r="A30" s="616"/>
      <c r="B30" s="633" t="s">
        <v>57</v>
      </c>
      <c r="C30" s="618">
        <v>0</v>
      </c>
      <c r="D30" s="618">
        <v>1380.5348416164352</v>
      </c>
      <c r="E30" s="618">
        <v>2.0720000000000001</v>
      </c>
      <c r="F30" s="618">
        <v>8.8458649999999999</v>
      </c>
      <c r="G30" s="618">
        <v>0</v>
      </c>
      <c r="H30" s="618">
        <v>0</v>
      </c>
      <c r="I30" s="618">
        <v>0</v>
      </c>
      <c r="J30" s="618">
        <v>0</v>
      </c>
      <c r="K30" s="618">
        <v>0</v>
      </c>
      <c r="L30" s="618">
        <v>16159.42863433839</v>
      </c>
      <c r="M30" s="618">
        <v>879.40457355409785</v>
      </c>
      <c r="N30" s="618">
        <v>0</v>
      </c>
      <c r="O30" s="618">
        <v>90.609277228769216</v>
      </c>
      <c r="P30" s="618">
        <v>35.565379534857989</v>
      </c>
      <c r="Q30" s="618">
        <v>0</v>
      </c>
      <c r="R30" s="618">
        <v>5.3946000000000001E-2</v>
      </c>
      <c r="S30" s="618">
        <v>0</v>
      </c>
      <c r="T30" s="618">
        <v>0</v>
      </c>
      <c r="U30" s="618">
        <v>2.8454957142857147</v>
      </c>
      <c r="V30" s="618">
        <v>0</v>
      </c>
      <c r="W30" s="618">
        <v>20043.525127222983</v>
      </c>
      <c r="X30" s="618">
        <v>46.156669999999998</v>
      </c>
      <c r="Y30" s="618">
        <v>0</v>
      </c>
      <c r="Z30" s="618">
        <v>0</v>
      </c>
      <c r="AA30" s="618">
        <v>0</v>
      </c>
      <c r="AB30" s="618">
        <v>1.3200000000000001E-4</v>
      </c>
      <c r="AC30" s="618">
        <v>0</v>
      </c>
      <c r="AD30" s="620">
        <f t="shared" si="0"/>
        <v>38649.04194220982</v>
      </c>
    </row>
    <row r="31" spans="1:30">
      <c r="A31" s="616"/>
      <c r="B31" s="633" t="s">
        <v>58</v>
      </c>
      <c r="C31" s="618">
        <v>0</v>
      </c>
      <c r="D31" s="618">
        <v>195.74210000000002</v>
      </c>
      <c r="E31" s="618">
        <v>0</v>
      </c>
      <c r="F31" s="618">
        <v>0</v>
      </c>
      <c r="G31" s="618">
        <v>0</v>
      </c>
      <c r="H31" s="618">
        <v>0</v>
      </c>
      <c r="I31" s="618">
        <v>0</v>
      </c>
      <c r="J31" s="618">
        <v>0</v>
      </c>
      <c r="K31" s="618">
        <v>0</v>
      </c>
      <c r="L31" s="618">
        <v>625.96334887044009</v>
      </c>
      <c r="M31" s="618">
        <v>264.84241360500005</v>
      </c>
      <c r="N31" s="618">
        <v>0</v>
      </c>
      <c r="O31" s="618">
        <v>0</v>
      </c>
      <c r="P31" s="618">
        <v>29.054641</v>
      </c>
      <c r="Q31" s="618">
        <v>0</v>
      </c>
      <c r="R31" s="618">
        <v>56.209034700000004</v>
      </c>
      <c r="S31" s="618">
        <v>0</v>
      </c>
      <c r="T31" s="618">
        <v>0</v>
      </c>
      <c r="U31" s="618">
        <v>0</v>
      </c>
      <c r="V31" s="618">
        <v>0</v>
      </c>
      <c r="W31" s="618">
        <v>227.0789924</v>
      </c>
      <c r="X31" s="618">
        <v>0</v>
      </c>
      <c r="Y31" s="618">
        <v>0</v>
      </c>
      <c r="Z31" s="618">
        <v>0</v>
      </c>
      <c r="AA31" s="618">
        <v>0</v>
      </c>
      <c r="AB31" s="618">
        <v>0</v>
      </c>
      <c r="AC31" s="618">
        <v>0</v>
      </c>
      <c r="AD31" s="620">
        <f t="shared" si="0"/>
        <v>1398.8905305754402</v>
      </c>
    </row>
    <row r="32" spans="1:30">
      <c r="A32" s="616"/>
      <c r="B32" s="633" t="s">
        <v>59</v>
      </c>
      <c r="C32" s="618">
        <v>0</v>
      </c>
      <c r="D32" s="618">
        <v>0</v>
      </c>
      <c r="E32" s="618">
        <v>721.11900000000003</v>
      </c>
      <c r="F32" s="618">
        <v>0</v>
      </c>
      <c r="G32" s="618">
        <v>0</v>
      </c>
      <c r="H32" s="618">
        <v>0</v>
      </c>
      <c r="I32" s="618">
        <v>0</v>
      </c>
      <c r="J32" s="618">
        <v>0</v>
      </c>
      <c r="K32" s="618">
        <v>0</v>
      </c>
      <c r="L32" s="618">
        <v>526.40945595000005</v>
      </c>
      <c r="M32" s="618">
        <v>0</v>
      </c>
      <c r="N32" s="618">
        <v>0</v>
      </c>
      <c r="O32" s="618">
        <v>0</v>
      </c>
      <c r="P32" s="618">
        <v>0</v>
      </c>
      <c r="Q32" s="618">
        <v>0</v>
      </c>
      <c r="R32" s="618">
        <v>0</v>
      </c>
      <c r="S32" s="618">
        <v>0</v>
      </c>
      <c r="T32" s="618">
        <v>0</v>
      </c>
      <c r="U32" s="618">
        <v>0</v>
      </c>
      <c r="V32" s="618">
        <v>0</v>
      </c>
      <c r="W32" s="618">
        <v>695.53428800000006</v>
      </c>
      <c r="X32" s="618">
        <v>0</v>
      </c>
      <c r="Y32" s="618">
        <v>0</v>
      </c>
      <c r="Z32" s="618">
        <v>0</v>
      </c>
      <c r="AA32" s="618">
        <v>0</v>
      </c>
      <c r="AB32" s="618">
        <v>0</v>
      </c>
      <c r="AC32" s="618">
        <v>0</v>
      </c>
      <c r="AD32" s="620">
        <f t="shared" si="0"/>
        <v>1943.0627439500001</v>
      </c>
    </row>
    <row r="33" spans="1:30">
      <c r="A33" s="616"/>
      <c r="B33" s="633" t="s">
        <v>60</v>
      </c>
      <c r="C33" s="618">
        <v>0</v>
      </c>
      <c r="D33" s="618">
        <v>1783.442645722</v>
      </c>
      <c r="E33" s="618">
        <v>4.3260000000000005</v>
      </c>
      <c r="F33" s="618">
        <v>14382.727282990765</v>
      </c>
      <c r="G33" s="618">
        <v>0</v>
      </c>
      <c r="H33" s="618">
        <v>0</v>
      </c>
      <c r="I33" s="618">
        <v>0</v>
      </c>
      <c r="J33" s="618">
        <v>0</v>
      </c>
      <c r="K33" s="618">
        <v>0</v>
      </c>
      <c r="L33" s="618">
        <v>229.51517800338561</v>
      </c>
      <c r="M33" s="618">
        <v>1927.8322770000002</v>
      </c>
      <c r="N33" s="618">
        <v>0</v>
      </c>
      <c r="O33" s="618">
        <v>5.5744200000000008E-2</v>
      </c>
      <c r="P33" s="618">
        <v>119.63357662685002</v>
      </c>
      <c r="Q33" s="618">
        <v>0</v>
      </c>
      <c r="R33" s="618">
        <v>0</v>
      </c>
      <c r="S33" s="618">
        <v>0</v>
      </c>
      <c r="T33" s="618">
        <v>0</v>
      </c>
      <c r="U33" s="618">
        <v>0</v>
      </c>
      <c r="V33" s="618">
        <v>0</v>
      </c>
      <c r="W33" s="618">
        <v>4699.8408417575611</v>
      </c>
      <c r="X33" s="618">
        <v>0</v>
      </c>
      <c r="Y33" s="618">
        <v>0</v>
      </c>
      <c r="Z33" s="618">
        <v>0</v>
      </c>
      <c r="AA33" s="618">
        <v>0</v>
      </c>
      <c r="AB33" s="618">
        <v>0</v>
      </c>
      <c r="AC33" s="618">
        <v>0</v>
      </c>
      <c r="AD33" s="620">
        <f t="shared" si="0"/>
        <v>23147.373546300565</v>
      </c>
    </row>
    <row r="34" spans="1:30">
      <c r="A34" s="616"/>
      <c r="B34" s="633" t="s">
        <v>61</v>
      </c>
      <c r="C34" s="618">
        <v>0</v>
      </c>
      <c r="D34" s="618">
        <v>59.330183508000005</v>
      </c>
      <c r="E34" s="618">
        <v>0</v>
      </c>
      <c r="F34" s="618">
        <v>0</v>
      </c>
      <c r="G34" s="618">
        <v>0</v>
      </c>
      <c r="H34" s="618">
        <v>0</v>
      </c>
      <c r="I34" s="618">
        <v>0</v>
      </c>
      <c r="J34" s="618">
        <v>0</v>
      </c>
      <c r="K34" s="618">
        <v>0</v>
      </c>
      <c r="L34" s="618">
        <v>75.712689338327991</v>
      </c>
      <c r="M34" s="618">
        <v>0</v>
      </c>
      <c r="N34" s="618">
        <v>0</v>
      </c>
      <c r="O34" s="618">
        <v>1.0384605</v>
      </c>
      <c r="P34" s="618">
        <v>14.9511593</v>
      </c>
      <c r="Q34" s="618">
        <v>0</v>
      </c>
      <c r="R34" s="618">
        <v>0</v>
      </c>
      <c r="S34" s="618">
        <v>0</v>
      </c>
      <c r="T34" s="618">
        <v>0</v>
      </c>
      <c r="U34" s="618">
        <v>0</v>
      </c>
      <c r="V34" s="618">
        <v>0</v>
      </c>
      <c r="W34" s="618">
        <v>526.70797352</v>
      </c>
      <c r="X34" s="618">
        <v>0</v>
      </c>
      <c r="Y34" s="618">
        <v>609.90700000000004</v>
      </c>
      <c r="Z34" s="618">
        <v>0</v>
      </c>
      <c r="AA34" s="618">
        <v>106.92700000000001</v>
      </c>
      <c r="AB34" s="618">
        <v>0</v>
      </c>
      <c r="AC34" s="618">
        <v>0</v>
      </c>
      <c r="AD34" s="620">
        <f>SUM(C34:AC34)</f>
        <v>1394.574466166328</v>
      </c>
    </row>
    <row r="35" spans="1:30">
      <c r="A35" s="616"/>
      <c r="B35" s="633" t="s">
        <v>62</v>
      </c>
      <c r="C35" s="618">
        <v>0</v>
      </c>
      <c r="D35" s="618">
        <v>23.249552839</v>
      </c>
      <c r="E35" s="618">
        <v>0</v>
      </c>
      <c r="F35" s="618">
        <v>0</v>
      </c>
      <c r="G35" s="618">
        <v>0</v>
      </c>
      <c r="H35" s="618">
        <v>0</v>
      </c>
      <c r="I35" s="618">
        <v>0</v>
      </c>
      <c r="J35" s="618">
        <v>0</v>
      </c>
      <c r="K35" s="618">
        <v>0</v>
      </c>
      <c r="L35" s="618">
        <v>4.4406600000000011E-2</v>
      </c>
      <c r="M35" s="618">
        <v>0</v>
      </c>
      <c r="N35" s="618">
        <v>0</v>
      </c>
      <c r="O35" s="618">
        <v>0</v>
      </c>
      <c r="P35" s="618">
        <v>0</v>
      </c>
      <c r="Q35" s="618">
        <v>0</v>
      </c>
      <c r="R35" s="618">
        <v>0</v>
      </c>
      <c r="S35" s="618">
        <v>0</v>
      </c>
      <c r="T35" s="618">
        <v>0</v>
      </c>
      <c r="U35" s="618">
        <v>0</v>
      </c>
      <c r="V35" s="618">
        <v>0</v>
      </c>
      <c r="W35" s="618">
        <v>26.939499999999999</v>
      </c>
      <c r="X35" s="618">
        <v>0</v>
      </c>
      <c r="Y35" s="618">
        <v>0</v>
      </c>
      <c r="Z35" s="618">
        <v>0</v>
      </c>
      <c r="AA35" s="618">
        <v>0</v>
      </c>
      <c r="AB35" s="618">
        <v>0</v>
      </c>
      <c r="AC35" s="618">
        <v>0</v>
      </c>
      <c r="AD35" s="620">
        <f t="shared" si="0"/>
        <v>50.233459439000001</v>
      </c>
    </row>
    <row r="36" spans="1:30">
      <c r="A36" s="616"/>
      <c r="B36" s="633" t="s">
        <v>63</v>
      </c>
      <c r="C36" s="618">
        <v>0</v>
      </c>
      <c r="D36" s="618">
        <v>110.62143745800002</v>
      </c>
      <c r="E36" s="618">
        <v>48.146000000000001</v>
      </c>
      <c r="F36" s="618">
        <v>4.2000000000000003E-2</v>
      </c>
      <c r="G36" s="618">
        <v>0</v>
      </c>
      <c r="H36" s="618">
        <v>0</v>
      </c>
      <c r="I36" s="618">
        <v>0</v>
      </c>
      <c r="J36" s="618">
        <v>0</v>
      </c>
      <c r="K36" s="618">
        <v>0</v>
      </c>
      <c r="L36" s="618">
        <v>34.810521840863991</v>
      </c>
      <c r="M36" s="618">
        <v>14.420329560000003</v>
      </c>
      <c r="N36" s="618">
        <v>0</v>
      </c>
      <c r="O36" s="618">
        <v>0.822730446</v>
      </c>
      <c r="P36" s="618">
        <v>17.008413400000002</v>
      </c>
      <c r="Q36" s="618">
        <v>0</v>
      </c>
      <c r="R36" s="618">
        <v>0</v>
      </c>
      <c r="S36" s="618">
        <v>0</v>
      </c>
      <c r="T36" s="618">
        <v>0</v>
      </c>
      <c r="U36" s="618">
        <v>1924.5925215</v>
      </c>
      <c r="V36" s="618">
        <v>0</v>
      </c>
      <c r="W36" s="618">
        <v>416.46047553399995</v>
      </c>
      <c r="X36" s="618">
        <v>0</v>
      </c>
      <c r="Y36" s="618">
        <v>0</v>
      </c>
      <c r="Z36" s="618">
        <v>0</v>
      </c>
      <c r="AA36" s="618">
        <v>0</v>
      </c>
      <c r="AB36" s="618">
        <v>2.8612000000000004E-3</v>
      </c>
      <c r="AC36" s="618">
        <v>0</v>
      </c>
      <c r="AD36" s="620">
        <f t="shared" si="0"/>
        <v>2566.9272909388642</v>
      </c>
    </row>
    <row r="37" spans="1:30">
      <c r="A37" s="616"/>
      <c r="B37" s="633" t="s">
        <v>64</v>
      </c>
      <c r="C37" s="618">
        <v>0</v>
      </c>
      <c r="D37" s="618">
        <v>11.293622921149002</v>
      </c>
      <c r="E37" s="618">
        <v>819.57744400000001</v>
      </c>
      <c r="F37" s="618">
        <v>1.8737285000000001</v>
      </c>
      <c r="G37" s="618">
        <v>0</v>
      </c>
      <c r="H37" s="618">
        <v>0</v>
      </c>
      <c r="I37" s="618">
        <v>0</v>
      </c>
      <c r="J37" s="618">
        <v>0</v>
      </c>
      <c r="K37" s="618">
        <v>0</v>
      </c>
      <c r="L37" s="618">
        <v>6.0157019470800011</v>
      </c>
      <c r="M37" s="618">
        <v>1.7189970000000001</v>
      </c>
      <c r="N37" s="618">
        <v>0</v>
      </c>
      <c r="O37" s="618">
        <v>0</v>
      </c>
      <c r="P37" s="618">
        <v>3.0337948849999998</v>
      </c>
      <c r="Q37" s="618">
        <v>0</v>
      </c>
      <c r="R37" s="618">
        <v>0</v>
      </c>
      <c r="S37" s="618">
        <v>0</v>
      </c>
      <c r="T37" s="618">
        <v>0</v>
      </c>
      <c r="U37" s="618">
        <v>0</v>
      </c>
      <c r="V37" s="618">
        <v>0</v>
      </c>
      <c r="W37" s="618">
        <v>23.619406617999999</v>
      </c>
      <c r="X37" s="618">
        <v>40.225710000000007</v>
      </c>
      <c r="Y37" s="618">
        <v>0</v>
      </c>
      <c r="Z37" s="618">
        <v>0</v>
      </c>
      <c r="AA37" s="618">
        <v>0</v>
      </c>
      <c r="AB37" s="618">
        <v>1.55892E-4</v>
      </c>
      <c r="AC37" s="618">
        <v>0</v>
      </c>
      <c r="AD37" s="620">
        <f t="shared" si="0"/>
        <v>907.35856176322886</v>
      </c>
    </row>
    <row r="38" spans="1:30">
      <c r="A38" s="616"/>
      <c r="B38" s="633" t="s">
        <v>65</v>
      </c>
      <c r="C38" s="618">
        <v>0</v>
      </c>
      <c r="D38" s="618">
        <v>11.604090775</v>
      </c>
      <c r="E38" s="618">
        <v>17.862110000000001</v>
      </c>
      <c r="F38" s="618">
        <v>0.45404450000000002</v>
      </c>
      <c r="G38" s="618">
        <v>0</v>
      </c>
      <c r="H38" s="618">
        <v>0</v>
      </c>
      <c r="I38" s="618">
        <v>0</v>
      </c>
      <c r="J38" s="618">
        <v>0</v>
      </c>
      <c r="K38" s="618">
        <v>0</v>
      </c>
      <c r="L38" s="618">
        <v>1548.1469355754921</v>
      </c>
      <c r="M38" s="618">
        <v>805.65435899550005</v>
      </c>
      <c r="N38" s="618">
        <v>0</v>
      </c>
      <c r="O38" s="618">
        <v>1.033965</v>
      </c>
      <c r="P38" s="618">
        <v>48.449077599999995</v>
      </c>
      <c r="Q38" s="618">
        <v>0</v>
      </c>
      <c r="R38" s="618">
        <v>0</v>
      </c>
      <c r="S38" s="618">
        <v>0</v>
      </c>
      <c r="T38" s="618">
        <v>0</v>
      </c>
      <c r="U38" s="618">
        <v>0</v>
      </c>
      <c r="V38" s="618">
        <v>0</v>
      </c>
      <c r="W38" s="618">
        <v>134.46858416799998</v>
      </c>
      <c r="X38" s="618">
        <v>0</v>
      </c>
      <c r="Y38" s="618">
        <v>0</v>
      </c>
      <c r="Z38" s="618">
        <v>0</v>
      </c>
      <c r="AA38" s="618">
        <v>0</v>
      </c>
      <c r="AB38" s="618">
        <v>0</v>
      </c>
      <c r="AC38" s="618">
        <v>0</v>
      </c>
      <c r="AD38" s="620">
        <f t="shared" si="0"/>
        <v>2567.6731666139917</v>
      </c>
    </row>
    <row r="39" spans="1:30">
      <c r="A39" s="616"/>
      <c r="B39" s="633" t="s">
        <v>429</v>
      </c>
      <c r="C39" s="618">
        <v>0</v>
      </c>
      <c r="D39" s="618">
        <v>238.12258881161</v>
      </c>
      <c r="E39" s="618">
        <v>99.911105000000006</v>
      </c>
      <c r="F39" s="618">
        <v>55.294549660000008</v>
      </c>
      <c r="G39" s="618">
        <v>0</v>
      </c>
      <c r="H39" s="618">
        <v>0</v>
      </c>
      <c r="I39" s="618">
        <v>0</v>
      </c>
      <c r="J39" s="618">
        <v>0</v>
      </c>
      <c r="K39" s="618">
        <v>0</v>
      </c>
      <c r="L39" s="618">
        <v>1048.6344275790577</v>
      </c>
      <c r="M39" s="618">
        <v>407.15008425000002</v>
      </c>
      <c r="N39" s="618">
        <v>0</v>
      </c>
      <c r="O39" s="618">
        <v>5.5312632000000007E-2</v>
      </c>
      <c r="P39" s="618">
        <v>831.20577775279969</v>
      </c>
      <c r="Q39" s="618">
        <v>7.9799999999999996E-2</v>
      </c>
      <c r="R39" s="618">
        <v>1.0699290000000001</v>
      </c>
      <c r="S39" s="618">
        <v>0</v>
      </c>
      <c r="T39" s="618">
        <v>0</v>
      </c>
      <c r="U39" s="618">
        <v>0</v>
      </c>
      <c r="V39" s="618">
        <v>0</v>
      </c>
      <c r="W39" s="618">
        <v>1441.5651861959998</v>
      </c>
      <c r="X39" s="618">
        <v>0</v>
      </c>
      <c r="Y39" s="618">
        <v>0</v>
      </c>
      <c r="Z39" s="618">
        <v>0</v>
      </c>
      <c r="AA39" s="618">
        <v>0</v>
      </c>
      <c r="AB39" s="618">
        <v>1.7965464E-2</v>
      </c>
      <c r="AC39" s="618">
        <v>0</v>
      </c>
      <c r="AD39" s="620">
        <f t="shared" si="0"/>
        <v>4123.106726345467</v>
      </c>
    </row>
    <row r="40" spans="1:30">
      <c r="A40" s="616"/>
      <c r="B40" s="633" t="s">
        <v>430</v>
      </c>
      <c r="C40" s="618">
        <v>0</v>
      </c>
      <c r="D40" s="618">
        <v>457.088165151</v>
      </c>
      <c r="E40" s="618">
        <v>0</v>
      </c>
      <c r="F40" s="618">
        <v>0</v>
      </c>
      <c r="G40" s="618">
        <v>0</v>
      </c>
      <c r="H40" s="618">
        <v>0</v>
      </c>
      <c r="I40" s="618">
        <v>0</v>
      </c>
      <c r="J40" s="618">
        <v>0</v>
      </c>
      <c r="K40" s="618">
        <v>0</v>
      </c>
      <c r="L40" s="618">
        <v>1883.6811330138053</v>
      </c>
      <c r="M40" s="618">
        <v>38.322238500000005</v>
      </c>
      <c r="N40" s="618">
        <v>0</v>
      </c>
      <c r="O40" s="618">
        <v>0</v>
      </c>
      <c r="P40" s="618">
        <v>19.666033199999994</v>
      </c>
      <c r="Q40" s="618">
        <v>8.3790000000000003E-2</v>
      </c>
      <c r="R40" s="618">
        <v>3.0569400000000004</v>
      </c>
      <c r="S40" s="618">
        <v>0</v>
      </c>
      <c r="T40" s="618">
        <v>0</v>
      </c>
      <c r="U40" s="618">
        <v>0</v>
      </c>
      <c r="V40" s="618">
        <v>0</v>
      </c>
      <c r="W40" s="618">
        <v>69.538779559999995</v>
      </c>
      <c r="X40" s="618">
        <v>0</v>
      </c>
      <c r="Y40" s="618">
        <v>0</v>
      </c>
      <c r="Z40" s="618">
        <v>0</v>
      </c>
      <c r="AA40" s="618">
        <v>0</v>
      </c>
      <c r="AB40" s="618">
        <v>0</v>
      </c>
      <c r="AC40" s="618">
        <v>0</v>
      </c>
      <c r="AD40" s="620">
        <f t="shared" si="0"/>
        <v>2471.4370794248052</v>
      </c>
    </row>
    <row r="41" spans="1:30">
      <c r="A41" s="616"/>
      <c r="B41" s="633" t="s">
        <v>66</v>
      </c>
      <c r="C41" s="618">
        <v>0</v>
      </c>
      <c r="D41" s="618">
        <v>3698.242463951</v>
      </c>
      <c r="E41" s="618">
        <v>438.45900000000006</v>
      </c>
      <c r="F41" s="618">
        <v>5631.2691303000011</v>
      </c>
      <c r="G41" s="618">
        <v>0</v>
      </c>
      <c r="H41" s="618">
        <v>0</v>
      </c>
      <c r="I41" s="618">
        <v>0</v>
      </c>
      <c r="J41" s="618">
        <v>0</v>
      </c>
      <c r="K41" s="618">
        <v>0</v>
      </c>
      <c r="L41" s="618">
        <v>5659.0667439351319</v>
      </c>
      <c r="M41" s="618">
        <v>404.14597713000006</v>
      </c>
      <c r="N41" s="618">
        <v>0</v>
      </c>
      <c r="O41" s="618">
        <v>34.117563285000003</v>
      </c>
      <c r="P41" s="618">
        <v>2178.1307704475003</v>
      </c>
      <c r="Q41" s="618">
        <v>7.0365246000000008</v>
      </c>
      <c r="R41" s="618">
        <v>234.717005043</v>
      </c>
      <c r="S41" s="618">
        <v>0</v>
      </c>
      <c r="T41" s="618">
        <v>0</v>
      </c>
      <c r="U41" s="618">
        <v>111.72582629999999</v>
      </c>
      <c r="V41" s="618">
        <v>0</v>
      </c>
      <c r="W41" s="618">
        <v>8098.8960040140009</v>
      </c>
      <c r="X41" s="618">
        <v>8.6839760000000012</v>
      </c>
      <c r="Y41" s="618">
        <v>0</v>
      </c>
      <c r="Z41" s="618">
        <v>0</v>
      </c>
      <c r="AA41" s="618">
        <v>0</v>
      </c>
      <c r="AB41" s="618">
        <v>9.8947530399999997E-2</v>
      </c>
      <c r="AC41" s="618">
        <v>0</v>
      </c>
      <c r="AD41" s="620">
        <f t="shared" si="0"/>
        <v>26504.589932536033</v>
      </c>
    </row>
    <row r="42" spans="1:30">
      <c r="A42" s="616"/>
      <c r="B42" s="633" t="s">
        <v>67</v>
      </c>
      <c r="C42" s="618">
        <v>0</v>
      </c>
      <c r="D42" s="618">
        <v>377.94875530899998</v>
      </c>
      <c r="E42" s="618">
        <v>128.991716</v>
      </c>
      <c r="F42" s="618">
        <v>9.1490000000000009</v>
      </c>
      <c r="G42" s="618">
        <v>0</v>
      </c>
      <c r="H42" s="618">
        <v>0</v>
      </c>
      <c r="I42" s="618">
        <v>0</v>
      </c>
      <c r="J42" s="618">
        <v>0</v>
      </c>
      <c r="K42" s="618">
        <v>0</v>
      </c>
      <c r="L42" s="618">
        <v>3850.0382464885652</v>
      </c>
      <c r="M42" s="618">
        <v>281.75441954140206</v>
      </c>
      <c r="N42" s="618">
        <v>0</v>
      </c>
      <c r="O42" s="618">
        <v>0</v>
      </c>
      <c r="P42" s="618">
        <v>38.251575119999991</v>
      </c>
      <c r="Q42" s="618">
        <v>0</v>
      </c>
      <c r="R42" s="618">
        <v>120.83634270000002</v>
      </c>
      <c r="S42" s="618">
        <v>0</v>
      </c>
      <c r="T42" s="618">
        <v>0</v>
      </c>
      <c r="U42" s="618">
        <v>0</v>
      </c>
      <c r="V42" s="618">
        <v>0</v>
      </c>
      <c r="W42" s="618">
        <v>1012.8407402600001</v>
      </c>
      <c r="X42" s="618">
        <v>0</v>
      </c>
      <c r="Y42" s="618">
        <v>0</v>
      </c>
      <c r="Z42" s="618">
        <v>0</v>
      </c>
      <c r="AA42" s="618">
        <v>0</v>
      </c>
      <c r="AB42" s="618">
        <v>1.3200000000000001E-4</v>
      </c>
      <c r="AC42" s="618">
        <v>0</v>
      </c>
      <c r="AD42" s="620">
        <f t="shared" si="0"/>
        <v>5819.8109274189674</v>
      </c>
    </row>
    <row r="43" spans="1:30">
      <c r="A43" s="616"/>
      <c r="B43" s="629" t="s">
        <v>68</v>
      </c>
      <c r="C43" s="631">
        <f>+SUM(C44:C48)</f>
        <v>0</v>
      </c>
      <c r="D43" s="631">
        <f>+SUM(D44:D48)</f>
        <v>183.36118649700001</v>
      </c>
      <c r="E43" s="631">
        <f t="shared" ref="E43:AC43" si="24">+SUM(E44:E48)</f>
        <v>0</v>
      </c>
      <c r="F43" s="631">
        <f t="shared" si="24"/>
        <v>0</v>
      </c>
      <c r="G43" s="631">
        <f t="shared" si="24"/>
        <v>0</v>
      </c>
      <c r="H43" s="631">
        <f t="shared" si="24"/>
        <v>0</v>
      </c>
      <c r="I43" s="631">
        <f t="shared" si="24"/>
        <v>0</v>
      </c>
      <c r="J43" s="631">
        <f t="shared" si="24"/>
        <v>0</v>
      </c>
      <c r="K43" s="631">
        <f t="shared" si="24"/>
        <v>0</v>
      </c>
      <c r="L43" s="631">
        <f t="shared" si="24"/>
        <v>50211.876074042979</v>
      </c>
      <c r="M43" s="631">
        <f t="shared" si="24"/>
        <v>3815.4756522749999</v>
      </c>
      <c r="N43" s="631">
        <f t="shared" si="24"/>
        <v>37064.223434531872</v>
      </c>
      <c r="O43" s="631">
        <f t="shared" si="24"/>
        <v>73.814716394999991</v>
      </c>
      <c r="P43" s="631">
        <f t="shared" si="24"/>
        <v>283.64100473499997</v>
      </c>
      <c r="Q43" s="631">
        <f t="shared" si="24"/>
        <v>65.025883860000022</v>
      </c>
      <c r="R43" s="631">
        <f t="shared" si="24"/>
        <v>11586.666419316005</v>
      </c>
      <c r="S43" s="631">
        <f t="shared" si="24"/>
        <v>0</v>
      </c>
      <c r="T43" s="631">
        <f t="shared" si="24"/>
        <v>0</v>
      </c>
      <c r="U43" s="631">
        <f t="shared" si="24"/>
        <v>0</v>
      </c>
      <c r="V43" s="631">
        <f t="shared" si="24"/>
        <v>0</v>
      </c>
      <c r="W43" s="631">
        <f t="shared" si="24"/>
        <v>828.60489384288007</v>
      </c>
      <c r="X43" s="631">
        <f t="shared" si="24"/>
        <v>0</v>
      </c>
      <c r="Y43" s="631">
        <f t="shared" si="24"/>
        <v>0</v>
      </c>
      <c r="Z43" s="631">
        <f t="shared" si="24"/>
        <v>0</v>
      </c>
      <c r="AA43" s="631">
        <f t="shared" si="24"/>
        <v>0</v>
      </c>
      <c r="AB43" s="631">
        <f t="shared" si="24"/>
        <v>0</v>
      </c>
      <c r="AC43" s="631">
        <f t="shared" si="24"/>
        <v>0</v>
      </c>
      <c r="AD43" s="634">
        <f t="shared" si="0"/>
        <v>104112.68926549575</v>
      </c>
    </row>
    <row r="44" spans="1:30">
      <c r="A44" s="616"/>
      <c r="B44" s="633" t="s">
        <v>69</v>
      </c>
      <c r="C44" s="618">
        <v>0</v>
      </c>
      <c r="D44" s="618">
        <v>183.36118649700001</v>
      </c>
      <c r="E44" s="618">
        <v>0</v>
      </c>
      <c r="F44" s="618">
        <v>0</v>
      </c>
      <c r="G44" s="618">
        <v>0</v>
      </c>
      <c r="H44" s="618">
        <v>0</v>
      </c>
      <c r="I44" s="618">
        <v>0</v>
      </c>
      <c r="J44" s="618">
        <v>0</v>
      </c>
      <c r="K44" s="618">
        <v>0</v>
      </c>
      <c r="L44" s="618">
        <v>47875.523334788581</v>
      </c>
      <c r="M44" s="618">
        <v>19.212128302499998</v>
      </c>
      <c r="N44" s="618">
        <v>37057.453627445422</v>
      </c>
      <c r="O44" s="618">
        <v>72.807634484999994</v>
      </c>
      <c r="P44" s="618">
        <v>279.98474349999998</v>
      </c>
      <c r="Q44" s="618">
        <v>0.20747999999999997</v>
      </c>
      <c r="R44" s="618">
        <v>0.74625300000000006</v>
      </c>
      <c r="S44" s="618">
        <v>0</v>
      </c>
      <c r="T44" s="618">
        <v>0</v>
      </c>
      <c r="U44" s="618">
        <v>0</v>
      </c>
      <c r="V44" s="618">
        <v>0</v>
      </c>
      <c r="W44" s="618">
        <v>55.902921419999991</v>
      </c>
      <c r="X44" s="618">
        <v>0</v>
      </c>
      <c r="Y44" s="618">
        <v>0</v>
      </c>
      <c r="Z44" s="618">
        <v>0</v>
      </c>
      <c r="AA44" s="618">
        <v>0</v>
      </c>
      <c r="AB44" s="618">
        <v>0</v>
      </c>
      <c r="AC44" s="618">
        <v>0</v>
      </c>
      <c r="AD44" s="620">
        <f t="shared" si="0"/>
        <v>85545.199309438496</v>
      </c>
    </row>
    <row r="45" spans="1:30">
      <c r="A45" s="616"/>
      <c r="B45" s="633" t="s">
        <v>70</v>
      </c>
      <c r="C45" s="618">
        <v>0</v>
      </c>
      <c r="D45" s="618">
        <v>0</v>
      </c>
      <c r="E45" s="618">
        <v>0</v>
      </c>
      <c r="F45" s="618">
        <v>0</v>
      </c>
      <c r="G45" s="618">
        <v>0</v>
      </c>
      <c r="H45" s="618">
        <v>0</v>
      </c>
      <c r="I45" s="618">
        <v>0</v>
      </c>
      <c r="J45" s="618">
        <v>0</v>
      </c>
      <c r="K45" s="618">
        <v>0</v>
      </c>
      <c r="L45" s="618">
        <v>450.99534953854391</v>
      </c>
      <c r="M45" s="618">
        <v>0</v>
      </c>
      <c r="N45" s="618">
        <v>0</v>
      </c>
      <c r="O45" s="618">
        <v>0</v>
      </c>
      <c r="P45" s="618">
        <v>0</v>
      </c>
      <c r="Q45" s="618">
        <v>0</v>
      </c>
      <c r="R45" s="618">
        <v>0</v>
      </c>
      <c r="S45" s="618">
        <v>0</v>
      </c>
      <c r="T45" s="618">
        <v>0</v>
      </c>
      <c r="U45" s="618">
        <v>0</v>
      </c>
      <c r="V45" s="618">
        <v>0</v>
      </c>
      <c r="W45" s="618">
        <v>393.10303558000004</v>
      </c>
      <c r="X45" s="618">
        <v>0</v>
      </c>
      <c r="Y45" s="618">
        <v>0</v>
      </c>
      <c r="Z45" s="618">
        <v>0</v>
      </c>
      <c r="AA45" s="618">
        <v>0</v>
      </c>
      <c r="AB45" s="618">
        <v>0</v>
      </c>
      <c r="AC45" s="618">
        <v>0</v>
      </c>
      <c r="AD45" s="620">
        <f t="shared" si="0"/>
        <v>844.098385118544</v>
      </c>
    </row>
    <row r="46" spans="1:30">
      <c r="A46" s="616"/>
      <c r="B46" s="633" t="s">
        <v>71</v>
      </c>
      <c r="C46" s="618">
        <v>0</v>
      </c>
      <c r="D46" s="618">
        <v>0</v>
      </c>
      <c r="E46" s="618">
        <v>0</v>
      </c>
      <c r="F46" s="618">
        <v>0</v>
      </c>
      <c r="G46" s="618">
        <v>0</v>
      </c>
      <c r="H46" s="618">
        <v>0</v>
      </c>
      <c r="I46" s="618">
        <v>0</v>
      </c>
      <c r="J46" s="618">
        <v>0</v>
      </c>
      <c r="K46" s="618">
        <v>0</v>
      </c>
      <c r="L46" s="618">
        <v>1781.3102171718556</v>
      </c>
      <c r="M46" s="618">
        <v>3796.2635239725</v>
      </c>
      <c r="N46" s="618">
        <v>2.4757718864480003</v>
      </c>
      <c r="O46" s="618">
        <v>1.0070819100000001</v>
      </c>
      <c r="P46" s="618">
        <v>1.8243775000000002</v>
      </c>
      <c r="Q46" s="618">
        <v>0</v>
      </c>
      <c r="R46" s="618">
        <v>0</v>
      </c>
      <c r="S46" s="618">
        <v>0</v>
      </c>
      <c r="T46" s="618">
        <v>0</v>
      </c>
      <c r="U46" s="618">
        <v>0</v>
      </c>
      <c r="V46" s="618">
        <v>0</v>
      </c>
      <c r="W46" s="618">
        <v>17.415936540000001</v>
      </c>
      <c r="X46" s="618">
        <v>0</v>
      </c>
      <c r="Y46" s="618">
        <v>0</v>
      </c>
      <c r="Z46" s="618">
        <v>0</v>
      </c>
      <c r="AA46" s="618">
        <v>0</v>
      </c>
      <c r="AB46" s="618">
        <v>0</v>
      </c>
      <c r="AC46" s="618">
        <v>0</v>
      </c>
      <c r="AD46" s="620">
        <f t="shared" si="0"/>
        <v>5600.296908980803</v>
      </c>
    </row>
    <row r="47" spans="1:30">
      <c r="A47" s="616"/>
      <c r="B47" s="633" t="s">
        <v>72</v>
      </c>
      <c r="C47" s="618">
        <v>0</v>
      </c>
      <c r="D47" s="618">
        <v>0</v>
      </c>
      <c r="E47" s="618">
        <v>0</v>
      </c>
      <c r="F47" s="618">
        <v>0</v>
      </c>
      <c r="G47" s="618">
        <v>0</v>
      </c>
      <c r="H47" s="618">
        <v>0</v>
      </c>
      <c r="I47" s="618">
        <v>0</v>
      </c>
      <c r="J47" s="618">
        <v>0</v>
      </c>
      <c r="K47" s="618">
        <v>0</v>
      </c>
      <c r="L47" s="618">
        <v>104.04428840400001</v>
      </c>
      <c r="M47" s="618">
        <v>0</v>
      </c>
      <c r="N47" s="618">
        <v>4.2940351999999997</v>
      </c>
      <c r="O47" s="618">
        <v>0</v>
      </c>
      <c r="P47" s="618">
        <v>1.3486823349999999</v>
      </c>
      <c r="Q47" s="618">
        <v>64.818403860000018</v>
      </c>
      <c r="R47" s="618">
        <v>11585.920166316006</v>
      </c>
      <c r="S47" s="618">
        <v>0</v>
      </c>
      <c r="T47" s="618">
        <v>0</v>
      </c>
      <c r="U47" s="618">
        <v>0</v>
      </c>
      <c r="V47" s="618">
        <v>0</v>
      </c>
      <c r="W47" s="618">
        <v>0</v>
      </c>
      <c r="X47" s="618">
        <v>0</v>
      </c>
      <c r="Y47" s="618">
        <v>0</v>
      </c>
      <c r="Z47" s="618">
        <v>0</v>
      </c>
      <c r="AA47" s="618">
        <v>0</v>
      </c>
      <c r="AB47" s="618">
        <v>0</v>
      </c>
      <c r="AC47" s="618">
        <v>0</v>
      </c>
      <c r="AD47" s="620">
        <f t="shared" si="0"/>
        <v>11760.425576115005</v>
      </c>
    </row>
    <row r="48" spans="1:30">
      <c r="A48" s="616"/>
      <c r="B48" s="633" t="s">
        <v>431</v>
      </c>
      <c r="C48" s="618">
        <v>0</v>
      </c>
      <c r="D48" s="618">
        <v>0</v>
      </c>
      <c r="E48" s="618">
        <v>0</v>
      </c>
      <c r="F48" s="618">
        <v>0</v>
      </c>
      <c r="G48" s="618"/>
      <c r="H48" s="618"/>
      <c r="I48" s="618"/>
      <c r="J48" s="618">
        <v>0</v>
      </c>
      <c r="K48" s="618">
        <v>0</v>
      </c>
      <c r="L48" s="618">
        <v>2.8841400000000007E-3</v>
      </c>
      <c r="M48" s="618">
        <v>0</v>
      </c>
      <c r="N48" s="618">
        <v>0</v>
      </c>
      <c r="O48" s="618">
        <v>0</v>
      </c>
      <c r="P48" s="618">
        <v>0.4832014</v>
      </c>
      <c r="Q48" s="618">
        <v>0</v>
      </c>
      <c r="R48" s="618">
        <v>0</v>
      </c>
      <c r="S48" s="618">
        <v>0</v>
      </c>
      <c r="T48" s="618">
        <v>0</v>
      </c>
      <c r="U48" s="618">
        <v>0</v>
      </c>
      <c r="V48" s="618">
        <v>0</v>
      </c>
      <c r="W48" s="618">
        <v>362.18300030288003</v>
      </c>
      <c r="X48" s="618">
        <v>0</v>
      </c>
      <c r="Y48" s="618">
        <v>0</v>
      </c>
      <c r="Z48" s="618">
        <v>0</v>
      </c>
      <c r="AA48" s="618">
        <v>0</v>
      </c>
      <c r="AB48" s="618">
        <v>0</v>
      </c>
      <c r="AC48" s="618">
        <v>0</v>
      </c>
      <c r="AD48" s="620">
        <f t="shared" si="0"/>
        <v>362.66908584288001</v>
      </c>
    </row>
    <row r="49" spans="1:30">
      <c r="A49" s="616"/>
      <c r="B49" s="635" t="s">
        <v>73</v>
      </c>
      <c r="C49" s="631">
        <f>+SUM(C50:C53)</f>
        <v>0</v>
      </c>
      <c r="D49" s="631">
        <f t="shared" ref="D49:AC49" si="25">+SUM(D50:D53)</f>
        <v>7173.4373611840001</v>
      </c>
      <c r="E49" s="631">
        <f t="shared" si="25"/>
        <v>0</v>
      </c>
      <c r="F49" s="631">
        <f t="shared" si="25"/>
        <v>17603.646542335944</v>
      </c>
      <c r="G49" s="631">
        <f t="shared" si="25"/>
        <v>0</v>
      </c>
      <c r="H49" s="631">
        <f t="shared" si="25"/>
        <v>0</v>
      </c>
      <c r="I49" s="631">
        <f t="shared" si="25"/>
        <v>0</v>
      </c>
      <c r="J49" s="631">
        <f t="shared" si="25"/>
        <v>92.829525600000011</v>
      </c>
      <c r="K49" s="631">
        <f t="shared" si="25"/>
        <v>0</v>
      </c>
      <c r="L49" s="631">
        <f t="shared" si="25"/>
        <v>5183.8578480168835</v>
      </c>
      <c r="M49" s="631">
        <f t="shared" si="25"/>
        <v>107.874441045</v>
      </c>
      <c r="N49" s="631">
        <f t="shared" si="25"/>
        <v>0</v>
      </c>
      <c r="O49" s="631">
        <f t="shared" si="25"/>
        <v>1281.9498978690003</v>
      </c>
      <c r="P49" s="631">
        <f t="shared" si="25"/>
        <v>12315.600453021805</v>
      </c>
      <c r="Q49" s="631">
        <f t="shared" si="25"/>
        <v>0.82042380000000004</v>
      </c>
      <c r="R49" s="631">
        <f t="shared" si="25"/>
        <v>37.968597396000007</v>
      </c>
      <c r="S49" s="631">
        <f t="shared" si="25"/>
        <v>0</v>
      </c>
      <c r="T49" s="631">
        <f t="shared" si="25"/>
        <v>0</v>
      </c>
      <c r="U49" s="631">
        <f t="shared" si="25"/>
        <v>0</v>
      </c>
      <c r="V49" s="631">
        <f t="shared" si="25"/>
        <v>0</v>
      </c>
      <c r="W49" s="631">
        <f t="shared" si="25"/>
        <v>21001.8689817536</v>
      </c>
      <c r="X49" s="631">
        <f t="shared" si="25"/>
        <v>0</v>
      </c>
      <c r="Y49" s="631">
        <f t="shared" si="25"/>
        <v>0</v>
      </c>
      <c r="Z49" s="631">
        <f t="shared" si="25"/>
        <v>0</v>
      </c>
      <c r="AA49" s="631">
        <f t="shared" si="25"/>
        <v>0</v>
      </c>
      <c r="AB49" s="631">
        <f t="shared" si="25"/>
        <v>14.13631601</v>
      </c>
      <c r="AC49" s="631">
        <f t="shared" si="25"/>
        <v>0</v>
      </c>
      <c r="AD49" s="634">
        <f t="shared" si="0"/>
        <v>64813.990388032238</v>
      </c>
    </row>
    <row r="50" spans="1:30">
      <c r="A50" s="616"/>
      <c r="B50" s="633" t="s">
        <v>74</v>
      </c>
      <c r="C50" s="618">
        <v>0</v>
      </c>
      <c r="D50" s="618">
        <v>1438.7597607570001</v>
      </c>
      <c r="E50" s="618">
        <v>0</v>
      </c>
      <c r="F50" s="618">
        <v>54.899114687770499</v>
      </c>
      <c r="G50" s="618">
        <v>0</v>
      </c>
      <c r="H50" s="618">
        <v>0</v>
      </c>
      <c r="I50" s="618">
        <v>0</v>
      </c>
      <c r="J50" s="618">
        <v>34.6171224</v>
      </c>
      <c r="K50" s="618">
        <v>0</v>
      </c>
      <c r="L50" s="618">
        <v>4703.6154955464153</v>
      </c>
      <c r="M50" s="618">
        <v>107.874441045</v>
      </c>
      <c r="N50" s="618">
        <v>0</v>
      </c>
      <c r="O50" s="618">
        <v>40.213784961000002</v>
      </c>
      <c r="P50" s="618">
        <v>1956.0147837438999</v>
      </c>
      <c r="Q50" s="618">
        <v>0.25879938000000002</v>
      </c>
      <c r="R50" s="618">
        <v>23.634389952000003</v>
      </c>
      <c r="S50" s="618">
        <v>0</v>
      </c>
      <c r="T50" s="618">
        <v>0</v>
      </c>
      <c r="U50" s="618">
        <v>0</v>
      </c>
      <c r="V50" s="618">
        <v>0</v>
      </c>
      <c r="W50" s="618">
        <v>7515.2589834071996</v>
      </c>
      <c r="X50" s="618">
        <v>0</v>
      </c>
      <c r="Y50" s="618">
        <v>0</v>
      </c>
      <c r="Z50" s="618">
        <v>0</v>
      </c>
      <c r="AA50" s="618">
        <v>0</v>
      </c>
      <c r="AB50" s="618">
        <v>9.761650999999999E-2</v>
      </c>
      <c r="AC50" s="618">
        <v>0</v>
      </c>
      <c r="AD50" s="620">
        <f t="shared" si="0"/>
        <v>15875.244292390285</v>
      </c>
    </row>
    <row r="51" spans="1:30">
      <c r="A51" s="616"/>
      <c r="B51" s="633" t="s">
        <v>75</v>
      </c>
      <c r="C51" s="618">
        <v>0</v>
      </c>
      <c r="D51" s="618">
        <v>414.91146173300001</v>
      </c>
      <c r="E51" s="618">
        <v>0</v>
      </c>
      <c r="F51" s="618">
        <v>59.428035531374768</v>
      </c>
      <c r="G51" s="618">
        <v>0</v>
      </c>
      <c r="H51" s="618">
        <v>0</v>
      </c>
      <c r="I51" s="618">
        <v>0</v>
      </c>
      <c r="J51" s="618">
        <v>0</v>
      </c>
      <c r="K51" s="618">
        <v>0</v>
      </c>
      <c r="L51" s="618">
        <v>420.67828899599994</v>
      </c>
      <c r="M51" s="618">
        <v>0</v>
      </c>
      <c r="N51" s="618">
        <v>0</v>
      </c>
      <c r="O51" s="618">
        <v>1.7982000000000002E-3</v>
      </c>
      <c r="P51" s="618">
        <v>252.25097480000005</v>
      </c>
      <c r="Q51" s="618">
        <v>0.56162442000000001</v>
      </c>
      <c r="R51" s="618">
        <v>14.334207444000004</v>
      </c>
      <c r="S51" s="618">
        <v>0</v>
      </c>
      <c r="T51" s="618">
        <v>0</v>
      </c>
      <c r="U51" s="618">
        <v>0</v>
      </c>
      <c r="V51" s="618">
        <v>0</v>
      </c>
      <c r="W51" s="618">
        <v>1835.1935786362008</v>
      </c>
      <c r="X51" s="618">
        <v>0</v>
      </c>
      <c r="Y51" s="618">
        <v>0</v>
      </c>
      <c r="Z51" s="618">
        <v>0</v>
      </c>
      <c r="AA51" s="618">
        <v>0</v>
      </c>
      <c r="AB51" s="618">
        <v>0</v>
      </c>
      <c r="AC51" s="618">
        <v>0</v>
      </c>
      <c r="AD51" s="620">
        <f t="shared" si="0"/>
        <v>2997.3599697605755</v>
      </c>
    </row>
    <row r="52" spans="1:30">
      <c r="A52" s="616"/>
      <c r="B52" s="633" t="s">
        <v>432</v>
      </c>
      <c r="C52" s="618">
        <v>0</v>
      </c>
      <c r="D52" s="618">
        <v>0</v>
      </c>
      <c r="E52" s="618">
        <v>0</v>
      </c>
      <c r="F52" s="618">
        <v>4.1089999999999995E-2</v>
      </c>
      <c r="G52" s="618"/>
      <c r="H52" s="618"/>
      <c r="I52" s="618"/>
      <c r="J52" s="618">
        <v>50.214024000000009</v>
      </c>
      <c r="K52" s="618">
        <v>0</v>
      </c>
      <c r="L52" s="618">
        <v>59.564063474468604</v>
      </c>
      <c r="M52" s="618">
        <v>0</v>
      </c>
      <c r="N52" s="618">
        <v>0</v>
      </c>
      <c r="O52" s="618">
        <v>0</v>
      </c>
      <c r="P52" s="618">
        <v>3.2327570000000008</v>
      </c>
      <c r="Q52" s="618">
        <v>0</v>
      </c>
      <c r="R52" s="618">
        <v>0</v>
      </c>
      <c r="S52" s="618">
        <v>0</v>
      </c>
      <c r="T52" s="618">
        <v>0</v>
      </c>
      <c r="U52" s="618">
        <v>0</v>
      </c>
      <c r="V52" s="618">
        <v>0</v>
      </c>
      <c r="W52" s="618">
        <v>838.46715787280004</v>
      </c>
      <c r="X52" s="618">
        <v>0</v>
      </c>
      <c r="Y52" s="618">
        <v>0</v>
      </c>
      <c r="Z52" s="618">
        <v>0</v>
      </c>
      <c r="AA52" s="618">
        <v>0</v>
      </c>
      <c r="AB52" s="618">
        <v>0</v>
      </c>
      <c r="AC52" s="618">
        <v>0</v>
      </c>
      <c r="AD52" s="620">
        <f t="shared" si="0"/>
        <v>951.51909234726861</v>
      </c>
    </row>
    <row r="53" spans="1:30">
      <c r="A53" s="616"/>
      <c r="B53" s="633" t="s">
        <v>76</v>
      </c>
      <c r="C53" s="618">
        <v>0</v>
      </c>
      <c r="D53" s="618">
        <v>5319.7661386939999</v>
      </c>
      <c r="E53" s="618">
        <v>0</v>
      </c>
      <c r="F53" s="618">
        <v>17489.2783021168</v>
      </c>
      <c r="G53" s="618">
        <v>0</v>
      </c>
      <c r="H53" s="618">
        <v>0</v>
      </c>
      <c r="I53" s="618">
        <v>0</v>
      </c>
      <c r="J53" s="618">
        <v>7.9983792000000005</v>
      </c>
      <c r="K53" s="618">
        <v>0</v>
      </c>
      <c r="L53" s="618">
        <v>0</v>
      </c>
      <c r="M53" s="618">
        <v>0</v>
      </c>
      <c r="N53" s="618">
        <v>0</v>
      </c>
      <c r="O53" s="618">
        <v>1241.7343147080003</v>
      </c>
      <c r="P53" s="618">
        <v>10104.101937477904</v>
      </c>
      <c r="Q53" s="618">
        <v>0</v>
      </c>
      <c r="R53" s="618">
        <v>0</v>
      </c>
      <c r="S53" s="618">
        <v>0</v>
      </c>
      <c r="T53" s="618">
        <v>0</v>
      </c>
      <c r="U53" s="618">
        <v>0</v>
      </c>
      <c r="V53" s="618">
        <v>0</v>
      </c>
      <c r="W53" s="618">
        <v>10812.949261837399</v>
      </c>
      <c r="X53" s="618">
        <v>0</v>
      </c>
      <c r="Y53" s="618">
        <v>0</v>
      </c>
      <c r="Z53" s="618">
        <v>0</v>
      </c>
      <c r="AA53" s="618">
        <v>0</v>
      </c>
      <c r="AB53" s="618">
        <v>14.0386995</v>
      </c>
      <c r="AC53" s="618">
        <v>0</v>
      </c>
      <c r="AD53" s="620">
        <f t="shared" si="0"/>
        <v>44989.867033534101</v>
      </c>
    </row>
    <row r="54" spans="1:30">
      <c r="A54" s="616"/>
      <c r="B54" s="628" t="s">
        <v>77</v>
      </c>
      <c r="C54" s="625">
        <v>0</v>
      </c>
      <c r="D54" s="625">
        <v>0</v>
      </c>
      <c r="E54" s="625">
        <v>0</v>
      </c>
      <c r="F54" s="625">
        <v>0</v>
      </c>
      <c r="G54" s="625">
        <v>0</v>
      </c>
      <c r="H54" s="625">
        <v>0</v>
      </c>
      <c r="I54" s="625">
        <v>0</v>
      </c>
      <c r="J54" s="625">
        <v>0</v>
      </c>
      <c r="K54" s="625"/>
      <c r="L54" s="625">
        <v>0</v>
      </c>
      <c r="M54" s="625">
        <v>0</v>
      </c>
      <c r="N54" s="625">
        <v>0</v>
      </c>
      <c r="O54" s="625">
        <v>0</v>
      </c>
      <c r="P54" s="625">
        <v>0</v>
      </c>
      <c r="Q54" s="625">
        <v>0</v>
      </c>
      <c r="R54" s="625">
        <v>0</v>
      </c>
      <c r="S54" s="625">
        <v>0</v>
      </c>
      <c r="T54" s="625">
        <v>0</v>
      </c>
      <c r="U54" s="625">
        <v>0</v>
      </c>
      <c r="V54" s="625">
        <v>1677.2364818379997</v>
      </c>
      <c r="W54" s="625">
        <v>0</v>
      </c>
      <c r="X54" s="625">
        <v>0</v>
      </c>
      <c r="Y54" s="625">
        <v>0</v>
      </c>
      <c r="Z54" s="625">
        <v>0</v>
      </c>
      <c r="AA54" s="625">
        <v>0</v>
      </c>
      <c r="AB54" s="625">
        <v>0</v>
      </c>
      <c r="AC54" s="625">
        <v>0</v>
      </c>
      <c r="AD54" s="634">
        <f t="shared" si="0"/>
        <v>1677.2364818379997</v>
      </c>
    </row>
  </sheetData>
  <mergeCells count="1">
    <mergeCell ref="B1:B2"/>
  </mergeCell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theme="0" tint="-4.9989318521683403E-2"/>
  </sheetPr>
  <dimension ref="B2:AI72"/>
  <sheetViews>
    <sheetView zoomScaleNormal="100" workbookViewId="0">
      <selection activeCell="C45" sqref="C45"/>
    </sheetView>
  </sheetViews>
  <sheetFormatPr baseColWidth="10" defaultRowHeight="12.75"/>
  <cols>
    <col min="1" max="1" width="2.7109375" style="262" customWidth="1"/>
    <col min="2" max="2" width="4.140625" style="262" customWidth="1"/>
    <col min="3" max="3" width="32.140625" style="262" customWidth="1"/>
    <col min="4" max="4" width="15.140625" style="262" customWidth="1"/>
    <col min="5" max="5" width="13.28515625" style="262" customWidth="1"/>
    <col min="6" max="6" width="10.42578125" style="262" customWidth="1"/>
    <col min="7" max="7" width="11.42578125" style="262"/>
    <col min="8" max="8" width="14.7109375" style="262" customWidth="1"/>
    <col min="9" max="9" width="14.5703125" style="262" customWidth="1"/>
    <col min="10" max="10" width="14" style="262" customWidth="1"/>
    <col min="11" max="12" width="13.5703125" style="262" customWidth="1"/>
    <col min="13" max="13" width="15.42578125" style="262" customWidth="1"/>
    <col min="14" max="14" width="12.140625" style="262" customWidth="1"/>
    <col min="15" max="15" width="10" style="262" customWidth="1"/>
    <col min="16" max="16" width="11.42578125" style="262"/>
    <col min="17" max="17" width="12.7109375" style="262" customWidth="1"/>
    <col min="18" max="18" width="10.85546875" style="262" customWidth="1"/>
    <col min="19" max="19" width="10.7109375" style="262" customWidth="1"/>
    <col min="20" max="20" width="12.42578125" style="262" customWidth="1"/>
    <col min="21" max="21" width="10.85546875" style="262" customWidth="1"/>
    <col min="22" max="22" width="11" style="262" customWidth="1"/>
    <col min="23" max="23" width="10.28515625" style="262" customWidth="1"/>
    <col min="24" max="24" width="11.42578125" style="262"/>
    <col min="25" max="25" width="10" style="262" customWidth="1"/>
    <col min="26" max="27" width="11.42578125" style="262"/>
    <col min="28" max="28" width="15.42578125" style="262" customWidth="1"/>
    <col min="29" max="29" width="13.140625" style="262" customWidth="1"/>
    <col min="30" max="16384" width="11.42578125" style="262"/>
  </cols>
  <sheetData>
    <row r="2" spans="2:35">
      <c r="C2" s="80" t="s">
        <v>0</v>
      </c>
    </row>
    <row r="3" spans="2:35">
      <c r="C3" s="80" t="s">
        <v>428</v>
      </c>
    </row>
    <row r="4" spans="2:35">
      <c r="C4" s="80" t="s">
        <v>345</v>
      </c>
      <c r="R4" s="147"/>
    </row>
    <row r="5" spans="2:35" ht="15.75">
      <c r="C5" s="81" t="s">
        <v>2</v>
      </c>
      <c r="D5" s="269"/>
      <c r="E5" s="269"/>
      <c r="F5" s="269"/>
      <c r="G5" s="672"/>
      <c r="H5" s="672"/>
      <c r="I5" s="672"/>
      <c r="J5" s="672"/>
      <c r="M5" s="269"/>
      <c r="N5" s="270"/>
      <c r="O5" s="269"/>
      <c r="P5" s="269"/>
      <c r="Q5" s="269"/>
      <c r="R5" s="147"/>
      <c r="S5" s="269"/>
      <c r="T5" s="269"/>
      <c r="U5" s="269"/>
      <c r="V5" s="269"/>
      <c r="W5" s="269"/>
      <c r="X5" s="269"/>
      <c r="Y5" s="269"/>
      <c r="Z5" s="269"/>
      <c r="AA5" s="269"/>
      <c r="AB5" s="269"/>
      <c r="AC5" s="269"/>
      <c r="AD5" s="269"/>
      <c r="AE5" s="269"/>
      <c r="AF5" s="271"/>
    </row>
    <row r="6" spans="2:35" ht="15.75">
      <c r="C6" s="272"/>
      <c r="D6" s="269"/>
      <c r="E6" s="269"/>
      <c r="F6" s="269"/>
      <c r="G6" s="269"/>
      <c r="H6" s="273"/>
      <c r="I6" s="269"/>
      <c r="J6" s="269"/>
      <c r="K6" s="269"/>
      <c r="L6" s="269"/>
      <c r="M6" s="269"/>
      <c r="N6" s="274"/>
      <c r="O6" s="269"/>
      <c r="P6" s="269"/>
      <c r="Q6" s="269"/>
      <c r="R6" s="269"/>
      <c r="S6" s="269"/>
      <c r="T6" s="269"/>
      <c r="U6" s="269"/>
      <c r="V6" s="269"/>
      <c r="W6" s="269"/>
      <c r="X6" s="269"/>
      <c r="Y6" s="269"/>
      <c r="Z6" s="269"/>
      <c r="AA6" s="269"/>
      <c r="AB6" s="269"/>
      <c r="AC6" s="269"/>
      <c r="AD6" s="269"/>
      <c r="AE6" s="269"/>
      <c r="AF6" s="271"/>
    </row>
    <row r="7" spans="2:35" ht="15.75" customHeight="1">
      <c r="C7" s="673"/>
      <c r="D7" s="646" t="s">
        <v>4</v>
      </c>
      <c r="E7" s="647"/>
      <c r="F7" s="647"/>
      <c r="G7" s="647"/>
      <c r="H7" s="647"/>
      <c r="I7" s="647"/>
      <c r="J7" s="647"/>
      <c r="K7" s="647"/>
      <c r="L7" s="655"/>
      <c r="M7" s="671" t="s">
        <v>5</v>
      </c>
      <c r="N7" s="651"/>
      <c r="O7" s="651"/>
      <c r="P7" s="651"/>
      <c r="Q7" s="651"/>
      <c r="R7" s="651"/>
      <c r="S7" s="651"/>
      <c r="T7" s="651"/>
      <c r="U7" s="651"/>
      <c r="V7" s="651"/>
      <c r="W7" s="652"/>
      <c r="X7" s="669" t="s">
        <v>291</v>
      </c>
      <c r="Y7" s="675" t="s">
        <v>7</v>
      </c>
      <c r="Z7" s="675"/>
      <c r="AA7" s="675"/>
      <c r="AB7" s="675"/>
      <c r="AC7" s="660" t="s">
        <v>292</v>
      </c>
      <c r="AD7" s="660" t="s">
        <v>293</v>
      </c>
      <c r="AE7" s="662"/>
      <c r="AF7" s="271"/>
    </row>
    <row r="8" spans="2:35" s="263" customFormat="1" ht="38.25" customHeight="1">
      <c r="B8" s="262"/>
      <c r="C8" s="674"/>
      <c r="D8" s="469" t="s">
        <v>294</v>
      </c>
      <c r="E8" s="470" t="s">
        <v>295</v>
      </c>
      <c r="F8" s="470" t="s">
        <v>296</v>
      </c>
      <c r="G8" s="470" t="s">
        <v>297</v>
      </c>
      <c r="H8" s="470" t="s">
        <v>298</v>
      </c>
      <c r="I8" s="470" t="s">
        <v>299</v>
      </c>
      <c r="J8" s="470" t="s">
        <v>300</v>
      </c>
      <c r="K8" s="470" t="s">
        <v>301</v>
      </c>
      <c r="L8" s="471" t="s">
        <v>436</v>
      </c>
      <c r="M8" s="470" t="s">
        <v>302</v>
      </c>
      <c r="N8" s="472" t="s">
        <v>303</v>
      </c>
      <c r="O8" s="472" t="s">
        <v>304</v>
      </c>
      <c r="P8" s="470" t="s">
        <v>305</v>
      </c>
      <c r="Q8" s="470" t="s">
        <v>306</v>
      </c>
      <c r="R8" s="470" t="s">
        <v>307</v>
      </c>
      <c r="S8" s="470" t="s">
        <v>308</v>
      </c>
      <c r="T8" s="470" t="s">
        <v>309</v>
      </c>
      <c r="U8" s="470" t="s">
        <v>310</v>
      </c>
      <c r="V8" s="470" t="s">
        <v>311</v>
      </c>
      <c r="W8" s="471" t="s">
        <v>312</v>
      </c>
      <c r="X8" s="670"/>
      <c r="Y8" s="473" t="s">
        <v>313</v>
      </c>
      <c r="Z8" s="474" t="s">
        <v>314</v>
      </c>
      <c r="AA8" s="474" t="s">
        <v>315</v>
      </c>
      <c r="AB8" s="474" t="s">
        <v>316</v>
      </c>
      <c r="AC8" s="661"/>
      <c r="AD8" s="661"/>
      <c r="AE8" s="662"/>
      <c r="AF8" s="271"/>
    </row>
    <row r="9" spans="2:35" ht="12.75" customHeight="1">
      <c r="B9" s="666" t="s">
        <v>34</v>
      </c>
      <c r="C9" s="3" t="s">
        <v>35</v>
      </c>
      <c r="D9" s="15">
        <f>+(((('Balance de energía'!C3*1000000000)/'Balance Energético (u.físicas)'!D$62)/1000)/'Balance Energético (u.físicas)'!D$63)/1000</f>
        <v>199.84057030000002</v>
      </c>
      <c r="E9" s="16">
        <f>+(((('Balance de energía'!D3*1000000000)/'Balance Energético (u.físicas)'!E$62)/1000)/'Balance Energético (u.físicas)'!E$63)/1000</f>
        <v>1225.6075782991979</v>
      </c>
      <c r="F9" s="16">
        <f>+(((('Balance de energía'!E3*1000000000)/'Balance Energético (u.físicas)'!F$62)/1000)/'Balance Energético (u.físicas)'!F$63)/1000</f>
        <v>1476.4785714285713</v>
      </c>
      <c r="G9" s="16">
        <f>+(((('Balance de energía'!F3*1000000000)/'Balance Energético (u.físicas)'!G$62)/1000)/'Balance Energético (u.físicas)'!G$63)/1000</f>
        <v>23060.612902668949</v>
      </c>
      <c r="H9" s="16">
        <f>+(((('Balance de energía'!G3*1000000000)/'Balance Energético (u.físicas)'!H$62)/1000)/'Balance Energético (u.físicas)'!H$63)/1000</f>
        <v>21325.730884960001</v>
      </c>
      <c r="I9" s="16">
        <f>+(((('Balance de energía'!H3*1000000000)/'Balance Energético (u.físicas)'!I$62)/1000)/'Balance Energético (u.físicas)'!I$63)/1000</f>
        <v>3625.5593567499996</v>
      </c>
      <c r="J9" s="16">
        <f>+(((('Balance de energía'!I3*1000000000)/'Balance Energético (u.físicas)'!J$62)/1000)/'Balance Energético (u.físicas)'!J$63)/1000</f>
        <v>3914.7057021539981</v>
      </c>
      <c r="K9" s="16">
        <f>+(((('Balance de energía'!J3*1000000000)/'Balance Energético (u.físicas)'!K$62)/1000)/'Balance Energético (u.físicas)'!K$63)/1000</f>
        <v>164.89267547006514</v>
      </c>
      <c r="L9" s="17">
        <f>+(((('Balance de energía'!K3*1000000000)/'Balance Energético (u.físicas)'!L$62)/1000)/'Balance Energético (u.físicas)'!L$63)/10000</f>
        <v>63.79999999999999</v>
      </c>
      <c r="M9" s="18">
        <f>+(((('Balance de energía'!L3*1000000000)/'Balance Energético (u.físicas)'!M$62)/1000)/'Balance Energético (u.físicas)'!M$63)/1000</f>
        <v>0</v>
      </c>
      <c r="N9" s="18">
        <f>+(((('Balance de energía'!M3*1000000000)/'Balance Energético (u.físicas)'!N$62)/1000)/'Balance Energético (u.físicas)'!N$63)/1000</f>
        <v>0</v>
      </c>
      <c r="O9" s="18">
        <f>+(((('Balance de energía'!N3*1000000000)/'Balance Energético (u.físicas)'!O$62)/1000)/'Balance Energético (u.físicas)'!O$63)/1000</f>
        <v>0</v>
      </c>
      <c r="P9" s="18">
        <f>+(((('Balance de energía'!O3*1000000000)/'Balance Energético (u.físicas)'!P$62)/1000)/'Balance Energético (u.físicas)'!P$63)/1000</f>
        <v>0</v>
      </c>
      <c r="Q9" s="18">
        <f>+(((('Balance de energía'!P3*1000000000)/'Balance Energético (u.físicas)'!Q$62)/1000)/'Balance Energético (u.físicas)'!Q$63)/1000</f>
        <v>0</v>
      </c>
      <c r="R9" s="18">
        <f>+(((('Balance de energía'!Q3*1000000000)/'Balance Energético (u.físicas)'!R$62)/1000)/'Balance Energético (u.físicas)'!R$63)/1000</f>
        <v>0</v>
      </c>
      <c r="S9" s="18">
        <f>+(((('Balance de energía'!R3*1000000000)/'Balance Energético (u.físicas)'!S$62)/1000)/'Balance Energético (u.físicas)'!S$63)/1000</f>
        <v>0</v>
      </c>
      <c r="T9" s="18">
        <f>+(((('Balance de energía'!S3*1000000000)/'Balance Energético (u.físicas)'!T$62)/1000)/'Balance Energético (u.físicas)'!T$63)/1000</f>
        <v>0</v>
      </c>
      <c r="U9" s="18">
        <f>+(((('Balance de energía'!T3*1000000000)/'Balance Energético (u.físicas)'!U$62)/1000)/'Balance Energético (u.físicas)'!U$63)</f>
        <v>0</v>
      </c>
      <c r="V9" s="18">
        <f>+(((('Balance de energía'!U3*1000000000)/'Balance Energético (u.físicas)'!V$62)/1000)/'Balance Energético (u.físicas)'!V$63)/1000</f>
        <v>0</v>
      </c>
      <c r="W9" s="18">
        <f>+(((('Balance de energía'!V3*1000000000)/'Balance Energético (u.físicas)'!W$62)/1000)/'Balance Energético (u.físicas)'!W$63)/1000</f>
        <v>0</v>
      </c>
      <c r="X9" s="19">
        <f>+(((('Balance de energía'!W3*1000000000)/'Balance Energético (u.físicas)'!X$62)/1000)/'Balance Energético (u.físicas)'!X$63)/1000</f>
        <v>0</v>
      </c>
      <c r="Y9" s="18">
        <f>+(((('Balance de energía'!X3*1000000000)/'Balance Energético (u.físicas)'!Y$62)/1000)/'Balance Energético (u.físicas)'!Y$63)/1000</f>
        <v>0</v>
      </c>
      <c r="Z9" s="18">
        <f>+(((('Balance de energía'!Y3*1000000000)/'Balance Energético (u.físicas)'!Z$62)/1000)/'Balance Energético (u.físicas)'!Z$63)/1000</f>
        <v>0</v>
      </c>
      <c r="AA9" s="18">
        <f>+(((('Balance de energía'!Z3*1000000000)/'Balance Energético (u.físicas)'!AA$62)/1000)/'Balance Energético (u.físicas)'!AA$63)/1000</f>
        <v>0</v>
      </c>
      <c r="AB9" s="18">
        <f>+(((('Balance de energía'!AA3*1000000000)/'Balance Energético (u.físicas)'!AB$62)/1000)/'Balance Energético (u.físicas)'!AB$63)/1000</f>
        <v>0</v>
      </c>
      <c r="AC9" s="19">
        <f>+(((('Balance de energía'!AB3*1000000000)/'Balance Energético (u.físicas)'!AC$62)/1000)/'Balance Energético (u.físicas)'!AC$63)/1000</f>
        <v>0</v>
      </c>
      <c r="AD9" s="19">
        <f>+(((('Balance de energía'!AC3*1000000000)/'Balance Energético (u.físicas)'!AD$62)/1000)/'Balance Energético (u.físicas)'!AD$63)/1000</f>
        <v>0</v>
      </c>
      <c r="AF9" s="271"/>
    </row>
    <row r="10" spans="2:35">
      <c r="B10" s="667"/>
      <c r="C10" s="4" t="s">
        <v>36</v>
      </c>
      <c r="D10" s="113">
        <f>+(((('Balance de energía'!C4*1000000000)/'Balance Energético (u.físicas)'!D$62)/1000)/'Balance Energético (u.físicas)'!D$63)/1000</f>
        <v>9986.41309</v>
      </c>
      <c r="E10" s="84">
        <f>+(((('Balance de energía'!D4*1000000000)/'Balance Energético (u.físicas)'!E$62)/1000)/'Balance Energético (u.físicas)'!E$63)/1000</f>
        <v>4168.8625590563106</v>
      </c>
      <c r="F10" s="84">
        <f>+(((('Balance de energía'!E4*1000000000)/'Balance Energético (u.físicas)'!F$62)/1000)/'Balance Energético (u.físicas)'!F$63)/1000</f>
        <v>10038.617874557145</v>
      </c>
      <c r="G10" s="84">
        <f>+(((('Balance de energía'!F4*1000000000)/'Balance Energético (u.físicas)'!G$62)/1000)/'Balance Energético (u.físicas)'!G$63)/1000</f>
        <v>0</v>
      </c>
      <c r="H10" s="84">
        <f>+(((('Balance de energía'!G4*1000000000)/'Balance Energético (u.físicas)'!H$62)/1000)/'Balance Energético (u.físicas)'!H$63)/1000</f>
        <v>0</v>
      </c>
      <c r="I10" s="84">
        <f>+(((('Balance de energía'!H4*1000000000)/'Balance Energético (u.físicas)'!I$62)/1000)/'Balance Energético (u.físicas)'!I$63)/1000</f>
        <v>0</v>
      </c>
      <c r="J10" s="84">
        <f>+(((('Balance de energía'!I4*1000000000)/'Balance Energético (u.físicas)'!J$62)/1000)/'Balance Energético (u.físicas)'!J$63)/1000</f>
        <v>0</v>
      </c>
      <c r="K10" s="84">
        <f>+(((('Balance de energía'!J4*1000000000)/'Balance Energético (u.físicas)'!K$62)/1000)/'Balance Energético (u.físicas)'!K$63)/1000</f>
        <v>0</v>
      </c>
      <c r="L10" s="114">
        <f>+(((('Balance de energía'!K4*1000000000)/'Balance Energético (u.físicas)'!L$62)/1000)/'Balance Energético (u.físicas)'!L$63)/1000</f>
        <v>0</v>
      </c>
      <c r="M10" s="84">
        <f>+(((('Balance de energía'!L4*1000000000)/'Balance Energético (u.físicas)'!M$62)/1000)/'Balance Energético (u.físicas)'!M$63)/1000</f>
        <v>6243.7345292159998</v>
      </c>
      <c r="N10" s="84">
        <f>+(((('Balance de energía'!M4*1000000000)/'Balance Energético (u.físicas)'!N$62)/1000)/'Balance Energético (u.físicas)'!N$63)/1000</f>
        <v>25.604404000000002</v>
      </c>
      <c r="O10" s="84">
        <f>+(((('Balance de energía'!N4*1000000000)/'Balance Energético (u.físicas)'!O$62)/1000)/'Balance Energético (u.físicas)'!O$63)/1000</f>
        <v>720.4087790000001</v>
      </c>
      <c r="P10" s="84">
        <f>+(((('Balance de energía'!O4*1000000000)/'Balance Energético (u.físicas)'!P$62)/1000)/'Balance Energético (u.físicas)'!P$63)/1000</f>
        <v>18.376814666666714</v>
      </c>
      <c r="Q10" s="84">
        <f>+(((('Balance de energía'!P4*1000000000)/'Balance Energético (u.físicas)'!Q$62)/1000)/'Balance Energético (u.físicas)'!Q$63)/1000</f>
        <v>1047.3142289000002</v>
      </c>
      <c r="R10" s="84">
        <f>+(((('Balance de energía'!Q4*1000000000)/'Balance Energético (u.físicas)'!R$62)/1000)/'Balance Energético (u.físicas)'!R$63)/1000</f>
        <v>4.6000000000000005</v>
      </c>
      <c r="S10" s="84">
        <f>+(((('Balance de energía'!R4*1000000000)/'Balance Energético (u.físicas)'!S$62)/1000)/'Balance Energético (u.físicas)'!S$63)/1000</f>
        <v>770.31135747358144</v>
      </c>
      <c r="T10" s="84">
        <f>+(((('Balance de energía'!S4*1000000000)/'Balance Energético (u.físicas)'!T$62)/1000)/'Balance Energético (u.físicas)'!T$63)/1000</f>
        <v>240.64164500000004</v>
      </c>
      <c r="U10" s="84">
        <f>+(((('Balance de energía'!T4*1000000000)/'Balance Energético (u.físicas)'!U$62)/1000)/'Balance Energético (u.físicas)'!U$63)</f>
        <v>0</v>
      </c>
      <c r="V10" s="84">
        <f>+(((('Balance de energía'!U4*1000000000)/'Balance Energético (u.físicas)'!V$62)/1000)/'Balance Energético (u.físicas)'!V$63)/1000</f>
        <v>173.52360750000264</v>
      </c>
      <c r="W10" s="84">
        <f>+(((('Balance de energía'!V4*1000000000)/'Balance Energético (u.físicas)'!W$62)/1000)/'Balance Energético (u.físicas)'!W$63)/1000</f>
        <v>0</v>
      </c>
      <c r="X10" s="121">
        <f>+(((('Balance de energía'!W4*1000000000)/'Balance Energético (u.físicas)'!X$62)/1000)/'Balance Energético (u.físicas)'!X$63)/1000</f>
        <v>0</v>
      </c>
      <c r="Y10" s="84">
        <f>+(((('Balance de energía'!X4*1000000000)/'Balance Energético (u.físicas)'!Y$62)/1000)/'Balance Energético (u.físicas)'!Y$63)/1000</f>
        <v>0</v>
      </c>
      <c r="Z10" s="84">
        <f>+(((('Balance de energía'!Y4*1000000000)/'Balance Energético (u.físicas)'!Z$62)/1000)/'Balance Energético (u.físicas)'!Z$63)/1000</f>
        <v>0</v>
      </c>
      <c r="AA10" s="84">
        <f>+(((('Balance de energía'!Z4*1000000000)/'Balance Energético (u.físicas)'!AA$62)/1000)/'Balance Energético (u.físicas)'!AA$63)/1000</f>
        <v>0</v>
      </c>
      <c r="AB10" s="84">
        <f>+(((('Balance de energía'!AA4*1000000000)/'Balance Energético (u.físicas)'!AB$62)/1000)/'Balance Energético (u.físicas)'!AB$63)/1000</f>
        <v>0</v>
      </c>
      <c r="AC10" s="121">
        <f>+(((('Balance de energía'!AB4*1000000000)/'Balance Energético (u.físicas)'!AC$62)/1000)/'Balance Energético (u.físicas)'!AC$63)/1000</f>
        <v>0</v>
      </c>
      <c r="AD10" s="121">
        <f>+(((('Balance de energía'!AC4*1000000000)/'Balance Energético (u.físicas)'!AD$62)/1000)/'Balance Energético (u.físicas)'!AD$63)/1000</f>
        <v>0</v>
      </c>
      <c r="AF10" s="271"/>
    </row>
    <row r="11" spans="2:35">
      <c r="B11" s="667"/>
      <c r="C11" s="4" t="s">
        <v>37</v>
      </c>
      <c r="D11" s="113">
        <f>+(((('Balance de energía'!C5*1000000000)/'Balance Energético (u.físicas)'!$D$62)/1000)/'Balance Energético (u.físicas)'!$D$63)/1000</f>
        <v>0</v>
      </c>
      <c r="E11" s="84">
        <f>+(((('Balance de energía'!D5*1000000000)/'Balance Energético (u.físicas)'!E$62)/1000)/'Balance Energético (u.físicas)'!E$63)/1000</f>
        <v>210.603713</v>
      </c>
      <c r="F11" s="84">
        <f>+(((('Balance de energía'!E5*1000000000)/'Balance Energético (u.físicas)'!F$62)/1000)/'Balance Energético (u.físicas)'!F$63)/1000</f>
        <v>556.43369654571427</v>
      </c>
      <c r="G11" s="84">
        <f>+(((('Balance de energía'!F5*1000000000)/'Balance Energético (u.físicas)'!G$62)/1000)/'Balance Energético (u.físicas)'!G$63)/1000</f>
        <v>0</v>
      </c>
      <c r="H11" s="84">
        <f>+(((('Balance de energía'!G5*1000000000)/'Balance Energético (u.físicas)'!H$62)/1000)/'Balance Energético (u.físicas)'!H$63)/1000</f>
        <v>0</v>
      </c>
      <c r="I11" s="84">
        <f>+(((('Balance de energía'!H5*1000000000)/'Balance Energético (u.físicas)'!I$62)/1000)/'Balance Energético (u.físicas)'!I$63)/1000</f>
        <v>0</v>
      </c>
      <c r="J11" s="84">
        <f>+(((('Balance de energía'!I5*1000000000)/'Balance Energético (u.físicas)'!J$62)/1000)/'Balance Energético (u.físicas)'!J$63)/1000</f>
        <v>0</v>
      </c>
      <c r="K11" s="84">
        <f>+(((('Balance de energía'!J5*1000000000)/'Balance Energético (u.físicas)'!K$62)/1000)/'Balance Energético (u.físicas)'!K$63)/1000</f>
        <v>0</v>
      </c>
      <c r="L11" s="114">
        <f>+(((('Balance de energía'!K5*1000000000)/'Balance Energético (u.físicas)'!L$62)/1000)/'Balance Energético (u.físicas)'!L$63)/1000</f>
        <v>0</v>
      </c>
      <c r="M11" s="2">
        <f>+(((('Balance de energía'!L5*1000000000)/'Balance Energético (u.físicas)'!M$62)/1000)/'Balance Energético (u.físicas)'!M$63)/1000</f>
        <v>27.786387000000001</v>
      </c>
      <c r="N11" s="84">
        <f>+(((('Balance de energía'!M5*1000000000)/'Balance Energético (u.físicas)'!N$62)/1000)/'Balance Energético (u.físicas)'!N$63)/1000</f>
        <v>289.83834999999993</v>
      </c>
      <c r="O11" s="84">
        <f>+(((('Balance de energía'!N5*1000000000)/'Balance Energético (u.físicas)'!O$62)/1000)/'Balance Energético (u.físicas)'!O$63)/1000</f>
        <v>55.132491999999992</v>
      </c>
      <c r="P11" s="84">
        <f>+(((('Balance de energía'!O5*1000000000)/'Balance Energético (u.físicas)'!P$62)/1000)/'Balance Energético (u.físicas)'!P$63)/1000</f>
        <v>0</v>
      </c>
      <c r="Q11" s="84">
        <f>+(((('Balance de energía'!P5*1000000000)/'Balance Energético (u.físicas)'!Q$62)/1000)/'Balance Energético (u.físicas)'!Q$63)/1000</f>
        <v>72.111807349999992</v>
      </c>
      <c r="R11" s="84">
        <f>+(((('Balance de energía'!Q5*1000000000)/'Balance Energético (u.físicas)'!R$62)/1000)/'Balance Energético (u.físicas)'!R$63)/1000</f>
        <v>0</v>
      </c>
      <c r="S11" s="84">
        <f>+(((('Balance de energía'!R5*1000000000)/'Balance Energético (u.físicas)'!S$62)/1000)/'Balance Energético (u.físicas)'!S$63)/1000</f>
        <v>0</v>
      </c>
      <c r="T11" s="84">
        <f>+(((('Balance de energía'!S5*1000000000)/'Balance Energético (u.físicas)'!T$62)/1000)/'Balance Energético (u.físicas)'!T$63)/1000</f>
        <v>0</v>
      </c>
      <c r="U11" s="84">
        <f>+(((('Balance de energía'!T5*1000000000)/'Balance Energético (u.físicas)'!U$62)/1000)/'Balance Energético (u.físicas)'!U$63)</f>
        <v>0</v>
      </c>
      <c r="V11" s="84">
        <f>+(((('Balance de energía'!U5*1000000000)/'Balance Energético (u.físicas)'!V$62)/1000)/'Balance Energético (u.físicas)'!V$63)/1000</f>
        <v>95.524580272345716</v>
      </c>
      <c r="W11" s="84">
        <f>+(((('Balance de energía'!V5*1000000000)/'Balance Energético (u.físicas)'!W$62)/1000)/'Balance Energético (u.físicas)'!W$63)/1000</f>
        <v>0</v>
      </c>
      <c r="X11" s="121">
        <f>+(((('Balance de energía'!W5*1000000000)/'Balance Energético (u.físicas)'!X$62)/1000)/'Balance Energético (u.físicas)'!X$63)/1000</f>
        <v>39.467000999999996</v>
      </c>
      <c r="Y11" s="84">
        <f>+(((('Balance de energía'!X5*1000000000)/'Balance Energético (u.físicas)'!Y$62)/1000)/'Balance Energético (u.físicas)'!Y$63)/1000</f>
        <v>53.63382857142858</v>
      </c>
      <c r="Z11" s="84">
        <f>+(((('Balance de energía'!Y5*1000000000)/'Balance Energético (u.físicas)'!Z$62)/1000)/'Balance Energético (u.físicas)'!Z$63)/1000</f>
        <v>0</v>
      </c>
      <c r="AA11" s="84">
        <f>+(((('Balance de energía'!Z5*1000000000)/'Balance Energético (u.físicas)'!AA$62)/1000)/'Balance Energético (u.físicas)'!AA$63)/1000</f>
        <v>0</v>
      </c>
      <c r="AB11" s="84">
        <f>+(((('Balance de energía'!AA5*1000000000)/'Balance Energético (u.físicas)'!AB$62)/1000)/'Balance Energético (u.físicas)'!AB$63)/1000</f>
        <v>0</v>
      </c>
      <c r="AC11" s="121">
        <f>+(((('Balance de energía'!AB5*1000000000)/'Balance Energético (u.físicas)'!AC$62)/1000)/'Balance Energético (u.físicas)'!AC$63)/1000</f>
        <v>0</v>
      </c>
      <c r="AD11" s="121">
        <f>+(((('Balance de energía'!AC5*1000000000)/'Balance Energético (u.físicas)'!AD$62)/1000)/'Balance Energético (u.físicas)'!AD$63)/1000</f>
        <v>414.03193400000004</v>
      </c>
      <c r="AF11" s="271"/>
    </row>
    <row r="12" spans="2:35">
      <c r="B12" s="667"/>
      <c r="C12" s="7" t="s">
        <v>38</v>
      </c>
      <c r="D12" s="20">
        <f>+(((('Balance de energía'!C6*1000000000)/'Balance Energético (u.físicas)'!$D$62)/1000)/'Balance Energético (u.físicas)'!$D$63)/1000</f>
        <v>0</v>
      </c>
      <c r="E12" s="84">
        <f>+(((('Balance de energía'!D6*1000000000)/'Balance Energético (u.físicas)'!E$62)/1000)/'Balance Energético (u.físicas)'!E$63)/1000</f>
        <v>11.163</v>
      </c>
      <c r="F12" s="20">
        <f>+(((('Balance de energía'!E6*1000000000)/'Balance Energético (u.físicas)'!F$62)/1000)/'Balance Energético (u.físicas)'!F$63)/1000</f>
        <v>0</v>
      </c>
      <c r="G12" s="20">
        <f>+(((('Balance de energía'!F6*1000000000)/'Balance Energético (u.físicas)'!G$62)/1000)/'Balance Energético (u.físicas)'!G$63)/1000</f>
        <v>0</v>
      </c>
      <c r="H12" s="20">
        <f>+(((('Balance de energía'!G6*1000000000)/'Balance Energético (u.físicas)'!H$62)/1000)/'Balance Energético (u.físicas)'!H$63)/1000</f>
        <v>0</v>
      </c>
      <c r="I12" s="20">
        <f>+(((('Balance de energía'!H6*1000000000)/'Balance Energético (u.físicas)'!I$62)/1000)/'Balance Energético (u.físicas)'!I$63)/1000</f>
        <v>0</v>
      </c>
      <c r="J12" s="20">
        <f>+(((('Balance de energía'!I6*1000000000)/'Balance Energético (u.físicas)'!J$62)/1000)/'Balance Energético (u.físicas)'!J$63)/1000</f>
        <v>0</v>
      </c>
      <c r="K12" s="20">
        <f>+(((('Balance de energía'!J6*1000000000)/'Balance Energético (u.físicas)'!K$62)/1000)/'Balance Energético (u.físicas)'!K$63)/1000</f>
        <v>0</v>
      </c>
      <c r="L12" s="21">
        <f>+(((('Balance de energía'!K6*1000000000)/'Balance Energético (u.físicas)'!L$62)/1000)/'Balance Energético (u.físicas)'!L$63)/1000</f>
        <v>0</v>
      </c>
      <c r="M12" s="20">
        <f>+(((('Balance de energía'!L6*1000000000)/'Balance Energético (u.físicas)'!M$62)/1000)/'Balance Energético (u.físicas)'!M$63)/1000</f>
        <v>0</v>
      </c>
      <c r="N12" s="20">
        <f>+(((('Balance de energía'!M6*1000000000)/'Balance Energético (u.físicas)'!N$62)/1000)/'Balance Energético (u.físicas)'!N$63)/1000</f>
        <v>0</v>
      </c>
      <c r="O12" s="20">
        <f>+(((('Balance de energía'!N6*1000000000)/'Balance Energético (u.físicas)'!O$62)/1000)/'Balance Energético (u.físicas)'!O$63)/1000</f>
        <v>0</v>
      </c>
      <c r="P12" s="20">
        <f>+(((('Balance de energía'!O6*1000000000)/'Balance Energético (u.físicas)'!P$62)/1000)/'Balance Energético (u.físicas)'!P$63)/1000</f>
        <v>0</v>
      </c>
      <c r="Q12" s="20">
        <f>+(((('Balance de energía'!P6*1000000000)/'Balance Energético (u.físicas)'!Q$62)/1000)/'Balance Energético (u.físicas)'!Q$63)/1000</f>
        <v>0</v>
      </c>
      <c r="R12" s="20">
        <f>+(((('Balance de energía'!Q6*1000000000)/'Balance Energético (u.físicas)'!R$62)/1000)/'Balance Energético (u.físicas)'!R$63)/1000</f>
        <v>0</v>
      </c>
      <c r="S12" s="20">
        <f>+(((('Balance de energía'!R6*1000000000)/'Balance Energético (u.físicas)'!S$62)/1000)/'Balance Energético (u.físicas)'!S$63)/1000</f>
        <v>0</v>
      </c>
      <c r="T12" s="20">
        <f>+(((('Balance de energía'!S6*1000000000)/'Balance Energético (u.físicas)'!T$62)/1000)/'Balance Energético (u.físicas)'!T$63)/1000</f>
        <v>0</v>
      </c>
      <c r="U12" s="20">
        <f>+(((('Balance de energía'!T6*1000000000)/'Balance Energético (u.físicas)'!U$62)/1000)/'Balance Energético (u.físicas)'!U$63)</f>
        <v>0</v>
      </c>
      <c r="V12" s="20">
        <f>+(((('Balance de energía'!U6*1000000000)/'Balance Energético (u.físicas)'!V$62)/1000)/'Balance Energético (u.físicas)'!V$63)/1000</f>
        <v>0</v>
      </c>
      <c r="W12" s="20">
        <f>+(((('Balance de energía'!V6*1000000000)/'Balance Energético (u.físicas)'!W$62)/1000)/'Balance Energético (u.físicas)'!W$63)/1000</f>
        <v>0</v>
      </c>
      <c r="X12" s="22">
        <f>+(((('Balance de energía'!W6*1000000000)/'Balance Energético (u.físicas)'!X$62)/1000)/'Balance Energético (u.físicas)'!X$63)/1000</f>
        <v>0</v>
      </c>
      <c r="Y12" s="20">
        <f>+(((('Balance de energía'!X6*1000000000)/'Balance Energético (u.físicas)'!Y$62)/1000)/'Balance Energético (u.físicas)'!Y$63)/1000</f>
        <v>0</v>
      </c>
      <c r="Z12" s="20">
        <f>+(((('Balance de energía'!Y6*1000000000)/'Balance Energético (u.físicas)'!Z$62)/1000)/'Balance Energético (u.físicas)'!Z$63)/1000</f>
        <v>0</v>
      </c>
      <c r="AA12" s="20">
        <f>+(((('Balance de energía'!Z6*1000000000)/'Balance Energético (u.físicas)'!AA$62)/1000)/'Balance Energético (u.físicas)'!AA$63)/1000</f>
        <v>0</v>
      </c>
      <c r="AB12" s="20">
        <f>+(((('Balance de energía'!AA6*1000000000)/'Balance Energético (u.físicas)'!AB$62)/1000)/'Balance Energético (u.físicas)'!AB$63)/1000</f>
        <v>0</v>
      </c>
      <c r="AC12" s="22">
        <f>+(((('Balance de energía'!AB6*1000000000)/'Balance Energético (u.físicas)'!AC$62)/1000)/'Balance Energético (u.físicas)'!AC$63)/1000</f>
        <v>0</v>
      </c>
      <c r="AD12" s="22">
        <f>+(((('Balance de energía'!AC6*1000000000)/'Balance Energético (u.físicas)'!AD$62)/1000)/'Balance Energético (u.físicas)'!AD$63)/1000</f>
        <v>0</v>
      </c>
      <c r="AF12" s="271"/>
    </row>
    <row r="13" spans="2:35">
      <c r="B13" s="667"/>
      <c r="C13" s="7" t="s">
        <v>39</v>
      </c>
      <c r="D13" s="20">
        <f>+(((('Balance de energía'!C7*1000000000)/'Balance Energético (u.físicas)'!$D$62)/1000)/'Balance Energético (u.físicas)'!$D$63)/1000</f>
        <v>0</v>
      </c>
      <c r="E13" s="84">
        <f>+(((('Balance de energía'!D7*1000000000)/'Balance Energético (u.físicas)'!E$62)/1000)/'Balance Energético (u.físicas)'!E$63)/1000</f>
        <v>3.6549999999999994</v>
      </c>
      <c r="F13" s="20">
        <f>+(((('Balance de energía'!E7*1000000000)/'Balance Energético (u.físicas)'!F$62)/1000)/'Balance Energético (u.físicas)'!F$63)/1000</f>
        <v>0</v>
      </c>
      <c r="G13" s="20">
        <f>+(((('Balance de energía'!F7*1000000000)/'Balance Energético (u.físicas)'!G$62)/1000)/'Balance Energético (u.físicas)'!G$63)/1000</f>
        <v>0</v>
      </c>
      <c r="H13" s="20">
        <f>+(((('Balance de energía'!G7*1000000000)/'Balance Energético (u.físicas)'!H$62)/1000)/'Balance Energético (u.físicas)'!H$63)/1000</f>
        <v>0</v>
      </c>
      <c r="I13" s="20">
        <f>+(((('Balance de energía'!H7*1000000000)/'Balance Energético (u.físicas)'!I$62)/1000)/'Balance Energético (u.físicas)'!I$63)/1000</f>
        <v>0</v>
      </c>
      <c r="J13" s="20">
        <f>+(((('Balance de energía'!I7*1000000000)/'Balance Energético (u.físicas)'!J$62)/1000)/'Balance Energético (u.físicas)'!J$63)/1000</f>
        <v>0</v>
      </c>
      <c r="K13" s="20">
        <f>+(((('Balance de energía'!J7*1000000000)/'Balance Energético (u.físicas)'!K$62)/1000)/'Balance Energético (u.físicas)'!K$63)/1000</f>
        <v>0</v>
      </c>
      <c r="L13" s="21">
        <f>+(((('Balance de energía'!K7*1000000000)/'Balance Energético (u.físicas)'!L$62)/1000)/'Balance Energético (u.físicas)'!L$63)/1000</f>
        <v>0</v>
      </c>
      <c r="M13" s="20">
        <f>+(((('Balance de energía'!L7*1000000000)/'Balance Energético (u.físicas)'!M$62)/1000)/'Balance Energético (u.físicas)'!M$63)/1000</f>
        <v>0</v>
      </c>
      <c r="N13" s="20">
        <f>+(((('Balance de energía'!M7*1000000000)/'Balance Energético (u.físicas)'!N$62)/1000)/'Balance Energético (u.físicas)'!N$63)/1000</f>
        <v>0</v>
      </c>
      <c r="O13" s="20">
        <f>+(((('Balance de energía'!N7*1000000000)/'Balance Energético (u.físicas)'!O$62)/1000)/'Balance Energético (u.físicas)'!O$63)/1000</f>
        <v>0</v>
      </c>
      <c r="P13" s="20">
        <f>+(((('Balance de energía'!O7*1000000000)/'Balance Energético (u.físicas)'!P$62)/1000)/'Balance Energético (u.físicas)'!P$63)/1000</f>
        <v>0</v>
      </c>
      <c r="Q13" s="20">
        <f>+(((('Balance de energía'!P7*1000000000)/'Balance Energético (u.físicas)'!Q$62)/1000)/'Balance Energético (u.físicas)'!Q$63)/1000</f>
        <v>0</v>
      </c>
      <c r="R13" s="20">
        <f>+(((('Balance de energía'!Q7*1000000000)/'Balance Energético (u.físicas)'!R$62)/1000)/'Balance Energético (u.físicas)'!R$63)/1000</f>
        <v>0</v>
      </c>
      <c r="S13" s="20">
        <f>+(((('Balance de energía'!R7*1000000000)/'Balance Energético (u.físicas)'!S$62)/1000)/'Balance Energético (u.físicas)'!S$63)/1000</f>
        <v>0</v>
      </c>
      <c r="T13" s="20">
        <f>+(((('Balance de energía'!S7*1000000000)/'Balance Energético (u.físicas)'!T$62)/1000)/'Balance Energético (u.físicas)'!T$63)/1000</f>
        <v>0</v>
      </c>
      <c r="U13" s="20">
        <f>+(((('Balance de energía'!T7*1000000000)/'Balance Energético (u.físicas)'!U$62)/1000)/'Balance Energético (u.físicas)'!U$63)</f>
        <v>0</v>
      </c>
      <c r="V13" s="20">
        <f>+(((('Balance de energía'!U7*1000000000)/'Balance Energético (u.físicas)'!V$62)/1000)/'Balance Energético (u.físicas)'!V$63)/1000</f>
        <v>0</v>
      </c>
      <c r="W13" s="20">
        <f>+(((('Balance de energía'!V7*1000000000)/'Balance Energético (u.físicas)'!W$62)/1000)/'Balance Energético (u.físicas)'!W$63)/1000</f>
        <v>0</v>
      </c>
      <c r="X13" s="22">
        <f>+(((('Balance de energía'!W7*1000000000)/'Balance Energético (u.físicas)'!X$62)/1000)/'Balance Energético (u.físicas)'!X$63)/1000</f>
        <v>0</v>
      </c>
      <c r="Y13" s="20">
        <f>+(((('Balance de energía'!X7*1000000000)/'Balance Energético (u.físicas)'!Y$62)/1000)/'Balance Energético (u.físicas)'!Y$63)/1000</f>
        <v>0</v>
      </c>
      <c r="Z13" s="20">
        <f>+(((('Balance de energía'!Y7*1000000000)/'Balance Energético (u.físicas)'!Z$62)/1000)/'Balance Energético (u.físicas)'!Z$63)/1000</f>
        <v>0</v>
      </c>
      <c r="AA13" s="20">
        <f>+(((('Balance de energía'!Z7*1000000000)/'Balance Energético (u.físicas)'!AA$62)/1000)/'Balance Energético (u.físicas)'!AA$63)/1000</f>
        <v>0</v>
      </c>
      <c r="AB13" s="20">
        <f>+(((('Balance de energía'!AA7*1000000000)/'Balance Energético (u.físicas)'!AB$62)/1000)/'Balance Energético (u.físicas)'!AB$63)/1000</f>
        <v>0</v>
      </c>
      <c r="AC13" s="22">
        <f>+(((('Balance de energía'!AB7*1000000000)/'Balance Energético (u.físicas)'!AC$62)/1000)/'Balance Energético (u.físicas)'!AC$63)/1000</f>
        <v>0</v>
      </c>
      <c r="AD13" s="22">
        <f>+(((('Balance de energía'!AC7*1000000000)/'Balance Energético (u.físicas)'!AD$62)/1000)/'Balance Energético (u.físicas)'!AD$63)/1000</f>
        <v>0</v>
      </c>
      <c r="AF13" s="271"/>
    </row>
    <row r="14" spans="2:35">
      <c r="B14" s="668"/>
      <c r="C14" s="7" t="s">
        <v>40</v>
      </c>
      <c r="D14" s="113">
        <f>+(((('Balance de energía'!C8*1000000000)/'Balance Energético (u.físicas)'!$D$62)/1000)/'Balance Energético (u.físicas)'!$D$63)/1000</f>
        <v>7.7470976999999994</v>
      </c>
      <c r="E14" s="84">
        <f>+(((('Balance de energía'!D8*1000000000)/'Balance Energético (u.físicas)'!E$62)/1000)/'Balance Energético (u.físicas)'!E$63)/1000</f>
        <v>15.592805634990901</v>
      </c>
      <c r="F14" s="84">
        <f>+(((('Balance de energía'!E8*1000000000)/'Balance Energético (u.físicas)'!F$62)/1000)/'Balance Energético (u.físicas)'!F$63)/1000</f>
        <v>-108.53475629142862</v>
      </c>
      <c r="G14" s="84">
        <f>+(((('Balance de energía'!F8*1000000000)/'Balance Energético (u.físicas)'!G$62)/1000)/'Balance Energético (u.físicas)'!G$63)/1000</f>
        <v>-32.50278653371614</v>
      </c>
      <c r="H14" s="84">
        <f>+(((('Balance de energía'!G8*1000000000)/'Balance Energético (u.físicas)'!H$62)/1000)/'Balance Energético (u.físicas)'!H$63)/1000</f>
        <v>0</v>
      </c>
      <c r="I14" s="84">
        <f>+(((('Balance de energía'!H8*1000000000)/'Balance Energético (u.físicas)'!I$62)/1000)/'Balance Energético (u.físicas)'!I$63)/1000</f>
        <v>0</v>
      </c>
      <c r="J14" s="84">
        <f>+(((('Balance de energía'!I8*1000000000)/'Balance Energético (u.físicas)'!J$62)/1000)/'Balance Energético (u.físicas)'!J$63)/1000</f>
        <v>0</v>
      </c>
      <c r="K14" s="84">
        <f>+(((('Balance de energía'!J8*1000000000)/'Balance Energético (u.físicas)'!K$62)/1000)/'Balance Energético (u.físicas)'!K$63)/1000</f>
        <v>0</v>
      </c>
      <c r="L14" s="114">
        <f>+(((('Balance de energía'!K8*1000000000)/'Balance Energético (u.físicas)'!L$62)/1000)/'Balance Energético (u.físicas)'!L$63)/1000</f>
        <v>0</v>
      </c>
      <c r="M14" s="95">
        <f>+(((('Balance de energía'!L8*1000000000)/'Balance Energético (u.físicas)'!M$62)/1000)/'Balance Energético (u.físicas)'!M$63)/1000</f>
        <v>53.625974930823922</v>
      </c>
      <c r="N14" s="95">
        <f>+(((('Balance de energía'!M8*1000000000)/'Balance Energético (u.físicas)'!N$62)/1000)/'Balance Energético (u.físicas)'!N$63)/1000</f>
        <v>-16.262747129999973</v>
      </c>
      <c r="O14" s="95">
        <f>+(((('Balance de energía'!N8*1000000000)/'Balance Energético (u.físicas)'!O$62)/1000)/'Balance Energético (u.físicas)'!O$63)/1000</f>
        <v>5.3612310000000205</v>
      </c>
      <c r="P14" s="95">
        <f>+(((('Balance de energía'!O8*1000000000)/'Balance Energético (u.físicas)'!P$62)/1000)/'Balance Energético (u.físicas)'!P$63)/1000</f>
        <v>4.9081160000000121</v>
      </c>
      <c r="Q14" s="95">
        <f>+(((('Balance de energía'!P8*1000000000)/'Balance Energético (u.físicas)'!Q$62)/1000)/'Balance Energético (u.físicas)'!Q$63)/1000</f>
        <v>-5.9447517999999899</v>
      </c>
      <c r="R14" s="95">
        <f>+(((('Balance de energía'!Q8*1000000000)/'Balance Energético (u.físicas)'!R$62)/1000)/'Balance Energético (u.físicas)'!R$63)/1000</f>
        <v>0.31779000000000002</v>
      </c>
      <c r="S14" s="95">
        <f>+(((('Balance de energía'!R8*1000000000)/'Balance Energético (u.físicas)'!S$62)/1000)/'Balance Energético (u.físicas)'!S$63)/1000</f>
        <v>15.778894999999988</v>
      </c>
      <c r="T14" s="95">
        <f>+(((('Balance de energía'!S8*1000000000)/'Balance Energético (u.físicas)'!T$62)/1000)/'Balance Energético (u.físicas)'!T$63)/1000</f>
        <v>24.404159000000043</v>
      </c>
      <c r="U14" s="95">
        <f>+(((('Balance de energía'!T8*1000000000)/'Balance Energético (u.físicas)'!U$62)/1000)/'Balance Energético (u.físicas)'!U$63)</f>
        <v>0</v>
      </c>
      <c r="V14" s="95">
        <f>+(((('Balance de energía'!U8*1000000000)/'Balance Energético (u.físicas)'!V$62)/1000)/'Balance Energético (u.físicas)'!V$63)/1000</f>
        <v>22.457141834899993</v>
      </c>
      <c r="W14" s="95">
        <f>+(((('Balance de energía'!V8*1000000000)/'Balance Energético (u.físicas)'!W$62)/1000)/'Balance Energético (u.físicas)'!W$63)/1000</f>
        <v>110.53603026523849</v>
      </c>
      <c r="X14" s="100">
        <f>+(((('Balance de energía'!W8*1000000000)/'Balance Energético (u.físicas)'!X$62)/1000)/'Balance Energético (u.físicas)'!X$63)/1000</f>
        <v>0</v>
      </c>
      <c r="Y14" s="95">
        <f>+(((('Balance de energía'!X8*1000000000)/'Balance Energético (u.físicas)'!Y$62)/1000)/'Balance Energético (u.físicas)'!Y$63)/1000</f>
        <v>-3.4690489142857137</v>
      </c>
      <c r="Z14" s="95">
        <f>+(((('Balance de energía'!Y8*1000000000)/'Balance Energético (u.físicas)'!Z$62)/1000)/'Balance Energético (u.físicas)'!Z$63)/1000</f>
        <v>0</v>
      </c>
      <c r="AA14" s="95">
        <f>+(((('Balance de energía'!Z8*1000000000)/'Balance Energético (u.físicas)'!AA$62)/1000)/'Balance Energético (u.físicas)'!AA$63)/1000</f>
        <v>0</v>
      </c>
      <c r="AB14" s="95">
        <f>+(((('Balance de energía'!AA8*1000000000)/'Balance Energético (u.físicas)'!AB$62)/1000)/'Balance Energético (u.físicas)'!AB$63)/1000</f>
        <v>0</v>
      </c>
      <c r="AC14" s="128">
        <f>+(((('Balance de energía'!AB8*1000000000)/'Balance Energético (u.físicas)'!AC$62)/1000)/'Balance Energético (u.físicas)'!AC$63)/1000</f>
        <v>-4.0869565217391313E-6</v>
      </c>
      <c r="AD14" s="128">
        <f>+(((('Balance de energía'!AC8*1000000000)/'Balance Energético (u.físicas)'!AD$62)/1000)/'Balance Energético (u.físicas)'!AD$63)/1000</f>
        <v>0</v>
      </c>
      <c r="AF14" s="271"/>
    </row>
    <row r="15" spans="2:35">
      <c r="B15" s="70"/>
      <c r="C15" s="12" t="s">
        <v>41</v>
      </c>
      <c r="D15" s="23">
        <f>+(((('Balance de energía'!C9*1000000000)/'Balance Energético (u.físicas)'!$D$62)/1000)/'Balance Energético (u.físicas)'!$D$63)/1000</f>
        <v>7.9615014739136142E-13</v>
      </c>
      <c r="E15" s="23">
        <f>+(((('Balance de energía'!D9*1000000000)/'Balance Energético (u.físicas)'!E$62)/1000)/'Balance Energético (u.físicas)'!E$63)/1000</f>
        <v>142.15909601970154</v>
      </c>
      <c r="F15" s="23">
        <f>+(((('Balance de energía'!E9*1000000000)/'Balance Energético (u.físicas)'!F$62)/1000)/'Balance Energético (u.físicas)'!F$63)/1000</f>
        <v>-167.66196795428354</v>
      </c>
      <c r="G15" s="23">
        <f>+(((('Balance de energía'!F9*1000000000)/'Balance Energético (u.físicas)'!G$62)/1000)/'Balance Energético (u.físicas)'!G$63)/1000</f>
        <v>228.44680291823582</v>
      </c>
      <c r="H15" s="23">
        <f>+(((('Balance de energía'!G9*1000000000)/'Balance Energético (u.físicas)'!H$62)/1000)/'Balance Energético (u.físicas)'!H$63)/1000</f>
        <v>-8.2621248344197691E-13</v>
      </c>
      <c r="I15" s="23">
        <f>+(((('Balance de energía'!H9*1000000000)/'Balance Energético (u.físicas)'!I$62)/1000)/'Balance Energético (u.físicas)'!I$63)/1000</f>
        <v>-1.5646398905182438E-13</v>
      </c>
      <c r="J15" s="23">
        <f>+(((('Balance de energía'!I9*1000000000)/'Balance Energético (u.físicas)'!J$62)/1000)/'Balance Energético (u.físicas)'!J$63)/1000</f>
        <v>1.30386657543187E-13</v>
      </c>
      <c r="K15" s="23">
        <f>+(((('Balance de energía'!J9*1000000000)/'Balance Energético (u.físicas)'!K$62)/1000)/'Balance Energético (u.físicas)'!K$63)/1000</f>
        <v>-0.60896289999999254</v>
      </c>
      <c r="L15" s="24">
        <f>+(((('Balance de energía'!K9*1000000000)/'Balance Energético (u.físicas)'!L$62)/1000)/'Balance Energético (u.físicas)'!L$63)/1000</f>
        <v>0</v>
      </c>
      <c r="M15" s="25">
        <f>+(((('Balance de energía'!L9*1000000000)/'Balance Energético (u.físicas)'!M$62)/1000)/'Balance Energético (u.físicas)'!M$63)/1000</f>
        <v>-142.65640647313074</v>
      </c>
      <c r="N15" s="25">
        <f>+(((('Balance de energía'!M9*1000000000)/'Balance Energético (u.físicas)'!N$62)/1000)/'Balance Energético (u.físicas)'!N$63)/1000</f>
        <v>-54.413038761999772</v>
      </c>
      <c r="O15" s="25">
        <f>+(((('Balance de energía'!N9*1000000000)/'Balance Energético (u.físicas)'!O$62)/1000)/'Balance Energético (u.físicas)'!O$63)/1000</f>
        <v>199.55110219350888</v>
      </c>
      <c r="P15" s="25">
        <f>+(((('Balance de energía'!O9*1000000000)/'Balance Energético (u.físicas)'!P$62)/1000)/'Balance Energético (u.físicas)'!P$63)/1000</f>
        <v>0.41522442155832817</v>
      </c>
      <c r="Q15" s="25">
        <f>+(((('Balance de energía'!P9*1000000000)/'Balance Energético (u.físicas)'!Q$62)/1000)/'Balance Energético (u.físicas)'!Q$63)/1000</f>
        <v>-67.174453422629099</v>
      </c>
      <c r="R15" s="25">
        <f>+(((('Balance de energía'!Q9*1000000000)/'Balance Energético (u.físicas)'!R$62)/1000)/'Balance Energético (u.físicas)'!R$63)/1000</f>
        <v>0.49869899999999873</v>
      </c>
      <c r="S15" s="25">
        <f>+(((('Balance de energía'!R9*1000000000)/'Balance Energético (u.físicas)'!S$62)/1000)/'Balance Energético (u.físicas)'!S$63)/1000</f>
        <v>141.566257473581</v>
      </c>
      <c r="T15" s="25">
        <f>+(((('Balance de energía'!S9*1000000000)/'Balance Energético (u.físicas)'!T$62)/1000)/'Balance Energético (u.físicas)'!T$63)/1000</f>
        <v>0</v>
      </c>
      <c r="U15" s="25">
        <f>+(((('Balance de energía'!T9*1000000000)/'Balance Energético (u.físicas)'!U$62)/1000)/'Balance Energético (u.físicas)'!U$63)</f>
        <v>0</v>
      </c>
      <c r="V15" s="25">
        <f>+(((('Balance de energía'!U9*1000000000)/'Balance Energético (u.físicas)'!V$62)/1000)/'Balance Energético (u.físicas)'!V$63)/1000</f>
        <v>4.9854838967617727</v>
      </c>
      <c r="W15" s="25">
        <f>+(((('Balance de energía'!V9*1000000000)/'Balance Energético (u.físicas)'!W$62)/1000)/'Balance Energético (u.físicas)'!W$63)/1000</f>
        <v>-1.8055301825507151</v>
      </c>
      <c r="X15" s="26">
        <f>+(((('Balance de energía'!W9*1000000000)/'Balance Energético (u.físicas)'!X$62)/1000)/'Balance Energético (u.físicas)'!X$63)/1000</f>
        <v>2509.2704090081052</v>
      </c>
      <c r="Y15" s="25">
        <f>+(((('Balance de energía'!X9*1000000000)/'Balance Energético (u.físicas)'!Y$62)/1000)/'Balance Energético (u.físicas)'!Y$63)/1000</f>
        <v>-13.312328000000029</v>
      </c>
      <c r="Z15" s="25">
        <f>+(((('Balance de energía'!Y9*1000000000)/'Balance Energético (u.físicas)'!Z$62)/1000)/'Balance Energético (u.físicas)'!Z$63)/1000</f>
        <v>0</v>
      </c>
      <c r="AA15" s="25">
        <f>+(((('Balance de energía'!Z9*1000000000)/'Balance Energético (u.físicas)'!AA$62)/1000)/'Balance Energético (u.físicas)'!AA$63)/1000</f>
        <v>0</v>
      </c>
      <c r="AB15" s="25">
        <f>+(((('Balance de energía'!AA9*1000000000)/'Balance Energético (u.físicas)'!AB$62)/1000)/'Balance Energético (u.físicas)'!AB$63)/1000</f>
        <v>0</v>
      </c>
      <c r="AC15" s="26">
        <f>+(((('Balance de energía'!AB9*1000000000)/'Balance Energético (u.físicas)'!AC$62)/1000)/'Balance Energético (u.físicas)'!AC$63)/1000</f>
        <v>-4.7346042695652228E-2</v>
      </c>
      <c r="AD15" s="26">
        <f>+(((('Balance de energía'!AC9*1000000000)/'Balance Energético (u.físicas)'!AD$62)/1000)/'Balance Energético (u.físicas)'!AD$63)/1000</f>
        <v>0</v>
      </c>
      <c r="AF15" s="271"/>
    </row>
    <row r="16" spans="2:35">
      <c r="B16" s="70"/>
      <c r="C16" s="13" t="s">
        <v>42</v>
      </c>
      <c r="D16" s="27">
        <f>+(((('Balance de energía'!C10*1000000000)/'Balance Energético (u.físicas)'!$D$62)/1000)/'Balance Energético (u.físicas)'!$D$63)/1000</f>
        <v>10178.5065626</v>
      </c>
      <c r="E16" s="27">
        <f>+(((('Balance de energía'!D10*1000000000)/'Balance Energético (u.físicas)'!E$62)/1000)/'Balance Energético (u.físicas)'!E$63)/1000</f>
        <v>5168.2736187205173</v>
      </c>
      <c r="F16" s="27">
        <f>+(((('Balance de energía'!E10*1000000000)/'Balance Energético (u.físicas)'!F$62)/1000)/'Balance Energético (u.físicas)'!F$63)/1000</f>
        <v>11067.19750573143</v>
      </c>
      <c r="G16" s="27">
        <f>+(((('Balance de energía'!F10*1000000000)/'Balance Energético (u.físicas)'!G$62)/1000)/'Balance Energético (u.físicas)'!G$63)/1000</f>
        <v>23093.115689202663</v>
      </c>
      <c r="H16" s="27">
        <f>+(((('Balance de energía'!G10*1000000000)/'Balance Energético (u.físicas)'!H$62)/1000)/'Balance Energético (u.físicas)'!H$63)/1000</f>
        <v>21325.730884960001</v>
      </c>
      <c r="I16" s="27">
        <f>+(((('Balance de energía'!H10*1000000000)/'Balance Energético (u.físicas)'!I$62)/1000)/'Balance Energético (u.físicas)'!I$63)/1000</f>
        <v>3625.5593567499996</v>
      </c>
      <c r="J16" s="27">
        <f>+(((('Balance de energía'!I10*1000000000)/'Balance Energético (u.físicas)'!J$62)/1000)/'Balance Energético (u.físicas)'!J$63)/1000</f>
        <v>3914.7057021539981</v>
      </c>
      <c r="K16" s="27">
        <f>+(((('Balance de energía'!J10*1000000000)/'Balance Energético (u.físicas)'!K$62)/1000)/'Balance Energético (u.físicas)'!K$63)/1000</f>
        <v>164.89267547006514</v>
      </c>
      <c r="L16" s="27">
        <f>+(((('Balance de energía'!K10*1000000000)/'Balance Energético (u.físicas)'!L$62)/1000)/'Balance Energético (u.físicas)'!L$63)/10000</f>
        <v>63.79999999999999</v>
      </c>
      <c r="M16" s="27">
        <f>+(((('Balance de energía'!L10*1000000000)/'Balance Energético (u.físicas)'!M$62)/1000)/'Balance Energético (u.físicas)'!M$63)/1000</f>
        <v>6162.322167285176</v>
      </c>
      <c r="N16" s="27">
        <f>+(((('Balance de energía'!M10*1000000000)/'Balance Energético (u.físicas)'!N$62)/1000)/'Balance Energético (u.físicas)'!N$63)/1000</f>
        <v>-247.97119886999994</v>
      </c>
      <c r="O16" s="27">
        <f>+(((('Balance de energía'!N10*1000000000)/'Balance Energético (u.físicas)'!O$62)/1000)/'Balance Energético (u.físicas)'!O$63)/1000</f>
        <v>659.91505599999994</v>
      </c>
      <c r="P16" s="27">
        <f>+(((('Balance de energía'!O10*1000000000)/'Balance Energético (u.físicas)'!P$62)/1000)/'Balance Energético (u.físicas)'!P$63)/1000</f>
        <v>13.4686986666667</v>
      </c>
      <c r="Q16" s="27">
        <f>+(((('Balance de energía'!P10*1000000000)/'Balance Energético (u.físicas)'!Q$62)/1000)/'Balance Energético (u.físicas)'!Q$63)/1000</f>
        <v>981.14717335000012</v>
      </c>
      <c r="R16" s="27">
        <f>+(((('Balance de energía'!Q10*1000000000)/'Balance Energético (u.físicas)'!R$62)/1000)/'Balance Energético (u.físicas)'!R$63)/1000</f>
        <v>4.282210000000001</v>
      </c>
      <c r="S16" s="27">
        <f>+(((('Balance de energía'!R10*1000000000)/'Balance Energético (u.físicas)'!S$62)/1000)/'Balance Energético (u.físicas)'!S$63)/1000</f>
        <v>754.53246247358152</v>
      </c>
      <c r="T16" s="27">
        <f>+(((('Balance de energía'!S10*1000000000)/'Balance Energético (u.físicas)'!T$62)/1000)/'Balance Energético (u.físicas)'!T$63)/1000</f>
        <v>216.23748599999993</v>
      </c>
      <c r="U16" s="27">
        <f>+(((('Balance de energía'!T10*1000000000)/'Balance Energético (u.físicas)'!U$62)/1000)/'Balance Energético (u.físicas)'!U$63)</f>
        <v>0</v>
      </c>
      <c r="V16" s="27">
        <f>+(((('Balance de energía'!U10*1000000000)/'Balance Energético (u.físicas)'!V$62)/1000)/'Balance Energético (u.físicas)'!V$63)/1000</f>
        <v>55.541885392756917</v>
      </c>
      <c r="W16" s="27">
        <f>+(((('Balance de energía'!V10*1000000000)/'Balance Energético (u.físicas)'!W$62)/1000)/'Balance Energético (u.físicas)'!W$63)/1000</f>
        <v>-110.53603026523849</v>
      </c>
      <c r="X16" s="93">
        <f>+(((('Balance de energía'!W10*1000000000)/'Balance Energético (u.físicas)'!X$62)/1000)/'Balance Energético (u.físicas)'!X$63)/1000</f>
        <v>-39.467000999999996</v>
      </c>
      <c r="Y16" s="27">
        <f>+(((('Balance de energía'!X10*1000000000)/'Balance Energético (u.físicas)'!Y$62)/1000)/'Balance Energético (u.físicas)'!Y$63)/1000</f>
        <v>-50.164779657142866</v>
      </c>
      <c r="Z16" s="27">
        <f>+(((('Balance de energía'!Y10*1000000000)/'Balance Energético (u.físicas)'!Z$62)/1000)/'Balance Energético (u.físicas)'!Z$63)/1000</f>
        <v>0</v>
      </c>
      <c r="AA16" s="27">
        <f>+(((('Balance de energía'!Z10*1000000000)/'Balance Energético (u.físicas)'!AA$62)/1000)/'Balance Energético (u.físicas)'!AA$63)/1000</f>
        <v>0</v>
      </c>
      <c r="AB16" s="27">
        <f>+(((('Balance de energía'!AA10*1000000000)/'Balance Energético (u.físicas)'!AB$62)/1000)/'Balance Energético (u.físicas)'!AB$63)/1000</f>
        <v>0</v>
      </c>
      <c r="AC16" s="93">
        <f>+(((('Balance de energía'!AB10*1000000000)/'Balance Energético (u.físicas)'!AC$62)/1000)/'Balance Energético (u.físicas)'!AC$63)/1000</f>
        <v>4.0869565217391313E-6</v>
      </c>
      <c r="AD16" s="93">
        <f>+(((('Balance de energía'!AC10*1000000000)/'Balance Energético (u.físicas)'!AD$62)/1000)/'Balance Energético (u.físicas)'!AD$63)/1000</f>
        <v>-414.03193400000004</v>
      </c>
      <c r="AF16" s="271"/>
      <c r="AG16" s="275"/>
      <c r="AH16" s="275"/>
      <c r="AI16" s="275"/>
    </row>
    <row r="17" spans="2:35" ht="13.5" customHeight="1">
      <c r="B17" s="663" t="s">
        <v>43</v>
      </c>
      <c r="C17" s="103" t="s">
        <v>44</v>
      </c>
      <c r="D17" s="15">
        <f>+(((('Balance de energía'!C11*1000000000)/'Balance Energético (u.físicas)'!$D$62)/1000)/'Balance Energético (u.físicas)'!$D$63)/1000</f>
        <v>0</v>
      </c>
      <c r="E17" s="16">
        <f>+(((('Balance de energía'!D11*1000000000)/'Balance Energético (u.físicas)'!E$62)/1000)/'Balance Energético (u.físicas)'!E$63)/1000</f>
        <v>0</v>
      </c>
      <c r="F17" s="16">
        <f>+(((('Balance de energía'!E11*1000000000)/'Balance Energético (u.físicas)'!F$62)/1000)/'Balance Energético (u.físicas)'!F$63)/1000</f>
        <v>0</v>
      </c>
      <c r="G17" s="16">
        <f>+(((('Balance de energía'!F11*1000000000)/'Balance Energético (u.físicas)'!G$62)/1000)/'Balance Energético (u.físicas)'!G$63)/1000</f>
        <v>0</v>
      </c>
      <c r="H17" s="16">
        <f>+(((('Balance de energía'!G11*1000000000)/'Balance Energético (u.físicas)'!H$62)/1000)/'Balance Energético (u.físicas)'!H$63)/1000</f>
        <v>0</v>
      </c>
      <c r="I17" s="16">
        <f>+(((('Balance de energía'!H11*1000000000)/'Balance Energético (u.físicas)'!I$62)/1000)/'Balance Energético (u.físicas)'!I$63)/1000</f>
        <v>0</v>
      </c>
      <c r="J17" s="16">
        <f>+(((('Balance de energía'!I11*1000000000)/'Balance Energético (u.físicas)'!J$62)/1000)/'Balance Energético (u.físicas)'!J$63)/1000</f>
        <v>0</v>
      </c>
      <c r="K17" s="16">
        <f>+(((('Balance de energía'!J11*1000000000)/'Balance Energético (u.físicas)'!K$62)/1000)/'Balance Energético (u.físicas)'!K$63)/1000</f>
        <v>0</v>
      </c>
      <c r="L17" s="17">
        <f>+(((('Balance de energía'!K11*1000000000)/'Balance Energético (u.físicas)'!L$62)/1000)/'Balance Energético (u.físicas)'!L$63)/1000</f>
        <v>0</v>
      </c>
      <c r="M17" s="16">
        <f>+(((('Balance de energía'!L11*1000000000)/'Balance Energético (u.físicas)'!M$62)/1000)/'Balance Energético (u.físicas)'!M$63)/1000</f>
        <v>0</v>
      </c>
      <c r="N17" s="16">
        <f>+(((('Balance de energía'!M11*1000000000)/'Balance Energético (u.físicas)'!N$62)/1000)/'Balance Energético (u.físicas)'!N$63)/1000</f>
        <v>0</v>
      </c>
      <c r="O17" s="16">
        <f>+(((('Balance de energía'!N11*1000000000)/'Balance Energético (u.físicas)'!O$62)/1000)/'Balance Energético (u.físicas)'!O$63)/1000</f>
        <v>0</v>
      </c>
      <c r="P17" s="16">
        <f>+(((('Balance de energía'!O11*1000000000)/'Balance Energético (u.físicas)'!P$62)/1000)/'Balance Energético (u.físicas)'!P$63)/1000</f>
        <v>0</v>
      </c>
      <c r="Q17" s="16">
        <f>+(((('Balance de energía'!P11*1000000000)/'Balance Energético (u.físicas)'!Q$62)/1000)/'Balance Energético (u.físicas)'!Q$63)/1000</f>
        <v>0</v>
      </c>
      <c r="R17" s="16">
        <f>+(((('Balance de energía'!Q11*1000000000)/'Balance Energético (u.físicas)'!R$62)/1000)/'Balance Energético (u.físicas)'!R$63)/1000</f>
        <v>0</v>
      </c>
      <c r="S17" s="16">
        <f>+(((('Balance de energía'!R11*1000000000)/'Balance Energético (u.físicas)'!S$62)/1000)/'Balance Energético (u.físicas)'!S$63)/1000</f>
        <v>0</v>
      </c>
      <c r="T17" s="16">
        <f>+(((('Balance de energía'!S11*1000000000)/'Balance Energético (u.físicas)'!T$62)/1000)/'Balance Energético (u.físicas)'!T$63)/1000</f>
        <v>0</v>
      </c>
      <c r="U17" s="16">
        <f>+(((('Balance de energía'!T11*1000000000)/'Balance Energético (u.físicas)'!U$62)/1000)/'Balance Energético (u.físicas)'!U$63)</f>
        <v>0</v>
      </c>
      <c r="V17" s="16">
        <f>+(((('Balance de energía'!U11*1000000000)/'Balance Energético (u.físicas)'!V$62)/1000)/'Balance Energético (u.físicas)'!V$63)/1000</f>
        <v>0</v>
      </c>
      <c r="W17" s="16">
        <f>+(((('Balance de energía'!V11*1000000000)/'Balance Energético (u.físicas)'!W$62)/1000)/'Balance Energético (u.físicas)'!W$63)/1000</f>
        <v>0</v>
      </c>
      <c r="X17" s="28">
        <f>+(((('Balance de energía'!W11*1000000000)/'Balance Energético (u.físicas)'!X$62)/1000)/'Balance Energético (u.físicas)'!X$63)/1000</f>
        <v>0</v>
      </c>
      <c r="Y17" s="16">
        <f>+(((('Balance de energía'!X11*1000000000)/'Balance Energético (u.físicas)'!Y$62)/1000)/'Balance Energético (u.físicas)'!Y$63)/1000</f>
        <v>0</v>
      </c>
      <c r="Z17" s="16">
        <f>+(((('Balance de energía'!Y11*1000000000)/'Balance Energético (u.físicas)'!Z$62)/1000)/'Balance Energético (u.físicas)'!Z$63)/1000</f>
        <v>0</v>
      </c>
      <c r="AA17" s="16">
        <f>+(((('Balance de energía'!Z11*1000000000)/'Balance Energético (u.físicas)'!AA$62)/1000)/'Balance Energético (u.físicas)'!AA$63)/1000</f>
        <v>0</v>
      </c>
      <c r="AB17" s="16">
        <f>+(((('Balance de energía'!AA11*1000000000)/'Balance Energético (u.físicas)'!AB$62)/1000)/'Balance Energético (u.físicas)'!AB$63)/1000</f>
        <v>0</v>
      </c>
      <c r="AC17" s="28">
        <f>+(((('Balance de energía'!AB11*1000000000)/'Balance Energético (u.físicas)'!AC$62)/1000)/'Balance Energético (u.físicas)'!AC$63)/1000</f>
        <v>0</v>
      </c>
      <c r="AD17" s="28">
        <f>+(((('Balance de energía'!AC11*1000000000)/'Balance Energético (u.físicas)'!AD$62)/1000)/'Balance Energético (u.físicas)'!AD$63)/1000</f>
        <v>0</v>
      </c>
      <c r="AF17" s="271"/>
      <c r="AI17" s="276"/>
    </row>
    <row r="18" spans="2:35" ht="15">
      <c r="B18" s="664"/>
      <c r="C18" s="103" t="s">
        <v>45</v>
      </c>
      <c r="D18" s="113">
        <f>+(((('Balance de energía'!C12*1000000000)/'Balance Energético (u.físicas)'!$D$62)/1000)/'Balance Energético (u.físicas)'!$D$63)/1000</f>
        <v>0</v>
      </c>
      <c r="E18" s="84">
        <f>+(((('Balance de energía'!D12*1000000000)/'Balance Energético (u.físicas)'!E$62)/1000)/'Balance Energético (u.físicas)'!E$63)/1000</f>
        <v>-2579.2413652903651</v>
      </c>
      <c r="F18" s="84">
        <f>+(((('Balance de energía'!E12*1000000000)/'Balance Energético (u.físicas)'!F$62)/1000)/'Balance Energético (u.físicas)'!F$63)/1000</f>
        <v>-10420.003655885714</v>
      </c>
      <c r="G18" s="84">
        <f>+(((('Balance de energía'!F12*1000000000)/'Balance Energético (u.físicas)'!G$62)/1000)/'Balance Energético (u.físicas)'!G$63)/1000</f>
        <v>-1515.7655949476998</v>
      </c>
      <c r="H18" s="84">
        <f>+(((('Balance de energía'!G12*1000000000)/'Balance Energético (u.físicas)'!H$62)/1000)/'Balance Energético (u.físicas)'!H$63)/1000</f>
        <v>-21271.405354959999</v>
      </c>
      <c r="I18" s="84">
        <f>+(((('Balance de energía'!H12*1000000000)/'Balance Energético (u.físicas)'!I$62)/1000)/'Balance Energético (u.físicas)'!I$63)/1000</f>
        <v>-3623.9715367499994</v>
      </c>
      <c r="J18" s="84">
        <f>+(((('Balance de energía'!I12*1000000000)/'Balance Energético (u.físicas)'!J$62)/1000)/'Balance Energético (u.físicas)'!J$63)/1000</f>
        <v>-3912.489589303997</v>
      </c>
      <c r="K18" s="84">
        <f>+(((('Balance de energía'!J12*1000000000)/'Balance Energético (u.físicas)'!K$62)/1000)/'Balance Energético (u.físicas)'!K$63)/1000</f>
        <v>-99.530520370065133</v>
      </c>
      <c r="L18" s="114">
        <f>+(((('Balance de energía'!K12*1000000000)/'Balance Energético (u.físicas)'!L$62)/1000)/'Balance Energético (u.físicas)'!L$63)/10000</f>
        <v>-63.79999999999999</v>
      </c>
      <c r="M18" s="84">
        <f>+(((('Balance de energía'!L12*1000000000)/'Balance Energético (u.físicas)'!M$62)/1000)/'Balance Energético (u.físicas)'!M$63)/1000</f>
        <v>-237.18008739180004</v>
      </c>
      <c r="N18" s="84">
        <f>+(((('Balance de energía'!M12*1000000000)/'Balance Energético (u.físicas)'!N$62)/1000)/'Balance Energético (u.físicas)'!N$63)/1000</f>
        <v>-10.359822699999999</v>
      </c>
      <c r="O18" s="84">
        <f>+(((('Balance de energía'!N12*1000000000)/'Balance Energético (u.físicas)'!O$62)/1000)/'Balance Energético (u.físicas)'!O$63)/1000</f>
        <v>0</v>
      </c>
      <c r="P18" s="84">
        <f>+(((('Balance de energía'!O12*1000000000)/'Balance Energético (u.físicas)'!P$62)/1000)/'Balance Energético (u.físicas)'!P$63)/1000</f>
        <v>0</v>
      </c>
      <c r="Q18" s="84">
        <f>+(((('Balance de energía'!P12*1000000000)/'Balance Energético (u.físicas)'!Q$62)/1000)/'Balance Energético (u.físicas)'!Q$63)/1000</f>
        <v>-2.1880350000000002</v>
      </c>
      <c r="R18" s="84">
        <f>+(((('Balance de energía'!Q12*1000000000)/'Balance Energético (u.físicas)'!R$62)/1000)/'Balance Energético (u.físicas)'!R$63)/1000</f>
        <v>0</v>
      </c>
      <c r="S18" s="84">
        <f>+(((('Balance de energía'!R12*1000000000)/'Balance Energético (u.físicas)'!S$62)/1000)/'Balance Energético (u.físicas)'!S$63)/1000</f>
        <v>0</v>
      </c>
      <c r="T18" s="84">
        <f>+(((('Balance de energía'!S12*1000000000)/'Balance Energético (u.físicas)'!T$62)/1000)/'Balance Energético (u.físicas)'!T$63)/1000</f>
        <v>0</v>
      </c>
      <c r="U18" s="84">
        <f>+(((('Balance de energía'!T12*1000000000)/'Balance Energético (u.físicas)'!U$62)/1000)/'Balance Energético (u.físicas)'!U$63)</f>
        <v>0</v>
      </c>
      <c r="V18" s="84">
        <f>+(((('Balance de energía'!U12*1000000000)/'Balance Energético (u.físicas)'!V$62)/1000)/'Balance Energético (u.físicas)'!V$63)/1000</f>
        <v>-205.02544111971429</v>
      </c>
      <c r="W18" s="84">
        <f>+(((('Balance de energía'!V12*1000000000)/'Balance Energético (u.físicas)'!W$62)/1000)/'Balance Energético (u.físicas)'!W$63)/1000</f>
        <v>0</v>
      </c>
      <c r="X18" s="121">
        <f>+(((('Balance de energía'!W12*1000000000)/'Balance Energético (u.físicas)'!X$62)/1000)/'Balance Energético (u.físicas)'!X$63)/1000</f>
        <v>72001.898159016011</v>
      </c>
      <c r="Y18" s="84">
        <f>+(((('Balance de energía'!X12*1000000000)/'Balance Energético (u.físicas)'!Y$62)/1000)/'Balance Energético (u.físicas)'!Y$63)/1000</f>
        <v>0</v>
      </c>
      <c r="Z18" s="84">
        <f>+(((('Balance de energía'!Y12*1000000000)/'Balance Energético (u.físicas)'!Z$62)/1000)/'Balance Energético (u.físicas)'!Z$63)/1000</f>
        <v>0</v>
      </c>
      <c r="AA18" s="84">
        <f>+(((('Balance de energía'!Z12*1000000000)/'Balance Energético (u.físicas)'!AA$62)/1000)/'Balance Energético (u.físicas)'!AA$63)/1000</f>
        <v>0</v>
      </c>
      <c r="AB18" s="84">
        <f>+(((('Balance de energía'!AA12*1000000000)/'Balance Energético (u.físicas)'!AB$62)/1000)/'Balance Energético (u.físicas)'!AB$63)/1000</f>
        <v>0</v>
      </c>
      <c r="AC18" s="121">
        <f>+(((('Balance de energía'!AB12*1000000000)/'Balance Energético (u.físicas)'!AC$62)/1000)/'Balance Energético (u.físicas)'!AC$63)/1000</f>
        <v>0</v>
      </c>
      <c r="AD18" s="121">
        <f>+(((('Balance de energía'!AC12*1000000000)/'Balance Energético (u.físicas)'!AD$62)/1000)/'Balance Energético (u.físicas)'!AD$63)/1000</f>
        <v>0</v>
      </c>
      <c r="AF18" s="271"/>
      <c r="AI18" s="276"/>
    </row>
    <row r="19" spans="2:35" ht="15">
      <c r="B19" s="664"/>
      <c r="C19" s="103" t="s">
        <v>46</v>
      </c>
      <c r="D19" s="113">
        <f>+(((('Balance de energía'!C13*1000000000)/'Balance Energético (u.físicas)'!$D$62)/1000)/'Balance Energético (u.físicas)'!$D$63)/1000</f>
        <v>0</v>
      </c>
      <c r="E19" s="84">
        <f>+(((('Balance de energía'!D13*1000000000)/'Balance Energético (u.físicas)'!E$62)/1000)/'Balance Energético (u.físicas)'!E$63)/1000</f>
        <v>-126.91557976234881</v>
      </c>
      <c r="F19" s="84">
        <f>+(((('Balance de energía'!E13*1000000000)/'Balance Energético (u.físicas)'!F$62)/1000)/'Balance Energético (u.físicas)'!F$63)/1000</f>
        <v>0</v>
      </c>
      <c r="G19" s="84">
        <f>+(((('Balance de energía'!F13*1000000000)/'Balance Energético (u.físicas)'!G$62)/1000)/'Balance Energético (u.físicas)'!G$63)/1000</f>
        <v>-10579.388393254811</v>
      </c>
      <c r="H19" s="84">
        <f>+(((('Balance de energía'!G13*1000000000)/'Balance Energético (u.físicas)'!H$62)/1000)/'Balance Energético (u.físicas)'!H$63)/1000</f>
        <v>-54.325530000000008</v>
      </c>
      <c r="I19" s="84">
        <f>+(((('Balance de energía'!H13*1000000000)/'Balance Energético (u.físicas)'!I$62)/1000)/'Balance Energético (u.físicas)'!I$63)/1000</f>
        <v>-1.58782</v>
      </c>
      <c r="J19" s="84">
        <f>+(((('Balance de energía'!I13*1000000000)/'Balance Energético (u.físicas)'!J$62)/1000)/'Balance Energético (u.físicas)'!J$63)/1000</f>
        <v>-2.2161128499999996</v>
      </c>
      <c r="K19" s="84">
        <f>+(((('Balance de energía'!J13*1000000000)/'Balance Energético (u.físicas)'!K$62)/1000)/'Balance Energético (u.físicas)'!K$63)/1000</f>
        <v>-24.880119000000001</v>
      </c>
      <c r="L19" s="114">
        <f>+(((('Balance de energía'!K13*1000000000)/'Balance Energético (u.físicas)'!L$62)/1000)/'Balance Energético (u.físicas)'!L$63)/1000</f>
        <v>0</v>
      </c>
      <c r="M19" s="84">
        <f>+(((('Balance de energía'!L13*1000000000)/'Balance Energético (u.físicas)'!M$62)/1000)/'Balance Energético (u.físicas)'!M$63)/1000</f>
        <v>-80.066920010428817</v>
      </c>
      <c r="N19" s="84">
        <f>+(((('Balance de energía'!M13*1000000000)/'Balance Energético (u.físicas)'!N$62)/1000)/'Balance Energético (u.físicas)'!N$63)/1000</f>
        <v>-74.009466620000012</v>
      </c>
      <c r="O19" s="84">
        <f>+(((('Balance de energía'!N13*1000000000)/'Balance Energético (u.físicas)'!O$62)/1000)/'Balance Energético (u.físicas)'!O$63)/1000</f>
        <v>0</v>
      </c>
      <c r="P19" s="84">
        <f>+(((('Balance de energía'!O13*1000000000)/'Balance Energético (u.físicas)'!P$62)/1000)/'Balance Energético (u.físicas)'!P$63)/1000</f>
        <v>0</v>
      </c>
      <c r="Q19" s="84">
        <f>+(((('Balance de energía'!P13*1000000000)/'Balance Energético (u.físicas)'!Q$62)/1000)/'Balance Energético (u.físicas)'!Q$63)/1000</f>
        <v>-0.27971459999999998</v>
      </c>
      <c r="R19" s="84">
        <f>+(((('Balance de energía'!Q13*1000000000)/'Balance Energético (u.físicas)'!R$62)/1000)/'Balance Energético (u.físicas)'!R$63)/1000</f>
        <v>0</v>
      </c>
      <c r="S19" s="84">
        <f>+(((('Balance de energía'!R13*1000000000)/'Balance Energético (u.físicas)'!S$62)/1000)/'Balance Energético (u.físicas)'!S$63)/1000</f>
        <v>0</v>
      </c>
      <c r="T19" s="84">
        <f>+(((('Balance de energía'!S13*1000000000)/'Balance Energético (u.físicas)'!T$62)/1000)/'Balance Energético (u.físicas)'!T$63)/1000</f>
        <v>0</v>
      </c>
      <c r="U19" s="84">
        <f>+(((('Balance de energía'!T13*1000000000)/'Balance Energético (u.físicas)'!U$62)/1000)/'Balance Energético (u.físicas)'!U$63)</f>
        <v>0</v>
      </c>
      <c r="V19" s="84">
        <f>+(((('Balance de energía'!U13*1000000000)/'Balance Energético (u.físicas)'!V$62)/1000)/'Balance Energético (u.físicas)'!V$63)/1000</f>
        <v>0</v>
      </c>
      <c r="W19" s="84">
        <f>+(((('Balance de energía'!V13*1000000000)/'Balance Energético (u.físicas)'!W$62)/1000)/'Balance Energético (u.físicas)'!W$63)/1000</f>
        <v>0</v>
      </c>
      <c r="X19" s="121">
        <f>+(((('Balance de energía'!W13*1000000000)/'Balance Energético (u.físicas)'!X$62)/1000)/'Balance Energético (u.físicas)'!X$63)/1000</f>
        <v>6603.6806185843225</v>
      </c>
      <c r="Y19" s="84">
        <f>+(((('Balance de energía'!X13*1000000000)/'Balance Energético (u.físicas)'!Y$62)/1000)/'Balance Energético (u.físicas)'!Y$63)/1000</f>
        <v>0</v>
      </c>
      <c r="Z19" s="84">
        <f>+(((('Balance de energía'!Y13*1000000000)/'Balance Energético (u.físicas)'!Z$62)/1000)/'Balance Energético (u.físicas)'!Z$63)/1000</f>
        <v>0</v>
      </c>
      <c r="AA19" s="84">
        <f>+(((('Balance de energía'!Z13*1000000000)/'Balance Energético (u.físicas)'!AA$62)/1000)/'Balance Energético (u.físicas)'!AA$63)/1000</f>
        <v>0</v>
      </c>
      <c r="AB19" s="84">
        <f>+(((('Balance de energía'!AA13*1000000000)/'Balance Energético (u.físicas)'!AB$62)/1000)/'Balance Energético (u.físicas)'!AB$63)/1000</f>
        <v>0</v>
      </c>
      <c r="AC19" s="121">
        <f>+(((('Balance de energía'!AB13*1000000000)/'Balance Energético (u.físicas)'!AC$62)/1000)/'Balance Energético (u.físicas)'!AC$63)/1000</f>
        <v>0</v>
      </c>
      <c r="AD19" s="121">
        <f>+(((('Balance de energía'!AC13*1000000000)/'Balance Energético (u.físicas)'!AD$62)/1000)/'Balance Energético (u.físicas)'!AD$63)/1000</f>
        <v>0</v>
      </c>
      <c r="AF19" s="271"/>
      <c r="AI19" s="276"/>
    </row>
    <row r="20" spans="2:35" ht="15">
      <c r="B20" s="664"/>
      <c r="C20" s="103" t="s">
        <v>47</v>
      </c>
      <c r="D20" s="113">
        <f>+(((('Balance de energía'!C14*1000000000)/'Balance Energético (u.físicas)'!$D$62)/1000)/'Balance Energético (u.físicas)'!$D$63)/1000</f>
        <v>0</v>
      </c>
      <c r="E20" s="84">
        <f>+(((('Balance de energía'!D14*1000000000)/'Balance Energético (u.físicas)'!E$62)/1000)/'Balance Energético (u.físicas)'!E$63)/1000</f>
        <v>0</v>
      </c>
      <c r="F20" s="84">
        <f>+(((('Balance de energía'!E14*1000000000)/'Balance Energético (u.físicas)'!F$62)/1000)/'Balance Energético (u.físicas)'!F$63)/1000</f>
        <v>-487.97819279999999</v>
      </c>
      <c r="G20" s="84">
        <f>+(((('Balance de energía'!F14*1000000000)/'Balance Energético (u.físicas)'!G$62)/1000)/'Balance Energético (u.físicas)'!G$63)/1000</f>
        <v>0</v>
      </c>
      <c r="H20" s="84">
        <f>+(((('Balance de energía'!G14*1000000000)/'Balance Energético (u.físicas)'!H$62)/1000)/'Balance Energético (u.físicas)'!H$63)/1000</f>
        <v>0</v>
      </c>
      <c r="I20" s="84">
        <f>+(((('Balance de energía'!H14*1000000000)/'Balance Energético (u.físicas)'!I$62)/1000)/'Balance Energético (u.físicas)'!I$63)/1000</f>
        <v>0</v>
      </c>
      <c r="J20" s="84">
        <f>+(((('Balance de energía'!I14*1000000000)/'Balance Energético (u.físicas)'!J$62)/1000)/'Balance Energético (u.físicas)'!J$63)/1000</f>
        <v>0</v>
      </c>
      <c r="K20" s="84">
        <f>+(((('Balance de energía'!J14*1000000000)/'Balance Energético (u.físicas)'!K$62)/1000)/'Balance Energético (u.físicas)'!K$63)/1000</f>
        <v>0</v>
      </c>
      <c r="L20" s="114">
        <f>+(((('Balance de energía'!K14*1000000000)/'Balance Energético (u.físicas)'!L$62)/1000)/'Balance Energético (u.físicas)'!L$63)/1000</f>
        <v>0</v>
      </c>
      <c r="M20" s="84">
        <f>+(((('Balance de energía'!L14*1000000000)/'Balance Energético (u.físicas)'!M$62)/1000)/'Balance Energético (u.físicas)'!M$63)/1000</f>
        <v>0</v>
      </c>
      <c r="N20" s="84">
        <f>+(((('Balance de energía'!M14*1000000000)/'Balance Energético (u.físicas)'!N$62)/1000)/'Balance Energético (u.físicas)'!N$63)/1000</f>
        <v>0</v>
      </c>
      <c r="O20" s="84">
        <f>+(((('Balance de energía'!N14*1000000000)/'Balance Energético (u.físicas)'!O$62)/1000)/'Balance Energético (u.físicas)'!O$63)/1000</f>
        <v>0</v>
      </c>
      <c r="P20" s="84">
        <f>+(((('Balance de energía'!O14*1000000000)/'Balance Energético (u.físicas)'!P$62)/1000)/'Balance Energético (u.físicas)'!P$63)/1000</f>
        <v>0</v>
      </c>
      <c r="Q20" s="84">
        <f>+(((('Balance de energía'!P14*1000000000)/'Balance Energético (u.físicas)'!Q$62)/1000)/'Balance Energético (u.físicas)'!Q$63)/1000</f>
        <v>0</v>
      </c>
      <c r="R20" s="84">
        <f>+(((('Balance de energía'!Q14*1000000000)/'Balance Energético (u.físicas)'!R$62)/1000)/'Balance Energético (u.físicas)'!R$63)/1000</f>
        <v>0</v>
      </c>
      <c r="S20" s="84">
        <f>+(((('Balance de energía'!R14*1000000000)/'Balance Energético (u.físicas)'!S$62)/1000)/'Balance Energético (u.físicas)'!S$63)/1000</f>
        <v>0</v>
      </c>
      <c r="T20" s="84">
        <f>+(((('Balance de energía'!S14*1000000000)/'Balance Energético (u.físicas)'!T$62)/1000)/'Balance Energético (u.físicas)'!T$63)/1000</f>
        <v>0</v>
      </c>
      <c r="U20" s="84">
        <f>+(((('Balance de energía'!T14*1000000000)/'Balance Energético (u.físicas)'!U$62)/1000)/'Balance Energético (u.físicas)'!U$63)</f>
        <v>0</v>
      </c>
      <c r="V20" s="84">
        <f>+(((('Balance de energía'!U14*1000000000)/'Balance Energético (u.físicas)'!V$62)/1000)/'Balance Energético (u.físicas)'!V$63)/1000</f>
        <v>0</v>
      </c>
      <c r="W20" s="84">
        <f>+(((('Balance de energía'!V14*1000000000)/'Balance Energético (u.físicas)'!W$62)/1000)/'Balance Energético (u.físicas)'!W$63)/1000</f>
        <v>0</v>
      </c>
      <c r="X20" s="121">
        <f>+(((('Balance de energía'!W14*1000000000)/'Balance Energético (u.físicas)'!X$62)/1000)/'Balance Energético (u.físicas)'!X$63)/1000</f>
        <v>0</v>
      </c>
      <c r="Y20" s="84">
        <f>+(((('Balance de energía'!X14*1000000000)/'Balance Energético (u.físicas)'!Y$62)/1000)/'Balance Energético (u.físicas)'!Y$63)/1000</f>
        <v>380.26244160000005</v>
      </c>
      <c r="Z20" s="84">
        <f>+(((('Balance de energía'!Y14*1000000000)/'Balance Energético (u.físicas)'!Z$62)/1000)/'Balance Energético (u.físicas)'!Z$63)/1000</f>
        <v>181407.03296703298</v>
      </c>
      <c r="AA20" s="84">
        <f>+(((('Balance de energía'!Z14*1000000000)/'Balance Energético (u.físicas)'!AA$62)/1000)/'Balance Energético (u.físicas)'!AA$63)/1000</f>
        <v>15.067884615384616</v>
      </c>
      <c r="AB20" s="84">
        <f>+(((('Balance de energía'!AA14*1000000000)/'Balance Energético (u.físicas)'!AB$62)/1000)/'Balance Energético (u.físicas)'!AB$63)/1000</f>
        <v>0</v>
      </c>
      <c r="AC20" s="121">
        <f>+(((('Balance de energía'!AB14*1000000000)/'Balance Energético (u.físicas)'!AC$62)/1000)/'Balance Energético (u.físicas)'!AC$63)/1000</f>
        <v>0</v>
      </c>
      <c r="AD20" s="121">
        <f>+(((('Balance de energía'!AC14*1000000000)/'Balance Energético (u.físicas)'!AD$62)/1000)/'Balance Energético (u.físicas)'!AD$63)/1000</f>
        <v>0</v>
      </c>
      <c r="AF20" s="271"/>
      <c r="AI20" s="276"/>
    </row>
    <row r="21" spans="2:35" ht="15">
      <c r="B21" s="664"/>
      <c r="C21" s="103" t="s">
        <v>48</v>
      </c>
      <c r="D21" s="113">
        <f>+(((('Balance de energía'!C15*1000000000)/'Balance Energético (u.físicas)'!$D$62)/1000)/'Balance Energético (u.físicas)'!$D$63)/1000</f>
        <v>0</v>
      </c>
      <c r="E21" s="84">
        <f>+(((('Balance de energía'!D15*1000000000)/'Balance Energético (u.físicas)'!E$62)/1000)/'Balance Energético (u.físicas)'!E$63)/1000</f>
        <v>0</v>
      </c>
      <c r="F21" s="84">
        <f>+(((('Balance de energía'!E15*1000000000)/'Balance Energético (u.físicas)'!F$62)/1000)/'Balance Energético (u.físicas)'!F$63)/1000</f>
        <v>0</v>
      </c>
      <c r="G21" s="84">
        <f>+(((('Balance de energía'!F15*1000000000)/'Balance Energético (u.físicas)'!G$62)/1000)/'Balance Energético (u.físicas)'!G$63)/1000</f>
        <v>0</v>
      </c>
      <c r="H21" s="84">
        <f>+(((('Balance de energía'!G15*1000000000)/'Balance Energético (u.físicas)'!H$62)/1000)/'Balance Energético (u.físicas)'!H$63)/1000</f>
        <v>0</v>
      </c>
      <c r="I21" s="84">
        <f>+(((('Balance de energía'!H15*1000000000)/'Balance Energético (u.físicas)'!I$62)/1000)/'Balance Energético (u.físicas)'!I$63)/1000</f>
        <v>0</v>
      </c>
      <c r="J21" s="84">
        <f>+(((('Balance de energía'!I15*1000000000)/'Balance Energético (u.físicas)'!J$62)/1000)/'Balance Energético (u.físicas)'!J$63)/1000</f>
        <v>0</v>
      </c>
      <c r="K21" s="84">
        <f>+(((('Balance de energía'!J15*1000000000)/'Balance Energético (u.físicas)'!K$62)/1000)/'Balance Energético (u.físicas)'!K$63)/1000</f>
        <v>0</v>
      </c>
      <c r="L21" s="114">
        <f>+(((('Balance de energía'!K15*1000000000)/'Balance Energético (u.físicas)'!L$62)/1000)/'Balance Energético (u.físicas)'!L$63)/1000</f>
        <v>0</v>
      </c>
      <c r="M21" s="84">
        <f>+(((('Balance de energía'!L15*1000000000)/'Balance Energético (u.físicas)'!M$62)/1000)/'Balance Energético (u.físicas)'!M$63)/1000</f>
        <v>0</v>
      </c>
      <c r="N21" s="84">
        <f>+(((('Balance de energía'!M15*1000000000)/'Balance Energético (u.físicas)'!N$62)/1000)/'Balance Energético (u.físicas)'!N$63)/1000</f>
        <v>0</v>
      </c>
      <c r="O21" s="84">
        <f>+(((('Balance de energía'!N15*1000000000)/'Balance Energético (u.físicas)'!O$62)/1000)/'Balance Energético (u.físicas)'!O$63)/1000</f>
        <v>0</v>
      </c>
      <c r="P21" s="84">
        <f>+(((('Balance de energía'!O15*1000000000)/'Balance Energético (u.físicas)'!P$62)/1000)/'Balance Energético (u.físicas)'!P$63)/1000</f>
        <v>0</v>
      </c>
      <c r="Q21" s="84">
        <f>+(((('Balance de energía'!P15*1000000000)/'Balance Energético (u.físicas)'!Q$62)/1000)/'Balance Energético (u.físicas)'!Q$63)/1000</f>
        <v>0</v>
      </c>
      <c r="R21" s="84">
        <f>+(((('Balance de energía'!Q15*1000000000)/'Balance Energético (u.físicas)'!R$62)/1000)/'Balance Energético (u.físicas)'!R$63)/1000</f>
        <v>0</v>
      </c>
      <c r="S21" s="84">
        <f>+(((('Balance de energía'!R15*1000000000)/'Balance Energético (u.físicas)'!S$62)/1000)/'Balance Energético (u.físicas)'!S$63)/1000</f>
        <v>0</v>
      </c>
      <c r="T21" s="84">
        <f>+(((('Balance de energía'!S15*1000000000)/'Balance Energético (u.físicas)'!T$62)/1000)/'Balance Energético (u.físicas)'!T$63)/1000</f>
        <v>0</v>
      </c>
      <c r="U21" s="84">
        <f>+(((('Balance de energía'!T15*1000000000)/'Balance Energético (u.físicas)'!U$62)/1000)/'Balance Energético (u.físicas)'!U$63)</f>
        <v>0</v>
      </c>
      <c r="V21" s="84">
        <f>+(((('Balance de energía'!U15*1000000000)/'Balance Energético (u.físicas)'!V$62)/1000)/'Balance Energético (u.físicas)'!V$63)/1000</f>
        <v>0</v>
      </c>
      <c r="W21" s="84">
        <f>+(((('Balance de energía'!V15*1000000000)/'Balance Energético (u.físicas)'!W$62)/1000)/'Balance Energético (u.físicas)'!W$63)/1000</f>
        <v>0</v>
      </c>
      <c r="X21" s="121">
        <f>+(((('Balance de energía'!W15*1000000000)/'Balance Energético (u.físicas)'!X$62)/1000)/'Balance Energético (u.físicas)'!X$63)/1000</f>
        <v>0</v>
      </c>
      <c r="Y21" s="84">
        <f>+(((('Balance de energía'!X15*1000000000)/'Balance Energético (u.físicas)'!Y$62)/1000)/'Balance Energético (u.físicas)'!Y$63)/1000</f>
        <v>-329.8290819428571</v>
      </c>
      <c r="Z21" s="84">
        <f>+(((('Balance de energía'!Y15*1000000000)/'Balance Energético (u.físicas)'!Z$62)/1000)/'Balance Energético (u.físicas)'!Z$63)/1000</f>
        <v>0</v>
      </c>
      <c r="AA21" s="84">
        <f>+(((('Balance de energía'!Z15*1000000000)/'Balance Energético (u.físicas)'!AA$62)/1000)/'Balance Energético (u.físicas)'!AA$63)/1000</f>
        <v>0</v>
      </c>
      <c r="AB21" s="84">
        <f>+(((('Balance de energía'!AA15*1000000000)/'Balance Energético (u.físicas)'!AB$62)/1000)/'Balance Energético (u.físicas)'!AB$63)/1000</f>
        <v>958859.72222222236</v>
      </c>
      <c r="AC21" s="121">
        <f>+(((('Balance de energía'!AB15*1000000000)/'Balance Energético (u.físicas)'!AC$62)/1000)/'Balance Energético (u.físicas)'!AC$63)/1000</f>
        <v>0</v>
      </c>
      <c r="AD21" s="121">
        <f>+(((('Balance de energía'!AC15*1000000000)/'Balance Energético (u.físicas)'!AD$62)/1000)/'Balance Energético (u.físicas)'!AD$63)/1000</f>
        <v>0</v>
      </c>
      <c r="AF21" s="271"/>
      <c r="AI21" s="276"/>
    </row>
    <row r="22" spans="2:35" ht="15">
      <c r="B22" s="664"/>
      <c r="C22" s="103" t="s">
        <v>49</v>
      </c>
      <c r="D22" s="113">
        <f>+(((('Balance de energía'!C16*1000000000)/'Balance Energético (u.físicas)'!$D$62)/1000)/'Balance Energético (u.físicas)'!$D$63)/1000</f>
        <v>0</v>
      </c>
      <c r="E22" s="84">
        <f>+(((('Balance de energía'!D16*1000000000)/'Balance Energético (u.físicas)'!E$62)/1000)/'Balance Energético (u.físicas)'!E$63)/1000</f>
        <v>-2.043218</v>
      </c>
      <c r="F22" s="84">
        <f>+(((('Balance de energía'!E16*1000000000)/'Balance Energético (u.físicas)'!F$62)/1000)/'Balance Energético (u.físicas)'!F$63)/1000</f>
        <v>0</v>
      </c>
      <c r="G22" s="84">
        <f>+(((('Balance de energía'!F16*1000000000)/'Balance Energético (u.físicas)'!G$62)/1000)/'Balance Energético (u.físicas)'!G$63)/1000</f>
        <v>0</v>
      </c>
      <c r="H22" s="84">
        <f>+(((('Balance de energía'!G16*1000000000)/'Balance Energético (u.físicas)'!H$62)/1000)/'Balance Energético (u.físicas)'!H$63)/1000</f>
        <v>0</v>
      </c>
      <c r="I22" s="84">
        <f>+(((('Balance de energía'!H16*1000000000)/'Balance Energético (u.físicas)'!I$62)/1000)/'Balance Energético (u.físicas)'!I$63)/1000</f>
        <v>0</v>
      </c>
      <c r="J22" s="84">
        <f>+(((('Balance de energía'!I16*1000000000)/'Balance Energético (u.físicas)'!J$62)/1000)/'Balance Energético (u.físicas)'!J$63)/1000</f>
        <v>0</v>
      </c>
      <c r="K22" s="84">
        <f>+(((('Balance de energía'!J16*1000000000)/'Balance Energético (u.físicas)'!K$62)/1000)/'Balance Energético (u.físicas)'!K$63)/1000</f>
        <v>0</v>
      </c>
      <c r="L22" s="114">
        <f>+(((('Balance de energía'!K16*1000000000)/'Balance Energético (u.físicas)'!L$62)/1000)/'Balance Energético (u.físicas)'!L$63)/1000</f>
        <v>0</v>
      </c>
      <c r="M22" s="84">
        <f>+(((('Balance de energía'!L16*1000000000)/'Balance Energético (u.físicas)'!M$62)/1000)/'Balance Energético (u.físicas)'!M$63)/1000</f>
        <v>0</v>
      </c>
      <c r="N22" s="84">
        <f>+(((('Balance de energía'!M16*1000000000)/'Balance Energético (u.físicas)'!N$62)/1000)/'Balance Energético (u.físicas)'!N$63)/1000</f>
        <v>0</v>
      </c>
      <c r="O22" s="84">
        <f>+(((('Balance de energía'!N16*1000000000)/'Balance Energético (u.físicas)'!O$62)/1000)/'Balance Energético (u.físicas)'!O$63)/1000</f>
        <v>0</v>
      </c>
      <c r="P22" s="84">
        <f>+(((('Balance de energía'!O16*1000000000)/'Balance Energético (u.físicas)'!P$62)/1000)/'Balance Energético (u.físicas)'!P$63)/1000</f>
        <v>0</v>
      </c>
      <c r="Q22" s="84">
        <f>+(((('Balance de energía'!P16*1000000000)/'Balance Energético (u.físicas)'!Q$62)/1000)/'Balance Energético (u.físicas)'!Q$63)/1000</f>
        <v>0</v>
      </c>
      <c r="R22" s="84">
        <f>+(((('Balance de energía'!Q16*1000000000)/'Balance Energético (u.físicas)'!R$62)/1000)/'Balance Energético (u.físicas)'!R$63)/1000</f>
        <v>0</v>
      </c>
      <c r="S22" s="84">
        <f>+(((('Balance de energía'!R16*1000000000)/'Balance Energético (u.físicas)'!S$62)/1000)/'Balance Energético (u.físicas)'!S$63)/1000</f>
        <v>0</v>
      </c>
      <c r="T22" s="84">
        <f>+(((('Balance de energía'!S16*1000000000)/'Balance Energético (u.físicas)'!T$62)/1000)/'Balance Energético (u.físicas)'!T$63)/1000</f>
        <v>0</v>
      </c>
      <c r="U22" s="84">
        <f>+(((('Balance de energía'!T16*1000000000)/'Balance Energético (u.físicas)'!U$62)/1000)/'Balance Energético (u.físicas)'!U$63)</f>
        <v>0</v>
      </c>
      <c r="V22" s="84">
        <f>+(((('Balance de energía'!U16*1000000000)/'Balance Energético (u.físicas)'!V$62)/1000)/'Balance Energético (u.físicas)'!V$63)/1000</f>
        <v>0</v>
      </c>
      <c r="W22" s="84">
        <f>+(((('Balance de energía'!V16*1000000000)/'Balance Energético (u.físicas)'!W$62)/1000)/'Balance Energético (u.físicas)'!W$63)/1000</f>
        <v>0</v>
      </c>
      <c r="X22" s="121">
        <f>+(((('Balance de energía'!W16*1000000000)/'Balance Energético (u.físicas)'!X$62)/1000)/'Balance Energético (u.físicas)'!X$63)/1000</f>
        <v>0</v>
      </c>
      <c r="Y22" s="84">
        <f>+(((('Balance de energía'!X16*1000000000)/'Balance Energético (u.físicas)'!Y$62)/1000)/'Balance Energético (u.físicas)'!Y$63)/1000</f>
        <v>0</v>
      </c>
      <c r="Z22" s="84">
        <f>+(((('Balance de energía'!Y16*1000000000)/'Balance Energético (u.físicas)'!Z$62)/1000)/'Balance Energético (u.físicas)'!Z$63)/1000</f>
        <v>0</v>
      </c>
      <c r="AA22" s="84">
        <f>+(((('Balance de energía'!Z16*1000000000)/'Balance Energético (u.físicas)'!AA$62)/1000)/'Balance Energético (u.físicas)'!AA$63)/1000</f>
        <v>0</v>
      </c>
      <c r="AB22" s="84">
        <f>+(((('Balance de energía'!AA16*1000000000)/'Balance Energético (u.físicas)'!AB$62)/1000)/'Balance Energético (u.físicas)'!AB$63)/1000</f>
        <v>0</v>
      </c>
      <c r="AC22" s="121">
        <f>+(((('Balance de energía'!AB16*1000000000)/'Balance Energético (u.físicas)'!AC$62)/1000)/'Balance Energético (u.físicas)'!AC$63)/1000</f>
        <v>4.111322934782609</v>
      </c>
      <c r="AD22" s="121">
        <f>+(((('Balance de energía'!AC16*1000000000)/'Balance Energético (u.físicas)'!AD$62)/1000)/'Balance Energético (u.físicas)'!AD$63)/1000</f>
        <v>0</v>
      </c>
      <c r="AF22" s="271"/>
      <c r="AI22" s="276"/>
    </row>
    <row r="23" spans="2:35" ht="15">
      <c r="B23" s="664"/>
      <c r="C23" s="103" t="s">
        <v>50</v>
      </c>
      <c r="D23" s="113">
        <f>+(((('Balance de energía'!C17*1000000000)/'Balance Energético (u.físicas)'!$D$62)/1000)/'Balance Energético (u.físicas)'!$D$63)/1000</f>
        <v>-10178.5065626</v>
      </c>
      <c r="E23" s="84">
        <f>+(((('Balance de energía'!D17*1000000000)/'Balance Energético (u.físicas)'!E$62)/1000)/'Balance Energético (u.físicas)'!E$63)/1000</f>
        <v>0</v>
      </c>
      <c r="F23" s="84">
        <f>+(((('Balance de energía'!E17*1000000000)/'Balance Energético (u.físicas)'!F$62)/1000)/'Balance Energético (u.físicas)'!F$63)/1000</f>
        <v>0</v>
      </c>
      <c r="G23" s="84">
        <f>+(((('Balance de energía'!F17*1000000000)/'Balance Energético (u.físicas)'!G$62)/1000)/'Balance Energético (u.físicas)'!G$63)/1000</f>
        <v>0</v>
      </c>
      <c r="H23" s="84">
        <f>+(((('Balance de energía'!G17*1000000000)/'Balance Energético (u.físicas)'!H$62)/1000)/'Balance Energético (u.físicas)'!H$63)/1000</f>
        <v>0</v>
      </c>
      <c r="I23" s="84">
        <f>+(((('Balance de energía'!H17*1000000000)/'Balance Energético (u.físicas)'!I$62)/1000)/'Balance Energético (u.físicas)'!I$63)/1000</f>
        <v>0</v>
      </c>
      <c r="J23" s="84">
        <f>+(((('Balance de energía'!I17*1000000000)/'Balance Energético (u.físicas)'!J$62)/1000)/'Balance Energético (u.físicas)'!J$63)/1000</f>
        <v>0</v>
      </c>
      <c r="K23" s="84">
        <f>+(((('Balance de energía'!J17*1000000000)/'Balance Energético (u.físicas)'!K$62)/1000)/'Balance Energético (u.físicas)'!K$63)/1000</f>
        <v>0</v>
      </c>
      <c r="L23" s="114">
        <f>+(((('Balance de energía'!K17*1000000000)/'Balance Energético (u.físicas)'!L$62)/1000)/'Balance Energético (u.físicas)'!L$63)/1000</f>
        <v>0</v>
      </c>
      <c r="M23" s="84">
        <f>+(((('Balance de energía'!L17*1000000000)/'Balance Energético (u.físicas)'!M$62)/1000)/'Balance Energético (u.físicas)'!M$63)/1000</f>
        <v>3519.3193114999999</v>
      </c>
      <c r="N23" s="84">
        <f>+(((('Balance de energía'!M17*1000000000)/'Balance Energético (u.físicas)'!N$62)/1000)/'Balance Energético (u.físicas)'!N$63)/1000</f>
        <v>1132.7751189000001</v>
      </c>
      <c r="O23" s="84">
        <f>+(((('Balance de energía'!N17*1000000000)/'Balance Energético (u.físicas)'!O$62)/1000)/'Balance Energético (u.físicas)'!O$63)/1000</f>
        <v>4072.9316850000005</v>
      </c>
      <c r="P23" s="84">
        <f>+(((('Balance de energía'!O17*1000000000)/'Balance Energético (u.físicas)'!P$62)/1000)/'Balance Energético (u.físicas)'!P$63)/1000</f>
        <v>151.94459800000001</v>
      </c>
      <c r="Q23" s="84">
        <f>+(((('Balance de energía'!P17*1000000000)/'Balance Energético (u.físicas)'!Q$62)/1000)/'Balance Energético (u.físicas)'!Q$63)/1000</f>
        <v>277.62057235000003</v>
      </c>
      <c r="R23" s="84">
        <f>+(((('Balance de energía'!Q17*1000000000)/'Balance Energético (u.físicas)'!R$62)/1000)/'Balance Energético (u.físicas)'!R$63)/1000</f>
        <v>5.3701760000000007</v>
      </c>
      <c r="S23" s="84">
        <f>+(((('Balance de energía'!R17*1000000000)/'Balance Energético (u.físicas)'!S$62)/1000)/'Balance Energético (u.físicas)'!S$63)/1000</f>
        <v>726.21500000000015</v>
      </c>
      <c r="T23" s="84">
        <f>+(((('Balance de energía'!S17*1000000000)/'Balance Energético (u.físicas)'!T$62)/1000)/'Balance Energético (u.físicas)'!T$63)/1000</f>
        <v>-216.23397599999998</v>
      </c>
      <c r="U23" s="84">
        <f>+(((('Balance de energía'!T17*1000000000)/'Balance Energético (u.físicas)'!U$62)/1000)/'Balance Energético (u.físicas)'!U$63)</f>
        <v>364.01409440111865</v>
      </c>
      <c r="V23" s="84">
        <f>+(((('Balance de energía'!U17*1000000000)/'Balance Energético (u.físicas)'!V$62)/1000)/'Balance Energético (u.físicas)'!V$63)/1000</f>
        <v>445.77816012576</v>
      </c>
      <c r="W23" s="84">
        <f>+(((('Balance de energía'!V17*1000000000)/'Balance Energético (u.físicas)'!W$62)/1000)/'Balance Energético (u.físicas)'!W$63)/1000</f>
        <v>348.75753723536297</v>
      </c>
      <c r="X23" s="121">
        <f>+(((('Balance de energía'!W17*1000000000)/'Balance Energético (u.físicas)'!X$62)/1000)/'Balance Energético (u.físicas)'!X$63)/1000</f>
        <v>0</v>
      </c>
      <c r="Y23" s="84">
        <f>+(((('Balance de energía'!X17*1000000000)/'Balance Energético (u.físicas)'!Y$62)/1000)/'Balance Energético (u.físicas)'!Y$63)/1000</f>
        <v>0</v>
      </c>
      <c r="Z23" s="84">
        <f>+(((('Balance de energía'!Y17*1000000000)/'Balance Energético (u.físicas)'!Z$62)/1000)/'Balance Energético (u.físicas)'!Z$63)/1000</f>
        <v>0</v>
      </c>
      <c r="AA23" s="84">
        <f>+(((('Balance de energía'!Z17*1000000000)/'Balance Energético (u.físicas)'!AA$62)/1000)/'Balance Energético (u.físicas)'!AA$63)/1000</f>
        <v>0</v>
      </c>
      <c r="AB23" s="84">
        <f>+(((('Balance de energía'!AA17*1000000000)/'Balance Energético (u.físicas)'!AB$62)/1000)/'Balance Energético (u.físicas)'!AB$63)/1000</f>
        <v>0</v>
      </c>
      <c r="AC23" s="121">
        <f>+(((('Balance de energía'!AB17*1000000000)/'Balance Energético (u.físicas)'!AC$62)/1000)/'Balance Energético (u.físicas)'!AC$63)/1000</f>
        <v>0</v>
      </c>
      <c r="AD23" s="121">
        <f>+(((('Balance de energía'!AC17*1000000000)/'Balance Energético (u.físicas)'!AD$62)/1000)/'Balance Energético (u.físicas)'!AD$63)/1000</f>
        <v>0</v>
      </c>
      <c r="AF23" s="271"/>
      <c r="AI23" s="276"/>
    </row>
    <row r="24" spans="2:35" ht="15">
      <c r="B24" s="665"/>
      <c r="C24" s="104" t="s">
        <v>51</v>
      </c>
      <c r="D24" s="126">
        <f>+(((('Balance de energía'!C18*1000000000)/'Balance Energético (u.físicas)'!$D$62)/1000)/'Balance Energético (u.físicas)'!$D$63)/1000</f>
        <v>0</v>
      </c>
      <c r="E24" s="95">
        <f>+(((('Balance de energía'!D18*1000000000)/'Balance Energético (u.físicas)'!E$62)/1000)/'Balance Energético (u.físicas)'!E$63)/1000</f>
        <v>-253.993619</v>
      </c>
      <c r="F24" s="95">
        <f>+(((('Balance de energía'!E18*1000000000)/'Balance Energético (u.físicas)'!F$62)/1000)/'Balance Energético (u.físicas)'!F$63)/1000</f>
        <v>0</v>
      </c>
      <c r="G24" s="95">
        <f>+(((('Balance de energía'!F18*1000000000)/'Balance Energético (u.físicas)'!G$62)/1000)/'Balance Energético (u.físicas)'!G$63)/1000</f>
        <v>0</v>
      </c>
      <c r="H24" s="95">
        <f>+(((('Balance de energía'!G18*1000000000)/'Balance Energético (u.físicas)'!H$62)/1000)/'Balance Energético (u.físicas)'!H$63)/1000</f>
        <v>0</v>
      </c>
      <c r="I24" s="95">
        <f>+(((('Balance de energía'!H18*1000000000)/'Balance Energético (u.físicas)'!I$62)/1000)/'Balance Energético (u.físicas)'!I$63)/1000</f>
        <v>0</v>
      </c>
      <c r="J24" s="95">
        <f>+(((('Balance de energía'!I18*1000000000)/'Balance Energético (u.físicas)'!J$62)/1000)/'Balance Energético (u.físicas)'!J$63)/1000</f>
        <v>0</v>
      </c>
      <c r="K24" s="95">
        <f>+(((('Balance de energía'!J18*1000000000)/'Balance Energético (u.físicas)'!K$62)/1000)/'Balance Energético (u.físicas)'!K$63)/1000</f>
        <v>0</v>
      </c>
      <c r="L24" s="127">
        <f>+(((('Balance de energía'!K18*1000000000)/'Balance Energético (u.físicas)'!L$62)/1000)/'Balance Energético (u.físicas)'!L$63)/1000</f>
        <v>0</v>
      </c>
      <c r="M24" s="95">
        <f>+(((('Balance de energía'!L18*1000000000)/'Balance Energético (u.físicas)'!M$62)/1000)/'Balance Energético (u.físicas)'!M$63)/1000</f>
        <v>0</v>
      </c>
      <c r="N24" s="95">
        <f>+(((('Balance de energía'!M18*1000000000)/'Balance Energético (u.físicas)'!N$62)/1000)/'Balance Energético (u.físicas)'!N$63)/1000</f>
        <v>0</v>
      </c>
      <c r="O24" s="95">
        <f>+(((('Balance de energía'!N18*1000000000)/'Balance Energético (u.físicas)'!O$62)/1000)/'Balance Energético (u.físicas)'!O$63)/1000</f>
        <v>0</v>
      </c>
      <c r="P24" s="95">
        <f>+(((('Balance de energía'!O18*1000000000)/'Balance Energético (u.físicas)'!P$62)/1000)/'Balance Energético (u.físicas)'!P$63)/1000</f>
        <v>0</v>
      </c>
      <c r="Q24" s="95">
        <f>+(((('Balance de energía'!P18*1000000000)/'Balance Energético (u.físicas)'!Q$62)/1000)/'Balance Energético (u.físicas)'!Q$63)/1000</f>
        <v>0</v>
      </c>
      <c r="R24" s="95">
        <f>+(((('Balance de energía'!Q18*1000000000)/'Balance Energético (u.físicas)'!R$62)/1000)/'Balance Energético (u.físicas)'!R$63)/1000</f>
        <v>0</v>
      </c>
      <c r="S24" s="95">
        <f>+(((('Balance de energía'!R18*1000000000)/'Balance Energético (u.físicas)'!S$62)/1000)/'Balance Energético (u.físicas)'!S$63)/1000</f>
        <v>0</v>
      </c>
      <c r="T24" s="95">
        <f>+(((('Balance de energía'!S18*1000000000)/'Balance Energético (u.físicas)'!T$62)/1000)/'Balance Energético (u.físicas)'!T$63)/1000</f>
        <v>0</v>
      </c>
      <c r="U24" s="95">
        <f>+(((('Balance de energía'!T18*1000000000)/'Balance Energético (u.físicas)'!U$62)/1000)/'Balance Energético (u.físicas)'!U$63)</f>
        <v>0</v>
      </c>
      <c r="V24" s="95">
        <f>+(((('Balance de energía'!U18*1000000000)/'Balance Energético (u.físicas)'!V$62)/1000)/'Balance Energético (u.físicas)'!V$63)/1000</f>
        <v>0</v>
      </c>
      <c r="W24" s="95">
        <f>+(((('Balance de energía'!V18*1000000000)/'Balance Energético (u.físicas)'!W$62)/1000)/'Balance Energético (u.físicas)'!W$63)/1000</f>
        <v>0</v>
      </c>
      <c r="X24" s="128">
        <f>+(((('Balance de energía'!W18*1000000000)/'Balance Energético (u.físicas)'!X$62)/1000)/'Balance Energético (u.físicas)'!X$63)/1000</f>
        <v>0</v>
      </c>
      <c r="Y24" s="95">
        <f>+(((('Balance de energía'!X18*1000000000)/'Balance Energético (u.físicas)'!Y$62)/1000)/'Balance Energético (u.físicas)'!Y$63)/1000</f>
        <v>0</v>
      </c>
      <c r="Z24" s="95">
        <f>+(((('Balance de energía'!Y18*1000000000)/'Balance Energético (u.físicas)'!Z$62)/1000)/'Balance Energético (u.físicas)'!Z$63)/1000</f>
        <v>0</v>
      </c>
      <c r="AA24" s="95">
        <f>+(((('Balance de energía'!Z18*1000000000)/'Balance Energético (u.físicas)'!AA$62)/1000)/'Balance Energético (u.físicas)'!AA$63)/1000</f>
        <v>0</v>
      </c>
      <c r="AB24" s="95">
        <f>+(((('Balance de energía'!AA18*1000000000)/'Balance Energético (u.físicas)'!AB$62)/1000)/'Balance Energético (u.físicas)'!AB$63)/1000</f>
        <v>0</v>
      </c>
      <c r="AC24" s="128">
        <f>+(((('Balance de energía'!AB18*1000000000)/'Balance Energético (u.físicas)'!AC$62)/1000)/'Balance Energético (u.físicas)'!AC$63)/1000</f>
        <v>0</v>
      </c>
      <c r="AD24" s="128">
        <f>+(((('Balance de energía'!AC18*1000000000)/'Balance Energético (u.físicas)'!AD$62)/1000)/'Balance Energético (u.físicas)'!AD$63)/1000</f>
        <v>414.03193400000004</v>
      </c>
      <c r="AF24" s="271"/>
      <c r="AI24" s="276"/>
    </row>
    <row r="25" spans="2:35">
      <c r="B25" s="70"/>
      <c r="C25" s="11" t="s">
        <v>52</v>
      </c>
      <c r="D25" s="25">
        <f>+(((('Balance de energía'!C19*1000000000)/'Balance Energético (u.físicas)'!$D$62)/1000)/'Balance Energético (u.físicas)'!$D$63)/1000</f>
        <v>0</v>
      </c>
      <c r="E25" s="25">
        <f>+(((('Balance de energía'!D19*1000000000)/'Balance Energético (u.físicas)'!E$62)/1000)/'Balance Energético (u.físicas)'!E$63)/1000</f>
        <v>100.78376287988438</v>
      </c>
      <c r="F25" s="25">
        <f>+(((('Balance de energía'!E19*1000000000)/'Balance Energético (u.físicas)'!F$62)/1000)/'Balance Energético (u.físicas)'!F$63)/1000</f>
        <v>0</v>
      </c>
      <c r="G25" s="25">
        <f>+(((('Balance de energía'!F19*1000000000)/'Balance Energético (u.físicas)'!G$62)/1000)/'Balance Energético (u.físicas)'!G$63)/1000</f>
        <v>0</v>
      </c>
      <c r="H25" s="25">
        <f>+(((('Balance de energía'!G19*1000000000)/'Balance Energético (u.físicas)'!H$62)/1000)/'Balance Energético (u.físicas)'!H$63)/1000</f>
        <v>0</v>
      </c>
      <c r="I25" s="25">
        <f>+(((('Balance de energía'!H19*1000000000)/'Balance Energético (u.físicas)'!I$62)/1000)/'Balance Energético (u.físicas)'!I$63)/1000</f>
        <v>0</v>
      </c>
      <c r="J25" s="25">
        <f>+(((('Balance de energía'!I19*1000000000)/'Balance Energético (u.físicas)'!J$62)/1000)/'Balance Energético (u.físicas)'!J$63)/1000</f>
        <v>0</v>
      </c>
      <c r="K25" s="25">
        <f>+(((('Balance de energía'!J19*1000000000)/'Balance Energético (u.físicas)'!K$62)/1000)/'Balance Energético (u.físicas)'!K$63)/1000</f>
        <v>24.514298000000004</v>
      </c>
      <c r="L25" s="571">
        <f>+(((('Balance de energía'!K19*1000000000)/'Balance Energético (u.físicas)'!L$62)/1000)/'Balance Energético (u.físicas)'!L$63)/1000</f>
        <v>0</v>
      </c>
      <c r="M25" s="25">
        <f>+(((('Balance de energía'!L19*1000000000)/'Balance Energético (u.físicas)'!M$62)/1000)/'Balance Energético (u.físicas)'!M$63)/1000</f>
        <v>8.2547352321638859E-2</v>
      </c>
      <c r="N25" s="25">
        <f>+(((('Balance de energía'!M19*1000000000)/'Balance Energético (u.físicas)'!N$62)/1000)/'Balance Energético (u.físicas)'!N$63)/1000</f>
        <v>0.55713400000000002</v>
      </c>
      <c r="O25" s="25">
        <f>+(((('Balance de energía'!N19*1000000000)/'Balance Energético (u.físicas)'!O$62)/1000)/'Balance Energético (u.físicas)'!O$63)/1000</f>
        <v>2.0894691780821916E-4</v>
      </c>
      <c r="P25" s="25">
        <f>+(((('Balance de energía'!O19*1000000000)/'Balance Energético (u.físicas)'!P$62)/1000)/'Balance Energético (u.físicas)'!P$63)/1000</f>
        <v>0</v>
      </c>
      <c r="Q25" s="25">
        <f>+(((('Balance de energía'!P19*1000000000)/'Balance Energético (u.físicas)'!Q$62)/1000)/'Balance Energético (u.físicas)'!Q$63)/1000</f>
        <v>0.12010599999999998</v>
      </c>
      <c r="R25" s="25">
        <f>+(((('Balance de energía'!Q19*1000000000)/'Balance Energético (u.físicas)'!R$62)/1000)/'Balance Energético (u.físicas)'!R$63)/1000</f>
        <v>0</v>
      </c>
      <c r="S25" s="25">
        <f>+(((('Balance de energía'!R19*1000000000)/'Balance Energético (u.físicas)'!S$62)/1000)/'Balance Energético (u.físicas)'!S$63)/1000</f>
        <v>0</v>
      </c>
      <c r="T25" s="25">
        <f>+(((('Balance de energía'!S19*1000000000)/'Balance Energético (u.físicas)'!T$62)/1000)/'Balance Energético (u.físicas)'!T$63)/1000</f>
        <v>0</v>
      </c>
      <c r="U25" s="25">
        <f>+(((('Balance de energía'!T19*1000000000)/'Balance Energético (u.físicas)'!U$62)/1000)/'Balance Energético (u.físicas)'!U$63)</f>
        <v>0</v>
      </c>
      <c r="V25" s="25">
        <f>+(((('Balance de energía'!U19*1000000000)/'Balance Energético (u.físicas)'!V$62)/1000)/'Balance Energético (u.físicas)'!V$63)/1000</f>
        <v>0</v>
      </c>
      <c r="W25" s="25">
        <f>+(((('Balance de energía'!V19*1000000000)/'Balance Energético (u.físicas)'!W$62)/1000)/'Balance Energético (u.físicas)'!W$63)/1000</f>
        <v>0</v>
      </c>
      <c r="X25" s="29">
        <f>+(((('Balance de energía'!W19*1000000000)/'Balance Energético (u.físicas)'!X$62)/1000)/'Balance Energético (u.físicas)'!X$63)/1000</f>
        <v>4068.2542765732996</v>
      </c>
      <c r="Y25" s="30">
        <f>+(((('Balance de energía'!X19*1000000000)/'Balance Energético (u.físicas)'!Y$62)/1000)/'Balance Energético (u.físicas)'!Y$63)/1000</f>
        <v>0</v>
      </c>
      <c r="Z25" s="25">
        <f>+(((('Balance de energía'!Y19*1000000000)/'Balance Energético (u.físicas)'!Z$62)/1000)/'Balance Energético (u.físicas)'!Z$63)/1000</f>
        <v>7727.9120879120883</v>
      </c>
      <c r="AA25" s="25">
        <f>+(((('Balance de energía'!Z19*1000000000)/'Balance Energético (u.físicas)'!AA$62)/1000)/'Balance Energético (u.físicas)'!AA$63)/1000</f>
        <v>0</v>
      </c>
      <c r="AB25" s="31">
        <f>+(((('Balance de energía'!AA19*1000000000)/'Balance Energético (u.físicas)'!AB$62)/1000)/'Balance Energético (u.físicas)'!AB$63)/1000</f>
        <v>103344.44444444445</v>
      </c>
      <c r="AC25" s="30">
        <f>+(((('Balance de energía'!AB19*1000000000)/'Balance Energético (u.físicas)'!AC$62)/1000)/'Balance Energético (u.físicas)'!AC$63)/1000</f>
        <v>1.0594317391304349</v>
      </c>
      <c r="AD25" s="575">
        <f>+(((('Balance de energía'!AC19*1000000000)/'Balance Energético (u.físicas)'!AD$62)/1000)/'Balance Energético (u.físicas)'!AD$63)/1000</f>
        <v>0</v>
      </c>
      <c r="AF25" s="271"/>
    </row>
    <row r="26" spans="2:35" ht="12.75" customHeight="1">
      <c r="B26" s="70"/>
      <c r="C26" s="8" t="s">
        <v>53</v>
      </c>
      <c r="D26" s="27">
        <f>+(((('Balance de energía'!C20*1000000000)/'Balance Energético (u.físicas)'!$D$62)/1000)/'Balance Energético (u.físicas)'!$D$63)/1000</f>
        <v>0</v>
      </c>
      <c r="E26" s="27">
        <f>+(((('Balance de energía'!D20*1000000000)/'Balance Energético (u.físicas)'!E$62)/1000)/'Balance Energético (u.físicas)'!E$63)/1000</f>
        <v>1948.3189777682167</v>
      </c>
      <c r="F26" s="27">
        <f>+(((('Balance de energía'!E20*1000000000)/'Balance Energético (u.físicas)'!F$62)/1000)/'Balance Energético (u.físicas)'!F$63)/1000</f>
        <v>326.87762500000002</v>
      </c>
      <c r="G26" s="27">
        <f>+(((('Balance de energía'!F20*1000000000)/'Balance Energético (u.físicas)'!G$62)/1000)/'Balance Energético (u.físicas)'!G$63)/1000</f>
        <v>10769.514898081918</v>
      </c>
      <c r="H26" s="27">
        <f>+(((('Balance de energía'!G20*1000000000)/'Balance Energético (u.físicas)'!H$62)/1000)/'Balance Energético (u.físicas)'!H$63)/1000</f>
        <v>0</v>
      </c>
      <c r="I26" s="27">
        <f>+(((('Balance de energía'!H20*1000000000)/'Balance Energético (u.físicas)'!I$62)/1000)/'Balance Energético (u.físicas)'!I$63)/1000</f>
        <v>0</v>
      </c>
      <c r="J26" s="27">
        <f>+(((('Balance de energía'!I20*1000000000)/'Balance Energético (u.físicas)'!J$62)/1000)/'Balance Energético (u.físicas)'!J$63)/1000</f>
        <v>0</v>
      </c>
      <c r="K26" s="27">
        <f>+(((('Balance de energía'!J20*1000000000)/'Balance Energético (u.físicas)'!K$62)/1000)/'Balance Energético (u.físicas)'!K$63)/1000</f>
        <v>16.576701</v>
      </c>
      <c r="L26" s="6">
        <f>+(((('Balance de energía'!K20*1000000000)/'Balance Energético (u.físicas)'!L$62)/1000)/'Balance Energético (u.físicas)'!L$63)/1000</f>
        <v>0</v>
      </c>
      <c r="M26" s="27">
        <f>+(((('Balance de energía'!L20*1000000000)/'Balance Energético (u.físicas)'!M$62)/1000)/'Balance Energético (u.físicas)'!M$63)/1000</f>
        <v>9506.9683305037561</v>
      </c>
      <c r="N26" s="27">
        <f>+(((('Balance de energía'!M20*1000000000)/'Balance Energético (u.físicas)'!N$62)/1000)/'Balance Energético (u.físicas)'!N$63)/1000</f>
        <v>854.29053547199999</v>
      </c>
      <c r="O26" s="27">
        <f>+(((('Balance de energía'!N20*1000000000)/'Balance Energético (u.físicas)'!O$62)/1000)/'Balance Energético (u.físicas)'!O$63)/1000</f>
        <v>4533.2954298595741</v>
      </c>
      <c r="P26" s="27">
        <f>+(((('Balance de energía'!O20*1000000000)/'Balance Energético (u.físicas)'!P$62)/1000)/'Balance Energético (u.físicas)'!P$63)/1000</f>
        <v>164.99807224510838</v>
      </c>
      <c r="Q26" s="27">
        <f>+(((('Balance de energía'!P20*1000000000)/'Balance Energético (u.físicas)'!Q$62)/1000)/'Balance Energético (u.físicas)'!Q$63)/1000</f>
        <v>1323.3543435226293</v>
      </c>
      <c r="R26" s="27">
        <f>+(((('Balance de energía'!Q20*1000000000)/'Balance Energético (u.físicas)'!R$62)/1000)/'Balance Energético (u.físicas)'!R$63)/1000</f>
        <v>9.1536870000000032</v>
      </c>
      <c r="S26" s="27">
        <f>+(((('Balance de energía'!R20*1000000000)/'Balance Energético (u.físicas)'!S$62)/1000)/'Balance Energético (u.físicas)'!S$63)/1000</f>
        <v>1339.1812050000005</v>
      </c>
      <c r="T26" s="27">
        <f>+(((('Balance de energía'!S20*1000000000)/'Balance Energético (u.físicas)'!T$62)/1000)/'Balance Energético (u.físicas)'!T$63)/1000</f>
        <v>3.5099999999999997E-3</v>
      </c>
      <c r="U26" s="27">
        <f>+(((('Balance de energía'!T20*1000000000)/'Balance Energético (u.físicas)'!U$62)/1000)/'Balance Energético (u.físicas)'!U$63)</f>
        <v>364.01409440111865</v>
      </c>
      <c r="V26" s="27">
        <f>+(((('Balance de energía'!U20*1000000000)/'Balance Energético (u.físicas)'!V$62)/1000)/'Balance Energético (u.físicas)'!V$63)/1000</f>
        <v>291.30912050204086</v>
      </c>
      <c r="W26" s="27">
        <f>+(((('Balance de energía'!V20*1000000000)/'Balance Energético (u.físicas)'!W$62)/1000)/'Balance Energético (u.físicas)'!W$63)/1000</f>
        <v>240.02703715267518</v>
      </c>
      <c r="X26" s="93">
        <f>+(((('Balance de energía'!W20*1000000000)/'Balance Energético (u.físicas)'!X$62)/1000)/'Balance Energético (u.físicas)'!X$63)/1000</f>
        <v>71988.587091018911</v>
      </c>
      <c r="Y26" s="27">
        <f>+(((('Balance de energía'!X20*1000000000)/'Balance Energético (u.físicas)'!Y$62)/1000)/'Balance Energético (u.físicas)'!Y$63)/1000</f>
        <v>13.580908000000001</v>
      </c>
      <c r="Z26" s="27">
        <f>+(((('Balance de energía'!Y20*1000000000)/'Balance Energético (u.físicas)'!Z$62)/1000)/'Balance Energético (u.físicas)'!Z$63)/1000</f>
        <v>173679.12087912089</v>
      </c>
      <c r="AA26" s="27">
        <f>+(((('Balance de energía'!Z20*1000000000)/'Balance Energético (u.físicas)'!AA$62)/1000)/'Balance Energético (u.físicas)'!AA$63)/1000</f>
        <v>15.067884615384616</v>
      </c>
      <c r="AB26" s="27">
        <f>+(((('Balance de energía'!AA20*1000000000)/'Balance Energético (u.físicas)'!AB$62)/1000)/'Balance Energético (u.físicas)'!AB$63)/1000</f>
        <v>855515.27777777775</v>
      </c>
      <c r="AC26" s="93">
        <f>+(((('Balance de energía'!AB20*1000000000)/'Balance Energético (u.físicas)'!AC$62)/1000)/'Balance Energético (u.físicas)'!AC$63)/1000</f>
        <v>3.0992413253043471</v>
      </c>
      <c r="AD26" s="93">
        <f>+(((('Balance de energía'!AC20*1000000000)/'Balance Energético (u.físicas)'!AD$62)/1000)/'Balance Energético (u.físicas)'!AD$63)/1000</f>
        <v>0</v>
      </c>
      <c r="AF26" s="271"/>
    </row>
    <row r="27" spans="2:35" ht="12.75" customHeight="1">
      <c r="B27" s="663" t="s">
        <v>54</v>
      </c>
      <c r="C27" s="9" t="s">
        <v>55</v>
      </c>
      <c r="D27" s="32">
        <f>+(((('Balance de energía'!C21*1000000000)/'Balance Energético (u.físicas)'!$D$62)/1000)/'Balance Energético (u.físicas)'!$D$63)/1000</f>
        <v>0</v>
      </c>
      <c r="E27" s="33">
        <f>+(((('Balance de energía'!D21*1000000000)/'Balance Energético (u.físicas)'!E$62)/1000)/'Balance Energético (u.físicas)'!E$63)/1000</f>
        <v>267.12649347925486</v>
      </c>
      <c r="F27" s="33">
        <f>+(((('Balance de energía'!E21*1000000000)/'Balance Energético (u.físicas)'!F$62)/1000)/'Balance Energético (u.físicas)'!F$63)/1000</f>
        <v>1.097</v>
      </c>
      <c r="G27" s="33">
        <f>+(((('Balance de energía'!F21*1000000000)/'Balance Energético (u.físicas)'!G$62)/1000)/'Balance Energético (u.físicas)'!G$63)/1000</f>
        <v>0</v>
      </c>
      <c r="H27" s="33">
        <f>+(((('Balance de energía'!G21*1000000000)/'Balance Energético (u.físicas)'!H$62)/1000)/'Balance Energético (u.físicas)'!H$63)/1000</f>
        <v>0</v>
      </c>
      <c r="I27" s="33">
        <f>+(((('Balance de energía'!H21*1000000000)/'Balance Energético (u.físicas)'!I$62)/1000)/'Balance Energético (u.físicas)'!I$63)/1000</f>
        <v>0</v>
      </c>
      <c r="J27" s="33">
        <f>+(((('Balance de energía'!I21*1000000000)/'Balance Energético (u.físicas)'!J$62)/1000)/'Balance Energético (u.físicas)'!J$63)/1000</f>
        <v>0</v>
      </c>
      <c r="K27" s="33">
        <f>+(((('Balance de energía'!J21*1000000000)/'Balance Energético (u.físicas)'!K$62)/1000)/'Balance Energético (u.físicas)'!K$63)/1000</f>
        <v>0</v>
      </c>
      <c r="L27" s="34">
        <f>+(((('Balance de energía'!K21*1000000000)/'Balance Energético (u.físicas)'!L$62)/1000)/'Balance Energético (u.físicas)'!L$63)/1000</f>
        <v>0</v>
      </c>
      <c r="M27" s="33">
        <f>+(((('Balance de energía'!L21*1000000000)/'Balance Energético (u.físicas)'!M$62)/1000)/'Balance Energético (u.físicas)'!M$63)/1000</f>
        <v>0.28404200000000002</v>
      </c>
      <c r="N27" s="33">
        <f>+(((('Balance de energía'!M21*1000000000)/'Balance Energético (u.físicas)'!N$62)/1000)/'Balance Energético (u.físicas)'!N$63)/1000</f>
        <v>2.04332</v>
      </c>
      <c r="O27" s="33">
        <f>+(((('Balance de energía'!N21*1000000000)/'Balance Energético (u.físicas)'!O$62)/1000)/'Balance Energético (u.físicas)'!O$63)/1000</f>
        <v>0</v>
      </c>
      <c r="P27" s="33">
        <f>+(((('Balance de energía'!O21*1000000000)/'Balance Energético (u.físicas)'!P$62)/1000)/'Balance Energético (u.físicas)'!P$63)/1000</f>
        <v>0</v>
      </c>
      <c r="Q27" s="33">
        <f>+(((('Balance de energía'!P21*1000000000)/'Balance Energético (u.físicas)'!Q$62)/1000)/'Balance Energético (u.físicas)'!Q$63)/1000</f>
        <v>6.479000000000001</v>
      </c>
      <c r="R27" s="33">
        <f>+(((('Balance de energía'!Q21*1000000000)/'Balance Energético (u.físicas)'!R$62)/1000)/'Balance Energético (u.físicas)'!R$63)/1000</f>
        <v>0</v>
      </c>
      <c r="S27" s="33">
        <f>+(((('Balance de energía'!R21*1000000000)/'Balance Energético (u.físicas)'!S$62)/1000)/'Balance Energético (u.físicas)'!S$63)/1000</f>
        <v>0</v>
      </c>
      <c r="T27" s="33">
        <f>+(((('Balance de energía'!S21*1000000000)/'Balance Energético (u.físicas)'!T$62)/1000)/'Balance Energético (u.físicas)'!T$63)/1000</f>
        <v>3.5099999999999997E-3</v>
      </c>
      <c r="U27" s="33">
        <f>+(((('Balance de energía'!T21*1000000000)/'Balance Energético (u.físicas)'!U$62)/1000)/'Balance Energético (u.físicas)'!U$63)</f>
        <v>364.01409440111865</v>
      </c>
      <c r="V27" s="33">
        <f>+(((('Balance de energía'!U21*1000000000)/'Balance Energético (u.físicas)'!V$62)/1000)/'Balance Energético (u.físicas)'!V$63)/1000</f>
        <v>0</v>
      </c>
      <c r="W27" s="33">
        <f>+(((('Balance de energía'!V21*1000000000)/'Balance Energético (u.físicas)'!W$62)/1000)/'Balance Energético (u.físicas)'!W$63)/1000</f>
        <v>66.112014149979231</v>
      </c>
      <c r="X27" s="35">
        <f>+(((('Balance de energía'!W21*1000000000)/'Balance Energético (u.físicas)'!X$62)/1000)/'Balance Energético (u.físicas)'!X$63)/1000</f>
        <v>3096.1571202665687</v>
      </c>
      <c r="Y27" s="33">
        <f>+(((('Balance de energía'!X21*1000000000)/'Balance Energético (u.físicas)'!Y$62)/1000)/'Balance Energético (u.físicas)'!Y$63)/1000</f>
        <v>0</v>
      </c>
      <c r="Z27" s="33">
        <f>+(((('Balance de energía'!Y21*1000000000)/'Balance Energético (u.físicas)'!Z$62)/1000)/'Balance Energético (u.físicas)'!Z$63)/1000</f>
        <v>39633.626373626379</v>
      </c>
      <c r="AA27" s="33">
        <f>+(((('Balance de energía'!Z21*1000000000)/'Balance Energético (u.físicas)'!AA$62)/1000)/'Balance Energético (u.físicas)'!AA$63)/1000</f>
        <v>15.067884615384616</v>
      </c>
      <c r="AB27" s="33">
        <f>+(((('Balance de energía'!AA21*1000000000)/'Balance Energético (u.físicas)'!AB$62)/1000)/'Balance Energético (u.físicas)'!AB$63)/1000</f>
        <v>707005.55555555562</v>
      </c>
      <c r="AC27" s="35">
        <f>+(((('Balance de energía'!AB21*1000000000)/'Balance Energético (u.físicas)'!AC$62)/1000)/'Balance Energético (u.físicas)'!AC$63)/1000</f>
        <v>0</v>
      </c>
      <c r="AD27" s="35">
        <f>+(((('Balance de energía'!AC21*1000000000)/'Balance Energético (u.físicas)'!AD$62)/1000)/'Balance Energético (u.físicas)'!AD$63)/1000</f>
        <v>0</v>
      </c>
      <c r="AF27" s="271"/>
    </row>
    <row r="28" spans="2:35">
      <c r="B28" s="664"/>
      <c r="C28" s="103" t="s">
        <v>44</v>
      </c>
      <c r="D28" s="113">
        <f>+(((('Balance de energía'!C22*1000000000)/'Balance Energético (u.físicas)'!$D$62)/1000)/'Balance Energético (u.físicas)'!$D$63)/1000</f>
        <v>0</v>
      </c>
      <c r="E28" s="84">
        <f>+(((('Balance de energía'!D22*1000000000)/'Balance Energético (u.físicas)'!E$62)/1000)/'Balance Energético (u.físicas)'!E$63)/1000</f>
        <v>0</v>
      </c>
      <c r="F28" s="84">
        <f>+(((('Balance de energía'!E22*1000000000)/'Balance Energético (u.físicas)'!F$62)/1000)/'Balance Energético (u.físicas)'!F$63)/1000</f>
        <v>0</v>
      </c>
      <c r="G28" s="84">
        <f>+(((('Balance de energía'!F22*1000000000)/'Balance Energético (u.físicas)'!G$62)/1000)/'Balance Energético (u.físicas)'!G$63)/1000</f>
        <v>0</v>
      </c>
      <c r="H28" s="84">
        <f>+(((('Balance de energía'!G22*1000000000)/'Balance Energético (u.físicas)'!H$62)/1000)/'Balance Energético (u.físicas)'!H$63)/1000</f>
        <v>0</v>
      </c>
      <c r="I28" s="84">
        <f>+(((('Balance de energía'!H22*1000000000)/'Balance Energético (u.físicas)'!I$62)/1000)/'Balance Energético (u.físicas)'!I$63)/1000</f>
        <v>0</v>
      </c>
      <c r="J28" s="84">
        <f>+(((('Balance de energía'!I22*1000000000)/'Balance Energético (u.físicas)'!J$62)/1000)/'Balance Energético (u.físicas)'!J$63)/1000</f>
        <v>0</v>
      </c>
      <c r="K28" s="84">
        <f>+(((('Balance de energía'!J22*1000000000)/'Balance Energético (u.físicas)'!K$62)/1000)/'Balance Energético (u.físicas)'!K$63)/1000</f>
        <v>0</v>
      </c>
      <c r="L28" s="114">
        <f>+(((('Balance de energía'!K22*1000000000)/'Balance Energético (u.físicas)'!L$62)/1000)/'Balance Energético (u.físicas)'!L$63)/1000</f>
        <v>0</v>
      </c>
      <c r="M28" s="2">
        <f>+(((('Balance de energía'!L22*1000000000)/'Balance Energético (u.físicas)'!M$62)/1000)/'Balance Energético (u.físicas)'!M$63)/1000</f>
        <v>0</v>
      </c>
      <c r="N28" s="84">
        <f>+(((('Balance de energía'!M22*1000000000)/'Balance Energético (u.físicas)'!N$62)/1000)/'Balance Energético (u.físicas)'!N$63)/1000</f>
        <v>0</v>
      </c>
      <c r="O28" s="84">
        <f>+(((('Balance de energía'!N22*1000000000)/'Balance Energético (u.físicas)'!O$62)/1000)/'Balance Energético (u.físicas)'!O$63)/1000</f>
        <v>0</v>
      </c>
      <c r="P28" s="84">
        <f>+(((('Balance de energía'!O22*1000000000)/'Balance Energético (u.físicas)'!P$62)/1000)/'Balance Energético (u.físicas)'!P$63)/1000</f>
        <v>0</v>
      </c>
      <c r="Q28" s="84">
        <f>+(((('Balance de energía'!P22*1000000000)/'Balance Energético (u.físicas)'!Q$62)/1000)/'Balance Energético (u.físicas)'!Q$63)/1000</f>
        <v>0</v>
      </c>
      <c r="R28" s="84">
        <f>+(((('Balance de energía'!Q22*1000000000)/'Balance Energético (u.físicas)'!R$62)/1000)/'Balance Energético (u.físicas)'!R$63)/1000</f>
        <v>0</v>
      </c>
      <c r="S28" s="84">
        <f>+(((('Balance de energía'!R22*1000000000)/'Balance Energético (u.físicas)'!S$62)/1000)/'Balance Energético (u.físicas)'!S$63)/1000</f>
        <v>0</v>
      </c>
      <c r="T28" s="84">
        <f>+(((('Balance de energía'!S22*1000000000)/'Balance Energético (u.físicas)'!T$62)/1000)/'Balance Energético (u.físicas)'!T$63)/1000</f>
        <v>0</v>
      </c>
      <c r="U28" s="84">
        <f>+(((('Balance de energía'!T22*1000000000)/'Balance Energético (u.físicas)'!U$62)/1000)/'Balance Energético (u.físicas)'!U$63)</f>
        <v>0</v>
      </c>
      <c r="V28" s="84">
        <f>+(((('Balance de energía'!U22*1000000000)/'Balance Energético (u.físicas)'!V$62)/1000)/'Balance Energético (u.físicas)'!V$63)/1000</f>
        <v>0</v>
      </c>
      <c r="W28" s="84">
        <f>+(((('Balance de energía'!V22*1000000000)/'Balance Energético (u.físicas)'!W$62)/1000)/'Balance Energético (u.físicas)'!W$63)/1000</f>
        <v>0</v>
      </c>
      <c r="X28" s="121">
        <f>+(((('Balance de energía'!W22*1000000000)/'Balance Energético (u.físicas)'!X$62)/1000)/'Balance Energético (u.físicas)'!X$63)/1000</f>
        <v>0</v>
      </c>
      <c r="Y28" s="84">
        <f>+(((('Balance de energía'!X22*1000000000)/'Balance Energético (u.físicas)'!Y$62)/1000)/'Balance Energético (u.físicas)'!Y$63)/1000</f>
        <v>0</v>
      </c>
      <c r="Z28" s="84">
        <f>+(((('Balance de energía'!Y22*1000000000)/'Balance Energético (u.físicas)'!Z$62)/1000)/'Balance Energético (u.físicas)'!Z$63)/1000</f>
        <v>0</v>
      </c>
      <c r="AA28" s="84">
        <f>+(((('Balance de energía'!Z22*1000000000)/'Balance Energético (u.físicas)'!AA$62)/1000)/'Balance Energético (u.físicas)'!AA$63)/1000</f>
        <v>0</v>
      </c>
      <c r="AB28" s="1">
        <f>+(((('Balance de energía'!AA22*1000000000)/'Balance Energético (u.físicas)'!AB$62)/1000)/'Balance Energético (u.físicas)'!AB$63)/1000</f>
        <v>0</v>
      </c>
      <c r="AC28" s="121">
        <f>+(((('Balance de energía'!AB22*1000000000)/'Balance Energético (u.físicas)'!AC$62)/1000)/'Balance Energético (u.físicas)'!AC$63)/1000</f>
        <v>0</v>
      </c>
      <c r="AD28" s="121">
        <f>+(((('Balance de energía'!AC22*1000000000)/'Balance Energético (u.físicas)'!AD$62)/1000)/'Balance Energético (u.físicas)'!AD$63)/1000</f>
        <v>0</v>
      </c>
      <c r="AF28" s="271"/>
    </row>
    <row r="29" spans="2:35">
      <c r="B29" s="664"/>
      <c r="C29" s="103" t="s">
        <v>6</v>
      </c>
      <c r="D29" s="113">
        <f>+(((('Balance de energía'!C23*1000000000)/'Balance Energético (u.físicas)'!$D$62)/1000)/'Balance Energético (u.físicas)'!$D$63)/1000</f>
        <v>0</v>
      </c>
      <c r="E29" s="84">
        <f>+(((('Balance de energía'!D23*1000000000)/'Balance Energético (u.físicas)'!E$62)/1000)/'Balance Energético (u.físicas)'!E$63)/1000</f>
        <v>0</v>
      </c>
      <c r="F29" s="84">
        <f>+(((('Balance de energía'!E23*1000000000)/'Balance Energético (u.físicas)'!F$62)/1000)/'Balance Energético (u.físicas)'!F$63)/1000</f>
        <v>1.097</v>
      </c>
      <c r="G29" s="84">
        <f>+(((('Balance de energía'!F23*1000000000)/'Balance Energético (u.físicas)'!G$62)/1000)/'Balance Energético (u.físicas)'!G$63)/1000</f>
        <v>0</v>
      </c>
      <c r="H29" s="84">
        <f>+(((('Balance de energía'!G23*1000000000)/'Balance Energético (u.físicas)'!H$62)/1000)/'Balance Energético (u.físicas)'!H$63)/1000</f>
        <v>0</v>
      </c>
      <c r="I29" s="84">
        <f>+(((('Balance de energía'!H23*1000000000)/'Balance Energético (u.físicas)'!I$62)/1000)/'Balance Energético (u.físicas)'!I$63)/1000</f>
        <v>0</v>
      </c>
      <c r="J29" s="84">
        <f>+(((('Balance de energía'!I23*1000000000)/'Balance Energético (u.físicas)'!J$62)/1000)/'Balance Energético (u.físicas)'!J$63)/1000</f>
        <v>0</v>
      </c>
      <c r="K29" s="84">
        <f>+(((('Balance de energía'!J23*1000000000)/'Balance Energético (u.físicas)'!K$62)/1000)/'Balance Energético (u.físicas)'!K$63)/1000</f>
        <v>0</v>
      </c>
      <c r="L29" s="114">
        <f>+(((('Balance de energía'!K23*1000000000)/'Balance Energético (u.físicas)'!L$62)/1000)/'Balance Energético (u.físicas)'!L$63)/1000</f>
        <v>0</v>
      </c>
      <c r="M29" s="84">
        <f>+(((('Balance de energía'!L23*1000000000)/'Balance Energético (u.físicas)'!M$62)/1000)/'Balance Energético (u.físicas)'!M$63)/1000</f>
        <v>0</v>
      </c>
      <c r="N29" s="84">
        <f>+(((('Balance de energía'!M23*1000000000)/'Balance Energético (u.físicas)'!N$62)/1000)/'Balance Energético (u.físicas)'!N$63)/1000</f>
        <v>0</v>
      </c>
      <c r="O29" s="84">
        <f>+(((('Balance de energía'!N23*1000000000)/'Balance Energético (u.físicas)'!O$62)/1000)/'Balance Energético (u.físicas)'!O$63)/1000</f>
        <v>0</v>
      </c>
      <c r="P29" s="84">
        <f>+(((('Balance de energía'!O23*1000000000)/'Balance Energético (u.físicas)'!P$62)/1000)/'Balance Energético (u.físicas)'!P$63)/1000</f>
        <v>0</v>
      </c>
      <c r="Q29" s="84">
        <f>+(((('Balance de energía'!P23*1000000000)/'Balance Energético (u.físicas)'!Q$62)/1000)/'Balance Energético (u.físicas)'!Q$63)/1000</f>
        <v>0</v>
      </c>
      <c r="R29" s="84">
        <f>+(((('Balance de energía'!Q23*1000000000)/'Balance Energético (u.físicas)'!R$62)/1000)/'Balance Energético (u.físicas)'!R$63)/1000</f>
        <v>0</v>
      </c>
      <c r="S29" s="84">
        <f>+(((('Balance de energía'!R23*1000000000)/'Balance Energético (u.físicas)'!S$62)/1000)/'Balance Energético (u.físicas)'!S$63)/1000</f>
        <v>0</v>
      </c>
      <c r="T29" s="84">
        <f>+(((('Balance de energía'!S23*1000000000)/'Balance Energético (u.físicas)'!T$62)/1000)/'Balance Energético (u.físicas)'!T$63)/1000</f>
        <v>0</v>
      </c>
      <c r="U29" s="84">
        <f>+(((('Balance de energía'!T23*1000000000)/'Balance Energético (u.físicas)'!U$62)/1000)/'Balance Energético (u.físicas)'!U$63)</f>
        <v>0</v>
      </c>
      <c r="V29" s="84">
        <f>+(((('Balance de energía'!U23*1000000000)/'Balance Energético (u.físicas)'!V$62)/1000)/'Balance Energético (u.físicas)'!V$63)/1000</f>
        <v>0</v>
      </c>
      <c r="W29" s="84">
        <f>+(((('Balance de energía'!V23*1000000000)/'Balance Energético (u.físicas)'!W$62)/1000)/'Balance Energético (u.físicas)'!W$63)/1000</f>
        <v>0</v>
      </c>
      <c r="X29" s="121">
        <f>+(((('Balance de energía'!W23*1000000000)/'Balance Energético (u.físicas)'!X$62)/1000)/'Balance Energético (u.físicas)'!X$63)/1000</f>
        <v>2369.4906752169991</v>
      </c>
      <c r="Y29" s="84">
        <f>+(((('Balance de energía'!X23*1000000000)/'Balance Energético (u.físicas)'!Y$62)/1000)/'Balance Energético (u.físicas)'!Y$63)/1000</f>
        <v>0</v>
      </c>
      <c r="Z29" s="84">
        <f>+(((('Balance de energía'!Y23*1000000000)/'Balance Energético (u.físicas)'!Z$62)/1000)/'Balance Energético (u.físicas)'!Z$63)/1000</f>
        <v>0</v>
      </c>
      <c r="AA29" s="84">
        <f>+(((('Balance de energía'!Z23*1000000000)/'Balance Energético (u.físicas)'!AA$62)/1000)/'Balance Energético (u.físicas)'!AA$63)/1000</f>
        <v>0</v>
      </c>
      <c r="AB29" s="1">
        <f>+(((('Balance de energía'!AA23*1000000000)/'Balance Energético (u.físicas)'!AB$62)/1000)/'Balance Energético (u.físicas)'!AB$63)/1000</f>
        <v>0</v>
      </c>
      <c r="AC29" s="121">
        <f>+(((('Balance de energía'!AB23*1000000000)/'Balance Energético (u.físicas)'!AC$62)/1000)/'Balance Energético (u.físicas)'!AC$63)/1000</f>
        <v>0</v>
      </c>
      <c r="AD29" s="121">
        <f>+(((('Balance de energía'!AC23*1000000000)/'Balance Energético (u.físicas)'!AD$62)/1000)/'Balance Energético (u.físicas)'!AD$63)/1000</f>
        <v>0</v>
      </c>
      <c r="AF29" s="271"/>
    </row>
    <row r="30" spans="2:35">
      <c r="B30" s="664"/>
      <c r="C30" s="103" t="s">
        <v>47</v>
      </c>
      <c r="D30" s="113">
        <f>+(((('Balance de energía'!C24*1000000000)/'Balance Energético (u.físicas)'!$D$62)/1000)/'Balance Energético (u.físicas)'!$D$63)/1000</f>
        <v>0</v>
      </c>
      <c r="E30" s="84">
        <f>+(((('Balance de energía'!D24*1000000000)/'Balance Energético (u.físicas)'!E$62)/1000)/'Balance Energético (u.físicas)'!E$63)/1000</f>
        <v>0</v>
      </c>
      <c r="F30" s="84">
        <f>+(((('Balance de energía'!E24*1000000000)/'Balance Energético (u.físicas)'!F$62)/1000)/'Balance Energético (u.físicas)'!F$63)/1000</f>
        <v>0</v>
      </c>
      <c r="G30" s="84">
        <f>+(((('Balance de energía'!F24*1000000000)/'Balance Energético (u.físicas)'!G$62)/1000)/'Balance Energético (u.físicas)'!G$63)/1000</f>
        <v>0</v>
      </c>
      <c r="H30" s="84">
        <f>+(((('Balance de energía'!G24*1000000000)/'Balance Energético (u.físicas)'!H$62)/1000)/'Balance Energético (u.físicas)'!H$63)/1000</f>
        <v>0</v>
      </c>
      <c r="I30" s="84">
        <f>+(((('Balance de energía'!H24*1000000000)/'Balance Energético (u.físicas)'!I$62)/1000)/'Balance Energético (u.físicas)'!I$63)/1000</f>
        <v>0</v>
      </c>
      <c r="J30" s="84">
        <f>+(((('Balance de energía'!I24*1000000000)/'Balance Energético (u.físicas)'!J$62)/1000)/'Balance Energético (u.físicas)'!J$63)/1000</f>
        <v>0</v>
      </c>
      <c r="K30" s="84">
        <f>+(((('Balance de energía'!J24*1000000000)/'Balance Energético (u.físicas)'!K$62)/1000)/'Balance Energético (u.físicas)'!K$63)/1000</f>
        <v>0</v>
      </c>
      <c r="L30" s="114">
        <f>+(((('Balance de energía'!K24*1000000000)/'Balance Energético (u.físicas)'!L$62)/1000)/'Balance Energético (u.físicas)'!L$63)/1000</f>
        <v>0</v>
      </c>
      <c r="M30" s="84">
        <f>+(((('Balance de energía'!L24*1000000000)/'Balance Energético (u.físicas)'!M$62)/1000)/'Balance Energético (u.físicas)'!M$63)/1000</f>
        <v>0</v>
      </c>
      <c r="N30" s="84">
        <f>+(((('Balance de energía'!M24*1000000000)/'Balance Energético (u.físicas)'!N$62)/1000)/'Balance Energético (u.físicas)'!N$63)/1000</f>
        <v>0</v>
      </c>
      <c r="O30" s="84">
        <f>+(((('Balance de energía'!N24*1000000000)/'Balance Energético (u.físicas)'!O$62)/1000)/'Balance Energético (u.físicas)'!O$63)/1000</f>
        <v>0</v>
      </c>
      <c r="P30" s="84">
        <f>+(((('Balance de energía'!O24*1000000000)/'Balance Energético (u.físicas)'!P$62)/1000)/'Balance Energético (u.físicas)'!P$63)/1000</f>
        <v>0</v>
      </c>
      <c r="Q30" s="84">
        <f>+(((('Balance de energía'!P24*1000000000)/'Balance Energético (u.físicas)'!Q$62)/1000)/'Balance Energético (u.físicas)'!Q$63)/1000</f>
        <v>0</v>
      </c>
      <c r="R30" s="84">
        <f>+(((('Balance de energía'!Q24*1000000000)/'Balance Energético (u.físicas)'!R$62)/1000)/'Balance Energético (u.físicas)'!R$63)/1000</f>
        <v>0</v>
      </c>
      <c r="S30" s="84">
        <f>+(((('Balance de energía'!R24*1000000000)/'Balance Energético (u.físicas)'!S$62)/1000)/'Balance Energético (u.físicas)'!S$63)/1000</f>
        <v>0</v>
      </c>
      <c r="T30" s="84">
        <f>+(((('Balance de energía'!S24*1000000000)/'Balance Energético (u.físicas)'!T$62)/1000)/'Balance Energético (u.físicas)'!T$63)/1000</f>
        <v>0</v>
      </c>
      <c r="U30" s="84">
        <f>+(((('Balance de energía'!T24*1000000000)/'Balance Energético (u.físicas)'!U$62)/1000)/'Balance Energético (u.físicas)'!U$63)</f>
        <v>0</v>
      </c>
      <c r="V30" s="84">
        <f>+(((('Balance de energía'!U24*1000000000)/'Balance Energético (u.físicas)'!V$62)/1000)/'Balance Energético (u.físicas)'!V$63)/1000</f>
        <v>0</v>
      </c>
      <c r="W30" s="84">
        <f>+(((('Balance de energía'!V24*1000000000)/'Balance Energético (u.físicas)'!W$62)/1000)/'Balance Energético (u.físicas)'!W$63)/1000</f>
        <v>0</v>
      </c>
      <c r="X30" s="121">
        <f>+(((('Balance de energía'!W24*1000000000)/'Balance Energético (u.físicas)'!X$62)/1000)/'Balance Energético (u.físicas)'!X$63)/1000</f>
        <v>0</v>
      </c>
      <c r="Y30" s="84">
        <f>+(((('Balance de energía'!X24*1000000000)/'Balance Energético (u.físicas)'!Y$62)/1000)/'Balance Energético (u.físicas)'!Y$63)/1000</f>
        <v>0</v>
      </c>
      <c r="Z30" s="84">
        <f>+(((('Balance de energía'!Y24*1000000000)/'Balance Energético (u.físicas)'!Z$62)/1000)/'Balance Energético (u.físicas)'!Z$63)/1000</f>
        <v>19486.153846153848</v>
      </c>
      <c r="AA30" s="84">
        <f>+(((('Balance de energía'!Z24*1000000000)/'Balance Energético (u.físicas)'!AA$62)/1000)/'Balance Energético (u.físicas)'!AA$63)/1000</f>
        <v>0</v>
      </c>
      <c r="AB30" s="1">
        <f>+(((('Balance de energía'!AA24*1000000000)/'Balance Energético (u.físicas)'!AB$62)/1000)/'Balance Energético (u.físicas)'!AB$63)/1000</f>
        <v>371375</v>
      </c>
      <c r="AC30" s="121">
        <f>+(((('Balance de energía'!AB24*1000000000)/'Balance Energético (u.físicas)'!AC$62)/1000)/'Balance Energético (u.físicas)'!AC$63)/1000</f>
        <v>0</v>
      </c>
      <c r="AD30" s="121">
        <f>+(((('Balance de energía'!AC24*1000000000)/'Balance Energético (u.físicas)'!AD$62)/1000)/'Balance Energético (u.físicas)'!AD$63)/1000</f>
        <v>0</v>
      </c>
      <c r="AF30" s="271"/>
    </row>
    <row r="31" spans="2:35">
      <c r="B31" s="664"/>
      <c r="C31" s="103" t="s">
        <v>48</v>
      </c>
      <c r="D31" s="113">
        <f>+(((('Balance de energía'!C25*1000000000)/'Balance Energético (u.físicas)'!$D$62)/1000)/'Balance Energético (u.físicas)'!$D$63)/1000</f>
        <v>0</v>
      </c>
      <c r="E31" s="84">
        <f>+(((('Balance de energía'!D25*1000000000)/'Balance Energético (u.físicas)'!E$62)/1000)/'Balance Energético (u.físicas)'!E$63)/1000</f>
        <v>0</v>
      </c>
      <c r="F31" s="84">
        <f>+(((('Balance de energía'!E25*1000000000)/'Balance Energético (u.físicas)'!F$62)/1000)/'Balance Energético (u.físicas)'!F$63)/1000</f>
        <v>0</v>
      </c>
      <c r="G31" s="84">
        <f>+(((('Balance de energía'!F25*1000000000)/'Balance Energético (u.físicas)'!G$62)/1000)/'Balance Energético (u.físicas)'!G$63)/1000</f>
        <v>0</v>
      </c>
      <c r="H31" s="84">
        <f>+(((('Balance de energía'!G25*1000000000)/'Balance Energético (u.físicas)'!H$62)/1000)/'Balance Energético (u.físicas)'!H$63)/1000</f>
        <v>0</v>
      </c>
      <c r="I31" s="84">
        <f>+(((('Balance de energía'!H25*1000000000)/'Balance Energético (u.físicas)'!I$62)/1000)/'Balance Energético (u.físicas)'!I$63)/1000</f>
        <v>0</v>
      </c>
      <c r="J31" s="84">
        <f>+(((('Balance de energía'!I25*1000000000)/'Balance Energético (u.físicas)'!J$62)/1000)/'Balance Energético (u.físicas)'!J$63)/1000</f>
        <v>0</v>
      </c>
      <c r="K31" s="84">
        <f>+(((('Balance de energía'!J25*1000000000)/'Balance Energético (u.físicas)'!K$62)/1000)/'Balance Energético (u.físicas)'!K$63)/1000</f>
        <v>0</v>
      </c>
      <c r="L31" s="114">
        <f>+(((('Balance de energía'!K25*1000000000)/'Balance Energético (u.físicas)'!L$62)/1000)/'Balance Energético (u.físicas)'!L$63)/1000</f>
        <v>0</v>
      </c>
      <c r="M31" s="84">
        <f>+(((('Balance de energía'!L25*1000000000)/'Balance Energético (u.físicas)'!M$62)/1000)/'Balance Energético (u.físicas)'!M$63)/1000</f>
        <v>0</v>
      </c>
      <c r="N31" s="84">
        <f>+(((('Balance de energía'!M25*1000000000)/'Balance Energético (u.físicas)'!N$62)/1000)/'Balance Energético (u.físicas)'!N$63)/1000</f>
        <v>2.04332</v>
      </c>
      <c r="O31" s="84">
        <f>+(((('Balance de energía'!N25*1000000000)/'Balance Energético (u.físicas)'!O$62)/1000)/'Balance Energético (u.físicas)'!O$63)/1000</f>
        <v>0</v>
      </c>
      <c r="P31" s="84">
        <f>+(((('Balance de energía'!O25*1000000000)/'Balance Energético (u.físicas)'!P$62)/1000)/'Balance Energético (u.físicas)'!P$63)/1000</f>
        <v>0</v>
      </c>
      <c r="Q31" s="84">
        <f>+(((('Balance de energía'!P25*1000000000)/'Balance Energético (u.físicas)'!Q$62)/1000)/'Balance Energético (u.físicas)'!Q$63)/1000</f>
        <v>0</v>
      </c>
      <c r="R31" s="84">
        <f>+(((('Balance de energía'!Q25*1000000000)/'Balance Energético (u.físicas)'!R$62)/1000)/'Balance Energético (u.físicas)'!R$63)/1000</f>
        <v>0</v>
      </c>
      <c r="S31" s="84">
        <f>+(((('Balance de energía'!R25*1000000000)/'Balance Energético (u.físicas)'!S$62)/1000)/'Balance Energético (u.físicas)'!S$63)/1000</f>
        <v>0</v>
      </c>
      <c r="T31" s="84">
        <f>+(((('Balance de energía'!S25*1000000000)/'Balance Energético (u.físicas)'!T$62)/1000)/'Balance Energético (u.físicas)'!T$63)/1000</f>
        <v>0</v>
      </c>
      <c r="U31" s="84">
        <f>+(((('Balance de energía'!T25*1000000000)/'Balance Energético (u.físicas)'!U$62)/1000)/'Balance Energético (u.físicas)'!U$63)</f>
        <v>0</v>
      </c>
      <c r="V31" s="84">
        <f>+(((('Balance de energía'!U25*1000000000)/'Balance Energético (u.físicas)'!V$62)/1000)/'Balance Energético (u.físicas)'!V$63)/1000</f>
        <v>0</v>
      </c>
      <c r="W31" s="84">
        <f>+(((('Balance de energía'!V25*1000000000)/'Balance Energético (u.físicas)'!W$62)/1000)/'Balance Energético (u.físicas)'!W$63)/1000</f>
        <v>0</v>
      </c>
      <c r="X31" s="121">
        <f>+(((('Balance de energía'!W25*1000000000)/'Balance Energético (u.físicas)'!X$62)/1000)/'Balance Energético (u.físicas)'!X$63)/1000</f>
        <v>0</v>
      </c>
      <c r="Y31" s="84">
        <f>+(((('Balance de energía'!X25*1000000000)/'Balance Energético (u.físicas)'!Y$62)/1000)/'Balance Energético (u.físicas)'!Y$63)/1000</f>
        <v>0</v>
      </c>
      <c r="Z31" s="84">
        <f>+(((('Balance de energía'!Y25*1000000000)/'Balance Energético (u.físicas)'!Z$62)/1000)/'Balance Energético (u.físicas)'!Z$63)/1000</f>
        <v>20147.472527472524</v>
      </c>
      <c r="AA31" s="84">
        <f>+(((('Balance de energía'!Z25*1000000000)/'Balance Energético (u.físicas)'!AA$62)/1000)/'Balance Energético (u.físicas)'!AA$63)/1000</f>
        <v>15.067884615384616</v>
      </c>
      <c r="AB31" s="1">
        <f>+(((('Balance de energía'!AA25*1000000000)/'Balance Energético (u.físicas)'!AB$62)/1000)/'Balance Energético (u.físicas)'!AB$63)/1000</f>
        <v>335630.5555555555</v>
      </c>
      <c r="AC31" s="121">
        <f>+(((('Balance de energía'!AB25*1000000000)/'Balance Energético (u.físicas)'!AC$62)/1000)/'Balance Energético (u.físicas)'!AC$63)/1000</f>
        <v>0</v>
      </c>
      <c r="AD31" s="121">
        <f>+(((('Balance de energía'!AC25*1000000000)/'Balance Energético (u.físicas)'!AD$62)/1000)/'Balance Energético (u.físicas)'!AD$63)/1000</f>
        <v>0</v>
      </c>
      <c r="AF31" s="271"/>
    </row>
    <row r="32" spans="2:35">
      <c r="B32" s="664"/>
      <c r="C32" s="103" t="s">
        <v>49</v>
      </c>
      <c r="D32" s="113">
        <f>+(((('Balance de energía'!C26*1000000000)/'Balance Energético (u.físicas)'!$D$62)/1000)/'Balance Energético (u.físicas)'!$D$63)/1000</f>
        <v>0</v>
      </c>
      <c r="E32" s="84">
        <f>+(((('Balance de energía'!D26*1000000000)/'Balance Energético (u.físicas)'!E$62)/1000)/'Balance Energético (u.físicas)'!E$63)/1000</f>
        <v>0</v>
      </c>
      <c r="F32" s="84">
        <f>+(((('Balance de energía'!E26*1000000000)/'Balance Energético (u.físicas)'!F$62)/1000)/'Balance Energético (u.físicas)'!F$63)/1000</f>
        <v>0</v>
      </c>
      <c r="G32" s="84">
        <f>+(((('Balance de energía'!F26*1000000000)/'Balance Energético (u.físicas)'!G$62)/1000)/'Balance Energético (u.físicas)'!G$63)/1000</f>
        <v>0</v>
      </c>
      <c r="H32" s="84">
        <f>+(((('Balance de energía'!G26*1000000000)/'Balance Energético (u.físicas)'!H$62)/1000)/'Balance Energético (u.físicas)'!H$63)/1000</f>
        <v>0</v>
      </c>
      <c r="I32" s="84">
        <f>+(((('Balance de energía'!H26*1000000000)/'Balance Energético (u.físicas)'!I$62)/1000)/'Balance Energético (u.físicas)'!I$63)/1000</f>
        <v>0</v>
      </c>
      <c r="J32" s="84">
        <f>+(((('Balance de energía'!I26*1000000000)/'Balance Energético (u.físicas)'!J$62)/1000)/'Balance Energético (u.físicas)'!J$63)/1000</f>
        <v>0</v>
      </c>
      <c r="K32" s="84">
        <f>+(((('Balance de energía'!J26*1000000000)/'Balance Energético (u.físicas)'!K$62)/1000)/'Balance Energético (u.físicas)'!K$63)/1000</f>
        <v>0</v>
      </c>
      <c r="L32" s="114">
        <f>+(((('Balance de energía'!K26*1000000000)/'Balance Energético (u.físicas)'!L$62)/1000)/'Balance Energético (u.físicas)'!L$63)/1000</f>
        <v>0</v>
      </c>
      <c r="M32" s="84">
        <f>+(((('Balance de energía'!L26*1000000000)/'Balance Energético (u.físicas)'!M$62)/1000)/'Balance Energético (u.físicas)'!M$63)/1000</f>
        <v>0</v>
      </c>
      <c r="N32" s="84">
        <f>+(((('Balance de energía'!M26*1000000000)/'Balance Energético (u.físicas)'!N$62)/1000)/'Balance Energético (u.físicas)'!N$63)/1000</f>
        <v>0</v>
      </c>
      <c r="O32" s="84">
        <f>+(((('Balance de energía'!N26*1000000000)/'Balance Energético (u.físicas)'!O$62)/1000)/'Balance Energético (u.físicas)'!O$63)/1000</f>
        <v>0</v>
      </c>
      <c r="P32" s="84">
        <f>+(((('Balance de energía'!O26*1000000000)/'Balance Energético (u.físicas)'!P$62)/1000)/'Balance Energético (u.físicas)'!P$63)/1000</f>
        <v>0</v>
      </c>
      <c r="Q32" s="84">
        <f>+(((('Balance de energía'!P26*1000000000)/'Balance Energético (u.físicas)'!Q$62)/1000)/'Balance Energético (u.físicas)'!Q$63)/1000</f>
        <v>0</v>
      </c>
      <c r="R32" s="84">
        <f>+(((('Balance de energía'!Q26*1000000000)/'Balance Energético (u.físicas)'!R$62)/1000)/'Balance Energético (u.físicas)'!R$63)/1000</f>
        <v>0</v>
      </c>
      <c r="S32" s="84">
        <f>+(((('Balance de energía'!R26*1000000000)/'Balance Energético (u.físicas)'!S$62)/1000)/'Balance Energético (u.físicas)'!S$63)/1000</f>
        <v>0</v>
      </c>
      <c r="T32" s="84">
        <f>+(((('Balance de energía'!S26*1000000000)/'Balance Energético (u.físicas)'!T$62)/1000)/'Balance Energético (u.físicas)'!T$63)/1000</f>
        <v>0</v>
      </c>
      <c r="U32" s="84">
        <f>+(((('Balance de energía'!T26*1000000000)/'Balance Energético (u.físicas)'!U$62)/1000)/'Balance Energético (u.físicas)'!U$63)</f>
        <v>0</v>
      </c>
      <c r="V32" s="84">
        <f>+(((('Balance de energía'!U26*1000000000)/'Balance Energético (u.físicas)'!V$62)/1000)/'Balance Energético (u.físicas)'!V$63)/1000</f>
        <v>0</v>
      </c>
      <c r="W32" s="84">
        <f>+(((('Balance de energía'!V26*1000000000)/'Balance Energético (u.físicas)'!W$62)/1000)/'Balance Energético (u.físicas)'!W$63)/1000</f>
        <v>0</v>
      </c>
      <c r="X32" s="121">
        <f>+(((('Balance de energía'!W26*1000000000)/'Balance Energético (u.físicas)'!X$62)/1000)/'Balance Energético (u.físicas)'!X$63)/1000</f>
        <v>86.975929999999991</v>
      </c>
      <c r="Y32" s="84">
        <f>+(((('Balance de energía'!X26*1000000000)/'Balance Energético (u.físicas)'!Y$62)/1000)/'Balance Energético (u.físicas)'!Y$63)/1000</f>
        <v>0</v>
      </c>
      <c r="Z32" s="84">
        <f>+(((('Balance de energía'!Y26*1000000000)/'Balance Energético (u.físicas)'!Z$62)/1000)/'Balance Energético (u.físicas)'!Z$63)/1000</f>
        <v>0</v>
      </c>
      <c r="AA32" s="84">
        <f>+(((('Balance de energía'!Z26*1000000000)/'Balance Energético (u.físicas)'!AA$62)/1000)/'Balance Energético (u.físicas)'!AA$63)/1000</f>
        <v>0</v>
      </c>
      <c r="AB32" s="1">
        <f>+(((('Balance de energía'!AA26*1000000000)/'Balance Energético (u.físicas)'!AB$62)/1000)/'Balance Energético (u.físicas)'!AB$63)/1000</f>
        <v>0</v>
      </c>
      <c r="AC32" s="121">
        <f>+(((('Balance de energía'!AB26*1000000000)/'Balance Energético (u.físicas)'!AC$62)/1000)/'Balance Energético (u.físicas)'!AC$63)/1000</f>
        <v>0</v>
      </c>
      <c r="AD32" s="121">
        <f>+(((('Balance de energía'!AC26*1000000000)/'Balance Energético (u.físicas)'!AD$62)/1000)/'Balance Energético (u.físicas)'!AD$63)/1000</f>
        <v>0</v>
      </c>
      <c r="AF32" s="271"/>
    </row>
    <row r="33" spans="2:32">
      <c r="B33" s="664"/>
      <c r="C33" s="103" t="s">
        <v>50</v>
      </c>
      <c r="D33" s="113">
        <f>+(((('Balance de energía'!C27*1000000000)/'Balance Energético (u.físicas)'!$D$62)/1000)/'Balance Energético (u.físicas)'!$D$63)/1000</f>
        <v>0</v>
      </c>
      <c r="E33" s="84">
        <f>+(((('Balance de energía'!D27*1000000000)/'Balance Energético (u.físicas)'!E$62)/1000)/'Balance Energético (u.físicas)'!E$63)/1000</f>
        <v>181.77864947925488</v>
      </c>
      <c r="F33" s="84">
        <f>+(((('Balance de energía'!E27*1000000000)/'Balance Energético (u.físicas)'!F$62)/1000)/'Balance Energético (u.físicas)'!F$63)/1000</f>
        <v>0</v>
      </c>
      <c r="G33" s="84">
        <f>+(((('Balance de energía'!F27*1000000000)/'Balance Energético (u.físicas)'!G$62)/1000)/'Balance Energético (u.físicas)'!G$63)/1000</f>
        <v>0</v>
      </c>
      <c r="H33" s="84">
        <f>+(((('Balance de energía'!G27*1000000000)/'Balance Energético (u.físicas)'!H$62)/1000)/'Balance Energético (u.físicas)'!H$63)/1000</f>
        <v>0</v>
      </c>
      <c r="I33" s="84">
        <f>+(((('Balance de energía'!H27*1000000000)/'Balance Energético (u.físicas)'!I$62)/1000)/'Balance Energético (u.físicas)'!I$63)/1000</f>
        <v>0</v>
      </c>
      <c r="J33" s="84">
        <f>+(((('Balance de energía'!I27*1000000000)/'Balance Energético (u.físicas)'!J$62)/1000)/'Balance Energético (u.físicas)'!J$63)/1000</f>
        <v>0</v>
      </c>
      <c r="K33" s="84">
        <f>+(((('Balance de energía'!J27*1000000000)/'Balance Energético (u.físicas)'!K$62)/1000)/'Balance Energético (u.físicas)'!K$63)/1000</f>
        <v>0</v>
      </c>
      <c r="L33" s="114">
        <f>+(((('Balance de energía'!K27*1000000000)/'Balance Energético (u.físicas)'!L$62)/1000)/'Balance Energético (u.físicas)'!L$63)/1000</f>
        <v>0</v>
      </c>
      <c r="M33" s="84">
        <f>+(((('Balance de energía'!L27*1000000000)/'Balance Energético (u.físicas)'!M$62)/1000)/'Balance Energético (u.físicas)'!M$63)/1000</f>
        <v>0.28404200000000002</v>
      </c>
      <c r="N33" s="84">
        <f>+(((('Balance de energía'!M27*1000000000)/'Balance Energético (u.físicas)'!N$62)/1000)/'Balance Energético (u.físicas)'!N$63)/1000</f>
        <v>0</v>
      </c>
      <c r="O33" s="84">
        <f>+(((('Balance de energía'!N27*1000000000)/'Balance Energético (u.físicas)'!O$62)/1000)/'Balance Energético (u.físicas)'!O$63)/1000</f>
        <v>0</v>
      </c>
      <c r="P33" s="84">
        <f>+(((('Balance de energía'!O27*1000000000)/'Balance Energético (u.físicas)'!P$62)/1000)/'Balance Energético (u.físicas)'!P$63)/1000</f>
        <v>0</v>
      </c>
      <c r="Q33" s="84">
        <f>+(((('Balance de energía'!P27*1000000000)/'Balance Energético (u.físicas)'!Q$62)/1000)/'Balance Energético (u.físicas)'!Q$63)/1000</f>
        <v>6.479000000000001</v>
      </c>
      <c r="R33" s="84">
        <f>+(((('Balance de energía'!Q27*1000000000)/'Balance Energético (u.físicas)'!R$62)/1000)/'Balance Energético (u.físicas)'!R$63)/1000</f>
        <v>0</v>
      </c>
      <c r="S33" s="84">
        <f>+(((('Balance de energía'!R27*1000000000)/'Balance Energético (u.físicas)'!S$62)/1000)/'Balance Energético (u.físicas)'!S$63)/1000</f>
        <v>0</v>
      </c>
      <c r="T33" s="84">
        <f>+(((('Balance de energía'!S27*1000000000)/'Balance Energético (u.físicas)'!T$62)/1000)/'Balance Energético (u.físicas)'!T$63)/1000</f>
        <v>3.5099999999999997E-3</v>
      </c>
      <c r="U33" s="84">
        <f>+(((('Balance de energía'!T27*1000000000)/'Balance Energético (u.físicas)'!U$62)/1000)/'Balance Energético (u.físicas)'!U$63)</f>
        <v>364.01409440111865</v>
      </c>
      <c r="V33" s="84">
        <f>+(((('Balance de energía'!U27*1000000000)/'Balance Energético (u.físicas)'!V$62)/1000)/'Balance Energético (u.físicas)'!V$63)/1000</f>
        <v>0</v>
      </c>
      <c r="W33" s="84">
        <f>+(((('Balance de energía'!V27*1000000000)/'Balance Energético (u.físicas)'!W$62)/1000)/'Balance Energético (u.físicas)'!W$63)/1000</f>
        <v>66.112014149979231</v>
      </c>
      <c r="X33" s="121">
        <f>+(((('Balance de energía'!W27*1000000000)/'Balance Energético (u.físicas)'!X$62)/1000)/'Balance Energético (u.físicas)'!X$63)/1000</f>
        <v>617.67251504956982</v>
      </c>
      <c r="Y33" s="84">
        <f>+(((('Balance de energía'!X27*1000000000)/'Balance Energético (u.físicas)'!Y$62)/1000)/'Balance Energético (u.físicas)'!Y$63)/1000</f>
        <v>0</v>
      </c>
      <c r="Z33" s="84">
        <f>+(((('Balance de energía'!Y27*1000000000)/'Balance Energético (u.físicas)'!Z$62)/1000)/'Balance Energético (u.físicas)'!Z$63)/1000</f>
        <v>0</v>
      </c>
      <c r="AA33" s="84">
        <f>+(((('Balance de energía'!Z27*1000000000)/'Balance Energético (u.físicas)'!AA$62)/1000)/'Balance Energético (u.físicas)'!AA$63)/1000</f>
        <v>0</v>
      </c>
      <c r="AB33" s="1">
        <f>+(((('Balance de energía'!AA27*1000000000)/'Balance Energético (u.físicas)'!AB$62)/1000)/'Balance Energético (u.físicas)'!AB$63)/1000</f>
        <v>0</v>
      </c>
      <c r="AC33" s="121">
        <f>+(((('Balance de energía'!AB27*1000000000)/'Balance Energético (u.físicas)'!AC$62)/1000)/'Balance Energético (u.físicas)'!AC$63)/1000</f>
        <v>0</v>
      </c>
      <c r="AD33" s="121">
        <f>+(((('Balance de energía'!AC27*1000000000)/'Balance Energético (u.físicas)'!AD$62)/1000)/'Balance Energético (u.físicas)'!AD$63)/1000</f>
        <v>0</v>
      </c>
      <c r="AF33" s="271"/>
    </row>
    <row r="34" spans="2:32">
      <c r="B34" s="664"/>
      <c r="C34" s="5" t="s">
        <v>51</v>
      </c>
      <c r="D34" s="126">
        <f>+(((('Balance de energía'!C28*1000000000)/'Balance Energético (u.físicas)'!$D$62)/1000)/'Balance Energético (u.físicas)'!$D$63)/1000</f>
        <v>0</v>
      </c>
      <c r="E34" s="95">
        <f>+(((('Balance de energía'!D28*1000000000)/'Balance Energético (u.físicas)'!E$62)/1000)/'Balance Energético (u.físicas)'!E$63)/1000</f>
        <v>85.347843999999995</v>
      </c>
      <c r="F34" s="95">
        <f>+(((('Balance de energía'!E28*1000000000)/'Balance Energético (u.físicas)'!F$62)/1000)/'Balance Energético (u.físicas)'!F$63)/1000</f>
        <v>0</v>
      </c>
      <c r="G34" s="95">
        <f>+(((('Balance de energía'!F28*1000000000)/'Balance Energético (u.físicas)'!G$62)/1000)/'Balance Energético (u.físicas)'!G$63)/1000</f>
        <v>0</v>
      </c>
      <c r="H34" s="95">
        <f>+(((('Balance de energía'!G28*1000000000)/'Balance Energético (u.físicas)'!H$62)/1000)/'Balance Energético (u.físicas)'!H$63)/1000</f>
        <v>0</v>
      </c>
      <c r="I34" s="95">
        <f>+(((('Balance de energía'!H28*1000000000)/'Balance Energético (u.físicas)'!I$62)/1000)/'Balance Energético (u.físicas)'!I$63)/1000</f>
        <v>0</v>
      </c>
      <c r="J34" s="95">
        <f>+(((('Balance de energía'!I28*1000000000)/'Balance Energético (u.físicas)'!J$62)/1000)/'Balance Energético (u.físicas)'!J$63)/1000</f>
        <v>0</v>
      </c>
      <c r="K34" s="95">
        <f>+(((('Balance de energía'!J28*1000000000)/'Balance Energético (u.físicas)'!K$62)/1000)/'Balance Energético (u.físicas)'!K$63)/1000</f>
        <v>0</v>
      </c>
      <c r="L34" s="127">
        <f>+(((('Balance de energía'!K28*1000000000)/'Balance Energético (u.físicas)'!L$62)/1000)/'Balance Energético (u.físicas)'!L$63)/1000</f>
        <v>0</v>
      </c>
      <c r="M34" s="95">
        <f>+(((('Balance de energía'!L28*1000000000)/'Balance Energético (u.físicas)'!M$62)/1000)/'Balance Energético (u.físicas)'!M$63)/1000</f>
        <v>0</v>
      </c>
      <c r="N34" s="95">
        <f>+(((('Balance de energía'!M28*1000000000)/'Balance Energético (u.físicas)'!N$62)/1000)/'Balance Energético (u.físicas)'!N$63)/1000</f>
        <v>0</v>
      </c>
      <c r="O34" s="95">
        <f>+(((('Balance de energía'!N28*1000000000)/'Balance Energético (u.físicas)'!O$62)/1000)/'Balance Energético (u.físicas)'!O$63)/1000</f>
        <v>0</v>
      </c>
      <c r="P34" s="95">
        <f>+(((('Balance de energía'!O28*1000000000)/'Balance Energético (u.físicas)'!P$62)/1000)/'Balance Energético (u.físicas)'!P$63)/1000</f>
        <v>0</v>
      </c>
      <c r="Q34" s="95">
        <f>+(((('Balance de energía'!P28*1000000000)/'Balance Energético (u.físicas)'!Q$62)/1000)/'Balance Energético (u.físicas)'!Q$63)/1000</f>
        <v>0</v>
      </c>
      <c r="R34" s="95">
        <f>+(((('Balance de energía'!Q28*1000000000)/'Balance Energético (u.físicas)'!R$62)/1000)/'Balance Energético (u.físicas)'!R$63)/1000</f>
        <v>0</v>
      </c>
      <c r="S34" s="95">
        <f>+(((('Balance de energía'!R28*1000000000)/'Balance Energético (u.físicas)'!S$62)/1000)/'Balance Energético (u.físicas)'!S$63)/1000</f>
        <v>0</v>
      </c>
      <c r="T34" s="95">
        <f>+(((('Balance de energía'!S28*1000000000)/'Balance Energético (u.físicas)'!T$62)/1000)/'Balance Energético (u.físicas)'!T$63)/1000</f>
        <v>0</v>
      </c>
      <c r="U34" s="95">
        <f>+(((('Balance de energía'!T28*1000000000)/'Balance Energético (u.físicas)'!U$62)/1000)/'Balance Energético (u.físicas)'!U$63)</f>
        <v>0</v>
      </c>
      <c r="V34" s="95">
        <f>+(((('Balance de energía'!U28*1000000000)/'Balance Energético (u.físicas)'!V$62)/1000)/'Balance Energético (u.físicas)'!V$63)/1000</f>
        <v>0</v>
      </c>
      <c r="W34" s="95">
        <f>+(((('Balance de energía'!V28*1000000000)/'Balance Energético (u.físicas)'!W$62)/1000)/'Balance Energético (u.físicas)'!W$63)/1000</f>
        <v>0</v>
      </c>
      <c r="X34" s="128">
        <f>+(((('Balance de energía'!W28*1000000000)/'Balance Energético (u.físicas)'!X$62)/1000)/'Balance Energético (u.físicas)'!X$63)/1000</f>
        <v>22.018000000000001</v>
      </c>
      <c r="Y34" s="95">
        <f>+(((('Balance de energía'!X28*1000000000)/'Balance Energético (u.físicas)'!Y$62)/1000)/'Balance Energético (u.físicas)'!Y$63)/1000</f>
        <v>0</v>
      </c>
      <c r="Z34" s="95">
        <f>+(((('Balance de energía'!Y28*1000000000)/'Balance Energético (u.físicas)'!Z$62)/1000)/'Balance Energético (u.físicas)'!Z$63)/1000</f>
        <v>0</v>
      </c>
      <c r="AA34" s="95">
        <f>+(((('Balance de energía'!Z28*1000000000)/'Balance Energético (u.físicas)'!AA$62)/1000)/'Balance Energético (u.físicas)'!AA$63)/1000</f>
        <v>0</v>
      </c>
      <c r="AB34" s="36">
        <f>+(((('Balance de energía'!AA28*1000000000)/'Balance Energético (u.físicas)'!AB$62)/1000)/'Balance Energético (u.físicas)'!AB$63)/1000</f>
        <v>0</v>
      </c>
      <c r="AC34" s="128">
        <f>+(((('Balance de energía'!AB28*1000000000)/'Balance Energético (u.físicas)'!AC$62)/1000)/'Balance Energético (u.físicas)'!AC$63)/1000</f>
        <v>0</v>
      </c>
      <c r="AD34" s="128">
        <f>+(((('Balance de energía'!AC28*1000000000)/'Balance Energético (u.físicas)'!AD$62)/1000)/'Balance Energético (u.físicas)'!AD$63)/1000</f>
        <v>0</v>
      </c>
      <c r="AF34" s="271"/>
    </row>
    <row r="35" spans="2:32">
      <c r="B35" s="664"/>
      <c r="C35" s="109" t="s">
        <v>56</v>
      </c>
      <c r="D35" s="111">
        <f>+(((('Balance de energía'!C29*1000000000)/'Balance Energético (u.físicas)'!$D$62)/1000)/'Balance Energético (u.físicas)'!$D$63)/1000</f>
        <v>0</v>
      </c>
      <c r="E35" s="83">
        <f>+(((('Balance de energía'!D29*1000000000)/'Balance Energético (u.físicas)'!E$62)/1000)/'Balance Energético (u.físicas)'!E$63)/1000</f>
        <v>893.61101039098548</v>
      </c>
      <c r="F35" s="83">
        <f>+(((('Balance de energía'!E29*1000000000)/'Balance Energético (u.físicas)'!F$62)/1000)/'Balance Energético (u.físicas)'!F$63)/1000</f>
        <v>325.78062499999999</v>
      </c>
      <c r="G35" s="83">
        <f>+(((('Balance de energía'!F29*1000000000)/'Balance Energético (u.físicas)'!G$62)/1000)/'Balance Energético (u.físicas)'!G$63)/1000</f>
        <v>5739.901600271648</v>
      </c>
      <c r="H35" s="83">
        <f>+(((('Balance de energía'!G29*1000000000)/'Balance Energético (u.físicas)'!H$62)/1000)/'Balance Energético (u.físicas)'!H$63)/1000</f>
        <v>0</v>
      </c>
      <c r="I35" s="83">
        <f>+(((('Balance de energía'!H29*1000000000)/'Balance Energético (u.físicas)'!I$62)/1000)/'Balance Energético (u.físicas)'!I$63)/1000</f>
        <v>0</v>
      </c>
      <c r="J35" s="83">
        <f>+(((('Balance de energía'!I29*1000000000)/'Balance Energético (u.físicas)'!J$62)/1000)/'Balance Energético (u.físicas)'!J$63)/1000</f>
        <v>0</v>
      </c>
      <c r="K35" s="83">
        <f>+(((('Balance de energía'!J29*1000000000)/'Balance Energético (u.físicas)'!K$62)/1000)/'Balance Energético (u.físicas)'!K$63)/1000</f>
        <v>0</v>
      </c>
      <c r="L35" s="112">
        <f>+(((('Balance de energía'!K29*1000000000)/'Balance Energético (u.físicas)'!L$62)/1000)/'Balance Energético (u.físicas)'!L$63)/1000</f>
        <v>0</v>
      </c>
      <c r="M35" s="83">
        <f>+(((('Balance de energía'!L29*1000000000)/'Balance Energético (u.físicas)'!M$62)/1000)/'Balance Energético (u.físicas)'!M$63)/1000</f>
        <v>3456.4730694059131</v>
      </c>
      <c r="N35" s="83">
        <f>+(((('Balance de energía'!M29*1000000000)/'Balance Energético (u.físicas)'!N$62)/1000)/'Balance Energético (u.físicas)'!N$63)/1000</f>
        <v>478.59482563199992</v>
      </c>
      <c r="O35" s="83">
        <f>+(((('Balance de energía'!N29*1000000000)/'Balance Energético (u.físicas)'!O$62)/1000)/'Balance Energético (u.físicas)'!O$63)/1000</f>
        <v>0</v>
      </c>
      <c r="P35" s="83">
        <f>+(((('Balance de energía'!O29*1000000000)/'Balance Energético (u.físicas)'!P$62)/1000)/'Balance Energético (u.físicas)'!P$63)/1000</f>
        <v>14.206768245108355</v>
      </c>
      <c r="Q35" s="83">
        <f>+(((('Balance de energía'!P29*1000000000)/'Balance Energético (u.físicas)'!Q$62)/1000)/'Balance Energético (u.físicas)'!Q$63)/1000</f>
        <v>275.6157189146287</v>
      </c>
      <c r="R35" s="83">
        <f>+(((('Balance de energía'!Q29*1000000000)/'Balance Energético (u.físicas)'!R$62)/1000)/'Balance Energético (u.físicas)'!R$63)/1000</f>
        <v>0.90227000000000035</v>
      </c>
      <c r="S35" s="83">
        <f>+(((('Balance de energía'!R29*1000000000)/'Balance Energético (u.físicas)'!S$62)/1000)/'Balance Energético (u.físicas)'!S$63)/1000</f>
        <v>46.262172999999997</v>
      </c>
      <c r="T35" s="83">
        <f>+(((('Balance de energía'!S29*1000000000)/'Balance Energético (u.físicas)'!T$62)/1000)/'Balance Energético (u.físicas)'!T$63)/1000</f>
        <v>0</v>
      </c>
      <c r="U35" s="83">
        <f>+(((('Balance de energía'!T29*1000000000)/'Balance Energético (u.físicas)'!U$62)/1000)/'Balance Energético (u.físicas)'!U$63)</f>
        <v>0</v>
      </c>
      <c r="V35" s="83">
        <f>+(((('Balance de energía'!U29*1000000000)/'Balance Energético (u.físicas)'!V$62)/1000)/'Balance Energético (u.físicas)'!V$63)/1000</f>
        <v>291.30912050204086</v>
      </c>
      <c r="W35" s="83">
        <f>+(((('Balance de energía'!V29*1000000000)/'Balance Energético (u.físicas)'!W$62)/1000)/'Balance Energético (u.físicas)'!W$63)/1000</f>
        <v>0</v>
      </c>
      <c r="X35" s="120">
        <f>+(((('Balance de energía'!W29*1000000000)/'Balance Energético (u.físicas)'!X$62)/1000)/'Balance Energético (u.físicas)'!X$63)/1000</f>
        <v>43508.158022384356</v>
      </c>
      <c r="Y35" s="83">
        <f>+(((('Balance de energía'!X29*1000000000)/'Balance Energético (u.físicas)'!Y$62)/1000)/'Balance Energético (u.físicas)'!Y$63)/1000</f>
        <v>13.580908000000001</v>
      </c>
      <c r="Z35" s="83">
        <f>+(((('Balance de energía'!Y29*1000000000)/'Balance Energético (u.físicas)'!Z$62)/1000)/'Balance Energético (u.físicas)'!Z$63)/1000</f>
        <v>134045.49450549451</v>
      </c>
      <c r="AA35" s="83">
        <f>+(((('Balance de energía'!Z29*1000000000)/'Balance Energético (u.físicas)'!AA$62)/1000)/'Balance Energético (u.físicas)'!AA$63)/1000</f>
        <v>0</v>
      </c>
      <c r="AB35" s="83">
        <f>+(((('Balance de energía'!AA29*1000000000)/'Balance Energético (u.físicas)'!AB$62)/1000)/'Balance Energético (u.físicas)'!AB$63)/1000</f>
        <v>148509.72222222225</v>
      </c>
      <c r="AC35" s="120">
        <f>+(((('Balance de energía'!AB29*1000000000)/'Balance Energético (u.físicas)'!AC$62)/1000)/'Balance Energético (u.físicas)'!AC$63)/1000</f>
        <v>2.6129149217391297E-2</v>
      </c>
      <c r="AD35" s="120">
        <f>+(((('Balance de energía'!AC29*1000000000)/'Balance Energético (u.físicas)'!AD$62)/1000)/'Balance Energético (u.físicas)'!AD$63)/1000</f>
        <v>0</v>
      </c>
      <c r="AF35" s="271"/>
    </row>
    <row r="36" spans="2:32">
      <c r="B36" s="664"/>
      <c r="C36" s="110" t="s">
        <v>57</v>
      </c>
      <c r="D36" s="113">
        <f>+(((('Balance de energía'!C30*1000000000)/'Balance Energético (u.físicas)'!$D$62)/1000)/'Balance Energético (u.físicas)'!$D$63)/1000</f>
        <v>0</v>
      </c>
      <c r="E36" s="84">
        <f>+(((('Balance de energía'!D30*1000000000)/'Balance Energético (u.físicas)'!E$62)/1000)/'Balance Energético (u.físicas)'!E$63)/1000</f>
        <v>147.79304588549786</v>
      </c>
      <c r="F36" s="84">
        <f>+(((('Balance de energía'!E30*1000000000)/'Balance Energético (u.físicas)'!F$62)/1000)/'Balance Energético (u.físicas)'!F$63)/1000</f>
        <v>0.29599999999999999</v>
      </c>
      <c r="G36" s="84">
        <f>+(((('Balance de energía'!F30*1000000000)/'Balance Energético (u.físicas)'!G$62)/1000)/'Balance Energético (u.físicas)'!G$63)/1000</f>
        <v>2.52739</v>
      </c>
      <c r="H36" s="84">
        <f>+(((('Balance de energía'!G30*1000000000)/'Balance Energético (u.físicas)'!H$62)/1000)/'Balance Energético (u.físicas)'!H$63)/1000</f>
        <v>0</v>
      </c>
      <c r="I36" s="84">
        <f>+(((('Balance de energía'!H30*1000000000)/'Balance Energético (u.físicas)'!I$62)/1000)/'Balance Energético (u.físicas)'!I$63)/1000</f>
        <v>0</v>
      </c>
      <c r="J36" s="84">
        <f>+(((('Balance de energía'!I30*1000000000)/'Balance Energético (u.físicas)'!J$62)/1000)/'Balance Energético (u.físicas)'!J$63)/1000</f>
        <v>0</v>
      </c>
      <c r="K36" s="84">
        <f>+(((('Balance de energía'!J30*1000000000)/'Balance Energético (u.físicas)'!K$62)/1000)/'Balance Energético (u.físicas)'!K$63)/1000</f>
        <v>0</v>
      </c>
      <c r="L36" s="114">
        <f>+(((('Balance de energía'!K30*1000000000)/'Balance Energético (u.físicas)'!L$62)/1000)/'Balance Energético (u.físicas)'!L$63)/1000</f>
        <v>0</v>
      </c>
      <c r="M36" s="84">
        <f>+(((('Balance de energía'!L30*1000000000)/'Balance Energético (u.físicas)'!M$62)/1000)/'Balance Energético (u.físicas)'!M$63)/1000</f>
        <v>1764.9004624659667</v>
      </c>
      <c r="N36" s="84">
        <f>+(((('Balance de energía'!M30*1000000000)/'Balance Energético (u.físicas)'!N$62)/1000)/'Balance Energético (u.físicas)'!N$63)/1000</f>
        <v>83.752816528961702</v>
      </c>
      <c r="O36" s="84">
        <f>+(((('Balance de energía'!N30*1000000000)/'Balance Energético (u.físicas)'!O$62)/1000)/'Balance Energético (u.físicas)'!O$63)/1000</f>
        <v>0</v>
      </c>
      <c r="P36" s="84">
        <f>+(((('Balance de energía'!O30*1000000000)/'Balance Energético (u.físicas)'!P$62)/1000)/'Balance Energético (u.físicas)'!P$63)/1000</f>
        <v>10.077775245108354</v>
      </c>
      <c r="Q36" s="84">
        <f>+(((('Balance de energía'!P30*1000000000)/'Balance Energético (u.físicas)'!Q$62)/1000)/'Balance Energético (u.físicas)'!Q$63)/1000</f>
        <v>2.9392875648642969</v>
      </c>
      <c r="R36" s="84">
        <f>+(((('Balance de energía'!Q30*1000000000)/'Balance Energético (u.físicas)'!R$62)/1000)/'Balance Energético (u.físicas)'!R$63)/1000</f>
        <v>0</v>
      </c>
      <c r="S36" s="84">
        <f>+(((('Balance de energía'!R30*1000000000)/'Balance Energético (u.físicas)'!S$62)/1000)/'Balance Energético (u.físicas)'!S$63)/1000</f>
        <v>6.0000000000000001E-3</v>
      </c>
      <c r="T36" s="84">
        <f>+(((('Balance de energía'!S30*1000000000)/'Balance Energético (u.físicas)'!T$62)/1000)/'Balance Energético (u.físicas)'!T$63)/1000</f>
        <v>0</v>
      </c>
      <c r="U36" s="84">
        <f>+(((('Balance de energía'!T30*1000000000)/'Balance Energético (u.físicas)'!U$62)/1000)/'Balance Energético (u.físicas)'!U$63)</f>
        <v>0</v>
      </c>
      <c r="V36" s="84">
        <f>+(((('Balance de energía'!U30*1000000000)/'Balance Energético (u.físicas)'!V$62)/1000)/'Balance Energético (u.físicas)'!V$63)/1000</f>
        <v>0.40649938775510208</v>
      </c>
      <c r="W36" s="84">
        <f>+(((('Balance de energía'!V30*1000000000)/'Balance Energético (u.físicas)'!W$62)/1000)/'Balance Energético (u.físicas)'!W$63)/1000</f>
        <v>0</v>
      </c>
      <c r="X36" s="121">
        <f>+(((('Balance de energía'!W30*1000000000)/'Balance Energético (u.físicas)'!X$62)/1000)/'Balance Energético (u.físicas)'!X$63)/1000</f>
        <v>23306.424566538353</v>
      </c>
      <c r="Y36" s="84">
        <f>+(((('Balance de energía'!X30*1000000000)/'Balance Energético (u.físicas)'!Y$62)/1000)/'Balance Energético (u.físicas)'!Y$63)/1000</f>
        <v>6.5938100000000004</v>
      </c>
      <c r="Z36" s="84">
        <f>+(((('Balance de energía'!Y30*1000000000)/'Balance Energético (u.físicas)'!Z$62)/1000)/'Balance Energético (u.físicas)'!Z$63)/1000</f>
        <v>0</v>
      </c>
      <c r="AA36" s="84">
        <f>+(((('Balance de energía'!Z30*1000000000)/'Balance Energético (u.físicas)'!AA$62)/1000)/'Balance Energético (u.físicas)'!AA$63)/1000</f>
        <v>0</v>
      </c>
      <c r="AB36" s="1">
        <f>+(((('Balance de energía'!AA30*1000000000)/'Balance Energético (u.físicas)'!AB$62)/1000)/'Balance Energético (u.físicas)'!AB$63)/1000</f>
        <v>0</v>
      </c>
      <c r="AC36" s="121">
        <f>+(((('Balance de energía'!AB30*1000000000)/'Balance Energético (u.físicas)'!AC$62)/1000)/'Balance Energético (u.físicas)'!AC$63)/1000</f>
        <v>2.8695652173913041E-5</v>
      </c>
      <c r="AD36" s="121">
        <f>+(((('Balance de energía'!AC30*1000000000)/'Balance Energético (u.físicas)'!AD$62)/1000)/'Balance Energético (u.físicas)'!AD$63)/1000</f>
        <v>0</v>
      </c>
      <c r="AF36" s="271"/>
    </row>
    <row r="37" spans="2:32">
      <c r="B37" s="664"/>
      <c r="C37" s="110" t="s">
        <v>58</v>
      </c>
      <c r="D37" s="113">
        <f>+(((('Balance de energía'!C31*1000000000)/'Balance Energético (u.físicas)'!$D$62)/1000)/'Balance Energético (u.físicas)'!$D$63)/1000</f>
        <v>0</v>
      </c>
      <c r="E37" s="84">
        <f>+(((('Balance de energía'!D31*1000000000)/'Balance Energético (u.físicas)'!E$62)/1000)/'Balance Energético (u.físicas)'!E$63)/1000</f>
        <v>20.955154694358207</v>
      </c>
      <c r="F37" s="84">
        <f>+(((('Balance de energía'!E31*1000000000)/'Balance Energético (u.físicas)'!F$62)/1000)/'Balance Energético (u.físicas)'!F$63)/1000</f>
        <v>0</v>
      </c>
      <c r="G37" s="84">
        <f>+(((('Balance de energía'!F31*1000000000)/'Balance Energético (u.físicas)'!G$62)/1000)/'Balance Energético (u.físicas)'!G$63)/1000</f>
        <v>0</v>
      </c>
      <c r="H37" s="84">
        <f>+(((('Balance de energía'!G31*1000000000)/'Balance Energético (u.físicas)'!H$62)/1000)/'Balance Energético (u.físicas)'!H$63)/1000</f>
        <v>0</v>
      </c>
      <c r="I37" s="84">
        <f>+(((('Balance de energía'!H31*1000000000)/'Balance Energético (u.físicas)'!I$62)/1000)/'Balance Energético (u.físicas)'!I$63)/1000</f>
        <v>0</v>
      </c>
      <c r="J37" s="84">
        <f>+(((('Balance de energía'!I31*1000000000)/'Balance Energético (u.físicas)'!J$62)/1000)/'Balance Energético (u.físicas)'!J$63)/1000</f>
        <v>0</v>
      </c>
      <c r="K37" s="84">
        <f>+(((('Balance de energía'!J31*1000000000)/'Balance Energético (u.físicas)'!K$62)/1000)/'Balance Energético (u.físicas)'!K$63)/1000</f>
        <v>0</v>
      </c>
      <c r="L37" s="114">
        <f>+(((('Balance de energía'!K31*1000000000)/'Balance Energético (u.físicas)'!L$62)/1000)/'Balance Energético (u.físicas)'!L$63)/1000</f>
        <v>0</v>
      </c>
      <c r="M37" s="84">
        <f>+(((('Balance de energía'!L31*1000000000)/'Balance Energético (u.físicas)'!M$62)/1000)/'Balance Energético (u.físicas)'!M$63)/1000</f>
        <v>68.366464490000013</v>
      </c>
      <c r="N37" s="84">
        <f>+(((('Balance de energía'!M31*1000000000)/'Balance Energético (u.físicas)'!N$62)/1000)/'Balance Energético (u.físicas)'!N$63)/1000</f>
        <v>25.223087010000008</v>
      </c>
      <c r="O37" s="84">
        <f>+(((('Balance de energía'!N31*1000000000)/'Balance Energético (u.físicas)'!O$62)/1000)/'Balance Energético (u.físicas)'!O$63)/1000</f>
        <v>0</v>
      </c>
      <c r="P37" s="84">
        <f>+(((('Balance de energía'!O31*1000000000)/'Balance Energético (u.físicas)'!P$62)/1000)/'Balance Energético (u.físicas)'!P$63)/1000</f>
        <v>0</v>
      </c>
      <c r="Q37" s="84">
        <f>+(((('Balance de energía'!P31*1000000000)/'Balance Energético (u.físicas)'!Q$62)/1000)/'Balance Energético (u.físicas)'!Q$63)/1000</f>
        <v>2.4012099999999998</v>
      </c>
      <c r="R37" s="84">
        <f>+(((('Balance de energía'!Q31*1000000000)/'Balance Energético (u.físicas)'!R$62)/1000)/'Balance Energético (u.físicas)'!R$63)/1000</f>
        <v>0</v>
      </c>
      <c r="S37" s="84">
        <f>+(((('Balance de energía'!R31*1000000000)/'Balance Energético (u.físicas)'!S$62)/1000)/'Balance Energético (u.físicas)'!S$63)/1000</f>
        <v>6.2516999999999996</v>
      </c>
      <c r="T37" s="84">
        <f>+(((('Balance de energía'!S31*1000000000)/'Balance Energético (u.físicas)'!T$62)/1000)/'Balance Energético (u.físicas)'!T$63)/1000</f>
        <v>0</v>
      </c>
      <c r="U37" s="84">
        <f>+(((('Balance de energía'!T31*1000000000)/'Balance Energético (u.físicas)'!U$62)/1000)/'Balance Energético (u.físicas)'!U$63)</f>
        <v>0</v>
      </c>
      <c r="V37" s="84">
        <f>+(((('Balance de energía'!U31*1000000000)/'Balance Energético (u.físicas)'!V$62)/1000)/'Balance Energético (u.físicas)'!V$63)/1000</f>
        <v>0</v>
      </c>
      <c r="W37" s="84">
        <f>+(((('Balance de energía'!V31*1000000000)/'Balance Energético (u.físicas)'!W$62)/1000)/'Balance Energético (u.físicas)'!W$63)/1000</f>
        <v>0</v>
      </c>
      <c r="X37" s="121">
        <f>+(((('Balance de energía'!W31*1000000000)/'Balance Energético (u.físicas)'!X$62)/1000)/'Balance Energético (u.físicas)'!X$63)/1000</f>
        <v>264.04534000000001</v>
      </c>
      <c r="Y37" s="84">
        <f>+(((('Balance de energía'!X31*1000000000)/'Balance Energético (u.físicas)'!Y$62)/1000)/'Balance Energético (u.físicas)'!Y$63)/1000</f>
        <v>0</v>
      </c>
      <c r="Z37" s="84">
        <f>+(((('Balance de energía'!Y31*1000000000)/'Balance Energético (u.físicas)'!Z$62)/1000)/'Balance Energético (u.físicas)'!Z$63)/1000</f>
        <v>0</v>
      </c>
      <c r="AA37" s="84">
        <f>+(((('Balance de energía'!Z31*1000000000)/'Balance Energético (u.físicas)'!AA$62)/1000)/'Balance Energético (u.físicas)'!AA$63)/1000</f>
        <v>0</v>
      </c>
      <c r="AB37" s="1">
        <f>+(((('Balance de energía'!AA31*1000000000)/'Balance Energético (u.físicas)'!AB$62)/1000)/'Balance Energético (u.físicas)'!AB$63)/1000</f>
        <v>0</v>
      </c>
      <c r="AC37" s="121">
        <f>+(((('Balance de energía'!AB31*1000000000)/'Balance Energético (u.físicas)'!AC$62)/1000)/'Balance Energético (u.físicas)'!AC$63)/1000</f>
        <v>0</v>
      </c>
      <c r="AD37" s="121">
        <f>+(((('Balance de energía'!AC31*1000000000)/'Balance Energético (u.físicas)'!AD$62)/1000)/'Balance Energético (u.físicas)'!AD$63)/1000</f>
        <v>0</v>
      </c>
      <c r="AF37" s="271"/>
    </row>
    <row r="38" spans="2:32">
      <c r="B38" s="664"/>
      <c r="C38" s="110" t="s">
        <v>59</v>
      </c>
      <c r="D38" s="113">
        <f>+(((('Balance de energía'!C32*1000000000)/'Balance Energético (u.físicas)'!$D$62)/1000)/'Balance Energético (u.físicas)'!$D$63)/1000</f>
        <v>0</v>
      </c>
      <c r="E38" s="84">
        <f>+(((('Balance de energía'!D32*1000000000)/'Balance Energético (u.físicas)'!E$62)/1000)/'Balance Energético (u.físicas)'!E$63)/1000</f>
        <v>0</v>
      </c>
      <c r="F38" s="84">
        <f>+(((('Balance de energía'!E32*1000000000)/'Balance Energético (u.físicas)'!F$62)/1000)/'Balance Energético (u.físicas)'!F$63)/1000</f>
        <v>103.017</v>
      </c>
      <c r="G38" s="84">
        <f>+(((('Balance de energía'!F32*1000000000)/'Balance Energético (u.físicas)'!G$62)/1000)/'Balance Energético (u.físicas)'!G$63)/1000</f>
        <v>0</v>
      </c>
      <c r="H38" s="84">
        <f>+(((('Balance de energía'!G32*1000000000)/'Balance Energético (u.físicas)'!H$62)/1000)/'Balance Energético (u.físicas)'!H$63)/1000</f>
        <v>0</v>
      </c>
      <c r="I38" s="84">
        <f>+(((('Balance de energía'!H32*1000000000)/'Balance Energético (u.físicas)'!I$62)/1000)/'Balance Energético (u.físicas)'!I$63)/1000</f>
        <v>0</v>
      </c>
      <c r="J38" s="84">
        <f>+(((('Balance de energía'!I32*1000000000)/'Balance Energético (u.físicas)'!J$62)/1000)/'Balance Energético (u.físicas)'!J$63)/1000</f>
        <v>0</v>
      </c>
      <c r="K38" s="84">
        <f>+(((('Balance de energía'!J32*1000000000)/'Balance Energético (u.físicas)'!K$62)/1000)/'Balance Energético (u.físicas)'!K$63)/1000</f>
        <v>0</v>
      </c>
      <c r="L38" s="114">
        <f>+(((('Balance de energía'!K32*1000000000)/'Balance Energético (u.físicas)'!L$62)/1000)/'Balance Energético (u.físicas)'!L$63)/1000</f>
        <v>0</v>
      </c>
      <c r="M38" s="84">
        <f>+(((('Balance de energía'!L32*1000000000)/'Balance Energético (u.físicas)'!M$62)/1000)/'Balance Energético (u.físicas)'!M$63)/1000</f>
        <v>57.493387500000011</v>
      </c>
      <c r="N38" s="84">
        <f>+(((('Balance de energía'!M32*1000000000)/'Balance Energético (u.físicas)'!N$62)/1000)/'Balance Energético (u.físicas)'!N$63)/1000</f>
        <v>0</v>
      </c>
      <c r="O38" s="84">
        <f>+(((('Balance de energía'!N32*1000000000)/'Balance Energético (u.físicas)'!O$62)/1000)/'Balance Energético (u.físicas)'!O$63)/1000</f>
        <v>0</v>
      </c>
      <c r="P38" s="84">
        <f>+(((('Balance de energía'!O32*1000000000)/'Balance Energético (u.físicas)'!P$62)/1000)/'Balance Energético (u.físicas)'!P$63)/1000</f>
        <v>0</v>
      </c>
      <c r="Q38" s="84">
        <f>+(((('Balance de energía'!P32*1000000000)/'Balance Energético (u.físicas)'!Q$62)/1000)/'Balance Energético (u.físicas)'!Q$63)/1000</f>
        <v>0</v>
      </c>
      <c r="R38" s="84">
        <f>+(((('Balance de energía'!Q32*1000000000)/'Balance Energético (u.físicas)'!R$62)/1000)/'Balance Energético (u.físicas)'!R$63)/1000</f>
        <v>0</v>
      </c>
      <c r="S38" s="84">
        <f>+(((('Balance de energía'!R32*1000000000)/'Balance Energético (u.físicas)'!S$62)/1000)/'Balance Energético (u.físicas)'!S$63)/1000</f>
        <v>0</v>
      </c>
      <c r="T38" s="84">
        <f>+(((('Balance de energía'!S32*1000000000)/'Balance Energético (u.físicas)'!T$62)/1000)/'Balance Energético (u.físicas)'!T$63)/1000</f>
        <v>0</v>
      </c>
      <c r="U38" s="84">
        <f>+(((('Balance de energía'!T32*1000000000)/'Balance Energético (u.físicas)'!U$62)/1000)/'Balance Energético (u.físicas)'!U$63)</f>
        <v>0</v>
      </c>
      <c r="V38" s="84">
        <f>+(((('Balance de energía'!U32*1000000000)/'Balance Energético (u.físicas)'!V$62)/1000)/'Balance Energético (u.físicas)'!V$63)/1000</f>
        <v>0</v>
      </c>
      <c r="W38" s="84">
        <f>+(((('Balance de energía'!V32*1000000000)/'Balance Energético (u.físicas)'!W$62)/1000)/'Balance Energético (u.físicas)'!W$63)/1000</f>
        <v>0</v>
      </c>
      <c r="X38" s="121">
        <f>+(((('Balance de energía'!W32*1000000000)/'Balance Energético (u.físicas)'!X$62)/1000)/'Balance Energético (u.físicas)'!X$63)/1000</f>
        <v>808.76080000000002</v>
      </c>
      <c r="Y38" s="84">
        <f>+(((('Balance de energía'!X32*1000000000)/'Balance Energético (u.físicas)'!Y$62)/1000)/'Balance Energético (u.físicas)'!Y$63)/1000</f>
        <v>0</v>
      </c>
      <c r="Z38" s="84">
        <f>+(((('Balance de energía'!Y32*1000000000)/'Balance Energético (u.físicas)'!Z$62)/1000)/'Balance Energético (u.físicas)'!Z$63)/1000</f>
        <v>0</v>
      </c>
      <c r="AA38" s="84">
        <f>+(((('Balance de energía'!Z32*1000000000)/'Balance Energético (u.físicas)'!AA$62)/1000)/'Balance Energético (u.físicas)'!AA$63)/1000</f>
        <v>0</v>
      </c>
      <c r="AB38" s="1">
        <f>+(((('Balance de energía'!AA32*1000000000)/'Balance Energético (u.físicas)'!AB$62)/1000)/'Balance Energético (u.físicas)'!AB$63)/1000</f>
        <v>0</v>
      </c>
      <c r="AC38" s="121">
        <f>+(((('Balance de energía'!AB32*1000000000)/'Balance Energético (u.físicas)'!AC$62)/1000)/'Balance Energético (u.físicas)'!AC$63)/1000</f>
        <v>0</v>
      </c>
      <c r="AD38" s="121">
        <f>+(((('Balance de energía'!AC32*1000000000)/'Balance Energético (u.físicas)'!AD$62)/1000)/'Balance Energético (u.físicas)'!AD$63)/1000</f>
        <v>0</v>
      </c>
      <c r="AF38" s="271"/>
    </row>
    <row r="39" spans="2:32">
      <c r="B39" s="664"/>
      <c r="C39" s="110" t="s">
        <v>60</v>
      </c>
      <c r="D39" s="113">
        <f>+(((('Balance de energía'!C33*1000000000)/'Balance Energético (u.físicas)'!$D$62)/1000)/'Balance Energético (u.físicas)'!$D$63)/1000</f>
        <v>0</v>
      </c>
      <c r="E39" s="84">
        <f>+(((('Balance de energía'!D33*1000000000)/'Balance Energético (u.físicas)'!E$62)/1000)/'Balance Energético (u.físicas)'!E$63)/1000</f>
        <v>190.92630828840595</v>
      </c>
      <c r="F39" s="84">
        <f>+(((('Balance de energía'!E33*1000000000)/'Balance Energético (u.físicas)'!F$62)/1000)/'Balance Energético (u.físicas)'!F$63)/1000</f>
        <v>0.6180000000000001</v>
      </c>
      <c r="G39" s="84">
        <f>+(((('Balance de energía'!F33*1000000000)/'Balance Energético (u.físicas)'!G$62)/1000)/'Balance Energético (u.físicas)'!G$63)/1000</f>
        <v>4109.3506522830758</v>
      </c>
      <c r="H39" s="84">
        <f>+(((('Balance de energía'!G33*1000000000)/'Balance Energético (u.físicas)'!H$62)/1000)/'Balance Energético (u.físicas)'!H$63)/1000</f>
        <v>0</v>
      </c>
      <c r="I39" s="84">
        <f>+(((('Balance de energía'!H33*1000000000)/'Balance Energético (u.físicas)'!I$62)/1000)/'Balance Energético (u.físicas)'!I$63)/1000</f>
        <v>0</v>
      </c>
      <c r="J39" s="84">
        <f>+(((('Balance de energía'!I33*1000000000)/'Balance Energético (u.físicas)'!J$62)/1000)/'Balance Energético (u.físicas)'!J$63)/1000</f>
        <v>0</v>
      </c>
      <c r="K39" s="84">
        <f>+(((('Balance de energía'!J33*1000000000)/'Balance Energético (u.físicas)'!K$62)/1000)/'Balance Energético (u.físicas)'!K$63)/1000</f>
        <v>0</v>
      </c>
      <c r="L39" s="114">
        <f>+(((('Balance de energía'!K33*1000000000)/'Balance Energético (u.físicas)'!L$62)/1000)/'Balance Energético (u.físicas)'!L$63)/1000</f>
        <v>0</v>
      </c>
      <c r="M39" s="84">
        <f>+(((('Balance de energía'!L33*1000000000)/'Balance Energético (u.físicas)'!M$62)/1000)/'Balance Energético (u.físicas)'!M$63)/1000</f>
        <v>25.067188510636264</v>
      </c>
      <c r="N39" s="84">
        <f>+(((('Balance de energía'!M33*1000000000)/'Balance Energético (u.físicas)'!N$62)/1000)/'Balance Energético (u.físicas)'!N$63)/1000</f>
        <v>183.60307400000002</v>
      </c>
      <c r="O39" s="84">
        <f>+(((('Balance de energía'!N33*1000000000)/'Balance Energético (u.físicas)'!O$62)/1000)/'Balance Energético (u.físicas)'!O$63)/1000</f>
        <v>0</v>
      </c>
      <c r="P39" s="84">
        <f>+(((('Balance de energía'!O33*1000000000)/'Balance Energético (u.físicas)'!P$62)/1000)/'Balance Energético (u.físicas)'!P$63)/1000</f>
        <v>6.2000000000000006E-3</v>
      </c>
      <c r="Q39" s="84">
        <f>+(((('Balance de energía'!P33*1000000000)/'Balance Energético (u.físicas)'!Q$62)/1000)/'Balance Energético (u.físicas)'!Q$63)/1000</f>
        <v>9.8870724485000014</v>
      </c>
      <c r="R39" s="84">
        <f>+(((('Balance de energía'!Q33*1000000000)/'Balance Energético (u.físicas)'!R$62)/1000)/'Balance Energético (u.físicas)'!R$63)/1000</f>
        <v>0</v>
      </c>
      <c r="S39" s="84">
        <f>+(((('Balance de energía'!R33*1000000000)/'Balance Energético (u.físicas)'!S$62)/1000)/'Balance Energético (u.físicas)'!S$63)/1000</f>
        <v>0</v>
      </c>
      <c r="T39" s="84">
        <f>+(((('Balance de energía'!S33*1000000000)/'Balance Energético (u.físicas)'!T$62)/1000)/'Balance Energético (u.físicas)'!T$63)/1000</f>
        <v>0</v>
      </c>
      <c r="U39" s="84">
        <f>+(((('Balance de energía'!T33*1000000000)/'Balance Energético (u.físicas)'!U$62)/1000)/'Balance Energético (u.físicas)'!U$63)</f>
        <v>0</v>
      </c>
      <c r="V39" s="84">
        <f>+(((('Balance de energía'!U33*1000000000)/'Balance Energético (u.físicas)'!V$62)/1000)/'Balance Energético (u.físicas)'!V$63)/1000</f>
        <v>0</v>
      </c>
      <c r="W39" s="84">
        <f>+(((('Balance de energía'!V33*1000000000)/'Balance Energético (u.físicas)'!W$62)/1000)/'Balance Energético (u.físicas)'!W$63)/1000</f>
        <v>0</v>
      </c>
      <c r="X39" s="121">
        <f>+(((('Balance de energía'!W33*1000000000)/'Balance Energético (u.físicas)'!X$62)/1000)/'Balance Energético (u.físicas)'!X$63)/1000</f>
        <v>5464.931211346001</v>
      </c>
      <c r="Y39" s="84">
        <f>+(((('Balance de energía'!X33*1000000000)/'Balance Energético (u.físicas)'!Y$62)/1000)/'Balance Energético (u.físicas)'!Y$63)/1000</f>
        <v>0</v>
      </c>
      <c r="Z39" s="84">
        <f>+(((('Balance de energía'!Y33*1000000000)/'Balance Energético (u.físicas)'!Z$62)/1000)/'Balance Energético (u.físicas)'!Z$63)/1000</f>
        <v>0</v>
      </c>
      <c r="AA39" s="84">
        <f>+(((('Balance de energía'!Z33*1000000000)/'Balance Energético (u.físicas)'!AA$62)/1000)/'Balance Energético (u.físicas)'!AA$63)/1000</f>
        <v>0</v>
      </c>
      <c r="AB39" s="1">
        <f>+(((('Balance de energía'!AA33*1000000000)/'Balance Energético (u.físicas)'!AB$62)/1000)/'Balance Energético (u.físicas)'!AB$63)/1000</f>
        <v>0</v>
      </c>
      <c r="AC39" s="121">
        <f>+(((('Balance de energía'!AB33*1000000000)/'Balance Energético (u.físicas)'!AC$62)/1000)/'Balance Energético (u.físicas)'!AC$63)/1000</f>
        <v>0</v>
      </c>
      <c r="AD39" s="121">
        <f>+(((('Balance de energía'!AC33*1000000000)/'Balance Energético (u.físicas)'!AD$62)/1000)/'Balance Energético (u.físicas)'!AD$63)/1000</f>
        <v>0</v>
      </c>
      <c r="AF39" s="271"/>
    </row>
    <row r="40" spans="2:32">
      <c r="B40" s="664"/>
      <c r="C40" s="110" t="s">
        <v>61</v>
      </c>
      <c r="D40" s="113">
        <f>+(((('Balance de energía'!C34*1000000000)/'Balance Energético (u.físicas)'!$D$62)/1000)/'Balance Energético (u.físicas)'!$D$63)/1000</f>
        <v>0</v>
      </c>
      <c r="E40" s="84">
        <f>+(((('Balance de energía'!D34*1000000000)/'Balance Energético (u.físicas)'!E$62)/1000)/'Balance Energético (u.físicas)'!E$63)/1000</f>
        <v>6.3515880000000005</v>
      </c>
      <c r="F40" s="84">
        <f>+(((('Balance de energía'!E34*1000000000)/'Balance Energético (u.físicas)'!F$62)/1000)/'Balance Energético (u.físicas)'!F$63)/1000</f>
        <v>0</v>
      </c>
      <c r="G40" s="84">
        <f>+(((('Balance de energía'!F34*1000000000)/'Balance Energético (u.físicas)'!G$62)/1000)/'Balance Energético (u.físicas)'!G$63)/1000</f>
        <v>0</v>
      </c>
      <c r="H40" s="84">
        <f>+(((('Balance de energía'!G34*1000000000)/'Balance Energético (u.físicas)'!H$62)/1000)/'Balance Energético (u.físicas)'!H$63)/1000</f>
        <v>0</v>
      </c>
      <c r="I40" s="84">
        <f>+(((('Balance de energía'!H34*1000000000)/'Balance Energético (u.físicas)'!I$62)/1000)/'Balance Energético (u.físicas)'!I$63)/1000</f>
        <v>0</v>
      </c>
      <c r="J40" s="84">
        <f>+(((('Balance de energía'!I34*1000000000)/'Balance Energético (u.físicas)'!J$62)/1000)/'Balance Energético (u.físicas)'!J$63)/1000</f>
        <v>0</v>
      </c>
      <c r="K40" s="84">
        <f>+(((('Balance de energía'!J34*1000000000)/'Balance Energético (u.físicas)'!K$62)/1000)/'Balance Energético (u.físicas)'!K$63)/1000</f>
        <v>0</v>
      </c>
      <c r="L40" s="114">
        <f>+(((('Balance de energía'!K34*1000000000)/'Balance Energético (u.físicas)'!L$62)/1000)/'Balance Energético (u.físicas)'!L$63)/1000</f>
        <v>0</v>
      </c>
      <c r="M40" s="84">
        <f>+(((('Balance de energía'!L34*1000000000)/'Balance Energético (u.físicas)'!M$62)/1000)/'Balance Energético (u.físicas)'!M$63)/1000</f>
        <v>8.2691884379999987</v>
      </c>
      <c r="N40" s="84">
        <f>+(((('Balance de energía'!M34*1000000000)/'Balance Energético (u.físicas)'!N$62)/1000)/'Balance Energético (u.físicas)'!N$63)/1000</f>
        <v>0</v>
      </c>
      <c r="O40" s="84">
        <f>+(((('Balance de energía'!N34*1000000000)/'Balance Energético (u.físicas)'!O$62)/1000)/'Balance Energético (u.físicas)'!O$63)/1000</f>
        <v>0</v>
      </c>
      <c r="P40" s="84">
        <f>+(((('Balance de energía'!O34*1000000000)/'Balance Energético (u.físicas)'!P$62)/1000)/'Balance Energético (u.físicas)'!P$63)/1000</f>
        <v>0.11550000000000001</v>
      </c>
      <c r="Q40" s="84">
        <f>+(((('Balance de energía'!P34*1000000000)/'Balance Energético (u.físicas)'!Q$62)/1000)/'Balance Energético (u.físicas)'!Q$63)/1000</f>
        <v>1.235633</v>
      </c>
      <c r="R40" s="84">
        <f>+(((('Balance de energía'!Q34*1000000000)/'Balance Energético (u.físicas)'!R$62)/1000)/'Balance Energético (u.físicas)'!R$63)/1000</f>
        <v>0</v>
      </c>
      <c r="S40" s="84">
        <f>+(((('Balance de energía'!R34*1000000000)/'Balance Energético (u.físicas)'!S$62)/1000)/'Balance Energético (u.físicas)'!S$63)/1000</f>
        <v>0</v>
      </c>
      <c r="T40" s="84">
        <f>+(((('Balance de energía'!S34*1000000000)/'Balance Energético (u.físicas)'!T$62)/1000)/'Balance Energético (u.físicas)'!T$63)/1000</f>
        <v>0</v>
      </c>
      <c r="U40" s="84">
        <f>+(((('Balance de energía'!T34*1000000000)/'Balance Energético (u.físicas)'!U$62)/1000)/'Balance Energético (u.físicas)'!U$63)</f>
        <v>0</v>
      </c>
      <c r="V40" s="84">
        <f>+(((('Balance de energía'!U34*1000000000)/'Balance Energético (u.físicas)'!V$62)/1000)/'Balance Energético (u.físicas)'!V$63)/1000</f>
        <v>0</v>
      </c>
      <c r="W40" s="84">
        <f>+(((('Balance de energía'!V34*1000000000)/'Balance Energético (u.físicas)'!W$62)/1000)/'Balance Energético (u.físicas)'!W$63)/1000</f>
        <v>0</v>
      </c>
      <c r="X40" s="121">
        <f>+(((('Balance de energía'!W34*1000000000)/'Balance Energético (u.físicas)'!X$62)/1000)/'Balance Energético (u.físicas)'!X$63)/1000</f>
        <v>612.45113200000003</v>
      </c>
      <c r="Y40" s="84">
        <f>+(((('Balance de energía'!X34*1000000000)/'Balance Energético (u.físicas)'!Y$62)/1000)/'Balance Energético (u.físicas)'!Y$63)/1000</f>
        <v>0</v>
      </c>
      <c r="Z40" s="84">
        <f>+(((('Balance de energía'!Y34*1000000000)/'Balance Energético (u.físicas)'!Z$62)/1000)/'Balance Energético (u.físicas)'!Z$63)/1000</f>
        <v>134045.49450549451</v>
      </c>
      <c r="AA40" s="84">
        <f>+(((('Balance de energía'!Z34*1000000000)/'Balance Energético (u.físicas)'!AA$62)/1000)/'Balance Energético (u.físicas)'!AA$63)/1000</f>
        <v>0</v>
      </c>
      <c r="AB40" s="1">
        <f>+(((('Balance de energía'!AA34*1000000000)/'Balance Energético (u.físicas)'!AB$62)/1000)/'Balance Energético (u.físicas)'!AB$63)/1000</f>
        <v>148509.72222222225</v>
      </c>
      <c r="AC40" s="121">
        <f>+(((('Balance de energía'!AB34*1000000000)/'Balance Energético (u.físicas)'!AC$62)/1000)/'Balance Energético (u.físicas)'!AC$63)/1000</f>
        <v>0</v>
      </c>
      <c r="AD40" s="121">
        <f>+(((('Balance de energía'!AC34*1000000000)/'Balance Energético (u.físicas)'!AD$62)/1000)/'Balance Energético (u.físicas)'!AD$63)/1000</f>
        <v>0</v>
      </c>
      <c r="AF40" s="271"/>
    </row>
    <row r="41" spans="2:32">
      <c r="B41" s="664"/>
      <c r="C41" s="110" t="s">
        <v>62</v>
      </c>
      <c r="D41" s="113">
        <f>+(((('Balance de energía'!C35*1000000000)/'Balance Energético (u.físicas)'!$D$62)/1000)/'Balance Energético (u.físicas)'!$D$63)/1000</f>
        <v>0</v>
      </c>
      <c r="E41" s="84">
        <f>+(((('Balance de energía'!D35*1000000000)/'Balance Energético (u.físicas)'!E$62)/1000)/'Balance Energético (u.físicas)'!E$63)/1000</f>
        <v>2.4889789999999996</v>
      </c>
      <c r="F41" s="84">
        <f>+(((('Balance de energía'!E35*1000000000)/'Balance Energético (u.físicas)'!F$62)/1000)/'Balance Energético (u.físicas)'!F$63)/1000</f>
        <v>0</v>
      </c>
      <c r="G41" s="84">
        <f>+(((('Balance de energía'!F35*1000000000)/'Balance Energético (u.físicas)'!G$62)/1000)/'Balance Energético (u.físicas)'!G$63)/1000</f>
        <v>0</v>
      </c>
      <c r="H41" s="84">
        <f>+(((('Balance de energía'!G35*1000000000)/'Balance Energético (u.físicas)'!H$62)/1000)/'Balance Energético (u.físicas)'!H$63)/1000</f>
        <v>0</v>
      </c>
      <c r="I41" s="84">
        <f>+(((('Balance de energía'!H35*1000000000)/'Balance Energético (u.físicas)'!I$62)/1000)/'Balance Energético (u.físicas)'!I$63)/1000</f>
        <v>0</v>
      </c>
      <c r="J41" s="84">
        <f>+(((('Balance de energía'!I35*1000000000)/'Balance Energético (u.físicas)'!J$62)/1000)/'Balance Energético (u.físicas)'!J$63)/1000</f>
        <v>0</v>
      </c>
      <c r="K41" s="84">
        <f>+(((('Balance de energía'!J35*1000000000)/'Balance Energético (u.físicas)'!K$62)/1000)/'Balance Energético (u.físicas)'!K$63)/1000</f>
        <v>0</v>
      </c>
      <c r="L41" s="114">
        <f>+(((('Balance de energía'!K35*1000000000)/'Balance Energético (u.físicas)'!L$62)/1000)/'Balance Energético (u.físicas)'!L$63)/1000</f>
        <v>0</v>
      </c>
      <c r="M41" s="84">
        <f>+(((('Balance de energía'!L35*1000000000)/'Balance Energético (u.físicas)'!M$62)/1000)/'Balance Energético (u.físicas)'!M$63)/1000</f>
        <v>4.8500000000000019E-3</v>
      </c>
      <c r="N41" s="84">
        <f>+(((('Balance de energía'!M35*1000000000)/'Balance Energético (u.físicas)'!N$62)/1000)/'Balance Energético (u.físicas)'!N$63)/1000</f>
        <v>0</v>
      </c>
      <c r="O41" s="84">
        <f>+(((('Balance de energía'!N35*1000000000)/'Balance Energético (u.físicas)'!O$62)/1000)/'Balance Energético (u.físicas)'!O$63)/1000</f>
        <v>0</v>
      </c>
      <c r="P41" s="84">
        <f>+(((('Balance de energía'!O35*1000000000)/'Balance Energético (u.físicas)'!P$62)/1000)/'Balance Energético (u.físicas)'!P$63)/1000</f>
        <v>0</v>
      </c>
      <c r="Q41" s="84">
        <f>+(((('Balance de energía'!P35*1000000000)/'Balance Energético (u.físicas)'!Q$62)/1000)/'Balance Energético (u.físicas)'!Q$63)/1000</f>
        <v>0</v>
      </c>
      <c r="R41" s="84">
        <f>+(((('Balance de energía'!Q35*1000000000)/'Balance Energético (u.físicas)'!R$62)/1000)/'Balance Energético (u.físicas)'!R$63)/1000</f>
        <v>0</v>
      </c>
      <c r="S41" s="84">
        <f>+(((('Balance de energía'!R35*1000000000)/'Balance Energético (u.físicas)'!S$62)/1000)/'Balance Energético (u.físicas)'!S$63)/1000</f>
        <v>0</v>
      </c>
      <c r="T41" s="84">
        <f>+(((('Balance de energía'!S35*1000000000)/'Balance Energético (u.físicas)'!T$62)/1000)/'Balance Energético (u.físicas)'!T$63)/1000</f>
        <v>0</v>
      </c>
      <c r="U41" s="84">
        <f>+(((('Balance de energía'!T35*1000000000)/'Balance Energético (u.físicas)'!U$62)/1000)/'Balance Energético (u.físicas)'!U$63)</f>
        <v>0</v>
      </c>
      <c r="V41" s="84">
        <f>+(((('Balance de energía'!U35*1000000000)/'Balance Energético (u.físicas)'!V$62)/1000)/'Balance Energético (u.físicas)'!V$63)/1000</f>
        <v>0</v>
      </c>
      <c r="W41" s="84">
        <f>+(((('Balance de energía'!V35*1000000000)/'Balance Energético (u.físicas)'!W$62)/1000)/'Balance Energético (u.físicas)'!W$63)/1000</f>
        <v>0</v>
      </c>
      <c r="X41" s="121">
        <f>+(((('Balance de energía'!W35*1000000000)/'Balance Energético (u.físicas)'!X$62)/1000)/'Balance Energético (u.físicas)'!X$63)/1000</f>
        <v>31.324999999999999</v>
      </c>
      <c r="Y41" s="84">
        <f>+(((('Balance de energía'!X35*1000000000)/'Balance Energético (u.físicas)'!Y$62)/1000)/'Balance Energético (u.físicas)'!Y$63)/1000</f>
        <v>0</v>
      </c>
      <c r="Z41" s="84">
        <f>+(((('Balance de energía'!Y35*1000000000)/'Balance Energético (u.físicas)'!Z$62)/1000)/'Balance Energético (u.físicas)'!Z$63)/1000</f>
        <v>0</v>
      </c>
      <c r="AA41" s="84">
        <f>+(((('Balance de energía'!Z35*1000000000)/'Balance Energético (u.físicas)'!AA$62)/1000)/'Balance Energético (u.físicas)'!AA$63)/1000</f>
        <v>0</v>
      </c>
      <c r="AB41" s="1">
        <f>+(((('Balance de energía'!AA35*1000000000)/'Balance Energético (u.físicas)'!AB$62)/1000)/'Balance Energético (u.físicas)'!AB$63)/1000</f>
        <v>0</v>
      </c>
      <c r="AC41" s="121">
        <f>+(((('Balance de energía'!AB35*1000000000)/'Balance Energético (u.físicas)'!AC$62)/1000)/'Balance Energético (u.físicas)'!AC$63)/1000</f>
        <v>0</v>
      </c>
      <c r="AD41" s="121">
        <f>+(((('Balance de energía'!AC35*1000000000)/'Balance Energético (u.físicas)'!AD$62)/1000)/'Balance Energético (u.físicas)'!AD$63)/1000</f>
        <v>0</v>
      </c>
      <c r="AF41" s="271"/>
    </row>
    <row r="42" spans="2:32">
      <c r="B42" s="664"/>
      <c r="C42" s="110" t="s">
        <v>63</v>
      </c>
      <c r="D42" s="113">
        <f>+(((('Balance de energía'!C36*1000000000)/'Balance Energético (u.físicas)'!$D$62)/1000)/'Balance Energético (u.físicas)'!$D$63)/1000</f>
        <v>0</v>
      </c>
      <c r="E42" s="84">
        <f>+(((('Balance de energía'!D36*1000000000)/'Balance Energético (u.físicas)'!E$62)/1000)/'Balance Energético (u.físicas)'!E$63)/1000</f>
        <v>11.842569045926563</v>
      </c>
      <c r="F42" s="84">
        <f>+(((('Balance de energía'!E36*1000000000)/'Balance Energético (u.físicas)'!F$62)/1000)/'Balance Energético (u.físicas)'!F$63)/1000</f>
        <v>6.8780000000000001</v>
      </c>
      <c r="G42" s="84">
        <f>+(((('Balance de energía'!F36*1000000000)/'Balance Energético (u.físicas)'!G$62)/1000)/'Balance Energético (u.físicas)'!G$63)/1000</f>
        <v>1.2E-2</v>
      </c>
      <c r="H42" s="84">
        <f>+(((('Balance de energía'!G36*1000000000)/'Balance Energético (u.físicas)'!H$62)/1000)/'Balance Energético (u.físicas)'!H$63)/1000</f>
        <v>0</v>
      </c>
      <c r="I42" s="84">
        <f>+(((('Balance de energía'!H36*1000000000)/'Balance Energético (u.físicas)'!I$62)/1000)/'Balance Energético (u.físicas)'!I$63)/1000</f>
        <v>0</v>
      </c>
      <c r="J42" s="84">
        <f>+(((('Balance de energía'!I36*1000000000)/'Balance Energético (u.físicas)'!J$62)/1000)/'Balance Energético (u.físicas)'!J$63)/1000</f>
        <v>0</v>
      </c>
      <c r="K42" s="84">
        <f>+(((('Balance de energía'!J36*1000000000)/'Balance Energético (u.físicas)'!K$62)/1000)/'Balance Energético (u.físicas)'!K$63)/1000</f>
        <v>0</v>
      </c>
      <c r="L42" s="114">
        <f>+(((('Balance de energía'!K36*1000000000)/'Balance Energético (u.físicas)'!L$62)/1000)/'Balance Energético (u.físicas)'!L$63)/1000</f>
        <v>0</v>
      </c>
      <c r="M42" s="84">
        <f>+(((('Balance de energía'!L36*1000000000)/'Balance Energético (u.físicas)'!M$62)/1000)/'Balance Energético (u.físicas)'!M$63)/1000</f>
        <v>3.8019355439999991</v>
      </c>
      <c r="N42" s="84">
        <f>+(((('Balance de energía'!M36*1000000000)/'Balance Energético (u.físicas)'!N$62)/1000)/'Balance Energético (u.físicas)'!N$63)/1000</f>
        <v>1.3733647200000003</v>
      </c>
      <c r="O42" s="84">
        <f>+(((('Balance de energía'!N36*1000000000)/'Balance Energético (u.físicas)'!O$62)/1000)/'Balance Energético (u.físicas)'!O$63)/1000</f>
        <v>0</v>
      </c>
      <c r="P42" s="84">
        <f>+(((('Balance de energía'!O36*1000000000)/'Balance Energético (u.físicas)'!P$62)/1000)/'Balance Energético (u.físicas)'!P$63)/1000</f>
        <v>9.1506000000000004E-2</v>
      </c>
      <c r="Q42" s="84">
        <f>+(((('Balance de energía'!P36*1000000000)/'Balance Energético (u.físicas)'!Q$62)/1000)/'Balance Energético (u.físicas)'!Q$63)/1000</f>
        <v>1.4056540000000002</v>
      </c>
      <c r="R42" s="84">
        <f>+(((('Balance de energía'!Q36*1000000000)/'Balance Energético (u.físicas)'!R$62)/1000)/'Balance Energético (u.físicas)'!R$63)/1000</f>
        <v>0</v>
      </c>
      <c r="S42" s="84">
        <f>+(((('Balance de energía'!R36*1000000000)/'Balance Energético (u.físicas)'!S$62)/1000)/'Balance Energético (u.físicas)'!S$63)/1000</f>
        <v>0</v>
      </c>
      <c r="T42" s="84">
        <f>+(((('Balance de energía'!S36*1000000000)/'Balance Energético (u.físicas)'!T$62)/1000)/'Balance Energético (u.físicas)'!T$63)/1000</f>
        <v>0</v>
      </c>
      <c r="U42" s="84">
        <f>+(((('Balance de energía'!T36*1000000000)/'Balance Energético (u.físicas)'!U$62)/1000)/'Balance Energético (u.físicas)'!U$63)</f>
        <v>0</v>
      </c>
      <c r="V42" s="84">
        <f>+(((('Balance de energía'!U36*1000000000)/'Balance Energético (u.físicas)'!V$62)/1000)/'Balance Energético (u.físicas)'!V$63)/1000</f>
        <v>274.94178878571427</v>
      </c>
      <c r="W42" s="84">
        <f>+(((('Balance de energía'!V36*1000000000)/'Balance Energético (u.físicas)'!W$62)/1000)/'Balance Energético (u.físicas)'!W$63)/1000</f>
        <v>0</v>
      </c>
      <c r="X42" s="121">
        <f>+(((('Balance de energía'!W36*1000000000)/'Balance Energético (u.físicas)'!X$62)/1000)/'Balance Energético (u.físicas)'!X$63)/1000</f>
        <v>484.25636689999993</v>
      </c>
      <c r="Y42" s="84">
        <f>+(((('Balance de energía'!X36*1000000000)/'Balance Energético (u.físicas)'!Y$62)/1000)/'Balance Energético (u.físicas)'!Y$63)/1000</f>
        <v>0</v>
      </c>
      <c r="Z42" s="84">
        <f>+(((('Balance de energía'!Y36*1000000000)/'Balance Energético (u.físicas)'!Z$62)/1000)/'Balance Energético (u.físicas)'!Z$63)/1000</f>
        <v>0</v>
      </c>
      <c r="AA42" s="84">
        <f>+(((('Balance de energía'!Z36*1000000000)/'Balance Energético (u.físicas)'!AA$62)/1000)/'Balance Energético (u.físicas)'!AA$63)/1000</f>
        <v>0</v>
      </c>
      <c r="AB42" s="1">
        <f>+(((('Balance de energía'!AA36*1000000000)/'Balance Energético (u.físicas)'!AB$62)/1000)/'Balance Energético (u.físicas)'!AB$63)/1000</f>
        <v>0</v>
      </c>
      <c r="AC42" s="121">
        <f>+(((('Balance de energía'!AB36*1000000000)/'Balance Energético (u.físicas)'!AC$62)/1000)/'Balance Energético (u.físicas)'!AC$63)/1000</f>
        <v>6.2200000000000016E-4</v>
      </c>
      <c r="AD42" s="121">
        <f>+(((('Balance de energía'!AC36*1000000000)/'Balance Energético (u.físicas)'!AD$62)/1000)/'Balance Energético (u.físicas)'!AD$63)/1000</f>
        <v>0</v>
      </c>
      <c r="AF42" s="271"/>
    </row>
    <row r="43" spans="2:32">
      <c r="B43" s="664"/>
      <c r="C43" s="110" t="s">
        <v>64</v>
      </c>
      <c r="D43" s="113">
        <f>+(((('Balance de energía'!C37*1000000000)/'Balance Energético (u.físicas)'!$D$62)/1000)/'Balance Energético (u.físicas)'!$D$63)/1000</f>
        <v>0</v>
      </c>
      <c r="E43" s="84">
        <f>+(((('Balance de energía'!D37*1000000000)/'Balance Energético (u.físicas)'!E$62)/1000)/'Balance Energético (u.físicas)'!E$63)/1000</f>
        <v>1.2090378890000002</v>
      </c>
      <c r="F43" s="84">
        <f>+(((('Balance de energía'!E37*1000000000)/'Balance Energético (u.físicas)'!F$62)/1000)/'Balance Energético (u.físicas)'!F$63)/1000</f>
        <v>117.082492</v>
      </c>
      <c r="G43" s="84">
        <f>+(((('Balance de energía'!F37*1000000000)/'Balance Energético (u.físicas)'!G$62)/1000)/'Balance Energético (u.físicas)'!G$63)/1000</f>
        <v>0.53535100000000013</v>
      </c>
      <c r="H43" s="84">
        <f>+(((('Balance de energía'!G37*1000000000)/'Balance Energético (u.físicas)'!H$62)/1000)/'Balance Energético (u.físicas)'!H$63)/1000</f>
        <v>0</v>
      </c>
      <c r="I43" s="84">
        <f>+(((('Balance de energía'!H37*1000000000)/'Balance Energético (u.físicas)'!I$62)/1000)/'Balance Energético (u.físicas)'!I$63)/1000</f>
        <v>0</v>
      </c>
      <c r="J43" s="84">
        <f>+(((('Balance de energía'!I37*1000000000)/'Balance Energético (u.físicas)'!J$62)/1000)/'Balance Energético (u.físicas)'!J$63)/1000</f>
        <v>0</v>
      </c>
      <c r="K43" s="84">
        <f>+(((('Balance de energía'!J37*1000000000)/'Balance Energético (u.físicas)'!K$62)/1000)/'Balance Energético (u.físicas)'!K$63)/1000</f>
        <v>0</v>
      </c>
      <c r="L43" s="114">
        <f>+(((('Balance de energía'!K37*1000000000)/'Balance Energético (u.físicas)'!L$62)/1000)/'Balance Energético (u.físicas)'!L$63)/1000</f>
        <v>0</v>
      </c>
      <c r="M43" s="84">
        <f>+(((('Balance de energía'!L37*1000000000)/'Balance Energético (u.físicas)'!M$62)/1000)/'Balance Energético (u.físicas)'!M$63)/1000</f>
        <v>0.65702293000000012</v>
      </c>
      <c r="N43" s="84">
        <f>+(((('Balance de energía'!M37*1000000000)/'Balance Energético (u.físicas)'!N$62)/1000)/'Balance Energético (u.físicas)'!N$63)/1000</f>
        <v>0.163714</v>
      </c>
      <c r="O43" s="84">
        <f>+(((('Balance de energía'!N37*1000000000)/'Balance Energético (u.físicas)'!O$62)/1000)/'Balance Energético (u.físicas)'!O$63)/1000</f>
        <v>0</v>
      </c>
      <c r="P43" s="84">
        <f>+(((('Balance de energía'!O37*1000000000)/'Balance Energético (u.físicas)'!P$62)/1000)/'Balance Energético (u.físicas)'!P$63)/1000</f>
        <v>0</v>
      </c>
      <c r="Q43" s="84">
        <f>+(((('Balance de energía'!P37*1000000000)/'Balance Energético (u.físicas)'!Q$62)/1000)/'Balance Energético (u.físicas)'!Q$63)/1000</f>
        <v>0.25072685</v>
      </c>
      <c r="R43" s="84">
        <f>+(((('Balance de energía'!Q37*1000000000)/'Balance Energético (u.físicas)'!R$62)/1000)/'Balance Energético (u.físicas)'!R$63)/1000</f>
        <v>0</v>
      </c>
      <c r="S43" s="84">
        <f>+(((('Balance de energía'!R37*1000000000)/'Balance Energético (u.físicas)'!S$62)/1000)/'Balance Energético (u.físicas)'!S$63)/1000</f>
        <v>0</v>
      </c>
      <c r="T43" s="84">
        <f>+(((('Balance de energía'!S37*1000000000)/'Balance Energético (u.físicas)'!T$62)/1000)/'Balance Energético (u.físicas)'!T$63)/1000</f>
        <v>0</v>
      </c>
      <c r="U43" s="84">
        <f>+(((('Balance de energía'!T37*1000000000)/'Balance Energético (u.físicas)'!U$62)/1000)/'Balance Energético (u.físicas)'!U$63)</f>
        <v>0</v>
      </c>
      <c r="V43" s="84">
        <f>+(((('Balance de energía'!U37*1000000000)/'Balance Energético (u.físicas)'!V$62)/1000)/'Balance Energético (u.físicas)'!V$63)/1000</f>
        <v>0</v>
      </c>
      <c r="W43" s="84">
        <f>+(((('Balance de energía'!V37*1000000000)/'Balance Energético (u.físicas)'!W$62)/1000)/'Balance Energético (u.físicas)'!W$63)/1000</f>
        <v>0</v>
      </c>
      <c r="X43" s="121">
        <f>+(((('Balance de energía'!W37*1000000000)/'Balance Energético (u.físicas)'!X$62)/1000)/'Balance Energético (u.físicas)'!X$63)/1000</f>
        <v>27.4644263</v>
      </c>
      <c r="Y43" s="84">
        <f>+(((('Balance de energía'!X37*1000000000)/'Balance Energético (u.físicas)'!Y$62)/1000)/'Balance Energético (u.físicas)'!Y$63)/1000</f>
        <v>5.7465300000000008</v>
      </c>
      <c r="Z43" s="84">
        <f>+(((('Balance de energía'!Y37*1000000000)/'Balance Energético (u.físicas)'!Z$62)/1000)/'Balance Energético (u.físicas)'!Z$63)/1000</f>
        <v>0</v>
      </c>
      <c r="AA43" s="84">
        <f>+(((('Balance de energía'!Z37*1000000000)/'Balance Energético (u.físicas)'!AA$62)/1000)/'Balance Energético (u.físicas)'!AA$63)/1000</f>
        <v>0</v>
      </c>
      <c r="AB43" s="1">
        <f>+(((('Balance de energía'!AA37*1000000000)/'Balance Energético (u.físicas)'!AB$62)/1000)/'Balance Energético (u.físicas)'!AB$63)/1000</f>
        <v>0</v>
      </c>
      <c r="AC43" s="121">
        <f>+(((('Balance de energía'!AB37*1000000000)/'Balance Energético (u.físicas)'!AC$62)/1000)/'Balance Energético (u.físicas)'!AC$63)/1000</f>
        <v>3.388956521739131E-5</v>
      </c>
      <c r="AD43" s="121">
        <f>+(((('Balance de energía'!AC37*1000000000)/'Balance Energético (u.físicas)'!AD$62)/1000)/'Balance Energético (u.físicas)'!AD$63)/1000</f>
        <v>0</v>
      </c>
      <c r="AF43" s="271"/>
    </row>
    <row r="44" spans="2:32">
      <c r="B44" s="664"/>
      <c r="C44" s="110" t="s">
        <v>65</v>
      </c>
      <c r="D44" s="113">
        <f>+(((('Balance de energía'!C38*1000000000)/'Balance Energético (u.físicas)'!$D$62)/1000)/'Balance Energético (u.físicas)'!$D$63)/1000</f>
        <v>0</v>
      </c>
      <c r="E44" s="84">
        <f>+(((('Balance de energía'!D38*1000000000)/'Balance Energético (u.físicas)'!E$62)/1000)/'Balance Energético (u.físicas)'!E$63)/1000</f>
        <v>1.242275</v>
      </c>
      <c r="F44" s="84">
        <f>+(((('Balance de energía'!E38*1000000000)/'Balance Energético (u.físicas)'!F$62)/1000)/'Balance Energético (u.físicas)'!F$63)/1000</f>
        <v>2.5517300000000001</v>
      </c>
      <c r="G44" s="84">
        <f>+(((('Balance de energía'!F38*1000000000)/'Balance Energético (u.físicas)'!G$62)/1000)/'Balance Energético (u.físicas)'!G$63)/1000</f>
        <v>0.12972700000000001</v>
      </c>
      <c r="H44" s="84">
        <f>+(((('Balance de energía'!G38*1000000000)/'Balance Energético (u.físicas)'!H$62)/1000)/'Balance Energético (u.físicas)'!H$63)/1000</f>
        <v>0</v>
      </c>
      <c r="I44" s="84">
        <f>+(((('Balance de energía'!H38*1000000000)/'Balance Energético (u.físicas)'!I$62)/1000)/'Balance Energético (u.físicas)'!I$63)/1000</f>
        <v>0</v>
      </c>
      <c r="J44" s="84">
        <f>+(((('Balance de energía'!I38*1000000000)/'Balance Energético (u.físicas)'!J$62)/1000)/'Balance Energético (u.físicas)'!J$63)/1000</f>
        <v>0</v>
      </c>
      <c r="K44" s="84">
        <f>+(((('Balance de energía'!J38*1000000000)/'Balance Energético (u.físicas)'!K$62)/1000)/'Balance Energético (u.físicas)'!K$63)/1000</f>
        <v>0</v>
      </c>
      <c r="L44" s="114">
        <f>+(((('Balance de energía'!K38*1000000000)/'Balance Energético (u.físicas)'!L$62)/1000)/'Balance Energético (u.físicas)'!L$63)/1000</f>
        <v>0</v>
      </c>
      <c r="M44" s="84">
        <f>+(((('Balance de energía'!L38*1000000000)/'Balance Energético (u.físicas)'!M$62)/1000)/'Balance Energético (u.físicas)'!M$63)/1000</f>
        <v>169.08551065700004</v>
      </c>
      <c r="N44" s="84">
        <f>+(((('Balance de energía'!M38*1000000000)/'Balance Energético (u.físicas)'!N$62)/1000)/'Balance Energético (u.físicas)'!N$63)/1000</f>
        <v>76.728986571000007</v>
      </c>
      <c r="O44" s="84">
        <f>+(((('Balance de energía'!N38*1000000000)/'Balance Energético (u.físicas)'!O$62)/1000)/'Balance Energético (u.físicas)'!O$63)/1000</f>
        <v>0</v>
      </c>
      <c r="P44" s="84">
        <f>+(((('Balance de energía'!O38*1000000000)/'Balance Energético (u.físicas)'!P$62)/1000)/'Balance Energético (u.físicas)'!P$63)/1000</f>
        <v>0.115</v>
      </c>
      <c r="Q44" s="84">
        <f>+(((('Balance de energía'!P38*1000000000)/'Balance Energético (u.físicas)'!Q$62)/1000)/'Balance Energético (u.físicas)'!Q$63)/1000</f>
        <v>4.0040559999999994</v>
      </c>
      <c r="R44" s="84">
        <f>+(((('Balance de energía'!Q38*1000000000)/'Balance Energético (u.físicas)'!R$62)/1000)/'Balance Energético (u.físicas)'!R$63)/1000</f>
        <v>0</v>
      </c>
      <c r="S44" s="84">
        <f>+(((('Balance de energía'!R38*1000000000)/'Balance Energético (u.físicas)'!S$62)/1000)/'Balance Energético (u.físicas)'!S$63)/1000</f>
        <v>0</v>
      </c>
      <c r="T44" s="84">
        <f>+(((('Balance de energía'!S38*1000000000)/'Balance Energético (u.físicas)'!T$62)/1000)/'Balance Energético (u.físicas)'!T$63)/1000</f>
        <v>0</v>
      </c>
      <c r="U44" s="84">
        <f>+(((('Balance de energía'!T38*1000000000)/'Balance Energético (u.físicas)'!U$62)/1000)/'Balance Energético (u.físicas)'!U$63)</f>
        <v>0</v>
      </c>
      <c r="V44" s="84">
        <f>+(((('Balance de energía'!U38*1000000000)/'Balance Energético (u.físicas)'!V$62)/1000)/'Balance Energético (u.físicas)'!V$63)/1000</f>
        <v>0</v>
      </c>
      <c r="W44" s="84">
        <f>+(((('Balance de energía'!V38*1000000000)/'Balance Energético (u.físicas)'!W$62)/1000)/'Balance Energético (u.físicas)'!W$63)/1000</f>
        <v>0</v>
      </c>
      <c r="X44" s="121">
        <f>+(((('Balance de energía'!W38*1000000000)/'Balance Energético (u.físicas)'!X$62)/1000)/'Balance Energético (u.físicas)'!X$63)/1000</f>
        <v>156.35881879999997</v>
      </c>
      <c r="Y44" s="84">
        <f>+(((('Balance de energía'!X38*1000000000)/'Balance Energético (u.físicas)'!Y$62)/1000)/'Balance Energético (u.físicas)'!Y$63)/1000</f>
        <v>0</v>
      </c>
      <c r="Z44" s="84">
        <f>+(((('Balance de energía'!Y38*1000000000)/'Balance Energético (u.físicas)'!Z$62)/1000)/'Balance Energético (u.físicas)'!Z$63)/1000</f>
        <v>0</v>
      </c>
      <c r="AA44" s="84">
        <f>+(((('Balance de energía'!Z38*1000000000)/'Balance Energético (u.físicas)'!AA$62)/1000)/'Balance Energético (u.físicas)'!AA$63)/1000</f>
        <v>0</v>
      </c>
      <c r="AB44" s="1">
        <f>+(((('Balance de energía'!AA38*1000000000)/'Balance Energético (u.físicas)'!AB$62)/1000)/'Balance Energético (u.físicas)'!AB$63)/1000</f>
        <v>0</v>
      </c>
      <c r="AC44" s="121">
        <f>+(((('Balance de energía'!AB38*1000000000)/'Balance Energético (u.físicas)'!AC$62)/1000)/'Balance Energético (u.físicas)'!AC$63)/1000</f>
        <v>0</v>
      </c>
      <c r="AD44" s="121">
        <f>+(((('Balance de energía'!AC38*1000000000)/'Balance Energético (u.físicas)'!AD$62)/1000)/'Balance Energético (u.físicas)'!AD$63)/1000</f>
        <v>0</v>
      </c>
      <c r="AF44" s="271"/>
    </row>
    <row r="45" spans="2:32">
      <c r="B45" s="664"/>
      <c r="C45" s="110" t="s">
        <v>429</v>
      </c>
      <c r="D45" s="113">
        <f>+(((('Balance de energía'!C39*1000000000)/'Balance Energético (u.físicas)'!D$62)/1000)/'Balance Energético (u.físicas)'!D$63)/1000</f>
        <v>0</v>
      </c>
      <c r="E45" s="84">
        <f>+(((('Balance de energía'!D39*1000000000)/'Balance Energético (u.físicas)'!E$62)/1000)/'Balance Energético (u.físicas)'!E$63)/1000</f>
        <v>25.492194498620062</v>
      </c>
      <c r="F45" s="84">
        <f>+(((('Balance de energía'!E39*1000000000)/'Balance Energético (u.físicas)'!F$62)/1000)/'Balance Energético (u.físicas)'!F$63)/1000</f>
        <v>14.273014999999999</v>
      </c>
      <c r="G45" s="84">
        <f>+(((('Balance de energía'!F39*1000000000)/'Balance Energético (u.físicas)'!G$62)/1000)/'Balance Energético (u.físicas)'!G$63)/1000</f>
        <v>15.798442760000002</v>
      </c>
      <c r="H45" s="84">
        <f>+(((('Balance de energía'!G39*1000000000)/'Balance Energético (u.físicas)'!H$62)/1000)/'Balance Energético (u.físicas)'!H$63)/1000</f>
        <v>0</v>
      </c>
      <c r="I45" s="84">
        <f>+(((('Balance de energía'!H39*1000000000)/'Balance Energético (u.físicas)'!I$62)/1000)/'Balance Energético (u.físicas)'!I$63)/1000</f>
        <v>0</v>
      </c>
      <c r="J45" s="84">
        <f>+(((('Balance de energía'!I39*1000000000)/'Balance Energético (u.físicas)'!J$62)/1000)/'Balance Energético (u.físicas)'!J$63)/1000</f>
        <v>0</v>
      </c>
      <c r="K45" s="84">
        <f>+(((('Balance de energía'!J39*1000000000)/'Balance Energético (u.físicas)'!K$62)/1000)/'Balance Energético (u.físicas)'!K$63)/1000</f>
        <v>0</v>
      </c>
      <c r="L45" s="114">
        <f>+(((('Balance de energía'!K39*1000000000)/'Balance Energético (u.físicas)'!L$62)/1000)/'Balance Energético (u.físicas)'!L$63)/1000</f>
        <v>0</v>
      </c>
      <c r="M45" s="84">
        <f>+(((('Balance de energía'!L39*1000000000)/'Balance Energético (u.físicas)'!M$62)/1000)/'Balance Energético (u.físicas)'!M$63)/1000</f>
        <v>114.52975399509151</v>
      </c>
      <c r="N45" s="84">
        <f>+(((('Balance de energía'!M39*1000000000)/'Balance Energético (u.físicas)'!N$62)/1000)/'Balance Energético (u.físicas)'!N$63)/1000</f>
        <v>38.7761985</v>
      </c>
      <c r="O45" s="84">
        <f>+(((('Balance de energía'!N39*1000000000)/'Balance Energético (u.físicas)'!O$62)/1000)/'Balance Energético (u.físicas)'!O$63)/1000</f>
        <v>0</v>
      </c>
      <c r="P45" s="84">
        <f>+(((('Balance de energía'!O39*1000000000)/'Balance Energético (u.físicas)'!P$62)/1000)/'Balance Energético (u.físicas)'!P$63)/1000</f>
        <v>6.1520000000000004E-3</v>
      </c>
      <c r="Q45" s="84">
        <f>+(((('Balance de energía'!P39*1000000000)/'Balance Energético (u.físicas)'!Q$62)/1000)/'Balance Energético (u.físicas)'!Q$63)/1000</f>
        <v>68.694692376264442</v>
      </c>
      <c r="R45" s="84">
        <f>+(((('Balance de energía'!Q39*1000000000)/'Balance Energético (u.físicas)'!R$62)/1000)/'Balance Energético (u.físicas)'!R$63)/1000</f>
        <v>0.01</v>
      </c>
      <c r="S45" s="84">
        <f>+(((('Balance de energía'!R39*1000000000)/'Balance Energético (u.físicas)'!S$62)/1000)/'Balance Energético (u.físicas)'!S$63)/1000</f>
        <v>0.11900000000000001</v>
      </c>
      <c r="T45" s="84">
        <f>+(((('Balance de energía'!S39*1000000000)/'Balance Energético (u.físicas)'!T$62)/1000)/'Balance Energético (u.físicas)'!T$63)/1000</f>
        <v>0</v>
      </c>
      <c r="U45" s="84">
        <f>+(((('Balance de energía'!T39*1000000000)/'Balance Energético (u.físicas)'!U$62)/1000)/'Balance Energético (u.físicas)'!U$63)/1000</f>
        <v>0</v>
      </c>
      <c r="V45" s="84">
        <f>+(((('Balance de energía'!U39*1000000000)/'Balance Energético (u.físicas)'!V$62)/1000)/'Balance Energético (u.físicas)'!V$63)/1000</f>
        <v>0</v>
      </c>
      <c r="W45" s="84">
        <f>+(((('Balance de energía'!V39*1000000000)/'Balance Energético (u.físicas)'!W$62)/1000)/'Balance Energético (u.físicas)'!W$63)/1000</f>
        <v>0</v>
      </c>
      <c r="X45" s="121">
        <f>+(((('Balance de energía'!W39*1000000000)/'Balance Energético (u.físicas)'!X$62)/1000)/'Balance Energético (u.físicas)'!X$63)/1000</f>
        <v>1676.2385885999997</v>
      </c>
      <c r="Y45" s="84">
        <f>+(((('Balance de energía'!X39*1000000000)/'Balance Energético (u.físicas)'!Y$62)/1000)/'Balance Energético (u.físicas)'!Y$63)/1000</f>
        <v>0</v>
      </c>
      <c r="Z45" s="84">
        <f>+(((('Balance de energía'!Y39*1000000000)/'Balance Energético (u.físicas)'!Z$62)/1000)/'Balance Energético (u.físicas)'!Z$63)/1000</f>
        <v>0</v>
      </c>
      <c r="AA45" s="84">
        <f>+(((('Balance de energía'!Z39*1000000000)/'Balance Energético (u.físicas)'!AA$62)/1000)/'Balance Energético (u.físicas)'!AA$63)/1000</f>
        <v>0</v>
      </c>
      <c r="AB45" s="1">
        <f>+(((('Balance de energía'!AA39*1000000000)/'Balance Energético (u.físicas)'!AB$62)/1000)/'Balance Energético (u.físicas)'!AB$63)/1000</f>
        <v>0</v>
      </c>
      <c r="AC45" s="121">
        <f>+(((('Balance de energía'!AB39*1000000000)/'Balance Energético (u.físicas)'!AC$62)/1000)/'Balance Energético (u.físicas)'!AC$63)/1000</f>
        <v>3.9055356521739129E-3</v>
      </c>
      <c r="AD45" s="121">
        <f>+(((('Balance de energía'!AC39*1000000000)/'Balance Energético (u.físicas)'!AD$62)/1000)/'Balance Energético (u.físicas)'!AD$63)/1000</f>
        <v>0</v>
      </c>
      <c r="AF45" s="271"/>
    </row>
    <row r="46" spans="2:32">
      <c r="B46" s="664"/>
      <c r="C46" s="110" t="s">
        <v>430</v>
      </c>
      <c r="D46" s="113">
        <f>+(((('Balance de energía'!C40*1000000000)/'Balance Energético (u.físicas)'!D$62)/1000)/'Balance Energético (u.físicas)'!D$63)/1000</f>
        <v>0</v>
      </c>
      <c r="E46" s="84">
        <f>+(((('Balance de energía'!D40*1000000000)/'Balance Energético (u.físicas)'!E$62)/1000)/'Balance Energético (u.físicas)'!E$63)/1000</f>
        <v>48.933536575420192</v>
      </c>
      <c r="F46" s="84">
        <f>+(((('Balance de energía'!E40*1000000000)/'Balance Energético (u.físicas)'!F$62)/1000)/'Balance Energético (u.físicas)'!F$63)/1000</f>
        <v>0</v>
      </c>
      <c r="G46" s="84">
        <f>+(((('Balance de energía'!F40*1000000000)/'Balance Energético (u.físicas)'!G$62)/1000)/'Balance Energético (u.físicas)'!G$63)/1000</f>
        <v>0</v>
      </c>
      <c r="H46" s="84">
        <f>+(((('Balance de energía'!G40*1000000000)/'Balance Energético (u.físicas)'!H$62)/1000)/'Balance Energético (u.físicas)'!H$63)/1000</f>
        <v>0</v>
      </c>
      <c r="I46" s="84">
        <f>+(((('Balance de energía'!H40*1000000000)/'Balance Energético (u.físicas)'!I$62)/1000)/'Balance Energético (u.físicas)'!I$63)/1000</f>
        <v>0</v>
      </c>
      <c r="J46" s="84">
        <f>+(((('Balance de energía'!I40*1000000000)/'Balance Energético (u.físicas)'!J$62)/1000)/'Balance Energético (u.físicas)'!J$63)/1000</f>
        <v>0</v>
      </c>
      <c r="K46" s="84">
        <f>+(((('Balance de energía'!J40*1000000000)/'Balance Energético (u.físicas)'!K$62)/1000)/'Balance Energético (u.físicas)'!K$63)/1000</f>
        <v>0</v>
      </c>
      <c r="L46" s="114">
        <f>+(((('Balance de energía'!K40*1000000000)/'Balance Energético (u.físicas)'!L$62)/1000)/'Balance Energético (u.físicas)'!L$63)/1000</f>
        <v>0</v>
      </c>
      <c r="M46" s="84">
        <f>+(((('Balance de energía'!L40*1000000000)/'Balance Energético (u.físicas)'!M$62)/1000)/'Balance Energético (u.físicas)'!M$63)/1000</f>
        <v>205.73188433964674</v>
      </c>
      <c r="N46" s="84">
        <f>+(((('Balance de energía'!M40*1000000000)/'Balance Energético (u.físicas)'!N$62)/1000)/'Balance Energético (u.físicas)'!N$63)/1000</f>
        <v>3.6497370000000009</v>
      </c>
      <c r="O46" s="84">
        <f>+(((('Balance de energía'!N40*1000000000)/'Balance Energético (u.físicas)'!O$62)/1000)/'Balance Energético (u.físicas)'!O$63)/1000</f>
        <v>0</v>
      </c>
      <c r="P46" s="84">
        <f>+(((('Balance de energía'!O40*1000000000)/'Balance Energético (u.físicas)'!P$62)/1000)/'Balance Energético (u.físicas)'!P$63)/1000</f>
        <v>0</v>
      </c>
      <c r="Q46" s="84">
        <f>+(((('Balance de energía'!P40*1000000000)/'Balance Energético (u.físicas)'!Q$62)/1000)/'Balance Energético (u.físicas)'!Q$63)/1000</f>
        <v>1.6252919999999993</v>
      </c>
      <c r="R46" s="84">
        <f>+(((('Balance de energía'!Q40*1000000000)/'Balance Energético (u.físicas)'!R$62)/1000)/'Balance Energético (u.físicas)'!R$63)/1000</f>
        <v>1.0500000000000001E-2</v>
      </c>
      <c r="S46" s="84">
        <f>+(((('Balance de energía'!R40*1000000000)/'Balance Energético (u.físicas)'!S$62)/1000)/'Balance Energético (u.físicas)'!S$63)/1000</f>
        <v>0.34</v>
      </c>
      <c r="T46" s="84">
        <f>+(((('Balance de energía'!S40*1000000000)/'Balance Energético (u.físicas)'!T$62)/1000)/'Balance Energético (u.físicas)'!T$63)/1000</f>
        <v>0</v>
      </c>
      <c r="U46" s="84">
        <f>+(((('Balance de energía'!T40*1000000000)/'Balance Energético (u.físicas)'!U$62)/1000)/'Balance Energético (u.físicas)'!U$63)/1000</f>
        <v>0</v>
      </c>
      <c r="V46" s="84">
        <f>+(((('Balance de energía'!U40*1000000000)/'Balance Energético (u.físicas)'!V$62)/1000)/'Balance Energético (u.físicas)'!V$63)/1000</f>
        <v>0</v>
      </c>
      <c r="W46" s="84">
        <f>+(((('Balance de energía'!V40*1000000000)/'Balance Energético (u.físicas)'!W$62)/1000)/'Balance Energético (u.físicas)'!W$63)/1000</f>
        <v>0</v>
      </c>
      <c r="X46" s="121">
        <f>+(((('Balance de energía'!W40*1000000000)/'Balance Energético (u.físicas)'!X$62)/1000)/'Balance Energético (u.físicas)'!X$63)/1000</f>
        <v>80.859046000000006</v>
      </c>
      <c r="Y46" s="84">
        <f>+(((('Balance de energía'!X40*1000000000)/'Balance Energético (u.físicas)'!Y$62)/1000)/'Balance Energético (u.físicas)'!Y$63)/1000</f>
        <v>0</v>
      </c>
      <c r="Z46" s="84">
        <f>+(((('Balance de energía'!Y40*1000000000)/'Balance Energético (u.físicas)'!Z$62)/1000)/'Balance Energético (u.físicas)'!Z$63)/1000</f>
        <v>0</v>
      </c>
      <c r="AA46" s="84">
        <f>+(((('Balance de energía'!Z40*1000000000)/'Balance Energético (u.físicas)'!AA$62)/1000)/'Balance Energético (u.físicas)'!AA$63)/1000</f>
        <v>0</v>
      </c>
      <c r="AB46" s="1">
        <f>+(((('Balance de energía'!AA40*1000000000)/'Balance Energético (u.físicas)'!AB$62)/1000)/'Balance Energético (u.físicas)'!AB$63)/1000</f>
        <v>0</v>
      </c>
      <c r="AC46" s="121">
        <f>+(((('Balance de energía'!AB40*1000000000)/'Balance Energético (u.físicas)'!AC$62)/1000)/'Balance Energético (u.físicas)'!AC$63)/1000</f>
        <v>0</v>
      </c>
      <c r="AD46" s="121">
        <f>+(((('Balance de energía'!AC40*1000000000)/'Balance Energético (u.físicas)'!AD$62)/1000)/'Balance Energético (u.físicas)'!AD$63)/1000</f>
        <v>0</v>
      </c>
      <c r="AF46" s="271"/>
    </row>
    <row r="47" spans="2:32">
      <c r="B47" s="664"/>
      <c r="C47" s="110" t="s">
        <v>66</v>
      </c>
      <c r="D47" s="113">
        <f>+(((('Balance de energía'!C41*1000000000)/'Balance Energético (u.físicas)'!D$62)/1000)/'Balance Energético (u.físicas)'!D$63)/1000</f>
        <v>0</v>
      </c>
      <c r="E47" s="84">
        <f>+(((('Balance de energía'!D41*1000000000)/'Balance Energético (u.físicas)'!E$62)/1000)/'Balance Energético (u.físicas)'!E$63)/1000</f>
        <v>395.91504806241306</v>
      </c>
      <c r="F47" s="84">
        <f>+(((('Balance de energía'!E41*1000000000)/'Balance Energético (u.físicas)'!F$62)/1000)/'Balance Energético (u.físicas)'!F$63)/1000</f>
        <v>62.637000000000008</v>
      </c>
      <c r="G47" s="84">
        <f>+(((('Balance de energía'!F41*1000000000)/'Balance Energético (u.físicas)'!G$62)/1000)/'Balance Energético (u.físicas)'!G$63)/1000</f>
        <v>1608.9340372285717</v>
      </c>
      <c r="H47" s="84">
        <f>+(((('Balance de energía'!G41*1000000000)/'Balance Energético (u.físicas)'!H$62)/1000)/'Balance Energético (u.físicas)'!H$63)/1000</f>
        <v>0</v>
      </c>
      <c r="I47" s="84">
        <f>+(((('Balance de energía'!H41*1000000000)/'Balance Energético (u.físicas)'!I$62)/1000)/'Balance Energético (u.físicas)'!I$63)/1000</f>
        <v>0</v>
      </c>
      <c r="J47" s="84">
        <f>+(((('Balance de energía'!I41*1000000000)/'Balance Energético (u.físicas)'!J$62)/1000)/'Balance Energético (u.físicas)'!J$63)/1000</f>
        <v>0</v>
      </c>
      <c r="K47" s="84">
        <f>+(((('Balance de energía'!J41*1000000000)/'Balance Energético (u.físicas)'!K$62)/1000)/'Balance Energético (u.físicas)'!K$63)/1000</f>
        <v>0</v>
      </c>
      <c r="L47" s="114">
        <f>+(((('Balance de energía'!K41*1000000000)/'Balance Energético (u.físicas)'!L$62)/1000)/'Balance Energético (u.físicas)'!L$63)/1000</f>
        <v>0</v>
      </c>
      <c r="M47" s="84">
        <f>+(((('Balance de energía'!L41*1000000000)/'Balance Energético (u.físicas)'!M$62)/1000)/'Balance Energético (u.físicas)'!M$63)/1000</f>
        <v>618.07194669453168</v>
      </c>
      <c r="N47" s="84">
        <f>+(((('Balance de energía'!M41*1000000000)/'Balance Energético (u.físicas)'!N$62)/1000)/'Balance Energético (u.físicas)'!N$63)/1000</f>
        <v>38.49009306</v>
      </c>
      <c r="O47" s="84">
        <f>+(((('Balance de energía'!N41*1000000000)/'Balance Energético (u.físicas)'!O$62)/1000)/'Balance Energético (u.físicas)'!O$63)/1000</f>
        <v>0</v>
      </c>
      <c r="P47" s="84">
        <f>+(((('Balance de energía'!O41*1000000000)/'Balance Energético (u.físicas)'!P$62)/1000)/'Balance Energético (u.físicas)'!P$63)/1000</f>
        <v>3.7946350000000009</v>
      </c>
      <c r="Q47" s="84">
        <f>+(((('Balance de energía'!P41*1000000000)/'Balance Energético (u.físicas)'!Q$62)/1000)/'Balance Energético (u.físicas)'!Q$63)/1000</f>
        <v>180.01080747500004</v>
      </c>
      <c r="R47" s="84">
        <f>+(((('Balance de energía'!Q41*1000000000)/'Balance Energético (u.físicas)'!R$62)/1000)/'Balance Energético (u.físicas)'!R$63)/1000</f>
        <v>0.88177000000000016</v>
      </c>
      <c r="S47" s="84">
        <f>+(((('Balance de energía'!R41*1000000000)/'Balance Energético (u.físicas)'!S$62)/1000)/'Balance Energético (u.físicas)'!S$63)/1000</f>
        <v>26.105772999999996</v>
      </c>
      <c r="T47" s="84">
        <f>+(((('Balance de energía'!S41*1000000000)/'Balance Energético (u.físicas)'!T$62)/1000)/'Balance Energético (u.físicas)'!T$63)/1000</f>
        <v>0</v>
      </c>
      <c r="U47" s="84">
        <f>+(((('Balance de energía'!T41*1000000000)/'Balance Energético (u.físicas)'!U$62)/1000)/'Balance Energético (u.físicas)'!U$63)/1000</f>
        <v>0</v>
      </c>
      <c r="V47" s="84">
        <f>+(((('Balance de energía'!U41*1000000000)/'Balance Energético (u.físicas)'!V$62)/1000)/'Balance Energético (u.físicas)'!V$63)/1000</f>
        <v>15.96083232857143</v>
      </c>
      <c r="W47" s="84">
        <f>+(((('Balance de energía'!V41*1000000000)/'Balance Energético (u.físicas)'!W$62)/1000)/'Balance Energético (u.físicas)'!W$63)/1000</f>
        <v>0</v>
      </c>
      <c r="X47" s="121">
        <f>+(((('Balance de energía'!W41*1000000000)/'Balance Energético (u.físicas)'!X$62)/1000)/'Balance Energético (u.físicas)'!X$63)/1000</f>
        <v>9417.3209349000008</v>
      </c>
      <c r="Y47" s="84">
        <f>+(((('Balance de energía'!X41*1000000000)/'Balance Energético (u.físicas)'!Y$62)/1000)/'Balance Energético (u.físicas)'!Y$63)/1000</f>
        <v>1.2405680000000001</v>
      </c>
      <c r="Z47" s="84">
        <f>+(((('Balance de energía'!Y41*1000000000)/'Balance Energético (u.físicas)'!Z$62)/1000)/'Balance Energético (u.físicas)'!Z$63)/1000</f>
        <v>0</v>
      </c>
      <c r="AA47" s="84">
        <f>+(((('Balance de energía'!Z41*1000000000)/'Balance Energético (u.físicas)'!AA$62)/1000)/'Balance Energético (u.físicas)'!AA$63)/1000</f>
        <v>0</v>
      </c>
      <c r="AB47" s="1">
        <f>+(((('Balance de energía'!AA41*1000000000)/'Balance Energético (u.físicas)'!AB$62)/1000)/'Balance Energético (u.físicas)'!AB$63)/1000</f>
        <v>0</v>
      </c>
      <c r="AC47" s="121">
        <f>+(((('Balance de energía'!AB41*1000000000)/'Balance Energético (u.físicas)'!AC$62)/1000)/'Balance Energético (u.físicas)'!AC$63)/1000</f>
        <v>2.1510332695652171E-2</v>
      </c>
      <c r="AD47" s="121">
        <f>+(((('Balance de energía'!AC41*1000000000)/'Balance Energético (u.físicas)'!AD$62)/1000)/'Balance Energético (u.físicas)'!AD$63)/1000</f>
        <v>0</v>
      </c>
      <c r="AF47" s="271"/>
    </row>
    <row r="48" spans="2:32">
      <c r="B48" s="664"/>
      <c r="C48" s="14" t="s">
        <v>67</v>
      </c>
      <c r="D48" s="126">
        <f>+(((('Balance de energía'!C42*1000000000)/'Balance Energético (u.físicas)'!D$62)/1000)/'Balance Energético (u.físicas)'!D$63)/1000</f>
        <v>0</v>
      </c>
      <c r="E48" s="95">
        <f>+(((('Balance de energía'!D42*1000000000)/'Balance Energético (u.físicas)'!E$62)/1000)/'Balance Energético (u.físicas)'!E$63)/1000</f>
        <v>40.461273451343537</v>
      </c>
      <c r="F48" s="95">
        <f>+(((('Balance de energía'!E42*1000000000)/'Balance Energético (u.físicas)'!F$62)/1000)/'Balance Energético (u.físicas)'!F$63)/1000</f>
        <v>18.427388000000001</v>
      </c>
      <c r="G48" s="95">
        <f>+(((('Balance de energía'!F42*1000000000)/'Balance Energético (u.físicas)'!G$62)/1000)/'Balance Energético (u.físicas)'!G$63)/1000</f>
        <v>2.6139999999999999</v>
      </c>
      <c r="H48" s="95">
        <f>+(((('Balance de energía'!G42*1000000000)/'Balance Energético (u.físicas)'!H$62)/1000)/'Balance Energético (u.físicas)'!H$63)/1000</f>
        <v>0</v>
      </c>
      <c r="I48" s="95">
        <f>+(((('Balance de energía'!H42*1000000000)/'Balance Energético (u.físicas)'!I$62)/1000)/'Balance Energético (u.físicas)'!I$63)/1000</f>
        <v>0</v>
      </c>
      <c r="J48" s="95">
        <f>+(((('Balance de energía'!I42*1000000000)/'Balance Energético (u.físicas)'!J$62)/1000)/'Balance Energético (u.físicas)'!J$63)/1000</f>
        <v>0</v>
      </c>
      <c r="K48" s="95">
        <f>+(((('Balance de energía'!J42*1000000000)/'Balance Energético (u.físicas)'!K$62)/1000)/'Balance Energético (u.físicas)'!K$63)/1000</f>
        <v>0</v>
      </c>
      <c r="L48" s="127">
        <f>+(((('Balance de energía'!K42*1000000000)/'Balance Energético (u.físicas)'!L$62)/1000)/'Balance Energético (u.físicas)'!L$63)/1000</f>
        <v>0</v>
      </c>
      <c r="M48" s="95">
        <f>+(((('Balance de energía'!L42*1000000000)/'Balance Energético (u.físicas)'!M$62)/1000)/'Balance Energético (u.físicas)'!M$63)/1000</f>
        <v>420.49347384104027</v>
      </c>
      <c r="N48" s="95">
        <f>+(((('Balance de energía'!M42*1000000000)/'Balance Energético (u.físicas)'!N$62)/1000)/'Balance Energético (u.físicas)'!N$63)/1000</f>
        <v>26.833754242038292</v>
      </c>
      <c r="O48" s="95">
        <f>+(((('Balance de energía'!N42*1000000000)/'Balance Energético (u.físicas)'!O$62)/1000)/'Balance Energético (u.físicas)'!O$63)/1000</f>
        <v>0</v>
      </c>
      <c r="P48" s="95">
        <f>+(((('Balance de energía'!O42*1000000000)/'Balance Energético (u.físicas)'!P$62)/1000)/'Balance Energético (u.físicas)'!P$63)/1000</f>
        <v>0</v>
      </c>
      <c r="Q48" s="95">
        <f>+(((('Balance de energía'!P42*1000000000)/'Balance Energético (u.físicas)'!Q$62)/1000)/'Balance Energético (u.físicas)'!Q$63)/1000</f>
        <v>3.1612871999999994</v>
      </c>
      <c r="R48" s="95">
        <f>+(((('Balance de energía'!Q42*1000000000)/'Balance Energético (u.físicas)'!R$62)/1000)/'Balance Energético (u.físicas)'!R$63)/1000</f>
        <v>0</v>
      </c>
      <c r="S48" s="95">
        <f>+(((('Balance de energía'!R42*1000000000)/'Balance Energético (u.físicas)'!S$62)/1000)/'Balance Energético (u.físicas)'!S$63)/1000</f>
        <v>13.4397</v>
      </c>
      <c r="T48" s="95">
        <f>+(((('Balance de energía'!S42*1000000000)/'Balance Energético (u.físicas)'!T$62)/1000)/'Balance Energético (u.físicas)'!T$63)/1000</f>
        <v>0</v>
      </c>
      <c r="U48" s="95">
        <f>+(((('Balance de energía'!T42*1000000000)/'Balance Energético (u.físicas)'!U$62)/1000)/'Balance Energético (u.físicas)'!U$63)/1000</f>
        <v>0</v>
      </c>
      <c r="V48" s="95">
        <f>+(((('Balance de energía'!U42*1000000000)/'Balance Energético (u.físicas)'!V$62)/1000)/'Balance Energético (u.físicas)'!V$63)/1000</f>
        <v>0</v>
      </c>
      <c r="W48" s="95">
        <f>+(((('Balance de energía'!V42*1000000000)/'Balance Energético (u.físicas)'!W$62)/1000)/'Balance Energético (u.físicas)'!W$63)/1000</f>
        <v>0</v>
      </c>
      <c r="X48" s="128">
        <f>+(((('Balance de energía'!W42*1000000000)/'Balance Energético (u.físicas)'!X$62)/1000)/'Balance Energético (u.físicas)'!X$63)/1000</f>
        <v>1177.7217910000002</v>
      </c>
      <c r="Y48" s="95">
        <f>+(((('Balance de energía'!X42*1000000000)/'Balance Energético (u.físicas)'!Y$62)/1000)/'Balance Energético (u.físicas)'!Y$63)/1000</f>
        <v>0</v>
      </c>
      <c r="Z48" s="95">
        <f>+(((('Balance de energía'!Y42*1000000000)/'Balance Energético (u.físicas)'!Z$62)/1000)/'Balance Energético (u.físicas)'!Z$63)/1000</f>
        <v>0</v>
      </c>
      <c r="AA48" s="95">
        <f>+(((('Balance de energía'!Z42*1000000000)/'Balance Energético (u.físicas)'!AA$62)/1000)/'Balance Energético (u.físicas)'!AA$63)/1000</f>
        <v>0</v>
      </c>
      <c r="AB48" s="36">
        <f>+(((('Balance de energía'!AA42*1000000000)/'Balance Energético (u.físicas)'!AB$62)/1000)/'Balance Energético (u.físicas)'!AB$63)/1000</f>
        <v>0</v>
      </c>
      <c r="AC48" s="128">
        <f>+(((('Balance de energía'!AB42*1000000000)/'Balance Energético (u.físicas)'!AC$62)/1000)/'Balance Energético (u.físicas)'!AC$63)/1000</f>
        <v>2.8695652173913041E-5</v>
      </c>
      <c r="AD48" s="128">
        <f>+(((('Balance de energía'!AC42*1000000000)/'Balance Energético (u.físicas)'!AD$62)/1000)/'Balance Energético (u.físicas)'!AD$63)/1000</f>
        <v>0</v>
      </c>
      <c r="AF48" s="272"/>
    </row>
    <row r="49" spans="2:32">
      <c r="B49" s="664"/>
      <c r="C49" s="109" t="s">
        <v>68</v>
      </c>
      <c r="D49" s="111">
        <f>+(((('Balance de energía'!C43*1000000000)/'Balance Energético (u.físicas)'!D$62)/1000)/'Balance Energético (u.físicas)'!D$63)/1000</f>
        <v>0</v>
      </c>
      <c r="E49" s="83">
        <f>+(((('Balance de energía'!D43*1000000000)/'Balance Energético (u.físicas)'!E$62)/1000)/'Balance Energético (u.físicas)'!E$63)/1000</f>
        <v>19.629716999999999</v>
      </c>
      <c r="F49" s="83">
        <f>+(((('Balance de energía'!E43*1000000000)/'Balance Energético (u.físicas)'!F$62)/1000)/'Balance Energético (u.físicas)'!F$63)/1000</f>
        <v>0</v>
      </c>
      <c r="G49" s="83">
        <f>+(((('Balance de energía'!F43*1000000000)/'Balance Energético (u.físicas)'!G$62)/1000)/'Balance Energético (u.físicas)'!G$63)/1000</f>
        <v>0</v>
      </c>
      <c r="H49" s="83">
        <f>+(((('Balance de energía'!G43*1000000000)/'Balance Energético (u.físicas)'!H$62)/1000)/'Balance Energético (u.físicas)'!H$63)/1000</f>
        <v>0</v>
      </c>
      <c r="I49" s="83">
        <f>+(((('Balance de energía'!H43*1000000000)/'Balance Energético (u.físicas)'!I$62)/1000)/'Balance Energético (u.físicas)'!I$63)/1000</f>
        <v>0</v>
      </c>
      <c r="J49" s="83">
        <f>+(((('Balance de energía'!I43*1000000000)/'Balance Energético (u.físicas)'!J$62)/1000)/'Balance Energético (u.físicas)'!J$63)/1000</f>
        <v>0</v>
      </c>
      <c r="K49" s="83">
        <f>+(((('Balance de energía'!J43*1000000000)/'Balance Energético (u.físicas)'!K$62)/1000)/'Balance Energético (u.físicas)'!K$63)/1000</f>
        <v>0</v>
      </c>
      <c r="L49" s="112">
        <f>+(((('Balance de energía'!K43*1000000000)/'Balance Energético (u.físicas)'!L$62)/1000)/'Balance Energético (u.físicas)'!L$63)/1000</f>
        <v>0</v>
      </c>
      <c r="M49" s="83">
        <f>+(((('Balance de energía'!L43*1000000000)/'Balance Energético (u.físicas)'!M$62)/1000)/'Balance Energético (u.físicas)'!M$63)/1000</f>
        <v>5484.0406371825002</v>
      </c>
      <c r="N49" s="83">
        <f>+(((('Balance de energía'!M43*1000000000)/'Balance Energético (u.físicas)'!N$62)/1000)/'Balance Energético (u.físicas)'!N$63)/1000</f>
        <v>363.37863355000002</v>
      </c>
      <c r="O49" s="83">
        <f>+(((('Balance de energía'!N43*1000000000)/'Balance Energético (u.físicas)'!O$62)/1000)/'Balance Energético (u.físicas)'!O$63)/1000</f>
        <v>4533.2954298595741</v>
      </c>
      <c r="P49" s="83">
        <f>+(((('Balance de energía'!O43*1000000000)/'Balance Energético (u.físicas)'!P$62)/1000)/'Balance Energético (u.físicas)'!P$63)/1000</f>
        <v>8.2098449999999978</v>
      </c>
      <c r="Q49" s="83">
        <f>+(((('Balance de energía'!P43*1000000000)/'Balance Energético (u.físicas)'!Q$62)/1000)/'Balance Energético (u.físicas)'!Q$63)/1000</f>
        <v>23.441405349999993</v>
      </c>
      <c r="R49" s="83">
        <f>+(((('Balance de energía'!Q43*1000000000)/'Balance Energético (u.físicas)'!R$62)/1000)/'Balance Energético (u.físicas)'!R$63)/1000</f>
        <v>8.1486070000000037</v>
      </c>
      <c r="S49" s="83">
        <f>+(((('Balance de energía'!R43*1000000000)/'Balance Energético (u.físicas)'!S$62)/1000)/'Balance Energético (u.físicas)'!S$63)/1000</f>
        <v>1288.6960760000006</v>
      </c>
      <c r="T49" s="83">
        <f>+(((('Balance de energía'!S43*1000000000)/'Balance Energético (u.físicas)'!T$62)/1000)/'Balance Energético (u.físicas)'!T$63)/1000</f>
        <v>0</v>
      </c>
      <c r="U49" s="83">
        <f>+(((('Balance de energía'!T43*1000000000)/'Balance Energético (u.físicas)'!U$62)/1000)/'Balance Energético (u.físicas)'!U$63)/1000</f>
        <v>0</v>
      </c>
      <c r="V49" s="83">
        <f>+(((('Balance de energía'!U43*1000000000)/'Balance Energético (u.físicas)'!V$62)/1000)/'Balance Energético (u.físicas)'!V$63)/1000</f>
        <v>0</v>
      </c>
      <c r="W49" s="83">
        <f>+(((('Balance de energía'!V43*1000000000)/'Balance Energético (u.físicas)'!W$62)/1000)/'Balance Energético (u.físicas)'!W$63)/1000</f>
        <v>0</v>
      </c>
      <c r="X49" s="120">
        <f>+(((('Balance de energía'!W43*1000000000)/'Balance Energético (u.físicas)'!X$62)/1000)/'Balance Energético (u.físicas)'!X$63)/1000</f>
        <v>963.49406260800015</v>
      </c>
      <c r="Y49" s="83">
        <f>+(((('Balance de energía'!X43*1000000000)/'Balance Energético (u.físicas)'!Y$62)/1000)/'Balance Energético (u.físicas)'!Y$63)/1000</f>
        <v>0</v>
      </c>
      <c r="Z49" s="83">
        <f>+(((('Balance de energía'!Y43*1000000000)/'Balance Energético (u.físicas)'!Z$62)/1000)/'Balance Energético (u.físicas)'!Z$63)/1000</f>
        <v>0</v>
      </c>
      <c r="AA49" s="83">
        <f>+(((('Balance de energía'!Z43*1000000000)/'Balance Energético (u.físicas)'!AA$62)/1000)/'Balance Energético (u.físicas)'!AA$63)/1000</f>
        <v>0</v>
      </c>
      <c r="AB49" s="83">
        <f>+(((('Balance de energía'!AA43*1000000000)/'Balance Energético (u.físicas)'!AB$62)/1000)/'Balance Energético (u.físicas)'!AB$63)/1000</f>
        <v>0</v>
      </c>
      <c r="AC49" s="120">
        <f>+(((('Balance de energía'!AB43*1000000000)/'Balance Energético (u.físicas)'!AC$62)/1000)/'Balance Energético (u.físicas)'!AC$63)/1000</f>
        <v>0</v>
      </c>
      <c r="AD49" s="120">
        <f>+(((('Balance de energía'!AC43*1000000000)/'Balance Energético (u.físicas)'!AD$62)/1000)/'Balance Energético (u.físicas)'!AD$63)/1000</f>
        <v>0</v>
      </c>
      <c r="AF49" s="271"/>
    </row>
    <row r="50" spans="2:32">
      <c r="B50" s="664"/>
      <c r="C50" s="110" t="s">
        <v>69</v>
      </c>
      <c r="D50" s="113">
        <f>+(((('Balance de energía'!C44*1000000000)/'Balance Energético (u.físicas)'!D$62)/1000)/'Balance Energético (u.físicas)'!D$63)/1000</f>
        <v>0</v>
      </c>
      <c r="E50" s="84">
        <f>+(((('Balance de energía'!D44*1000000000)/'Balance Energético (u.físicas)'!E$62)/1000)/'Balance Energético (u.físicas)'!E$63)/1000</f>
        <v>19.629716999999999</v>
      </c>
      <c r="F50" s="84">
        <f>+(((('Balance de energía'!E44*1000000000)/'Balance Energético (u.físicas)'!F$62)/1000)/'Balance Energético (u.físicas)'!F$63)/1000</f>
        <v>0</v>
      </c>
      <c r="G50" s="84">
        <f>+(((('Balance de energía'!F44*1000000000)/'Balance Energético (u.físicas)'!G$62)/1000)/'Balance Energético (u.físicas)'!G$63)/1000</f>
        <v>0</v>
      </c>
      <c r="H50" s="84">
        <f>+(((('Balance de energía'!G44*1000000000)/'Balance Energético (u.físicas)'!H$62)/1000)/'Balance Energético (u.físicas)'!H$63)/1000</f>
        <v>0</v>
      </c>
      <c r="I50" s="84">
        <f>+(((('Balance de energía'!H44*1000000000)/'Balance Energético (u.físicas)'!I$62)/1000)/'Balance Energético (u.físicas)'!I$63)/1000</f>
        <v>0</v>
      </c>
      <c r="J50" s="84">
        <f>+(((('Balance de energía'!I44*1000000000)/'Balance Energético (u.físicas)'!J$62)/1000)/'Balance Energético (u.físicas)'!J$63)/1000</f>
        <v>0</v>
      </c>
      <c r="K50" s="84">
        <f>+(((('Balance de energía'!J44*1000000000)/'Balance Energético (u.físicas)'!K$62)/1000)/'Balance Energético (u.físicas)'!K$63)/1000</f>
        <v>0</v>
      </c>
      <c r="L50" s="114">
        <f>+(((('Balance de energía'!K44*1000000000)/'Balance Energético (u.físicas)'!L$62)/1000)/'Balance Energético (u.físicas)'!L$63)/1000</f>
        <v>0</v>
      </c>
      <c r="M50" s="84">
        <f>+(((('Balance de energía'!L44*1000000000)/'Balance Energético (u.físicas)'!M$62)/1000)/'Balance Energético (u.físicas)'!M$63)/1000</f>
        <v>5228.8688657479879</v>
      </c>
      <c r="N50" s="84">
        <f>+(((('Balance de energía'!M44*1000000000)/'Balance Energético (u.físicas)'!N$62)/1000)/'Balance Energético (u.físicas)'!N$63)/1000</f>
        <v>1.8297265049999998</v>
      </c>
      <c r="O50" s="84">
        <f>+(((('Balance de energía'!N44*1000000000)/'Balance Energético (u.físicas)'!O$62)/1000)/'Balance Energético (u.físicas)'!O$63)/1000</f>
        <v>4532.4674201865737</v>
      </c>
      <c r="P50" s="84">
        <f>+(((('Balance de energía'!O44*1000000000)/'Balance Energético (u.físicas)'!P$62)/1000)/'Balance Energético (u.físicas)'!P$63)/1000</f>
        <v>8.0978349999999999</v>
      </c>
      <c r="Q50" s="84">
        <f>+(((('Balance de energía'!P44*1000000000)/'Balance Energético (u.físicas)'!Q$62)/1000)/'Balance Energético (u.físicas)'!Q$63)/1000</f>
        <v>23.139234999999999</v>
      </c>
      <c r="R50" s="84">
        <f>+(((('Balance de energía'!Q44*1000000000)/'Balance Energético (u.físicas)'!R$62)/1000)/'Balance Energético (u.físicas)'!R$63)/1000</f>
        <v>2.5999999999999995E-2</v>
      </c>
      <c r="S50" s="84">
        <f>+(((('Balance de energía'!R44*1000000000)/'Balance Energético (u.físicas)'!S$62)/1000)/'Balance Energético (u.físicas)'!S$63)/1000</f>
        <v>8.3000000000000004E-2</v>
      </c>
      <c r="T50" s="84">
        <f>+(((('Balance de energía'!S44*1000000000)/'Balance Energético (u.físicas)'!T$62)/1000)/'Balance Energético (u.físicas)'!T$63)/1000</f>
        <v>0</v>
      </c>
      <c r="U50" s="84">
        <f>+(((('Balance de energía'!T44*1000000000)/'Balance Energético (u.físicas)'!U$62)/1000)/'Balance Energético (u.físicas)'!U$63)/1000</f>
        <v>0</v>
      </c>
      <c r="V50" s="84">
        <f>+(((('Balance de energía'!U44*1000000000)/'Balance Energético (u.físicas)'!V$62)/1000)/'Balance Energético (u.físicas)'!V$63)/1000</f>
        <v>0</v>
      </c>
      <c r="W50" s="84">
        <f>+(((('Balance de energía'!V44*1000000000)/'Balance Energético (u.físicas)'!W$62)/1000)/'Balance Energético (u.físicas)'!W$63)/1000</f>
        <v>0</v>
      </c>
      <c r="X50" s="121">
        <f>+(((('Balance de energía'!W44*1000000000)/'Balance Energético (u.físicas)'!X$62)/1000)/'Balance Energético (u.físicas)'!X$63)/1000</f>
        <v>65.003396999999993</v>
      </c>
      <c r="Y50" s="84">
        <f>+(((('Balance de energía'!X44*1000000000)/'Balance Energético (u.físicas)'!Y$62)/1000)/'Balance Energético (u.físicas)'!Y$63)/1000</f>
        <v>0</v>
      </c>
      <c r="Z50" s="84">
        <f>+(((('Balance de energía'!Y44*1000000000)/'Balance Energético (u.físicas)'!Z$62)/1000)/'Balance Energético (u.físicas)'!Z$63)/1000</f>
        <v>0</v>
      </c>
      <c r="AA50" s="84">
        <f>+(((('Balance de energía'!Z44*1000000000)/'Balance Energético (u.físicas)'!AA$62)/1000)/'Balance Energético (u.físicas)'!AA$63)/1000</f>
        <v>0</v>
      </c>
      <c r="AB50" s="1">
        <f>+(((('Balance de energía'!AA44*1000000000)/'Balance Energético (u.físicas)'!AB$62)/1000)/'Balance Energético (u.físicas)'!AB$63)/1000</f>
        <v>0</v>
      </c>
      <c r="AC50" s="121">
        <f>+(((('Balance de energía'!AB44*1000000000)/'Balance Energético (u.físicas)'!AC$62)/1000)/'Balance Energético (u.físicas)'!AC$63)/1000</f>
        <v>0</v>
      </c>
      <c r="AD50" s="121">
        <f>+(((('Balance de energía'!AC44*1000000000)/'Balance Energético (u.físicas)'!AD$62)/1000)/'Balance Energético (u.físicas)'!AD$63)/1000</f>
        <v>0</v>
      </c>
      <c r="AF50" s="271"/>
    </row>
    <row r="51" spans="2:32">
      <c r="B51" s="664"/>
      <c r="C51" s="110" t="s">
        <v>70</v>
      </c>
      <c r="D51" s="113">
        <f>+(((('Balance de energía'!C45*1000000000)/'Balance Energético (u.físicas)'!D$62)/1000)/'Balance Energético (u.físicas)'!D$63)/1000</f>
        <v>0</v>
      </c>
      <c r="E51" s="84">
        <f>+(((('Balance de energía'!D45*1000000000)/'Balance Energético (u.físicas)'!E$62)/1000)/'Balance Energético (u.físicas)'!E$63)/1000</f>
        <v>0</v>
      </c>
      <c r="F51" s="84">
        <f>+(((('Balance de energía'!E45*1000000000)/'Balance Energético (u.físicas)'!F$62)/1000)/'Balance Energético (u.físicas)'!F$63)/1000</f>
        <v>0</v>
      </c>
      <c r="G51" s="84">
        <f>+(((('Balance de energía'!F45*1000000000)/'Balance Energético (u.físicas)'!G$62)/1000)/'Balance Energético (u.físicas)'!G$63)/1000</f>
        <v>0</v>
      </c>
      <c r="H51" s="84">
        <f>+(((('Balance de energía'!G45*1000000000)/'Balance Energético (u.físicas)'!H$62)/1000)/'Balance Energético (u.físicas)'!H$63)/1000</f>
        <v>0</v>
      </c>
      <c r="I51" s="84">
        <f>+(((('Balance de energía'!H45*1000000000)/'Balance Energético (u.físicas)'!I$62)/1000)/'Balance Energético (u.físicas)'!I$63)/1000</f>
        <v>0</v>
      </c>
      <c r="J51" s="84">
        <f>+(((('Balance de energía'!I45*1000000000)/'Balance Energético (u.físicas)'!J$62)/1000)/'Balance Energético (u.físicas)'!J$63)/1000</f>
        <v>0</v>
      </c>
      <c r="K51" s="84">
        <f>+(((('Balance de energía'!J45*1000000000)/'Balance Energético (u.físicas)'!K$62)/1000)/'Balance Energético (u.físicas)'!K$63)/1000</f>
        <v>0</v>
      </c>
      <c r="L51" s="114">
        <f>+(((('Balance de energía'!K45*1000000000)/'Balance Energético (u.físicas)'!L$62)/1000)/'Balance Energético (u.físicas)'!L$63)/1000</f>
        <v>0</v>
      </c>
      <c r="M51" s="84">
        <f>+(((('Balance de energía'!L45*1000000000)/'Balance Energético (u.físicas)'!M$62)/1000)/'Balance Energético (u.físicas)'!M$63)/1000</f>
        <v>49.256809691846207</v>
      </c>
      <c r="N51" s="84">
        <f>+(((('Balance de energía'!M45*1000000000)/'Balance Energético (u.físicas)'!N$62)/1000)/'Balance Energético (u.físicas)'!N$63)/1000</f>
        <v>0</v>
      </c>
      <c r="O51" s="84">
        <f>+(((('Balance de energía'!N45*1000000000)/'Balance Energético (u.físicas)'!O$62)/1000)/'Balance Energético (u.físicas)'!O$63)/1000</f>
        <v>0</v>
      </c>
      <c r="P51" s="84">
        <f>+(((('Balance de energía'!O45*1000000000)/'Balance Energético (u.físicas)'!P$62)/1000)/'Balance Energético (u.físicas)'!P$63)/1000</f>
        <v>0</v>
      </c>
      <c r="Q51" s="84">
        <f>+(((('Balance de energía'!P45*1000000000)/'Balance Energético (u.físicas)'!Q$62)/1000)/'Balance Energético (u.físicas)'!Q$63)/1000</f>
        <v>0</v>
      </c>
      <c r="R51" s="84">
        <f>+(((('Balance de energía'!Q45*1000000000)/'Balance Energético (u.físicas)'!R$62)/1000)/'Balance Energético (u.físicas)'!R$63)/1000</f>
        <v>0</v>
      </c>
      <c r="S51" s="84">
        <f>+(((('Balance de energía'!R45*1000000000)/'Balance Energético (u.físicas)'!S$62)/1000)/'Balance Energético (u.físicas)'!S$63)/1000</f>
        <v>0</v>
      </c>
      <c r="T51" s="84">
        <f>+(((('Balance de energía'!S45*1000000000)/'Balance Energético (u.físicas)'!T$62)/1000)/'Balance Energético (u.físicas)'!T$63)/1000</f>
        <v>0</v>
      </c>
      <c r="U51" s="84">
        <f>+(((('Balance de energía'!T45*1000000000)/'Balance Energético (u.físicas)'!U$62)/1000)/'Balance Energético (u.físicas)'!U$63)/1000</f>
        <v>0</v>
      </c>
      <c r="V51" s="84">
        <f>+(((('Balance de energía'!U45*1000000000)/'Balance Energético (u.físicas)'!V$62)/1000)/'Balance Energético (u.físicas)'!V$63)/1000</f>
        <v>0</v>
      </c>
      <c r="W51" s="84">
        <f>+(((('Balance de energía'!V45*1000000000)/'Balance Energético (u.físicas)'!W$62)/1000)/'Balance Energético (u.físicas)'!W$63)/1000</f>
        <v>0</v>
      </c>
      <c r="X51" s="121">
        <f>+(((('Balance de energía'!W45*1000000000)/'Balance Energético (u.físicas)'!X$62)/1000)/'Balance Energético (u.físicas)'!X$63)/1000</f>
        <v>457.09655300000009</v>
      </c>
      <c r="Y51" s="84">
        <f>+(((('Balance de energía'!X45*1000000000)/'Balance Energético (u.físicas)'!Y$62)/1000)/'Balance Energético (u.físicas)'!Y$63)/1000</f>
        <v>0</v>
      </c>
      <c r="Z51" s="84">
        <f>+(((('Balance de energía'!Y45*1000000000)/'Balance Energético (u.físicas)'!Z$62)/1000)/'Balance Energético (u.físicas)'!Z$63)/1000</f>
        <v>0</v>
      </c>
      <c r="AA51" s="84">
        <f>+(((('Balance de energía'!Z45*1000000000)/'Balance Energético (u.físicas)'!AA$62)/1000)/'Balance Energético (u.físicas)'!AA$63)/1000</f>
        <v>0</v>
      </c>
      <c r="AB51" s="1">
        <f>+(((('Balance de energía'!AA45*1000000000)/'Balance Energético (u.físicas)'!AB$62)/1000)/'Balance Energético (u.físicas)'!AB$63)/1000</f>
        <v>0</v>
      </c>
      <c r="AC51" s="121">
        <f>+(((('Balance de energía'!AB45*1000000000)/'Balance Energético (u.físicas)'!AC$62)/1000)/'Balance Energético (u.físicas)'!AC$63)/1000</f>
        <v>0</v>
      </c>
      <c r="AD51" s="121">
        <f>+(((('Balance de energía'!AC45*1000000000)/'Balance Energético (u.físicas)'!AD$62)/1000)/'Balance Energético (u.físicas)'!AD$63)/1000</f>
        <v>0</v>
      </c>
      <c r="AF51" s="271"/>
    </row>
    <row r="52" spans="2:32">
      <c r="B52" s="664"/>
      <c r="C52" s="110" t="s">
        <v>71</v>
      </c>
      <c r="D52" s="113">
        <f>+(((('Balance de energía'!C46*1000000000)/'Balance Energético (u.físicas)'!D$62)/1000)/'Balance Energético (u.físicas)'!D$63)/1000</f>
        <v>0</v>
      </c>
      <c r="E52" s="84">
        <f>+(((('Balance de energía'!D46*1000000000)/'Balance Energético (u.físicas)'!E$62)/1000)/'Balance Energético (u.físicas)'!E$63)/1000</f>
        <v>0</v>
      </c>
      <c r="F52" s="84">
        <f>+(((('Balance de energía'!E46*1000000000)/'Balance Energético (u.físicas)'!F$62)/1000)/'Balance Energético (u.físicas)'!F$63)/1000</f>
        <v>0</v>
      </c>
      <c r="G52" s="84">
        <f>+(((('Balance de energía'!F46*1000000000)/'Balance Energético (u.físicas)'!G$62)/1000)/'Balance Energético (u.físicas)'!G$63)/1000</f>
        <v>0</v>
      </c>
      <c r="H52" s="84">
        <f>+(((('Balance de energía'!G46*1000000000)/'Balance Energético (u.físicas)'!H$62)/1000)/'Balance Energético (u.físicas)'!H$63)/1000</f>
        <v>0</v>
      </c>
      <c r="I52" s="84">
        <f>+(((('Balance de energía'!H46*1000000000)/'Balance Energético (u.físicas)'!I$62)/1000)/'Balance Energético (u.físicas)'!I$63)/1000</f>
        <v>0</v>
      </c>
      <c r="J52" s="84">
        <f>+(((('Balance de energía'!I46*1000000000)/'Balance Energético (u.físicas)'!J$62)/1000)/'Balance Energético (u.físicas)'!J$63)/1000</f>
        <v>0</v>
      </c>
      <c r="K52" s="84">
        <f>+(((('Balance de energía'!J46*1000000000)/'Balance Energético (u.físicas)'!K$62)/1000)/'Balance Energético (u.físicas)'!K$63)/1000</f>
        <v>0</v>
      </c>
      <c r="L52" s="114">
        <f>+(((('Balance de energía'!K46*1000000000)/'Balance Energético (u.físicas)'!L$62)/1000)/'Balance Energético (u.físicas)'!L$63)/1000</f>
        <v>0</v>
      </c>
      <c r="M52" s="84">
        <f>+(((('Balance de energía'!L46*1000000000)/'Balance Energético (u.físicas)'!M$62)/1000)/'Balance Energético (u.físicas)'!M$63)/1000</f>
        <v>194.55113774266661</v>
      </c>
      <c r="N52" s="84">
        <f>+(((('Balance de energía'!M46*1000000000)/'Balance Energético (u.físicas)'!N$62)/1000)/'Balance Energético (u.físicas)'!N$63)/1000</f>
        <v>361.54890704500002</v>
      </c>
      <c r="O52" s="84">
        <f>+(((('Balance de energía'!N46*1000000000)/'Balance Energético (u.físicas)'!O$62)/1000)/'Balance Energético (u.físicas)'!O$63)/1000</f>
        <v>0.30280967300000006</v>
      </c>
      <c r="P52" s="84">
        <f>+(((('Balance de energía'!O46*1000000000)/'Balance Energético (u.físicas)'!P$62)/1000)/'Balance Energético (u.físicas)'!P$63)/1000</f>
        <v>0.11201</v>
      </c>
      <c r="Q52" s="84">
        <f>+(((('Balance de energía'!P46*1000000000)/'Balance Energético (u.físicas)'!Q$62)/1000)/'Balance Energético (u.físicas)'!Q$63)/1000</f>
        <v>0.15077500000000005</v>
      </c>
      <c r="R52" s="84">
        <f>+(((('Balance de energía'!Q46*1000000000)/'Balance Energético (u.físicas)'!R$62)/1000)/'Balance Energético (u.físicas)'!R$63)/1000</f>
        <v>0</v>
      </c>
      <c r="S52" s="84">
        <f>+(((('Balance de energía'!R46*1000000000)/'Balance Energético (u.físicas)'!S$62)/1000)/'Balance Energético (u.físicas)'!S$63)/1000</f>
        <v>0</v>
      </c>
      <c r="T52" s="84">
        <f>+(((('Balance de energía'!S46*1000000000)/'Balance Energético (u.físicas)'!T$62)/1000)/'Balance Energético (u.físicas)'!T$63)/1000</f>
        <v>0</v>
      </c>
      <c r="U52" s="84">
        <f>+(((('Balance de energía'!T46*1000000000)/'Balance Energético (u.físicas)'!U$62)/1000)/'Balance Energético (u.físicas)'!U$63)/1000</f>
        <v>0</v>
      </c>
      <c r="V52" s="84">
        <f>+(((('Balance de energía'!U46*1000000000)/'Balance Energético (u.físicas)'!V$62)/1000)/'Balance Energético (u.físicas)'!V$63)/1000</f>
        <v>0</v>
      </c>
      <c r="W52" s="84">
        <f>+(((('Balance de energía'!V46*1000000000)/'Balance Energético (u.físicas)'!W$62)/1000)/'Balance Energético (u.físicas)'!W$63)/1000</f>
        <v>0</v>
      </c>
      <c r="X52" s="121">
        <f>+(((('Balance de energía'!W46*1000000000)/'Balance Energético (u.físicas)'!X$62)/1000)/'Balance Energético (u.físicas)'!X$63)/1000</f>
        <v>20.251089</v>
      </c>
      <c r="Y52" s="84">
        <f>+(((('Balance de energía'!X46*1000000000)/'Balance Energético (u.físicas)'!Y$62)/1000)/'Balance Energético (u.físicas)'!Y$63)/1000</f>
        <v>0</v>
      </c>
      <c r="Z52" s="84">
        <f>+(((('Balance de energía'!Y46*1000000000)/'Balance Energético (u.físicas)'!Z$62)/1000)/'Balance Energético (u.físicas)'!Z$63)/1000</f>
        <v>0</v>
      </c>
      <c r="AA52" s="84">
        <f>+(((('Balance de energía'!Z46*1000000000)/'Balance Energético (u.físicas)'!AA$62)/1000)/'Balance Energético (u.físicas)'!AA$63)/1000</f>
        <v>0</v>
      </c>
      <c r="AB52" s="1">
        <f>+(((('Balance de energía'!AA46*1000000000)/'Balance Energético (u.físicas)'!AB$62)/1000)/'Balance Energético (u.físicas)'!AB$63)/1000</f>
        <v>0</v>
      </c>
      <c r="AC52" s="121">
        <f>+(((('Balance de energía'!AB46*1000000000)/'Balance Energético (u.físicas)'!AC$62)/1000)/'Balance Energético (u.físicas)'!AC$63)/1000</f>
        <v>0</v>
      </c>
      <c r="AD52" s="121">
        <f>+(((('Balance de energía'!AC46*1000000000)/'Balance Energético (u.físicas)'!AD$62)/1000)/'Balance Energético (u.físicas)'!AD$63)/1000</f>
        <v>0</v>
      </c>
      <c r="AF52" s="271"/>
    </row>
    <row r="53" spans="2:32">
      <c r="B53" s="664"/>
      <c r="C53" s="110" t="s">
        <v>72</v>
      </c>
      <c r="D53" s="113">
        <f>+(((('Balance de energía'!C47*1000000000)/'Balance Energético (u.físicas)'!D$62)/1000)/'Balance Energético (u.físicas)'!D$63)/1000</f>
        <v>0</v>
      </c>
      <c r="E53" s="84">
        <f>+(((('Balance de energía'!D47*1000000000)/'Balance Energético (u.físicas)'!E$62)/1000)/'Balance Energético (u.físicas)'!E$63)/1000</f>
        <v>0</v>
      </c>
      <c r="F53" s="84">
        <f>+(((('Balance de energía'!E47*1000000000)/'Balance Energético (u.físicas)'!F$62)/1000)/'Balance Energético (u.físicas)'!F$63)/1000</f>
        <v>0</v>
      </c>
      <c r="G53" s="84">
        <f>+(((('Balance de energía'!F47*1000000000)/'Balance Energético (u.físicas)'!G$62)/1000)/'Balance Energético (u.físicas)'!G$63)/1000</f>
        <v>0</v>
      </c>
      <c r="H53" s="84">
        <f>+(((('Balance de energía'!G47*1000000000)/'Balance Energético (u.físicas)'!H$62)/1000)/'Balance Energético (u.físicas)'!H$63)/1000</f>
        <v>0</v>
      </c>
      <c r="I53" s="84">
        <f>+(((('Balance de energía'!H47*1000000000)/'Balance Energético (u.físicas)'!I$62)/1000)/'Balance Energético (u.físicas)'!I$63)/1000</f>
        <v>0</v>
      </c>
      <c r="J53" s="84">
        <f>+(((('Balance de energía'!I47*1000000000)/'Balance Energético (u.físicas)'!J$62)/1000)/'Balance Energético (u.físicas)'!J$63)/1000</f>
        <v>0</v>
      </c>
      <c r="K53" s="84">
        <f>+(((('Balance de energía'!J47*1000000000)/'Balance Energético (u.físicas)'!K$62)/1000)/'Balance Energético (u.físicas)'!K$63)/1000</f>
        <v>0</v>
      </c>
      <c r="L53" s="114">
        <f>+(((('Balance de energía'!K47*1000000000)/'Balance Energético (u.físicas)'!L$62)/1000)/'Balance Energético (u.físicas)'!L$63)/1000</f>
        <v>0</v>
      </c>
      <c r="M53" s="84">
        <f>+(((('Balance de energía'!L47*1000000000)/'Balance Energético (u.físicas)'!M$62)/1000)/'Balance Energético (u.físicas)'!M$63)/1000</f>
        <v>11.363509000000001</v>
      </c>
      <c r="N53" s="84">
        <f>+(((('Balance de energía'!M47*1000000000)/'Balance Energético (u.físicas)'!N$62)/1000)/'Balance Energético (u.físicas)'!N$63)/1000</f>
        <v>0</v>
      </c>
      <c r="O53" s="84">
        <f>+(((('Balance de energía'!N47*1000000000)/'Balance Energético (u.físicas)'!O$62)/1000)/'Balance Energético (u.físicas)'!O$63)/1000</f>
        <v>0.52519999999999989</v>
      </c>
      <c r="P53" s="84">
        <f>+(((('Balance de energía'!O47*1000000000)/'Balance Energético (u.físicas)'!P$62)/1000)/'Balance Energético (u.físicas)'!P$63)/1000</f>
        <v>0</v>
      </c>
      <c r="Q53" s="84">
        <f>+(((('Balance de energía'!P47*1000000000)/'Balance Energético (u.físicas)'!Q$62)/1000)/'Balance Energético (u.físicas)'!Q$63)/1000</f>
        <v>0.11146135000000001</v>
      </c>
      <c r="R53" s="84">
        <f>+(((('Balance de energía'!Q47*1000000000)/'Balance Energético (u.físicas)'!R$62)/1000)/'Balance Energético (u.físicas)'!R$63)/1000</f>
        <v>8.1226070000000021</v>
      </c>
      <c r="S53" s="84">
        <f>+(((('Balance de energía'!R47*1000000000)/'Balance Energético (u.físicas)'!S$62)/1000)/'Balance Energético (u.físicas)'!S$63)/1000</f>
        <v>1288.6130760000005</v>
      </c>
      <c r="T53" s="84">
        <f>+(((('Balance de energía'!S47*1000000000)/'Balance Energético (u.físicas)'!T$62)/1000)/'Balance Energético (u.físicas)'!T$63)/1000</f>
        <v>0</v>
      </c>
      <c r="U53" s="84">
        <f>+(((('Balance de energía'!T47*1000000000)/'Balance Energético (u.físicas)'!U$62)/1000)/'Balance Energético (u.físicas)'!U$63)/1000</f>
        <v>0</v>
      </c>
      <c r="V53" s="84">
        <f>+(((('Balance de energía'!U47*1000000000)/'Balance Energético (u.físicas)'!V$62)/1000)/'Balance Energético (u.físicas)'!V$63)/1000</f>
        <v>0</v>
      </c>
      <c r="W53" s="84">
        <f>+(((('Balance de energía'!V47*1000000000)/'Balance Energético (u.físicas)'!W$62)/1000)/'Balance Energético (u.físicas)'!W$63)/1000</f>
        <v>0</v>
      </c>
      <c r="X53" s="121">
        <f>+(((('Balance de energía'!W47*1000000000)/'Balance Energético (u.físicas)'!X$62)/1000)/'Balance Energético (u.físicas)'!X$63)/1000</f>
        <v>0</v>
      </c>
      <c r="Y53" s="84">
        <f>+(((('Balance de energía'!X47*1000000000)/'Balance Energético (u.físicas)'!Y$62)/1000)/'Balance Energético (u.físicas)'!Y$63)/1000</f>
        <v>0</v>
      </c>
      <c r="Z53" s="84">
        <f>+(((('Balance de energía'!Y47*1000000000)/'Balance Energético (u.físicas)'!Z$62)/1000)/'Balance Energético (u.físicas)'!Z$63)/1000</f>
        <v>0</v>
      </c>
      <c r="AA53" s="84">
        <f>+(((('Balance de energía'!Z47*1000000000)/'Balance Energético (u.físicas)'!AA$62)/1000)/'Balance Energético (u.físicas)'!AA$63)/1000</f>
        <v>0</v>
      </c>
      <c r="AB53" s="1">
        <f>+(((('Balance de energía'!AA47*1000000000)/'Balance Energético (u.físicas)'!AB$62)/1000)/'Balance Energético (u.físicas)'!AB$63)/1000</f>
        <v>0</v>
      </c>
      <c r="AC53" s="121">
        <f>+(((('Balance de energía'!AB47*1000000000)/'Balance Energético (u.físicas)'!AC$62)/1000)/'Balance Energético (u.físicas)'!AC$63)/1000</f>
        <v>0</v>
      </c>
      <c r="AD53" s="121">
        <f>+(((('Balance de energía'!AC47*1000000000)/'Balance Energético (u.físicas)'!AD$62)/1000)/'Balance Energético (u.físicas)'!AD$63)/1000</f>
        <v>0</v>
      </c>
      <c r="AF53" s="272"/>
    </row>
    <row r="54" spans="2:32">
      <c r="B54" s="664"/>
      <c r="C54" s="14" t="s">
        <v>431</v>
      </c>
      <c r="D54" s="126">
        <f>+(((('Balance de energía'!C48*1000000000)/'Balance Energético (u.físicas)'!D$62)/1000)/'Balance Energético (u.físicas)'!D$63)/1000</f>
        <v>0</v>
      </c>
      <c r="E54" s="95">
        <f>+(((('Balance de energía'!D48*1000000000)/'Balance Energético (u.físicas)'!E$62)/1000)/'Balance Energético (u.físicas)'!E$63)/1000</f>
        <v>0</v>
      </c>
      <c r="F54" s="95">
        <f>+(((('Balance de energía'!E48*1000000000)/'Balance Energético (u.físicas)'!F$62)/1000)/'Balance Energético (u.físicas)'!F$63)/1000</f>
        <v>0</v>
      </c>
      <c r="G54" s="95">
        <f>+(((('Balance de energía'!F48*1000000000)/'Balance Energético (u.físicas)'!G$62)/1000)/'Balance Energético (u.físicas)'!G$63)/1000</f>
        <v>0</v>
      </c>
      <c r="H54" s="95">
        <f>+(((('Balance de energía'!G48*1000000000)/'Balance Energético (u.físicas)'!H$62)/1000)/'Balance Energético (u.físicas)'!H$63)/1000</f>
        <v>0</v>
      </c>
      <c r="I54" s="95">
        <f>+(((('Balance de energía'!H48*1000000000)/'Balance Energético (u.físicas)'!I$62)/1000)/'Balance Energético (u.físicas)'!I$63)/1000</f>
        <v>0</v>
      </c>
      <c r="J54" s="95">
        <f>+(((('Balance de energía'!I48*1000000000)/'Balance Energético (u.físicas)'!J$62)/1000)/'Balance Energético (u.físicas)'!J$63)/1000</f>
        <v>0</v>
      </c>
      <c r="K54" s="95">
        <f>+(((('Balance de energía'!J48*1000000000)/'Balance Energético (u.físicas)'!K$62)/1000)/'Balance Energético (u.físicas)'!K$63)/1000</f>
        <v>0</v>
      </c>
      <c r="L54" s="127">
        <f>+(((('Balance de energía'!K48*1000000000)/'Balance Energético (u.físicas)'!L$62)/1000)/'Balance Energético (u.físicas)'!L$63)/1000</f>
        <v>0</v>
      </c>
      <c r="M54" s="95">
        <f>+(((('Balance de energía'!L48*1000000000)/'Balance Energético (u.físicas)'!M$62)/1000)/'Balance Energético (u.físicas)'!M$63)/1000</f>
        <v>3.1500000000000007E-4</v>
      </c>
      <c r="N54" s="95">
        <f>+(((('Balance de energía'!M48*1000000000)/'Balance Energético (u.físicas)'!N$62)/1000)/'Balance Energético (u.físicas)'!N$63)/1000</f>
        <v>0</v>
      </c>
      <c r="O54" s="95">
        <f>+(((('Balance de energía'!N48*1000000000)/'Balance Energético (u.físicas)'!O$62)/1000)/'Balance Energético (u.físicas)'!O$63)/1000</f>
        <v>0</v>
      </c>
      <c r="P54" s="95">
        <f>+(((('Balance de energía'!O48*1000000000)/'Balance Energético (u.físicas)'!P$62)/1000)/'Balance Energético (u.físicas)'!P$63)/1000</f>
        <v>0</v>
      </c>
      <c r="Q54" s="95">
        <f>+(((('Balance de energía'!P48*1000000000)/'Balance Energético (u.físicas)'!Q$62)/1000)/'Balance Energético (u.físicas)'!Q$63)/1000</f>
        <v>3.9933999999999997E-2</v>
      </c>
      <c r="R54" s="95">
        <f>+(((('Balance de energía'!Q48*1000000000)/'Balance Energético (u.físicas)'!R$62)/1000)/'Balance Energético (u.físicas)'!R$63)/1000</f>
        <v>0</v>
      </c>
      <c r="S54" s="95">
        <f>+(((('Balance de energía'!R48*1000000000)/'Balance Energético (u.físicas)'!S$62)/1000)/'Balance Energético (u.físicas)'!S$63)/1000</f>
        <v>0</v>
      </c>
      <c r="T54" s="95">
        <f>+(((('Balance de energía'!S48*1000000000)/'Balance Energético (u.físicas)'!T$62)/1000)/'Balance Energético (u.físicas)'!T$63)/1000</f>
        <v>0</v>
      </c>
      <c r="U54" s="95">
        <f>+(((('Balance de energía'!T48*1000000000)/'Balance Energético (u.físicas)'!U$62)/1000)/'Balance Energético (u.físicas)'!U$63)/1000</f>
        <v>0</v>
      </c>
      <c r="V54" s="95">
        <f>+(((('Balance de energía'!U48*1000000000)/'Balance Energético (u.físicas)'!V$62)/1000)/'Balance Energético (u.físicas)'!V$63)/1000</f>
        <v>0</v>
      </c>
      <c r="W54" s="95">
        <f>+(((('Balance de energía'!V48*1000000000)/'Balance Energético (u.físicas)'!W$62)/1000)/'Balance Energético (u.físicas)'!W$63)/1000</f>
        <v>0</v>
      </c>
      <c r="X54" s="128">
        <f>+(((('Balance de energía'!W48*1000000000)/'Balance Energético (u.físicas)'!X$62)/1000)/'Balance Energético (u.físicas)'!X$63)/1000</f>
        <v>421.14302360799996</v>
      </c>
      <c r="Y54" s="95">
        <f>+(((('Balance de energía'!X48*1000000000)/'Balance Energético (u.físicas)'!Y$62)/1000)/'Balance Energético (u.físicas)'!Y$63)/1000</f>
        <v>0</v>
      </c>
      <c r="Z54" s="95">
        <f>+(((('Balance de energía'!Y48*1000000000)/'Balance Energético (u.físicas)'!Z$62)/1000)/'Balance Energético (u.físicas)'!Z$63)/1000</f>
        <v>0</v>
      </c>
      <c r="AA54" s="95">
        <f>+(((('Balance de energía'!Z48*1000000000)/'Balance Energético (u.físicas)'!AA$62)/1000)/'Balance Energético (u.físicas)'!AA$63)/1000</f>
        <v>0</v>
      </c>
      <c r="AB54" s="36">
        <f>+(((('Balance de energía'!AA48*1000000000)/'Balance Energético (u.físicas)'!AB$62)/1000)/'Balance Energético (u.físicas)'!AB$63)/1000</f>
        <v>0</v>
      </c>
      <c r="AC54" s="128">
        <f>+(((('Balance de energía'!AB48*1000000000)/'Balance Energético (u.físicas)'!AC$62)/1000)/'Balance Energético (u.físicas)'!AC$63)/1000</f>
        <v>0</v>
      </c>
      <c r="AD54" s="128">
        <f>+(((('Balance de energía'!AC48*1000000000)/'Balance Energético (u.físicas)'!AD$62)/1000)/'Balance Energético (u.físicas)'!AD$63)/1000</f>
        <v>0</v>
      </c>
      <c r="AF54" s="272"/>
    </row>
    <row r="55" spans="2:32">
      <c r="B55" s="664"/>
      <c r="C55" s="41" t="s">
        <v>73</v>
      </c>
      <c r="D55" s="111">
        <f>+(((('Balance de energía'!C49*1000000000)/'Balance Energético (u.físicas)'!D$62)/1000)/'Balance Energético (u.físicas)'!D$63)/1000</f>
        <v>0</v>
      </c>
      <c r="E55" s="83">
        <f>+(((('Balance de energía'!D49*1000000000)/'Balance Energético (u.físicas)'!E$62)/1000)/'Balance Energético (u.físicas)'!E$63)/1000</f>
        <v>767.95175689797657</v>
      </c>
      <c r="F55" s="83">
        <f>+(((('Balance de energía'!E49*1000000000)/'Balance Energético (u.físicas)'!F$62)/1000)/'Balance Energético (u.físicas)'!F$63)/1000</f>
        <v>0</v>
      </c>
      <c r="G55" s="83">
        <f>+(((('Balance de energía'!F49*1000000000)/'Balance Energético (u.físicas)'!G$62)/1000)/'Balance Energético (u.físicas)'!G$63)/1000</f>
        <v>5029.6132978102705</v>
      </c>
      <c r="H55" s="83">
        <f>+(((('Balance de energía'!G49*1000000000)/'Balance Energético (u.físicas)'!H$62)/1000)/'Balance Energético (u.físicas)'!H$63)/1000</f>
        <v>0</v>
      </c>
      <c r="I55" s="83">
        <f>+(((('Balance de energía'!H49*1000000000)/'Balance Energético (u.físicas)'!I$62)/1000)/'Balance Energético (u.físicas)'!I$63)/1000</f>
        <v>0</v>
      </c>
      <c r="J55" s="83">
        <f>+(((('Balance de energía'!I49*1000000000)/'Balance Energético (u.físicas)'!J$62)/1000)/'Balance Energético (u.físicas)'!J$63)/1000</f>
        <v>0</v>
      </c>
      <c r="K55" s="83">
        <f>+(((('Balance de energía'!J49*1000000000)/'Balance Energético (u.físicas)'!K$62)/1000)/'Balance Energético (u.físicas)'!K$63)/1000</f>
        <v>16.576701</v>
      </c>
      <c r="L55" s="112">
        <f>+(((('Balance de energía'!K49*1000000000)/'Balance Energético (u.físicas)'!L$62)/1000)/'Balance Energético (u.físicas)'!L$63)/1000</f>
        <v>0</v>
      </c>
      <c r="M55" s="83">
        <f>+(((('Balance de energía'!L49*1000000000)/'Balance Energético (u.físicas)'!M$62)/1000)/'Balance Energético (u.físicas)'!M$63)/1000</f>
        <v>566.1705819153434</v>
      </c>
      <c r="N55" s="83">
        <f>+(((('Balance de energía'!M49*1000000000)/'Balance Energético (u.físicas)'!N$62)/1000)/'Balance Energético (u.físicas)'!N$63)/1000</f>
        <v>10.27375629</v>
      </c>
      <c r="O55" s="83">
        <f>+(((('Balance de energía'!N49*1000000000)/'Balance Energético (u.físicas)'!O$62)/1000)/'Balance Energético (u.físicas)'!O$63)/1000</f>
        <v>0</v>
      </c>
      <c r="P55" s="83">
        <f>+(((('Balance de energía'!O49*1000000000)/'Balance Energético (u.físicas)'!P$62)/1000)/'Balance Energético (u.físicas)'!P$63)/1000</f>
        <v>142.581459</v>
      </c>
      <c r="Q55" s="83">
        <f>+(((('Balance de energía'!P49*1000000000)/'Balance Energético (u.físicas)'!Q$62)/1000)/'Balance Energético (u.físicas)'!Q$63)/1000</f>
        <v>1017.8182192580003</v>
      </c>
      <c r="R55" s="83">
        <f>+(((('Balance de energía'!Q49*1000000000)/'Balance Energético (u.físicas)'!R$62)/1000)/'Balance Energético (u.físicas)'!R$63)/1000</f>
        <v>0.10281</v>
      </c>
      <c r="S55" s="83">
        <f>+(((('Balance de energía'!R49*1000000000)/'Balance Energético (u.físicas)'!S$62)/1000)/'Balance Energético (u.físicas)'!S$63)/1000</f>
        <v>4.2229560000000008</v>
      </c>
      <c r="T55" s="83">
        <f>+(((('Balance de energía'!S49*1000000000)/'Balance Energético (u.físicas)'!T$62)/1000)/'Balance Energético (u.físicas)'!T$63)/1000</f>
        <v>0</v>
      </c>
      <c r="U55" s="83">
        <f>+(((('Balance de energía'!T49*1000000000)/'Balance Energético (u.físicas)'!U$62)/1000)/'Balance Energético (u.físicas)'!U$63)/1000</f>
        <v>0</v>
      </c>
      <c r="V55" s="83">
        <f>+(((('Balance de energía'!U49*1000000000)/'Balance Energético (u.físicas)'!V$62)/1000)/'Balance Energético (u.físicas)'!V$63)/1000</f>
        <v>0</v>
      </c>
      <c r="W55" s="83">
        <f>+(((('Balance de energía'!V49*1000000000)/'Balance Energético (u.físicas)'!W$62)/1000)/'Balance Energético (u.físicas)'!W$63)/1000</f>
        <v>0</v>
      </c>
      <c r="X55" s="120">
        <f>+(((('Balance de energía'!W49*1000000000)/'Balance Energético (u.físicas)'!X$62)/1000)/'Balance Energético (u.físicas)'!X$63)/1000</f>
        <v>24420.777885760002</v>
      </c>
      <c r="Y55" s="83">
        <f>+(((('Balance de energía'!X49*1000000000)/'Balance Energético (u.físicas)'!Y$62)/1000)/'Balance Energético (u.físicas)'!Y$63)/1000</f>
        <v>0</v>
      </c>
      <c r="Z55" s="83">
        <f>+(((('Balance de energía'!Y49*1000000000)/'Balance Energético (u.físicas)'!Z$62)/1000)/'Balance Energético (u.físicas)'!Z$63)/1000</f>
        <v>0</v>
      </c>
      <c r="AA55" s="83">
        <f>+(((('Balance de energía'!Z49*1000000000)/'Balance Energético (u.físicas)'!AA$62)/1000)/'Balance Energético (u.físicas)'!AA$63)/1000</f>
        <v>0</v>
      </c>
      <c r="AB55" s="83">
        <f>+(((('Balance de energía'!AA49*1000000000)/'Balance Energético (u.físicas)'!AB$62)/1000)/'Balance Energético (u.físicas)'!AB$63)/1000</f>
        <v>0</v>
      </c>
      <c r="AC55" s="120">
        <f>+(((('Balance de energía'!AB49*1000000000)/'Balance Energético (u.físicas)'!AC$62)/1000)/'Balance Energético (u.físicas)'!AC$63)/1000</f>
        <v>3.0731121760869566</v>
      </c>
      <c r="AD55" s="120">
        <f>+(((('Balance de energía'!AC49*1000000000)/'Balance Energético (u.físicas)'!AD$62)/1000)/'Balance Energético (u.físicas)'!AD$63)/1000</f>
        <v>0</v>
      </c>
      <c r="AF55" s="271"/>
    </row>
    <row r="56" spans="2:32">
      <c r="B56" s="664"/>
      <c r="C56" s="110" t="s">
        <v>74</v>
      </c>
      <c r="D56" s="113">
        <f>+(((('Balance de energía'!C50*1000000000)/'Balance Energético (u.físicas)'!D$62)/1000)/'Balance Energético (u.físicas)'!D$63)/1000</f>
        <v>0</v>
      </c>
      <c r="E56" s="84">
        <f>+(((('Balance de energía'!D50*1000000000)/'Balance Energético (u.físicas)'!E$62)/1000)/'Balance Energético (u.físicas)'!E$63)/1000</f>
        <v>154.02630989797666</v>
      </c>
      <c r="F56" s="84">
        <f>+(((('Balance de energía'!E50*1000000000)/'Balance Energético (u.físicas)'!F$62)/1000)/'Balance Energético (u.físicas)'!F$63)/1000</f>
        <v>0</v>
      </c>
      <c r="G56" s="84">
        <f>+(((('Balance de energía'!F50*1000000000)/'Balance Energético (u.físicas)'!G$62)/1000)/'Balance Energético (u.físicas)'!G$63)/1000</f>
        <v>15.685461339362998</v>
      </c>
      <c r="H56" s="84">
        <f>+(((('Balance de energía'!G50*1000000000)/'Balance Energético (u.físicas)'!H$62)/1000)/'Balance Energético (u.físicas)'!H$63)/1000</f>
        <v>0</v>
      </c>
      <c r="I56" s="84">
        <f>+(((('Balance de energía'!H50*1000000000)/'Balance Energético (u.físicas)'!I$62)/1000)/'Balance Energético (u.físicas)'!I$63)/1000</f>
        <v>0</v>
      </c>
      <c r="J56" s="84">
        <f>+(((('Balance de energía'!I50*1000000000)/'Balance Energético (u.físicas)'!J$62)/1000)/'Balance Energético (u.físicas)'!J$63)/1000</f>
        <v>0</v>
      </c>
      <c r="K56" s="84">
        <f>+(((('Balance de energía'!J50*1000000000)/'Balance Energético (u.físicas)'!K$62)/1000)/'Balance Energético (u.físicas)'!K$63)/1000</f>
        <v>6.181629</v>
      </c>
      <c r="L56" s="114">
        <f>+(((('Balance de energía'!K50*1000000000)/'Balance Energético (u.físicas)'!L$62)/1000)/'Balance Energético (u.físicas)'!L$63)/1000</f>
        <v>0</v>
      </c>
      <c r="M56" s="84">
        <f>+(((('Balance de energía'!L50*1000000000)/'Balance Energético (u.físicas)'!M$62)/1000)/'Balance Energético (u.físicas)'!M$63)/1000</f>
        <v>513.71947308283256</v>
      </c>
      <c r="N56" s="84">
        <f>+(((('Balance de energía'!M50*1000000000)/'Balance Energético (u.físicas)'!N$62)/1000)/'Balance Energético (u.físicas)'!N$63)/1000</f>
        <v>10.27375629</v>
      </c>
      <c r="O56" s="84">
        <f>+(((('Balance de energía'!N50*1000000000)/'Balance Energético (u.físicas)'!O$62)/1000)/'Balance Energético (u.físicas)'!O$63)/1000</f>
        <v>0</v>
      </c>
      <c r="P56" s="84">
        <f>+(((('Balance de energía'!O50*1000000000)/'Balance Energético (u.físicas)'!P$62)/1000)/'Balance Energético (u.físicas)'!P$63)/1000</f>
        <v>4.4726709999999992</v>
      </c>
      <c r="Q56" s="84">
        <f>+(((('Balance de energía'!P50*1000000000)/'Balance Energético (u.físicas)'!Q$62)/1000)/'Balance Energético (u.físicas)'!Q$63)/1000</f>
        <v>161.654114359</v>
      </c>
      <c r="R56" s="84">
        <f>+(((('Balance de energía'!Q50*1000000000)/'Balance Energético (u.físicas)'!R$62)/1000)/'Balance Energético (u.físicas)'!R$63)/1000</f>
        <v>3.2431000000000008E-2</v>
      </c>
      <c r="S56" s="84">
        <f>+(((('Balance de energía'!R50*1000000000)/'Balance Energético (u.físicas)'!S$62)/1000)/'Balance Energético (u.físicas)'!S$63)/1000</f>
        <v>2.6286719999999999</v>
      </c>
      <c r="T56" s="84">
        <f>+(((('Balance de energía'!S50*1000000000)/'Balance Energético (u.físicas)'!T$62)/1000)/'Balance Energético (u.físicas)'!T$63)/1000</f>
        <v>0</v>
      </c>
      <c r="U56" s="84">
        <f>+(((('Balance de energía'!T50*1000000000)/'Balance Energético (u.físicas)'!U$62)/1000)/'Balance Energético (u.físicas)'!U$63)/1000</f>
        <v>0</v>
      </c>
      <c r="V56" s="84">
        <f>+(((('Balance de energía'!U50*1000000000)/'Balance Energético (u.físicas)'!V$62)/1000)/'Balance Energético (u.físicas)'!V$63)/1000</f>
        <v>0</v>
      </c>
      <c r="W56" s="84">
        <f>+(((('Balance de energía'!V50*1000000000)/'Balance Energético (u.físicas)'!W$62)/1000)/'Balance Energético (u.físicas)'!W$63)/1000</f>
        <v>0</v>
      </c>
      <c r="X56" s="121">
        <f>+(((('Balance de energía'!W50*1000000000)/'Balance Energético (u.físicas)'!X$62)/1000)/'Balance Energético (u.físicas)'!X$63)/1000</f>
        <v>8738.6732365199987</v>
      </c>
      <c r="Y56" s="84">
        <f>+(((('Balance de energía'!X50*1000000000)/'Balance Energético (u.físicas)'!Y$62)/1000)/'Balance Energético (u.físicas)'!Y$63)/1000</f>
        <v>0</v>
      </c>
      <c r="Z56" s="84">
        <f>+(((('Balance de energía'!Y50*1000000000)/'Balance Energético (u.físicas)'!Z$62)/1000)/'Balance Energético (u.físicas)'!Z$63)/1000</f>
        <v>0</v>
      </c>
      <c r="AA56" s="84">
        <f>+(((('Balance de energía'!Z50*1000000000)/'Balance Energético (u.físicas)'!AA$62)/1000)/'Balance Energético (u.físicas)'!AA$63)/1000</f>
        <v>0</v>
      </c>
      <c r="AB56" s="1">
        <f>+(((('Balance de energía'!AA50*1000000000)/'Balance Energético (u.físicas)'!AB$62)/1000)/'Balance Energético (u.físicas)'!AB$63)/1000</f>
        <v>0</v>
      </c>
      <c r="AC56" s="121">
        <f>+(((('Balance de energía'!AB50*1000000000)/'Balance Energético (u.físicas)'!AC$62)/1000)/'Balance Energético (u.físicas)'!AC$63)/1000</f>
        <v>2.1220980434782606E-2</v>
      </c>
      <c r="AD56" s="121">
        <f>+(((('Balance de energía'!AC50*1000000000)/'Balance Energético (u.físicas)'!AD$62)/1000)/'Balance Energético (u.físicas)'!AD$63)/1000</f>
        <v>0</v>
      </c>
      <c r="AF56" s="271"/>
    </row>
    <row r="57" spans="2:32">
      <c r="B57" s="664"/>
      <c r="C57" s="110" t="s">
        <v>75</v>
      </c>
      <c r="D57" s="113">
        <f>+(((('Balance de energía'!C51*1000000000)/'Balance Energético (u.físicas)'!D$62)/1000)/'Balance Energético (u.físicas)'!D$63)/1000</f>
        <v>0</v>
      </c>
      <c r="E57" s="84">
        <f>+(((('Balance de energía'!D51*1000000000)/'Balance Energético (u.físicas)'!E$62)/1000)/'Balance Energético (u.físicas)'!E$63)/1000</f>
        <v>44.418313000000005</v>
      </c>
      <c r="F57" s="84">
        <f>+(((('Balance de energía'!E51*1000000000)/'Balance Energético (u.físicas)'!F$62)/1000)/'Balance Energético (u.físicas)'!F$63)/1000</f>
        <v>0</v>
      </c>
      <c r="G57" s="84">
        <f>+(((('Balance de energía'!F51*1000000000)/'Balance Energético (u.físicas)'!G$62)/1000)/'Balance Energético (u.físicas)'!G$63)/1000</f>
        <v>16.979438723249935</v>
      </c>
      <c r="H57" s="84">
        <f>+(((('Balance de energía'!G51*1000000000)/'Balance Energético (u.físicas)'!H$62)/1000)/'Balance Energético (u.físicas)'!H$63)/1000</f>
        <v>0</v>
      </c>
      <c r="I57" s="84">
        <f>+(((('Balance de energía'!H51*1000000000)/'Balance Energético (u.físicas)'!I$62)/1000)/'Balance Energético (u.físicas)'!I$63)/1000</f>
        <v>0</v>
      </c>
      <c r="J57" s="84">
        <f>+(((('Balance de energía'!I51*1000000000)/'Balance Energético (u.físicas)'!J$62)/1000)/'Balance Energético (u.físicas)'!J$63)/1000</f>
        <v>0</v>
      </c>
      <c r="K57" s="84">
        <f>+(((('Balance de energía'!J51*1000000000)/'Balance Energético (u.físicas)'!K$62)/1000)/'Balance Energético (u.físicas)'!K$63)/1000</f>
        <v>0</v>
      </c>
      <c r="L57" s="114">
        <f>+(((('Balance de energía'!K51*1000000000)/'Balance Energético (u.físicas)'!L$62)/1000)/'Balance Energético (u.físicas)'!L$63)/1000</f>
        <v>0</v>
      </c>
      <c r="M57" s="84">
        <f>+(((('Balance de energía'!L51*1000000000)/'Balance Energético (u.físicas)'!M$62)/1000)/'Balance Energético (u.físicas)'!M$63)/1000</f>
        <v>45.945641000000002</v>
      </c>
      <c r="N57" s="84">
        <f>+(((('Balance de energía'!M51*1000000000)/'Balance Energético (u.físicas)'!N$62)/1000)/'Balance Energético (u.físicas)'!N$63)/1000</f>
        <v>0</v>
      </c>
      <c r="O57" s="84">
        <f>+(((('Balance de energía'!N51*1000000000)/'Balance Energético (u.físicas)'!O$62)/1000)/'Balance Energético (u.físicas)'!O$63)/1000</f>
        <v>0</v>
      </c>
      <c r="P57" s="84">
        <f>+(((('Balance de energía'!O51*1000000000)/'Balance Energético (u.físicas)'!P$62)/1000)/'Balance Energético (u.físicas)'!P$63)/1000</f>
        <v>2.0000000000000004E-4</v>
      </c>
      <c r="Q57" s="84">
        <f>+(((('Balance de energía'!P51*1000000000)/'Balance Energético (u.físicas)'!Q$62)/1000)/'Balance Energético (u.físicas)'!Q$63)/1000</f>
        <v>20.847188000000003</v>
      </c>
      <c r="R57" s="84">
        <f>+(((('Balance de energía'!Q51*1000000000)/'Balance Energético (u.físicas)'!R$62)/1000)/'Balance Energético (u.físicas)'!R$63)/1000</f>
        <v>7.0379000000000011E-2</v>
      </c>
      <c r="S57" s="84">
        <f>+(((('Balance de energía'!R51*1000000000)/'Balance Energético (u.físicas)'!S$62)/1000)/'Balance Energético (u.físicas)'!S$63)/1000</f>
        <v>1.594284</v>
      </c>
      <c r="T57" s="84">
        <f>+(((('Balance de energía'!S51*1000000000)/'Balance Energético (u.físicas)'!T$62)/1000)/'Balance Energético (u.físicas)'!T$63)/1000</f>
        <v>0</v>
      </c>
      <c r="U57" s="84">
        <f>+(((('Balance de energía'!T51*1000000000)/'Balance Energético (u.físicas)'!U$62)/1000)/'Balance Energético (u.físicas)'!U$63)/1000</f>
        <v>0</v>
      </c>
      <c r="V57" s="84">
        <f>+(((('Balance de energía'!U51*1000000000)/'Balance Energético (u.físicas)'!V$62)/1000)/'Balance Energético (u.físicas)'!V$63)/1000</f>
        <v>0</v>
      </c>
      <c r="W57" s="84">
        <f>+(((('Balance de energía'!V51*1000000000)/'Balance Energético (u.físicas)'!W$62)/1000)/'Balance Energético (u.físicas)'!W$63)/1000</f>
        <v>0</v>
      </c>
      <c r="X57" s="121">
        <f>+(((('Balance de energía'!W51*1000000000)/'Balance Energético (u.físicas)'!X$62)/1000)/'Balance Energético (u.físicas)'!X$63)/1000</f>
        <v>2133.9460216700008</v>
      </c>
      <c r="Y57" s="84">
        <f>+(((('Balance de energía'!X51*1000000000)/'Balance Energético (u.físicas)'!Y$62)/1000)/'Balance Energético (u.físicas)'!Y$63)/1000</f>
        <v>0</v>
      </c>
      <c r="Z57" s="84">
        <f>+(((('Balance de energía'!Y51*1000000000)/'Balance Energético (u.físicas)'!Z$62)/1000)/'Balance Energético (u.físicas)'!Z$63)/1000</f>
        <v>0</v>
      </c>
      <c r="AA57" s="84">
        <f>+(((('Balance de energía'!Z51*1000000000)/'Balance Energético (u.físicas)'!AA$62)/1000)/'Balance Energético (u.físicas)'!AA$63)/1000</f>
        <v>0</v>
      </c>
      <c r="AB57" s="1">
        <f>+(((('Balance de energía'!AA51*1000000000)/'Balance Energético (u.físicas)'!AB$62)/1000)/'Balance Energético (u.físicas)'!AB$63)/1000</f>
        <v>0</v>
      </c>
      <c r="AC57" s="121">
        <f>+(((('Balance de energía'!AB51*1000000000)/'Balance Energético (u.físicas)'!AC$62)/1000)/'Balance Energético (u.físicas)'!AC$63)/1000</f>
        <v>0</v>
      </c>
      <c r="AD57" s="121">
        <f>+(((('Balance de energía'!AC51*1000000000)/'Balance Energético (u.físicas)'!AD$62)/1000)/'Balance Energético (u.físicas)'!AD$63)/1000</f>
        <v>0</v>
      </c>
      <c r="AF57" s="271"/>
    </row>
    <row r="58" spans="2:32">
      <c r="B58" s="664"/>
      <c r="C58" s="110" t="s">
        <v>432</v>
      </c>
      <c r="D58" s="113">
        <f>+(((('Balance de energía'!C52*1000000000)/'Balance Energético (u.físicas)'!D$62)/1000)/'Balance Energético (u.físicas)'!D$63)/1000</f>
        <v>0</v>
      </c>
      <c r="E58" s="84">
        <f>+(((('Balance de energía'!D52*1000000000)/'Balance Energético (u.físicas)'!E$62)/1000)/'Balance Energético (u.físicas)'!E$63)/1000</f>
        <v>0</v>
      </c>
      <c r="F58" s="84">
        <f>+(((('Balance de energía'!E52*1000000000)/'Balance Energético (u.físicas)'!F$62)/1000)/'Balance Energético (u.físicas)'!F$63)/1000</f>
        <v>0</v>
      </c>
      <c r="G58" s="84">
        <f>+(((('Balance de energía'!F52*1000000000)/'Balance Energético (u.físicas)'!G$62)/1000)/'Balance Energético (u.físicas)'!G$63)/1000</f>
        <v>1.1739999999999999E-2</v>
      </c>
      <c r="H58" s="84">
        <f>+(((('Balance de energía'!G52*1000000000)/'Balance Energético (u.físicas)'!H$62)/1000)/'Balance Energético (u.físicas)'!H$63)/1000</f>
        <v>0</v>
      </c>
      <c r="I58" s="84">
        <f>+(((('Balance de energía'!H52*1000000000)/'Balance Energético (u.físicas)'!I$62)/1000)/'Balance Energético (u.físicas)'!I$63)/1000</f>
        <v>0</v>
      </c>
      <c r="J58" s="84">
        <f>+(((('Balance de energía'!I52*1000000000)/'Balance Energético (u.físicas)'!J$62)/1000)/'Balance Energético (u.físicas)'!J$63)/1000</f>
        <v>0</v>
      </c>
      <c r="K58" s="84">
        <f>+(((('Balance de energía'!J52*1000000000)/'Balance Energético (u.físicas)'!K$62)/1000)/'Balance Energético (u.físicas)'!K$63)/1000</f>
        <v>8.9667900000000031</v>
      </c>
      <c r="L58" s="114">
        <f>+(((('Balance de energía'!K52*1000000000)/'Balance Energético (u.físicas)'!L$62)/1000)/'Balance Energético (u.físicas)'!L$63)/1000</f>
        <v>0</v>
      </c>
      <c r="M58" s="84">
        <f>+(((('Balance de energía'!L52*1000000000)/'Balance Energético (u.físicas)'!M$62)/1000)/'Balance Energético (u.físicas)'!M$63)/1000</f>
        <v>6.50546783251077</v>
      </c>
      <c r="N58" s="84">
        <f>+(((('Balance de energía'!M52*1000000000)/'Balance Energético (u.físicas)'!N$62)/1000)/'Balance Energético (u.físicas)'!N$63)/1000</f>
        <v>0</v>
      </c>
      <c r="O58" s="84">
        <f>+(((('Balance de energía'!N52*1000000000)/'Balance Energético (u.físicas)'!O$62)/1000)/'Balance Energético (u.físicas)'!O$63)/1000</f>
        <v>0</v>
      </c>
      <c r="P58" s="84">
        <f>+(((('Balance de energía'!O52*1000000000)/'Balance Energético (u.físicas)'!P$62)/1000)/'Balance Energético (u.físicas)'!P$63)/1000</f>
        <v>0</v>
      </c>
      <c r="Q58" s="84">
        <f>+(((('Balance de energía'!P52*1000000000)/'Balance Energético (u.físicas)'!Q$62)/1000)/'Balance Energético (u.físicas)'!Q$63)/1000</f>
        <v>0.26717000000000007</v>
      </c>
      <c r="R58" s="84">
        <f>+(((('Balance de energía'!Q52*1000000000)/'Balance Energético (u.físicas)'!R$62)/1000)/'Balance Energético (u.físicas)'!R$63)/1000</f>
        <v>0</v>
      </c>
      <c r="S58" s="84">
        <f>+(((('Balance de energía'!R52*1000000000)/'Balance Energético (u.físicas)'!S$62)/1000)/'Balance Energético (u.físicas)'!S$63)/1000</f>
        <v>0</v>
      </c>
      <c r="T58" s="84">
        <f>+(((('Balance de energía'!S52*1000000000)/'Balance Energético (u.físicas)'!T$62)/1000)/'Balance Energético (u.físicas)'!T$63)/1000</f>
        <v>0</v>
      </c>
      <c r="U58" s="84">
        <f>+(((('Balance de energía'!T52*1000000000)/'Balance Energético (u.físicas)'!U$62)/1000)/'Balance Energético (u.físicas)'!U$63)/1000</f>
        <v>0</v>
      </c>
      <c r="V58" s="84">
        <f>+(((('Balance de energía'!U52*1000000000)/'Balance Energético (u.físicas)'!V$62)/1000)/'Balance Energético (u.físicas)'!V$63)/1000</f>
        <v>0</v>
      </c>
      <c r="W58" s="84">
        <f>+(((('Balance de energía'!V52*1000000000)/'Balance Energético (u.físicas)'!W$62)/1000)/'Balance Energético (u.físicas)'!W$63)/1000</f>
        <v>0</v>
      </c>
      <c r="X58" s="121">
        <f>+(((('Balance de energía'!W52*1000000000)/'Balance Energético (u.físicas)'!X$62)/1000)/'Balance Energético (u.físicas)'!X$63)/1000</f>
        <v>974.96181148000005</v>
      </c>
      <c r="Y58" s="84">
        <f>+(((('Balance de energía'!X52*1000000000)/'Balance Energético (u.físicas)'!Y$62)/1000)/'Balance Energético (u.físicas)'!Y$63)/1000</f>
        <v>0</v>
      </c>
      <c r="Z58" s="84">
        <f>+(((('Balance de energía'!Y52*1000000000)/'Balance Energético (u.físicas)'!Z$62)/1000)/'Balance Energético (u.físicas)'!Z$63)/1000</f>
        <v>0</v>
      </c>
      <c r="AA58" s="84">
        <f>+(((('Balance de energía'!Z52*1000000000)/'Balance Energético (u.físicas)'!AA$62)/1000)/'Balance Energético (u.físicas)'!AA$63)/1000</f>
        <v>0</v>
      </c>
      <c r="AB58" s="1">
        <f>+(((('Balance de energía'!AA52*1000000000)/'Balance Energético (u.físicas)'!AB$62)/1000)/'Balance Energético (u.físicas)'!AB$63)/1000</f>
        <v>0</v>
      </c>
      <c r="AC58" s="121">
        <f>+(((('Balance de energía'!AB52*1000000000)/'Balance Energético (u.físicas)'!AC$62)/1000)/'Balance Energético (u.físicas)'!AC$63)/1000</f>
        <v>0</v>
      </c>
      <c r="AD58" s="121">
        <f>+(((('Balance de energía'!AC52*1000000000)/'Balance Energético (u.físicas)'!AD$62)/1000)/'Balance Energético (u.físicas)'!AD$63)/1000</f>
        <v>0</v>
      </c>
      <c r="AF58" s="271"/>
    </row>
    <row r="59" spans="2:32">
      <c r="B59" s="664"/>
      <c r="C59" s="14" t="s">
        <v>76</v>
      </c>
      <c r="D59" s="126">
        <f>+(((('Balance de energía'!C53*1000000000)/'Balance Energético (u.físicas)'!D$62)/1000)/'Balance Energético (u.físicas)'!D$63)/1000</f>
        <v>0</v>
      </c>
      <c r="E59" s="95">
        <f>+(((('Balance de energía'!D53*1000000000)/'Balance Energético (u.físicas)'!E$62)/1000)/'Balance Energético (u.físicas)'!E$63)/1000</f>
        <v>569.50713399999995</v>
      </c>
      <c r="F59" s="95">
        <f>+(((('Balance de energía'!E53*1000000000)/'Balance Energético (u.físicas)'!F$62)/1000)/'Balance Energético (u.físicas)'!F$63)/1000</f>
        <v>0</v>
      </c>
      <c r="G59" s="95">
        <f>+(((('Balance de energía'!F53*1000000000)/'Balance Energético (u.físicas)'!G$62)/1000)/'Balance Energético (u.físicas)'!G$63)/1000</f>
        <v>4996.9366577476567</v>
      </c>
      <c r="H59" s="95">
        <f>+(((('Balance de energía'!G53*1000000000)/'Balance Energético (u.físicas)'!H$62)/1000)/'Balance Energético (u.físicas)'!H$63)/1000</f>
        <v>0</v>
      </c>
      <c r="I59" s="95">
        <f>+(((('Balance de energía'!H53*1000000000)/'Balance Energético (u.físicas)'!I$62)/1000)/'Balance Energético (u.físicas)'!I$63)/1000</f>
        <v>0</v>
      </c>
      <c r="J59" s="95">
        <f>+(((('Balance de energía'!I53*1000000000)/'Balance Energético (u.físicas)'!J$62)/1000)/'Balance Energético (u.físicas)'!J$63)/1000</f>
        <v>0</v>
      </c>
      <c r="K59" s="95">
        <f>+(((('Balance de energía'!J53*1000000000)/'Balance Energético (u.físicas)'!K$62)/1000)/'Balance Energético (u.físicas)'!K$63)/1000</f>
        <v>1.4282819999999998</v>
      </c>
      <c r="L59" s="127">
        <f>+(((('Balance de energía'!K53*1000000000)/'Balance Energético (u.físicas)'!L$62)/1000)/'Balance Energético (u.físicas)'!L$63)/1000</f>
        <v>0</v>
      </c>
      <c r="M59" s="95">
        <f>+(((('Balance de energía'!L53*1000000000)/'Balance Energético (u.físicas)'!M$62)/1000)/'Balance Energético (u.físicas)'!M$63)/1000</f>
        <v>0</v>
      </c>
      <c r="N59" s="95">
        <f>+(((('Balance de energía'!M53*1000000000)/'Balance Energético (u.físicas)'!N$62)/1000)/'Balance Energético (u.físicas)'!N$63)/1000</f>
        <v>0</v>
      </c>
      <c r="O59" s="95">
        <f>+(((('Balance de energía'!N53*1000000000)/'Balance Energético (u.físicas)'!O$62)/1000)/'Balance Energético (u.físicas)'!O$63)/1000</f>
        <v>0</v>
      </c>
      <c r="P59" s="95">
        <f>+(((('Balance de energía'!O53*1000000000)/'Balance Energético (u.físicas)'!P$62)/1000)/'Balance Energético (u.físicas)'!P$63)/1000</f>
        <v>138.10858800000003</v>
      </c>
      <c r="Q59" s="95">
        <f>+(((('Balance de energía'!P53*1000000000)/'Balance Energético (u.físicas)'!Q$62)/1000)/'Balance Energético (u.físicas)'!Q$63)/1000</f>
        <v>835.04974689900041</v>
      </c>
      <c r="R59" s="95">
        <f>+(((('Balance de energía'!Q53*1000000000)/'Balance Energético (u.físicas)'!R$62)/1000)/'Balance Energético (u.físicas)'!R$63)/1000</f>
        <v>0</v>
      </c>
      <c r="S59" s="95">
        <f>+(((('Balance de energía'!R53*1000000000)/'Balance Energético (u.físicas)'!S$62)/1000)/'Balance Energético (u.físicas)'!S$63)/1000</f>
        <v>0</v>
      </c>
      <c r="T59" s="95">
        <f>+(((('Balance de energía'!S53*1000000000)/'Balance Energético (u.físicas)'!T$62)/1000)/'Balance Energético (u.físicas)'!T$63)/1000</f>
        <v>0</v>
      </c>
      <c r="U59" s="95">
        <f>+(((('Balance de energía'!T53*1000000000)/'Balance Energético (u.físicas)'!U$62)/1000)/'Balance Energético (u.físicas)'!U$63)/1000</f>
        <v>0</v>
      </c>
      <c r="V59" s="95">
        <f>+(((('Balance de energía'!U53*1000000000)/'Balance Energético (u.físicas)'!V$62)/1000)/'Balance Energético (u.físicas)'!V$63)/1000</f>
        <v>0</v>
      </c>
      <c r="W59" s="95">
        <f>+(((('Balance de energía'!V53*1000000000)/'Balance Energético (u.físicas)'!W$62)/1000)/'Balance Energético (u.físicas)'!W$63)/1000</f>
        <v>0</v>
      </c>
      <c r="X59" s="128">
        <f>+(((('Balance de energía'!W53*1000000000)/'Balance Energético (u.físicas)'!X$62)/1000)/'Balance Energético (u.físicas)'!X$63)/1000</f>
        <v>12573.19681609</v>
      </c>
      <c r="Y59" s="95">
        <f>+(((('Balance de energía'!X53*1000000000)/'Balance Energético (u.físicas)'!Y$62)/1000)/'Balance Energético (u.físicas)'!Y$63)/1000</f>
        <v>0</v>
      </c>
      <c r="Z59" s="95">
        <f>+(((('Balance de energía'!Y53*1000000000)/'Balance Energético (u.físicas)'!Z$62)/1000)/'Balance Energético (u.físicas)'!Z$63)/1000</f>
        <v>0</v>
      </c>
      <c r="AA59" s="95">
        <f>+(((('Balance de energía'!Z53*1000000000)/'Balance Energético (u.físicas)'!AA$62)/1000)/'Balance Energético (u.físicas)'!AA$63)/1000</f>
        <v>0</v>
      </c>
      <c r="AB59" s="36">
        <f>+(((('Balance de energía'!AA53*1000000000)/'Balance Energético (u.físicas)'!AB$62)/1000)/'Balance Energético (u.físicas)'!AB$63)/1000</f>
        <v>0</v>
      </c>
      <c r="AC59" s="128">
        <f>+(((('Balance de energía'!AB53*1000000000)/'Balance Energético (u.físicas)'!AC$62)/1000)/'Balance Energético (u.físicas)'!AC$63)/1000</f>
        <v>3.0518911956521739</v>
      </c>
      <c r="AD59" s="128">
        <f>+(((('Balance de energía'!AC53*1000000000)/'Balance Energético (u.físicas)'!AD$62)/1000)/'Balance Energético (u.físicas)'!AD$63)/1000</f>
        <v>0</v>
      </c>
      <c r="AF59" s="272"/>
    </row>
    <row r="60" spans="2:32">
      <c r="B60" s="665"/>
      <c r="C60" s="10" t="s">
        <v>77</v>
      </c>
      <c r="D60" s="37">
        <f>+(((('Balance de energía'!C54*1000000000)/'Balance Energético (u.físicas)'!D$62)/1000)/'Balance Energético (u.físicas)'!D$63)/1000</f>
        <v>0</v>
      </c>
      <c r="E60" s="37">
        <f>+(((('Balance de energía'!D54*1000000000)/'Balance Energético (u.físicas)'!E$62)/1000)/'Balance Energético (u.físicas)'!E$63)/1000</f>
        <v>0</v>
      </c>
      <c r="F60" s="37">
        <f>+(((('Balance de energía'!E54*1000000000)/'Balance Energético (u.físicas)'!F$62)/1000)/'Balance Energético (u.físicas)'!F$63)/1000</f>
        <v>0</v>
      </c>
      <c r="G60" s="37">
        <f>+(((('Balance de energía'!F54*1000000000)/'Balance Energético (u.físicas)'!G$62)/1000)/'Balance Energético (u.físicas)'!G$63)/1000</f>
        <v>0</v>
      </c>
      <c r="H60" s="37">
        <f>+(((('Balance de energía'!G54*1000000000)/'Balance Energético (u.físicas)'!H$62)/1000)/'Balance Energético (u.físicas)'!H$63)/1000</f>
        <v>0</v>
      </c>
      <c r="I60" s="37">
        <f>+(((('Balance de energía'!H54*1000000000)/'Balance Energético (u.físicas)'!I$62)/1000)/'Balance Energético (u.físicas)'!I$63)/1000</f>
        <v>0</v>
      </c>
      <c r="J60" s="37">
        <f>+(((('Balance de energía'!I54*1000000000)/'Balance Energético (u.físicas)'!J$62)/1000)/'Balance Energético (u.físicas)'!J$63)/1000</f>
        <v>0</v>
      </c>
      <c r="K60" s="37">
        <f>+(((('Balance de energía'!J54*1000000000)/'Balance Energético (u.físicas)'!K$62)/1000)/'Balance Energético (u.físicas)'!K$63)/1000</f>
        <v>0</v>
      </c>
      <c r="L60" s="38">
        <f>+(((('Balance de energía'!K54*1000000000)/'Balance Energético (u.físicas)'!L$62)/1000)/'Balance Energético (u.físicas)'!L$63)/1000</f>
        <v>0</v>
      </c>
      <c r="M60" s="37">
        <f>+(((('Balance de energía'!L54*1000000000)/'Balance Energético (u.físicas)'!M$62)/1000)/'Balance Energético (u.físicas)'!M$63)/1000</f>
        <v>0</v>
      </c>
      <c r="N60" s="37">
        <f>+(((('Balance de energía'!M54*1000000000)/'Balance Energético (u.físicas)'!N$62)/1000)/'Balance Energético (u.físicas)'!N$63)/1000</f>
        <v>0</v>
      </c>
      <c r="O60" s="37">
        <f>+(((('Balance de energía'!N54*1000000000)/'Balance Energético (u.físicas)'!O$62)/1000)/'Balance Energético (u.físicas)'!O$63)/1000</f>
        <v>0</v>
      </c>
      <c r="P60" s="37">
        <f>+(((('Balance de energía'!O54*1000000000)/'Balance Energético (u.físicas)'!P$62)/1000)/'Balance Energético (u.físicas)'!P$63)/1000</f>
        <v>0</v>
      </c>
      <c r="Q60" s="37">
        <f>+(((('Balance de energía'!P54*1000000000)/'Balance Energético (u.físicas)'!Q$62)/1000)/'Balance Energético (u.físicas)'!Q$63)/1000</f>
        <v>0</v>
      </c>
      <c r="R60" s="37">
        <f>+(((('Balance de energía'!Q54*1000000000)/'Balance Energético (u.físicas)'!R$62)/1000)/'Balance Energético (u.físicas)'!R$63)/1000</f>
        <v>0</v>
      </c>
      <c r="S60" s="37">
        <f>+(((('Balance de energía'!R54*1000000000)/'Balance Energético (u.físicas)'!S$62)/1000)/'Balance Energético (u.físicas)'!S$63)/1000</f>
        <v>0</v>
      </c>
      <c r="T60" s="37">
        <f>+(((('Balance de energía'!S54*1000000000)/'Balance Energético (u.físicas)'!T$62)/1000)/'Balance Energético (u.físicas)'!T$63)/1000</f>
        <v>0</v>
      </c>
      <c r="U60" s="37">
        <f>+(((('Balance de energía'!T54*1000000000)/'Balance Energético (u.físicas)'!U$62)/1000)/'Balance Energético (u.físicas)'!U$63)</f>
        <v>0</v>
      </c>
      <c r="V60" s="37">
        <f>+(((('Balance de energía'!U54*1000000000)/'Balance Energético (u.físicas)'!V$62)/1000)/'Balance Energético (u.físicas)'!V$63)/1000</f>
        <v>0</v>
      </c>
      <c r="W60" s="37">
        <f>+(((('Balance de energía'!V54*1000000000)/'Balance Energético (u.físicas)'!W$62)/1000)/'Balance Energético (u.físicas)'!W$63)/1000</f>
        <v>173.91502300269596</v>
      </c>
      <c r="X60" s="39">
        <f>+(((('Balance de energía'!W54*1000000000)/'Balance Energético (u.físicas)'!X$62)/1000)/'Balance Energético (u.físicas)'!X$63)/1000</f>
        <v>0</v>
      </c>
      <c r="Y60" s="37">
        <f>+(((('Balance de energía'!X54*1000000000)/'Balance Energético (u.físicas)'!Y$62)/1000)/'Balance Energético (u.físicas)'!Y$63)/1000</f>
        <v>0</v>
      </c>
      <c r="Z60" s="37">
        <f>+(((('Balance de energía'!Y54*1000000000)/'Balance Energético (u.físicas)'!Z$62)/1000)/'Balance Energético (u.físicas)'!Z$63)/1000</f>
        <v>0</v>
      </c>
      <c r="AA60" s="37">
        <f>+(((('Balance de energía'!Z54*1000000000)/'Balance Energético (u.físicas)'!AA$62)/1000)/'Balance Energético (u.físicas)'!AA$63)/1000</f>
        <v>0</v>
      </c>
      <c r="AB60" s="40">
        <f>+(((('Balance de energía'!AA54*1000000000)/'Balance Energético (u.físicas)'!AB$62)/1000)/'Balance Energético (u.físicas)'!AB$63)/1000</f>
        <v>0</v>
      </c>
      <c r="AC60" s="39">
        <f>+(((('Balance de energía'!AB54*1000000000)/'Balance Energético (u.físicas)'!AC$62)/1000)/'Balance Energético (u.físicas)'!AC$63)/1000</f>
        <v>0</v>
      </c>
      <c r="AD60" s="39">
        <f>+(((('Balance de energía'!AC54*1000000000)/'Balance Energético (u.físicas)'!AD$62)/1000)/'Balance Energético (u.físicas)'!AD$63)/1000</f>
        <v>0</v>
      </c>
    </row>
    <row r="61" spans="2:32">
      <c r="E61" s="277"/>
      <c r="F61" s="277"/>
      <c r="G61" s="277"/>
      <c r="J61" s="278"/>
      <c r="K61" s="278"/>
      <c r="L61" s="278"/>
      <c r="M61" s="278"/>
      <c r="N61" s="278"/>
      <c r="O61" s="278"/>
      <c r="P61" s="278"/>
      <c r="Q61" s="278"/>
    </row>
    <row r="62" spans="2:32" s="584" customFormat="1" hidden="1">
      <c r="C62" s="585" t="s">
        <v>317</v>
      </c>
      <c r="D62" s="586">
        <v>10862</v>
      </c>
      <c r="E62" s="587">
        <v>9341</v>
      </c>
      <c r="F62" s="588">
        <v>7000</v>
      </c>
      <c r="G62" s="586">
        <v>3500</v>
      </c>
      <c r="H62" s="589">
        <v>860</v>
      </c>
      <c r="I62" s="589">
        <v>860</v>
      </c>
      <c r="J62" s="589">
        <v>860</v>
      </c>
      <c r="K62" s="590">
        <v>5600</v>
      </c>
      <c r="L62" s="589">
        <v>860</v>
      </c>
      <c r="M62" s="590">
        <v>10900</v>
      </c>
      <c r="N62" s="591">
        <v>10500</v>
      </c>
      <c r="O62" s="591">
        <v>11200</v>
      </c>
      <c r="P62" s="591">
        <v>11100</v>
      </c>
      <c r="Q62" s="591">
        <v>12100</v>
      </c>
      <c r="R62" s="591">
        <v>11400</v>
      </c>
      <c r="S62" s="591">
        <v>11100</v>
      </c>
      <c r="T62" s="592">
        <v>11500</v>
      </c>
      <c r="U62" s="593">
        <v>4260</v>
      </c>
      <c r="V62" s="594">
        <v>7000</v>
      </c>
      <c r="W62" s="595">
        <v>9644</v>
      </c>
      <c r="X62" s="589">
        <v>860</v>
      </c>
      <c r="Y62" s="596">
        <v>7000</v>
      </c>
      <c r="Z62" s="597">
        <v>4.55</v>
      </c>
      <c r="AA62" s="594">
        <v>10400</v>
      </c>
      <c r="AB62" s="598">
        <v>0.72</v>
      </c>
      <c r="AC62" s="599">
        <v>4600</v>
      </c>
      <c r="AD62" s="592">
        <v>5413</v>
      </c>
    </row>
    <row r="63" spans="2:32" s="584" customFormat="1" hidden="1">
      <c r="C63" s="585" t="s">
        <v>318</v>
      </c>
      <c r="D63" s="586">
        <v>0.84794000000000003</v>
      </c>
      <c r="E63" s="600">
        <v>1</v>
      </c>
      <c r="F63" s="600">
        <v>1</v>
      </c>
      <c r="G63" s="586">
        <v>1</v>
      </c>
      <c r="H63" s="600">
        <v>1</v>
      </c>
      <c r="I63" s="600">
        <v>1</v>
      </c>
      <c r="J63" s="600">
        <v>1</v>
      </c>
      <c r="K63" s="600">
        <v>1</v>
      </c>
      <c r="L63" s="600">
        <v>1</v>
      </c>
      <c r="M63" s="590">
        <v>0.84</v>
      </c>
      <c r="N63" s="600">
        <v>1</v>
      </c>
      <c r="O63" s="601">
        <v>0.73</v>
      </c>
      <c r="P63" s="601">
        <v>0.81</v>
      </c>
      <c r="Q63" s="601">
        <v>1</v>
      </c>
      <c r="R63" s="601">
        <v>0.7</v>
      </c>
      <c r="S63" s="601">
        <v>0.81</v>
      </c>
      <c r="T63" s="602">
        <v>0.67</v>
      </c>
      <c r="U63" s="584">
        <v>1</v>
      </c>
      <c r="V63" s="603">
        <v>1</v>
      </c>
      <c r="W63" s="584">
        <v>1</v>
      </c>
      <c r="X63" s="584">
        <v>1</v>
      </c>
      <c r="Y63" s="584">
        <v>1</v>
      </c>
      <c r="Z63" s="584">
        <v>1</v>
      </c>
      <c r="AA63" s="584">
        <v>1</v>
      </c>
      <c r="AB63" s="584">
        <v>1</v>
      </c>
      <c r="AC63" s="584">
        <v>1</v>
      </c>
      <c r="AD63" s="584">
        <v>1</v>
      </c>
    </row>
    <row r="64" spans="2:32" s="584" customFormat="1" hidden="1">
      <c r="D64" s="586" t="s">
        <v>319</v>
      </c>
      <c r="E64" s="586" t="s">
        <v>320</v>
      </c>
      <c r="F64" s="586" t="s">
        <v>319</v>
      </c>
      <c r="G64" s="586" t="s">
        <v>319</v>
      </c>
      <c r="H64" s="586" t="s">
        <v>321</v>
      </c>
      <c r="I64" s="586" t="s">
        <v>321</v>
      </c>
      <c r="J64" s="586" t="s">
        <v>321</v>
      </c>
      <c r="K64" s="586" t="s">
        <v>320</v>
      </c>
      <c r="L64" s="586"/>
      <c r="M64" s="586" t="s">
        <v>319</v>
      </c>
      <c r="N64" s="586" t="s">
        <v>319</v>
      </c>
      <c r="O64" s="586" t="s">
        <v>319</v>
      </c>
      <c r="P64" s="586" t="s">
        <v>319</v>
      </c>
      <c r="Q64" s="586" t="s">
        <v>319</v>
      </c>
      <c r="R64" s="586" t="s">
        <v>319</v>
      </c>
      <c r="S64" s="586" t="s">
        <v>319</v>
      </c>
      <c r="T64" s="586" t="s">
        <v>319</v>
      </c>
      <c r="U64" s="586" t="s">
        <v>320</v>
      </c>
      <c r="V64" s="586" t="s">
        <v>319</v>
      </c>
      <c r="W64" s="604" t="s">
        <v>319</v>
      </c>
      <c r="X64" s="586" t="s">
        <v>321</v>
      </c>
      <c r="Y64" s="586" t="s">
        <v>319</v>
      </c>
      <c r="Z64" s="586" t="s">
        <v>322</v>
      </c>
      <c r="AA64" s="586" t="s">
        <v>322</v>
      </c>
      <c r="AB64" s="586" t="s">
        <v>322</v>
      </c>
      <c r="AC64" s="605" t="s">
        <v>323</v>
      </c>
      <c r="AD64" s="586" t="s">
        <v>319</v>
      </c>
    </row>
    <row r="65" spans="3:23" s="584" customFormat="1" hidden="1">
      <c r="D65" s="586" t="s">
        <v>324</v>
      </c>
      <c r="F65" s="600"/>
      <c r="G65" s="606" t="s">
        <v>325</v>
      </c>
      <c r="H65" s="600"/>
      <c r="I65" s="600"/>
      <c r="J65" s="600"/>
      <c r="K65" s="600"/>
      <c r="L65" s="600"/>
      <c r="M65" s="586" t="s">
        <v>326</v>
      </c>
      <c r="N65" s="600"/>
      <c r="O65" s="586" t="s">
        <v>326</v>
      </c>
      <c r="P65" s="586" t="s">
        <v>326</v>
      </c>
      <c r="Q65" s="586" t="s">
        <v>326</v>
      </c>
      <c r="R65" s="586" t="s">
        <v>326</v>
      </c>
      <c r="S65" s="586" t="s">
        <v>326</v>
      </c>
      <c r="T65" s="586" t="s">
        <v>326</v>
      </c>
      <c r="V65" s="586" t="s">
        <v>326</v>
      </c>
    </row>
    <row r="66" spans="3:23">
      <c r="D66" s="285"/>
      <c r="E66" s="285"/>
      <c r="F66" s="285"/>
      <c r="G66" s="285"/>
      <c r="H66" s="285"/>
      <c r="I66" s="285"/>
      <c r="J66" s="285"/>
      <c r="K66" s="285"/>
      <c r="L66" s="285"/>
      <c r="M66" s="285"/>
      <c r="N66" s="285"/>
      <c r="O66" s="285"/>
      <c r="P66" s="285"/>
      <c r="Q66" s="285"/>
    </row>
    <row r="67" spans="3:23">
      <c r="C67" s="68" t="s">
        <v>259</v>
      </c>
      <c r="D67" s="290"/>
      <c r="E67" s="290"/>
      <c r="F67" s="290"/>
      <c r="G67" s="290"/>
      <c r="H67" s="290"/>
      <c r="I67" s="290"/>
      <c r="J67" s="290"/>
      <c r="K67" s="290"/>
      <c r="L67" s="290"/>
      <c r="M67" s="290"/>
      <c r="N67" s="290"/>
      <c r="O67" s="290"/>
      <c r="P67" s="290"/>
      <c r="Q67" s="290"/>
    </row>
    <row r="68" spans="3:23" ht="15.75" customHeight="1">
      <c r="C68" s="68" t="s">
        <v>434</v>
      </c>
      <c r="D68" s="290"/>
      <c r="E68" s="290"/>
      <c r="F68" s="290"/>
      <c r="G68" s="290"/>
      <c r="H68" s="290"/>
      <c r="I68" s="290"/>
      <c r="J68" s="290"/>
      <c r="K68" s="290"/>
      <c r="L68" s="290"/>
      <c r="M68" s="290"/>
      <c r="N68" s="290"/>
      <c r="O68" s="290"/>
      <c r="P68" s="290"/>
      <c r="Q68" s="290"/>
      <c r="W68" s="289"/>
    </row>
    <row r="69" spans="3:23">
      <c r="D69" s="291"/>
      <c r="E69" s="291"/>
      <c r="F69" s="291"/>
      <c r="G69" s="291"/>
      <c r="H69" s="291"/>
      <c r="I69" s="291"/>
      <c r="J69" s="291"/>
      <c r="K69" s="291"/>
      <c r="L69" s="291"/>
      <c r="M69" s="291"/>
      <c r="N69" s="291"/>
      <c r="O69" s="291"/>
      <c r="P69" s="291"/>
      <c r="Q69" s="291"/>
    </row>
    <row r="70" spans="3:23">
      <c r="D70" s="291"/>
      <c r="E70" s="291"/>
      <c r="F70" s="291"/>
      <c r="G70" s="291"/>
      <c r="H70" s="291"/>
      <c r="I70" s="291"/>
      <c r="J70" s="291"/>
      <c r="K70" s="291"/>
      <c r="L70" s="291"/>
      <c r="M70" s="291"/>
      <c r="N70" s="291"/>
      <c r="O70" s="291"/>
      <c r="P70" s="291"/>
      <c r="Q70" s="291"/>
    </row>
    <row r="71" spans="3:23">
      <c r="D71" s="285"/>
      <c r="E71" s="285"/>
      <c r="F71" s="285"/>
      <c r="G71" s="285"/>
      <c r="H71" s="285"/>
      <c r="I71" s="285"/>
      <c r="J71" s="285"/>
      <c r="K71" s="285"/>
      <c r="L71" s="285"/>
      <c r="M71" s="285"/>
      <c r="N71" s="285"/>
      <c r="O71" s="285"/>
      <c r="P71" s="285"/>
      <c r="Q71" s="285"/>
    </row>
    <row r="72" spans="3:23">
      <c r="D72" s="292"/>
      <c r="E72" s="292"/>
      <c r="F72" s="292"/>
      <c r="G72" s="292"/>
      <c r="H72" s="292"/>
      <c r="I72" s="292"/>
      <c r="J72" s="292"/>
      <c r="K72" s="292"/>
      <c r="L72" s="292"/>
      <c r="M72" s="292"/>
      <c r="N72" s="292"/>
      <c r="O72" s="292"/>
      <c r="P72" s="292"/>
      <c r="Q72" s="292"/>
    </row>
  </sheetData>
  <mergeCells count="12">
    <mergeCell ref="G5:J5"/>
    <mergeCell ref="C7:C8"/>
    <mergeCell ref="B27:B60"/>
    <mergeCell ref="Y7:AB7"/>
    <mergeCell ref="AC7:AC8"/>
    <mergeCell ref="AD7:AD8"/>
    <mergeCell ref="AE7:AE8"/>
    <mergeCell ref="B17:B24"/>
    <mergeCell ref="B9:B14"/>
    <mergeCell ref="X7:X8"/>
    <mergeCell ref="M7:W7"/>
    <mergeCell ref="D7:L7"/>
  </mergeCells>
  <hyperlinks>
    <hyperlink ref="C5" location="Índice!A1" display="VOLVER A INDICE"/>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tabColor theme="0" tint="-4.9989318521683403E-2"/>
  </sheetPr>
  <dimension ref="A2:AH71"/>
  <sheetViews>
    <sheetView topLeftCell="L1" zoomScaleNormal="100" workbookViewId="0"/>
  </sheetViews>
  <sheetFormatPr baseColWidth="10" defaultRowHeight="12.75"/>
  <cols>
    <col min="1" max="1" width="2.140625" style="147" customWidth="1"/>
    <col min="2" max="2" width="4.140625" style="147" customWidth="1"/>
    <col min="3" max="3" width="32.140625" style="147" customWidth="1"/>
    <col min="4" max="4" width="10.5703125" style="147" customWidth="1"/>
    <col min="5" max="10" width="11.42578125" style="147" customWidth="1"/>
    <col min="11" max="12" width="10.28515625" style="147" customWidth="1"/>
    <col min="13" max="13" width="15.140625" style="147" customWidth="1"/>
    <col min="14" max="14" width="12.140625" style="147" customWidth="1"/>
    <col min="15" max="15" width="9.85546875" style="147" customWidth="1"/>
    <col min="16" max="17" width="11.42578125" style="147"/>
    <col min="18" max="18" width="10.28515625" style="147" customWidth="1"/>
    <col min="19" max="19" width="9.7109375" style="147" customWidth="1"/>
    <col min="20" max="20" width="12.85546875" style="147" customWidth="1"/>
    <col min="21" max="21" width="10.5703125" style="147" customWidth="1"/>
    <col min="22" max="23" width="10.140625" style="147" customWidth="1"/>
    <col min="24" max="24" width="11.42578125" style="147"/>
    <col min="25" max="25" width="10.140625" style="147" customWidth="1"/>
    <col min="26" max="27" width="11.42578125" style="147"/>
    <col min="28" max="28" width="14.28515625" style="147" customWidth="1"/>
    <col min="29" max="29" width="13" style="147" customWidth="1"/>
    <col min="30" max="30" width="9.7109375" style="147" customWidth="1"/>
    <col min="31" max="31" width="11.42578125" style="295"/>
    <col min="32" max="16384" width="11.42578125" style="147"/>
  </cols>
  <sheetData>
    <row r="2" spans="1:34">
      <c r="C2" s="80" t="s">
        <v>101</v>
      </c>
    </row>
    <row r="3" spans="1:34">
      <c r="C3" s="80" t="s">
        <v>428</v>
      </c>
      <c r="D3" s="293"/>
      <c r="F3" s="293"/>
      <c r="G3" s="293"/>
      <c r="R3" s="269"/>
      <c r="S3" s="293"/>
      <c r="T3" s="293"/>
      <c r="U3" s="293"/>
      <c r="V3" s="293"/>
      <c r="W3" s="293"/>
      <c r="X3" s="293"/>
      <c r="Y3" s="293"/>
      <c r="Z3" s="293"/>
      <c r="AA3" s="293"/>
      <c r="AB3" s="293"/>
      <c r="AC3" s="293"/>
      <c r="AD3" s="293"/>
    </row>
    <row r="4" spans="1:34" ht="15.75">
      <c r="C4" s="80" t="s">
        <v>345</v>
      </c>
      <c r="D4" s="293"/>
      <c r="F4" s="293"/>
      <c r="G4" s="293"/>
      <c r="H4" s="672"/>
      <c r="I4" s="672"/>
      <c r="J4" s="672"/>
      <c r="K4" s="672"/>
      <c r="L4" s="672"/>
      <c r="M4" s="672"/>
      <c r="N4" s="672"/>
      <c r="O4" s="672"/>
      <c r="P4" s="293"/>
      <c r="Q4" s="293"/>
      <c r="R4" s="293"/>
      <c r="S4" s="293"/>
      <c r="T4" s="293"/>
      <c r="U4" s="293"/>
      <c r="V4" s="293"/>
      <c r="W4" s="293"/>
      <c r="X4" s="293"/>
      <c r="Y4" s="293"/>
      <c r="Z4" s="293"/>
      <c r="AA4" s="293"/>
      <c r="AB4" s="293"/>
      <c r="AC4" s="293"/>
      <c r="AD4" s="293"/>
    </row>
    <row r="5" spans="1:34" ht="15.75">
      <c r="A5" s="294"/>
      <c r="C5" s="455" t="s">
        <v>2</v>
      </c>
      <c r="D5" s="293"/>
      <c r="F5" s="293"/>
      <c r="G5" s="293"/>
      <c r="H5" s="296"/>
      <c r="I5" s="293"/>
      <c r="J5" s="293"/>
      <c r="K5" s="293"/>
      <c r="L5" s="293"/>
      <c r="M5" s="293"/>
      <c r="N5" s="297"/>
      <c r="O5" s="293"/>
      <c r="P5" s="293"/>
      <c r="Q5" s="293"/>
      <c r="R5" s="293"/>
      <c r="S5" s="293"/>
      <c r="T5" s="293"/>
      <c r="U5" s="293"/>
      <c r="V5" s="293"/>
      <c r="W5" s="293"/>
      <c r="X5" s="293"/>
      <c r="Y5" s="293"/>
      <c r="Z5" s="293"/>
      <c r="AA5" s="293"/>
      <c r="AB5" s="293"/>
      <c r="AC5" s="293"/>
      <c r="AD5" s="293"/>
    </row>
    <row r="6" spans="1:34" ht="15.75">
      <c r="C6" s="80"/>
      <c r="D6" s="293"/>
      <c r="F6" s="293"/>
      <c r="G6" s="293"/>
      <c r="H6" s="296"/>
      <c r="I6" s="293"/>
      <c r="J6" s="293"/>
      <c r="K6" s="293"/>
      <c r="L6" s="293"/>
      <c r="M6" s="293"/>
      <c r="N6" s="297"/>
      <c r="O6" s="293"/>
      <c r="P6" s="293"/>
      <c r="Q6" s="293"/>
      <c r="R6" s="293"/>
      <c r="S6" s="293"/>
      <c r="T6" s="293"/>
      <c r="U6" s="293"/>
      <c r="V6" s="293"/>
      <c r="W6" s="293"/>
      <c r="X6" s="293"/>
      <c r="Y6" s="293"/>
      <c r="Z6" s="293"/>
      <c r="AA6" s="293"/>
      <c r="AB6" s="293"/>
      <c r="AC6" s="293"/>
      <c r="AD6" s="293"/>
    </row>
    <row r="7" spans="1:34" ht="15.75" customHeight="1">
      <c r="B7" s="262"/>
      <c r="C7" s="88"/>
      <c r="D7" s="690" t="s">
        <v>4</v>
      </c>
      <c r="E7" s="691"/>
      <c r="F7" s="691"/>
      <c r="G7" s="691"/>
      <c r="H7" s="691"/>
      <c r="I7" s="691"/>
      <c r="J7" s="691"/>
      <c r="K7" s="691"/>
      <c r="L7" s="692"/>
      <c r="M7" s="687" t="s">
        <v>5</v>
      </c>
      <c r="N7" s="688"/>
      <c r="O7" s="688"/>
      <c r="P7" s="688"/>
      <c r="Q7" s="688"/>
      <c r="R7" s="688"/>
      <c r="S7" s="688"/>
      <c r="T7" s="688"/>
      <c r="U7" s="688"/>
      <c r="V7" s="688"/>
      <c r="W7" s="689"/>
      <c r="X7" s="685" t="s">
        <v>291</v>
      </c>
      <c r="Y7" s="690" t="s">
        <v>7</v>
      </c>
      <c r="Z7" s="691"/>
      <c r="AA7" s="691"/>
      <c r="AB7" s="692"/>
      <c r="AC7" s="680" t="s">
        <v>292</v>
      </c>
      <c r="AD7" s="682" t="s">
        <v>293</v>
      </c>
    </row>
    <row r="8" spans="1:34" s="154" customFormat="1" ht="38.25" customHeight="1">
      <c r="B8" s="262"/>
      <c r="C8" s="89"/>
      <c r="D8" s="91" t="s">
        <v>327</v>
      </c>
      <c r="E8" s="71" t="s">
        <v>328</v>
      </c>
      <c r="F8" s="71" t="s">
        <v>329</v>
      </c>
      <c r="G8" s="71" t="s">
        <v>330</v>
      </c>
      <c r="H8" s="71" t="s">
        <v>298</v>
      </c>
      <c r="I8" s="71" t="s">
        <v>299</v>
      </c>
      <c r="J8" s="71" t="s">
        <v>300</v>
      </c>
      <c r="K8" s="71" t="s">
        <v>331</v>
      </c>
      <c r="L8" s="72" t="s">
        <v>436</v>
      </c>
      <c r="M8" s="71" t="s">
        <v>302</v>
      </c>
      <c r="N8" s="73" t="s">
        <v>303</v>
      </c>
      <c r="O8" s="73" t="s">
        <v>304</v>
      </c>
      <c r="P8" s="71" t="s">
        <v>305</v>
      </c>
      <c r="Q8" s="71" t="s">
        <v>306</v>
      </c>
      <c r="R8" s="71" t="s">
        <v>307</v>
      </c>
      <c r="S8" s="71" t="s">
        <v>308</v>
      </c>
      <c r="T8" s="71" t="s">
        <v>309</v>
      </c>
      <c r="U8" s="71" t="s">
        <v>310</v>
      </c>
      <c r="V8" s="71" t="s">
        <v>311</v>
      </c>
      <c r="W8" s="71" t="s">
        <v>312</v>
      </c>
      <c r="X8" s="686"/>
      <c r="Y8" s="388" t="s">
        <v>313</v>
      </c>
      <c r="Z8" s="74" t="s">
        <v>314</v>
      </c>
      <c r="AA8" s="74" t="s">
        <v>315</v>
      </c>
      <c r="AB8" s="75" t="s">
        <v>316</v>
      </c>
      <c r="AC8" s="681"/>
      <c r="AD8" s="683"/>
      <c r="AE8" s="295"/>
    </row>
    <row r="9" spans="1:34" s="154" customFormat="1">
      <c r="B9" s="262"/>
      <c r="C9" s="90" t="s">
        <v>332</v>
      </c>
      <c r="D9" s="92">
        <f t="shared" ref="D9:J9" si="0">D11+D21</f>
        <v>10178.506562599998</v>
      </c>
      <c r="E9" s="87">
        <f t="shared" si="0"/>
        <v>4910.512759820931</v>
      </c>
      <c r="F9" s="87">
        <f t="shared" si="0"/>
        <v>11234.859473685712</v>
      </c>
      <c r="G9" s="87">
        <f t="shared" si="0"/>
        <v>22864.668886284428</v>
      </c>
      <c r="H9" s="87">
        <f t="shared" si="0"/>
        <v>21325.730884959998</v>
      </c>
      <c r="I9" s="87">
        <f t="shared" si="0"/>
        <v>3625.55935675</v>
      </c>
      <c r="J9" s="87">
        <f t="shared" si="0"/>
        <v>3914.7057021539972</v>
      </c>
      <c r="K9" s="87">
        <f t="shared" ref="K9:V9" si="1">K11+K21</f>
        <v>140.98734037006514</v>
      </c>
      <c r="L9" s="101">
        <f t="shared" si="1"/>
        <v>63.8</v>
      </c>
      <c r="M9" s="87">
        <f t="shared" si="1"/>
        <v>9962.9209809059867</v>
      </c>
      <c r="N9" s="87">
        <f t="shared" si="1"/>
        <v>975.6197771420002</v>
      </c>
      <c r="O9" s="87">
        <f t="shared" si="1"/>
        <v>4644.9348586595743</v>
      </c>
      <c r="P9" s="87">
        <f t="shared" si="1"/>
        <v>212.29567924510835</v>
      </c>
      <c r="Q9" s="87">
        <f t="shared" si="1"/>
        <v>1334.642976362629</v>
      </c>
      <c r="R9" s="87">
        <f t="shared" si="1"/>
        <v>9.7976140000000012</v>
      </c>
      <c r="S9" s="87">
        <f t="shared" si="1"/>
        <v>1339.2032050000007</v>
      </c>
      <c r="T9" s="87">
        <f t="shared" si="1"/>
        <v>327.6714859999999</v>
      </c>
      <c r="U9" s="87">
        <f t="shared" si="1"/>
        <v>364.01409440111865</v>
      </c>
      <c r="V9" s="87">
        <f t="shared" si="1"/>
        <v>496.33456162175509</v>
      </c>
      <c r="W9" s="87">
        <f t="shared" ref="W9" si="2">-W11+W21</f>
        <v>240.02703715267518</v>
      </c>
      <c r="X9" s="98">
        <f t="shared" ref="X9:AD9" si="3">X11+X21</f>
        <v>71567.444067410921</v>
      </c>
      <c r="Y9" s="87">
        <f t="shared" si="3"/>
        <v>343.40998994285718</v>
      </c>
      <c r="Z9" s="87">
        <f t="shared" si="3"/>
        <v>173679.12087912089</v>
      </c>
      <c r="AA9" s="87">
        <f t="shared" si="3"/>
        <v>15.067884615384616</v>
      </c>
      <c r="AB9" s="87">
        <f t="shared" si="3"/>
        <v>855515.27777777775</v>
      </c>
      <c r="AC9" s="98">
        <f t="shared" si="3"/>
        <v>3.099241325304348</v>
      </c>
      <c r="AD9" s="98">
        <f t="shared" si="3"/>
        <v>0</v>
      </c>
      <c r="AE9" s="295"/>
    </row>
    <row r="10" spans="1:34" s="154" customFormat="1" ht="15">
      <c r="B10" s="262"/>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295"/>
    </row>
    <row r="11" spans="1:34">
      <c r="B11" s="262"/>
      <c r="C11" s="86" t="s">
        <v>102</v>
      </c>
      <c r="D11" s="92">
        <f>SUM(D12:D19)</f>
        <v>10178.506562599998</v>
      </c>
      <c r="E11" s="87">
        <f t="shared" ref="E11:AD11" si="4">SUM(E12:E19)</f>
        <v>2962.1937820527137</v>
      </c>
      <c r="F11" s="87">
        <f t="shared" si="4"/>
        <v>10907.981848685713</v>
      </c>
      <c r="G11" s="87">
        <f t="shared" si="4"/>
        <v>12095.15398820251</v>
      </c>
      <c r="H11" s="87">
        <f t="shared" si="4"/>
        <v>21325.730884959998</v>
      </c>
      <c r="I11" s="87">
        <f t="shared" si="4"/>
        <v>3625.55935675</v>
      </c>
      <c r="J11" s="87">
        <f t="shared" si="4"/>
        <v>3914.7057021539972</v>
      </c>
      <c r="K11" s="87">
        <f t="shared" si="4"/>
        <v>124.41063937006513</v>
      </c>
      <c r="L11" s="101">
        <f t="shared" si="4"/>
        <v>63.8</v>
      </c>
      <c r="M11" s="87">
        <f t="shared" si="4"/>
        <v>455.95296540222904</v>
      </c>
      <c r="N11" s="87">
        <f t="shared" si="4"/>
        <v>121.32924166999999</v>
      </c>
      <c r="O11" s="87">
        <f t="shared" si="4"/>
        <v>111.63942879999986</v>
      </c>
      <c r="P11" s="87">
        <f t="shared" si="4"/>
        <v>47.297606999999978</v>
      </c>
      <c r="Q11" s="87">
        <f t="shared" si="4"/>
        <v>11.32856683999999</v>
      </c>
      <c r="R11" s="87">
        <f t="shared" si="4"/>
        <v>0.64392699999999969</v>
      </c>
      <c r="S11" s="87">
        <f t="shared" si="4"/>
        <v>2.1999999999999999E-2</v>
      </c>
      <c r="T11" s="87">
        <f t="shared" si="4"/>
        <v>327.6679759999999</v>
      </c>
      <c r="U11" s="87">
        <f t="shared" si="4"/>
        <v>0</v>
      </c>
      <c r="V11" s="87">
        <f t="shared" si="4"/>
        <v>205.02544111971429</v>
      </c>
      <c r="W11" s="87">
        <f t="shared" si="4"/>
        <v>0</v>
      </c>
      <c r="X11" s="98">
        <f t="shared" si="4"/>
        <v>0</v>
      </c>
      <c r="Y11" s="87">
        <f t="shared" si="4"/>
        <v>329.82908194285716</v>
      </c>
      <c r="Z11" s="87">
        <f>SUM(Z12:Z18)</f>
        <v>0</v>
      </c>
      <c r="AA11" s="87">
        <f t="shared" si="4"/>
        <v>0</v>
      </c>
      <c r="AB11" s="87">
        <f t="shared" si="4"/>
        <v>0</v>
      </c>
      <c r="AC11" s="98">
        <f t="shared" si="4"/>
        <v>0</v>
      </c>
      <c r="AD11" s="98">
        <f t="shared" si="4"/>
        <v>0</v>
      </c>
      <c r="AF11" s="204"/>
      <c r="AG11" s="204"/>
      <c r="AH11" s="204"/>
    </row>
    <row r="12" spans="1:34" ht="12.75" customHeight="1">
      <c r="B12" s="262"/>
      <c r="C12" s="102" t="s">
        <v>44</v>
      </c>
      <c r="D12" s="105">
        <v>0</v>
      </c>
      <c r="E12" s="85">
        <v>0</v>
      </c>
      <c r="F12" s="85">
        <v>0</v>
      </c>
      <c r="G12" s="85">
        <v>0</v>
      </c>
      <c r="H12" s="84">
        <v>0</v>
      </c>
      <c r="I12" s="84">
        <v>0</v>
      </c>
      <c r="J12" s="84">
        <v>0</v>
      </c>
      <c r="K12" s="84">
        <v>0</v>
      </c>
      <c r="L12" s="106">
        <v>0</v>
      </c>
      <c r="M12" s="16">
        <v>0</v>
      </c>
      <c r="N12" s="85">
        <v>0</v>
      </c>
      <c r="O12" s="85">
        <v>0</v>
      </c>
      <c r="P12" s="85">
        <v>0</v>
      </c>
      <c r="Q12" s="85">
        <v>0</v>
      </c>
      <c r="R12" s="85">
        <v>0</v>
      </c>
      <c r="S12" s="85">
        <v>0</v>
      </c>
      <c r="T12" s="85">
        <v>0</v>
      </c>
      <c r="U12" s="85">
        <v>0</v>
      </c>
      <c r="V12" s="85">
        <v>0</v>
      </c>
      <c r="W12" s="85">
        <v>0</v>
      </c>
      <c r="X12" s="99">
        <v>0</v>
      </c>
      <c r="Y12" s="85">
        <v>0</v>
      </c>
      <c r="Z12" s="85">
        <v>0</v>
      </c>
      <c r="AA12" s="85">
        <v>0</v>
      </c>
      <c r="AB12" s="85">
        <v>0</v>
      </c>
      <c r="AC12" s="99">
        <v>0</v>
      </c>
      <c r="AD12" s="99">
        <v>0</v>
      </c>
      <c r="AF12" s="199"/>
      <c r="AG12" s="199"/>
      <c r="AH12" s="298"/>
    </row>
    <row r="13" spans="1:34" ht="15">
      <c r="B13" s="262"/>
      <c r="C13" s="103" t="s">
        <v>45</v>
      </c>
      <c r="D13" s="105">
        <v>0</v>
      </c>
      <c r="E13" s="85">
        <v>2579.2413652903651</v>
      </c>
      <c r="F13" s="85">
        <v>10420.003655885714</v>
      </c>
      <c r="G13" s="85">
        <v>1515.7655949476998</v>
      </c>
      <c r="H13" s="85">
        <v>21271.405354959999</v>
      </c>
      <c r="I13" s="85">
        <v>3623.9715367499998</v>
      </c>
      <c r="J13" s="85">
        <v>3912.489589303997</v>
      </c>
      <c r="K13" s="85">
        <v>99.530520370065133</v>
      </c>
      <c r="L13" s="106">
        <v>63.8</v>
      </c>
      <c r="M13" s="85">
        <v>237.18008739180007</v>
      </c>
      <c r="N13" s="85">
        <v>10.3598227</v>
      </c>
      <c r="O13" s="85">
        <v>0</v>
      </c>
      <c r="P13" s="85">
        <v>0</v>
      </c>
      <c r="Q13" s="85">
        <v>2.1880350000000002</v>
      </c>
      <c r="R13" s="85">
        <v>0</v>
      </c>
      <c r="S13" s="85">
        <v>0</v>
      </c>
      <c r="T13" s="85">
        <v>0</v>
      </c>
      <c r="U13" s="85">
        <v>0</v>
      </c>
      <c r="V13" s="85">
        <v>205.02544111971429</v>
      </c>
      <c r="W13" s="85">
        <v>0</v>
      </c>
      <c r="X13" s="99">
        <v>0</v>
      </c>
      <c r="Y13" s="85">
        <v>0</v>
      </c>
      <c r="Z13" s="85">
        <v>0</v>
      </c>
      <c r="AA13" s="85">
        <v>0</v>
      </c>
      <c r="AB13" s="85">
        <v>0</v>
      </c>
      <c r="AC13" s="99">
        <v>0</v>
      </c>
      <c r="AD13" s="99">
        <v>0</v>
      </c>
      <c r="AF13" s="199"/>
      <c r="AG13" s="199"/>
      <c r="AH13" s="298"/>
    </row>
    <row r="14" spans="1:34" ht="15">
      <c r="B14" s="262"/>
      <c r="C14" s="103" t="s">
        <v>46</v>
      </c>
      <c r="D14" s="105">
        <v>0</v>
      </c>
      <c r="E14" s="85">
        <v>126.91557976234883</v>
      </c>
      <c r="F14" s="85">
        <v>0</v>
      </c>
      <c r="G14" s="85">
        <v>10579.388393254811</v>
      </c>
      <c r="H14" s="85">
        <v>54.325530000000015</v>
      </c>
      <c r="I14" s="85">
        <v>1.58782</v>
      </c>
      <c r="J14" s="85">
        <v>2.2161128499999996</v>
      </c>
      <c r="K14" s="85">
        <v>24.880119000000001</v>
      </c>
      <c r="L14" s="106">
        <v>0</v>
      </c>
      <c r="M14" s="85">
        <v>80.066920010428802</v>
      </c>
      <c r="N14" s="85">
        <v>74.009466619999998</v>
      </c>
      <c r="O14" s="85">
        <v>0</v>
      </c>
      <c r="P14" s="85">
        <v>0</v>
      </c>
      <c r="Q14" s="85">
        <v>0.27971459999999998</v>
      </c>
      <c r="R14" s="85">
        <v>0</v>
      </c>
      <c r="S14" s="85">
        <v>0</v>
      </c>
      <c r="T14" s="85">
        <v>0</v>
      </c>
      <c r="U14" s="85">
        <v>0</v>
      </c>
      <c r="V14" s="85">
        <v>0</v>
      </c>
      <c r="W14" s="85">
        <v>0</v>
      </c>
      <c r="X14" s="99">
        <v>0</v>
      </c>
      <c r="Y14" s="85">
        <v>0</v>
      </c>
      <c r="Z14" s="85">
        <v>0</v>
      </c>
      <c r="AA14" s="85">
        <v>0</v>
      </c>
      <c r="AB14" s="85">
        <v>0</v>
      </c>
      <c r="AC14" s="99">
        <v>0</v>
      </c>
      <c r="AD14" s="99">
        <v>0</v>
      </c>
      <c r="AF14" s="199"/>
      <c r="AG14" s="199"/>
      <c r="AH14" s="298"/>
    </row>
    <row r="15" spans="1:34" ht="15">
      <c r="B15" s="262"/>
      <c r="C15" s="103" t="s">
        <v>47</v>
      </c>
      <c r="D15" s="105">
        <v>0</v>
      </c>
      <c r="E15" s="85">
        <v>0</v>
      </c>
      <c r="F15" s="85">
        <v>487.97819279999999</v>
      </c>
      <c r="G15" s="85">
        <v>0</v>
      </c>
      <c r="H15" s="84">
        <v>0</v>
      </c>
      <c r="I15" s="84">
        <v>0</v>
      </c>
      <c r="J15" s="84">
        <v>0</v>
      </c>
      <c r="K15" s="84">
        <v>0</v>
      </c>
      <c r="L15" s="106">
        <v>0</v>
      </c>
      <c r="M15" s="85">
        <v>0</v>
      </c>
      <c r="N15" s="85">
        <v>0</v>
      </c>
      <c r="O15" s="85">
        <v>0</v>
      </c>
      <c r="P15" s="85">
        <v>0</v>
      </c>
      <c r="Q15" s="85">
        <v>0</v>
      </c>
      <c r="R15" s="85">
        <v>0</v>
      </c>
      <c r="S15" s="85">
        <v>0</v>
      </c>
      <c r="T15" s="85">
        <v>0</v>
      </c>
      <c r="U15" s="85">
        <v>0</v>
      </c>
      <c r="V15" s="85">
        <v>0</v>
      </c>
      <c r="W15" s="85">
        <v>0</v>
      </c>
      <c r="X15" s="99">
        <v>0</v>
      </c>
      <c r="Y15" s="85">
        <v>0</v>
      </c>
      <c r="Z15" s="85">
        <v>0</v>
      </c>
      <c r="AA15" s="85">
        <v>0</v>
      </c>
      <c r="AB15" s="85">
        <v>0</v>
      </c>
      <c r="AC15" s="99">
        <v>0</v>
      </c>
      <c r="AD15" s="99">
        <v>0</v>
      </c>
      <c r="AF15" s="199"/>
      <c r="AG15" s="199"/>
      <c r="AH15" s="298"/>
    </row>
    <row r="16" spans="1:34" ht="15">
      <c r="B16" s="262"/>
      <c r="C16" s="103" t="s">
        <v>48</v>
      </c>
      <c r="D16" s="105">
        <v>0</v>
      </c>
      <c r="E16" s="85">
        <v>0</v>
      </c>
      <c r="F16" s="85">
        <v>0</v>
      </c>
      <c r="G16" s="85">
        <v>0</v>
      </c>
      <c r="H16" s="84">
        <v>0</v>
      </c>
      <c r="I16" s="84">
        <v>0</v>
      </c>
      <c r="J16" s="84">
        <v>0</v>
      </c>
      <c r="K16" s="84">
        <v>0</v>
      </c>
      <c r="L16" s="106">
        <v>0</v>
      </c>
      <c r="M16" s="85">
        <v>0</v>
      </c>
      <c r="N16" s="85">
        <v>0</v>
      </c>
      <c r="O16" s="85">
        <v>0</v>
      </c>
      <c r="P16" s="85">
        <v>0</v>
      </c>
      <c r="Q16" s="85">
        <v>0</v>
      </c>
      <c r="R16" s="85">
        <v>0</v>
      </c>
      <c r="S16" s="85">
        <v>0</v>
      </c>
      <c r="T16" s="85">
        <v>0</v>
      </c>
      <c r="U16" s="85">
        <v>0</v>
      </c>
      <c r="V16" s="85">
        <v>0</v>
      </c>
      <c r="W16" s="85">
        <v>0</v>
      </c>
      <c r="X16" s="99">
        <v>0</v>
      </c>
      <c r="Y16" s="85">
        <v>329.82908194285716</v>
      </c>
      <c r="Z16" s="85">
        <v>0</v>
      </c>
      <c r="AA16" s="85">
        <v>0</v>
      </c>
      <c r="AB16" s="85">
        <v>0</v>
      </c>
      <c r="AC16" s="99">
        <v>0</v>
      </c>
      <c r="AD16" s="99">
        <v>0</v>
      </c>
      <c r="AF16" s="199"/>
      <c r="AG16" s="199"/>
      <c r="AH16" s="298"/>
    </row>
    <row r="17" spans="1:34" ht="15">
      <c r="B17" s="262"/>
      <c r="C17" s="103" t="s">
        <v>49</v>
      </c>
      <c r="D17" s="105">
        <v>0</v>
      </c>
      <c r="E17" s="85">
        <v>2.0432180000000004</v>
      </c>
      <c r="F17" s="85">
        <v>0</v>
      </c>
      <c r="G17" s="85">
        <v>0</v>
      </c>
      <c r="H17" s="84">
        <v>0</v>
      </c>
      <c r="I17" s="84">
        <v>0</v>
      </c>
      <c r="J17" s="84">
        <v>0</v>
      </c>
      <c r="K17" s="84">
        <v>0</v>
      </c>
      <c r="L17" s="106">
        <v>0</v>
      </c>
      <c r="M17" s="85">
        <v>0</v>
      </c>
      <c r="N17" s="85">
        <v>0</v>
      </c>
      <c r="O17" s="85">
        <v>0</v>
      </c>
      <c r="P17" s="85">
        <v>0</v>
      </c>
      <c r="Q17" s="85">
        <v>0</v>
      </c>
      <c r="R17" s="85">
        <v>0</v>
      </c>
      <c r="S17" s="85">
        <v>0</v>
      </c>
      <c r="T17" s="85">
        <v>0</v>
      </c>
      <c r="U17" s="85">
        <v>0</v>
      </c>
      <c r="V17" s="85">
        <v>0</v>
      </c>
      <c r="W17" s="85">
        <v>0</v>
      </c>
      <c r="X17" s="99">
        <v>0</v>
      </c>
      <c r="Y17" s="85">
        <v>0</v>
      </c>
      <c r="Z17" s="85">
        <v>0</v>
      </c>
      <c r="AA17" s="85">
        <v>0</v>
      </c>
      <c r="AB17" s="85">
        <v>0</v>
      </c>
      <c r="AC17" s="99">
        <v>0</v>
      </c>
      <c r="AD17" s="99">
        <v>0</v>
      </c>
      <c r="AF17" s="199"/>
      <c r="AG17" s="199"/>
      <c r="AH17" s="298"/>
    </row>
    <row r="18" spans="1:34" ht="15">
      <c r="B18" s="262"/>
      <c r="C18" s="103" t="s">
        <v>50</v>
      </c>
      <c r="D18" s="105">
        <v>10178.506562599998</v>
      </c>
      <c r="E18" s="85">
        <v>0</v>
      </c>
      <c r="F18" s="85">
        <v>0</v>
      </c>
      <c r="G18" s="85">
        <v>0</v>
      </c>
      <c r="H18" s="84">
        <v>0</v>
      </c>
      <c r="I18" s="84">
        <v>0</v>
      </c>
      <c r="J18" s="84">
        <v>0</v>
      </c>
      <c r="K18" s="84">
        <v>0</v>
      </c>
      <c r="L18" s="106">
        <v>0</v>
      </c>
      <c r="M18" s="85">
        <v>138.70595800000018</v>
      </c>
      <c r="N18" s="85">
        <v>36.959952349999988</v>
      </c>
      <c r="O18" s="85">
        <v>111.63942879999986</v>
      </c>
      <c r="P18" s="85">
        <v>47.297606999999978</v>
      </c>
      <c r="Q18" s="85">
        <v>8.8608172399999905</v>
      </c>
      <c r="R18" s="85">
        <v>0.64392699999999969</v>
      </c>
      <c r="S18" s="85">
        <v>2.1999999999999999E-2</v>
      </c>
      <c r="T18" s="85">
        <v>327.6679759999999</v>
      </c>
      <c r="U18" s="85">
        <v>0</v>
      </c>
      <c r="V18" s="85">
        <v>0</v>
      </c>
      <c r="W18" s="85">
        <v>0</v>
      </c>
      <c r="X18" s="99">
        <v>0</v>
      </c>
      <c r="Y18" s="85">
        <v>0</v>
      </c>
      <c r="Z18" s="85">
        <v>0</v>
      </c>
      <c r="AA18" s="85">
        <v>0</v>
      </c>
      <c r="AB18" s="85">
        <v>0</v>
      </c>
      <c r="AC18" s="99">
        <v>0</v>
      </c>
      <c r="AD18" s="99">
        <v>0</v>
      </c>
      <c r="AF18" s="199"/>
      <c r="AG18" s="199"/>
      <c r="AH18" s="298"/>
    </row>
    <row r="19" spans="1:34" ht="15">
      <c r="B19" s="262"/>
      <c r="C19" s="104" t="s">
        <v>51</v>
      </c>
      <c r="D19" s="107">
        <v>0</v>
      </c>
      <c r="E19" s="94">
        <v>253.99361900000005</v>
      </c>
      <c r="F19" s="94">
        <v>0</v>
      </c>
      <c r="G19" s="94">
        <v>0</v>
      </c>
      <c r="H19" s="95">
        <v>0</v>
      </c>
      <c r="I19" s="95">
        <v>0</v>
      </c>
      <c r="J19" s="95">
        <v>0</v>
      </c>
      <c r="K19" s="95">
        <v>0</v>
      </c>
      <c r="L19" s="127">
        <v>0</v>
      </c>
      <c r="M19" s="107">
        <v>0</v>
      </c>
      <c r="N19" s="94">
        <v>0</v>
      </c>
      <c r="O19" s="94">
        <v>0</v>
      </c>
      <c r="P19" s="94">
        <v>0</v>
      </c>
      <c r="Q19" s="94">
        <v>0</v>
      </c>
      <c r="R19" s="94">
        <v>0</v>
      </c>
      <c r="S19" s="94">
        <v>0</v>
      </c>
      <c r="T19" s="94">
        <v>0</v>
      </c>
      <c r="U19" s="94">
        <v>0</v>
      </c>
      <c r="V19" s="94">
        <v>0</v>
      </c>
      <c r="W19" s="94">
        <v>0</v>
      </c>
      <c r="X19" s="100">
        <v>0</v>
      </c>
      <c r="Y19" s="94">
        <v>0</v>
      </c>
      <c r="Z19" s="94">
        <v>0</v>
      </c>
      <c r="AA19" s="94">
        <v>0</v>
      </c>
      <c r="AB19" s="94">
        <v>0</v>
      </c>
      <c r="AC19" s="100">
        <v>0</v>
      </c>
      <c r="AD19" s="100">
        <v>0</v>
      </c>
      <c r="AF19" s="199"/>
      <c r="AG19" s="199"/>
      <c r="AH19" s="298"/>
    </row>
    <row r="20" spans="1:34" ht="15">
      <c r="B20" s="262"/>
      <c r="AE20" s="147"/>
      <c r="AF20" s="199"/>
      <c r="AG20" s="199"/>
      <c r="AH20" s="298"/>
    </row>
    <row r="21" spans="1:34">
      <c r="B21" s="262"/>
      <c r="C21" s="86" t="s">
        <v>53</v>
      </c>
      <c r="D21" s="92">
        <f>+D22+D30+D44+D50+D55</f>
        <v>0</v>
      </c>
      <c r="E21" s="87">
        <f t="shared" ref="E21:AD21" si="5">+E22+E30+E44+E50+E55</f>
        <v>1948.3189777682169</v>
      </c>
      <c r="F21" s="87">
        <f t="shared" si="5"/>
        <v>326.87762499999997</v>
      </c>
      <c r="G21" s="87">
        <f t="shared" si="5"/>
        <v>10769.514898081918</v>
      </c>
      <c r="H21" s="87">
        <f t="shared" si="5"/>
        <v>0</v>
      </c>
      <c r="I21" s="87">
        <f t="shared" si="5"/>
        <v>0</v>
      </c>
      <c r="J21" s="87">
        <f t="shared" si="5"/>
        <v>0</v>
      </c>
      <c r="K21" s="87">
        <f t="shared" si="5"/>
        <v>16.576701000000003</v>
      </c>
      <c r="L21" s="87">
        <f t="shared" si="5"/>
        <v>0</v>
      </c>
      <c r="M21" s="92">
        <f t="shared" si="5"/>
        <v>9506.9680155037568</v>
      </c>
      <c r="N21" s="87">
        <f t="shared" si="5"/>
        <v>854.29053547200022</v>
      </c>
      <c r="O21" s="87">
        <f t="shared" si="5"/>
        <v>4533.2954298595741</v>
      </c>
      <c r="P21" s="87">
        <f t="shared" si="5"/>
        <v>164.99807224510838</v>
      </c>
      <c r="Q21" s="87">
        <f t="shared" si="5"/>
        <v>1323.3144095226291</v>
      </c>
      <c r="R21" s="87">
        <f t="shared" si="5"/>
        <v>9.1536870000000015</v>
      </c>
      <c r="S21" s="87">
        <f t="shared" si="5"/>
        <v>1339.1812050000008</v>
      </c>
      <c r="T21" s="87">
        <f t="shared" si="5"/>
        <v>3.5099999999999997E-3</v>
      </c>
      <c r="U21" s="87">
        <f t="shared" si="5"/>
        <v>364.01409440111865</v>
      </c>
      <c r="V21" s="87">
        <f t="shared" si="5"/>
        <v>291.3091205020408</v>
      </c>
      <c r="W21" s="101">
        <f t="shared" si="5"/>
        <v>240.02703715267518</v>
      </c>
      <c r="X21" s="87">
        <f t="shared" si="5"/>
        <v>71567.444067410921</v>
      </c>
      <c r="Y21" s="92">
        <f t="shared" si="5"/>
        <v>13.580908000000001</v>
      </c>
      <c r="Z21" s="87">
        <f t="shared" si="5"/>
        <v>173679.12087912089</v>
      </c>
      <c r="AA21" s="87">
        <f t="shared" si="5"/>
        <v>15.067884615384616</v>
      </c>
      <c r="AB21" s="101">
        <f t="shared" si="5"/>
        <v>855515.27777777775</v>
      </c>
      <c r="AC21" s="87">
        <f t="shared" si="5"/>
        <v>3.099241325304348</v>
      </c>
      <c r="AD21" s="98">
        <f t="shared" si="5"/>
        <v>0</v>
      </c>
    </row>
    <row r="22" spans="1:34" ht="12.75" customHeight="1">
      <c r="A22" s="200"/>
      <c r="B22" s="262"/>
      <c r="C22" s="109" t="s">
        <v>55</v>
      </c>
      <c r="D22" s="83">
        <f>SUM(D23:D29)</f>
        <v>0</v>
      </c>
      <c r="E22" s="83">
        <f t="shared" ref="E22:AD22" si="6">SUM(E23:E29)</f>
        <v>267.12649347925486</v>
      </c>
      <c r="F22" s="83">
        <f t="shared" si="6"/>
        <v>1.097</v>
      </c>
      <c r="G22" s="83">
        <f t="shared" si="6"/>
        <v>0</v>
      </c>
      <c r="H22" s="83">
        <f t="shared" si="6"/>
        <v>0</v>
      </c>
      <c r="I22" s="83">
        <f t="shared" si="6"/>
        <v>0</v>
      </c>
      <c r="J22" s="83">
        <f t="shared" si="6"/>
        <v>0</v>
      </c>
      <c r="K22" s="83">
        <f t="shared" si="6"/>
        <v>0</v>
      </c>
      <c r="L22" s="83">
        <f t="shared" si="6"/>
        <v>0</v>
      </c>
      <c r="M22" s="111">
        <f t="shared" si="6"/>
        <v>0.28404200000000002</v>
      </c>
      <c r="N22" s="83">
        <f t="shared" si="6"/>
        <v>2.04332</v>
      </c>
      <c r="O22" s="83">
        <f t="shared" si="6"/>
        <v>0</v>
      </c>
      <c r="P22" s="83">
        <f t="shared" si="6"/>
        <v>0</v>
      </c>
      <c r="Q22" s="83">
        <f t="shared" si="6"/>
        <v>6.479000000000001</v>
      </c>
      <c r="R22" s="83">
        <f t="shared" si="6"/>
        <v>0</v>
      </c>
      <c r="S22" s="83">
        <f t="shared" si="6"/>
        <v>0</v>
      </c>
      <c r="T22" s="83">
        <f t="shared" si="6"/>
        <v>3.5099999999999997E-3</v>
      </c>
      <c r="U22" s="83">
        <f t="shared" si="6"/>
        <v>364.01409440111865</v>
      </c>
      <c r="V22" s="83">
        <f t="shared" si="6"/>
        <v>0</v>
      </c>
      <c r="W22" s="112">
        <f t="shared" si="6"/>
        <v>66.112014149979231</v>
      </c>
      <c r="X22" s="83">
        <f t="shared" si="6"/>
        <v>3096.1571202665691</v>
      </c>
      <c r="Y22" s="111">
        <f t="shared" si="6"/>
        <v>0</v>
      </c>
      <c r="Z22" s="83">
        <f t="shared" si="6"/>
        <v>39633.626373626372</v>
      </c>
      <c r="AA22" s="83">
        <f t="shared" si="6"/>
        <v>15.067884615384616</v>
      </c>
      <c r="AB22" s="112">
        <f t="shared" si="6"/>
        <v>707005.5555555555</v>
      </c>
      <c r="AC22" s="83">
        <f t="shared" si="6"/>
        <v>0</v>
      </c>
      <c r="AD22" s="120">
        <f t="shared" si="6"/>
        <v>0</v>
      </c>
    </row>
    <row r="23" spans="1:34">
      <c r="A23" s="200"/>
      <c r="B23" s="262"/>
      <c r="C23" s="103" t="s">
        <v>44</v>
      </c>
      <c r="D23" s="113">
        <f>'Balance Energético (u.físicas)'!D28</f>
        <v>0</v>
      </c>
      <c r="E23" s="84">
        <f>'Balance Energético (u.físicas)'!E28</f>
        <v>0</v>
      </c>
      <c r="F23" s="84">
        <f>'Balance Energético (u.físicas)'!F28</f>
        <v>0</v>
      </c>
      <c r="G23" s="84">
        <f>'Balance Energético (u.físicas)'!G28</f>
        <v>0</v>
      </c>
      <c r="H23" s="84">
        <f>'Balance Energético (u.físicas)'!H28</f>
        <v>0</v>
      </c>
      <c r="I23" s="84">
        <f>'Balance Energético (u.físicas)'!I28</f>
        <v>0</v>
      </c>
      <c r="J23" s="84">
        <f>'Balance Energético (u.físicas)'!J28</f>
        <v>0</v>
      </c>
      <c r="K23" s="84">
        <f>'Balance Energético (u.físicas)'!K28</f>
        <v>0</v>
      </c>
      <c r="L23" s="84">
        <f>'Balance Energético (u.físicas)'!L28</f>
        <v>0</v>
      </c>
      <c r="M23" s="117">
        <f>'Balance Energético (u.físicas)'!M28</f>
        <v>0</v>
      </c>
      <c r="N23" s="84">
        <f>'Balance Energético (u.físicas)'!N28</f>
        <v>0</v>
      </c>
      <c r="O23" s="84">
        <f>'Balance Energético (u.físicas)'!O28</f>
        <v>0</v>
      </c>
      <c r="P23" s="84">
        <f>'Balance Energético (u.físicas)'!P28</f>
        <v>0</v>
      </c>
      <c r="Q23" s="84">
        <f>'Balance Energético (u.físicas)'!Q28</f>
        <v>0</v>
      </c>
      <c r="R23" s="84">
        <f>'Balance Energético (u.físicas)'!R28</f>
        <v>0</v>
      </c>
      <c r="S23" s="84">
        <f>'Balance Energético (u.físicas)'!S28</f>
        <v>0</v>
      </c>
      <c r="T23" s="84">
        <f>'Balance Energético (u.físicas)'!T28</f>
        <v>0</v>
      </c>
      <c r="U23" s="84">
        <f>'Balance Energético (u.físicas)'!U28</f>
        <v>0</v>
      </c>
      <c r="V23" s="84">
        <f>'Balance Energético (u.físicas)'!V28</f>
        <v>0</v>
      </c>
      <c r="W23" s="114">
        <f>'Balance Energético (u.físicas)'!W28</f>
        <v>0</v>
      </c>
      <c r="X23" s="84">
        <f>'Balance Energético (u.físicas)'!X28</f>
        <v>0</v>
      </c>
      <c r="Y23" s="113">
        <f>'Balance Energético (u.físicas)'!Y28</f>
        <v>0</v>
      </c>
      <c r="Z23" s="84">
        <f>'Balance Energético (u.físicas)'!Z28</f>
        <v>0</v>
      </c>
      <c r="AA23" s="84">
        <f>'Balance Energético (u.físicas)'!AA28</f>
        <v>0</v>
      </c>
      <c r="AB23" s="114">
        <f>'Balance Energético (u.físicas)'!AB28</f>
        <v>0</v>
      </c>
      <c r="AC23" s="84">
        <f>'Balance Energético (u.físicas)'!AC28</f>
        <v>0</v>
      </c>
      <c r="AD23" s="121">
        <f>'Balance Energético (u.físicas)'!AD28</f>
        <v>0</v>
      </c>
    </row>
    <row r="24" spans="1:34">
      <c r="A24" s="200"/>
      <c r="B24" s="262"/>
      <c r="C24" s="103" t="s">
        <v>6</v>
      </c>
      <c r="D24" s="113">
        <f>'Balance Energético (u.físicas)'!D29</f>
        <v>0</v>
      </c>
      <c r="E24" s="84">
        <f>'Balance Energético (u.físicas)'!E29</f>
        <v>0</v>
      </c>
      <c r="F24" s="84">
        <f>'Balance Energético (u.físicas)'!F29</f>
        <v>1.097</v>
      </c>
      <c r="G24" s="84">
        <f>'Balance Energético (u.físicas)'!G29</f>
        <v>0</v>
      </c>
      <c r="H24" s="84">
        <f>'Balance Energético (u.físicas)'!H29</f>
        <v>0</v>
      </c>
      <c r="I24" s="84">
        <f>'Balance Energético (u.físicas)'!I29</f>
        <v>0</v>
      </c>
      <c r="J24" s="84">
        <f>'Balance Energético (u.físicas)'!J29</f>
        <v>0</v>
      </c>
      <c r="K24" s="84">
        <f>'Balance Energético (u.físicas)'!K29</f>
        <v>0</v>
      </c>
      <c r="L24" s="84">
        <f>'Balance Energético (u.físicas)'!L29</f>
        <v>0</v>
      </c>
      <c r="M24" s="113">
        <f>'Balance Energético (u.físicas)'!M29</f>
        <v>0</v>
      </c>
      <c r="N24" s="84">
        <f>'Balance Energético (u.físicas)'!N29</f>
        <v>0</v>
      </c>
      <c r="O24" s="84">
        <f>'Balance Energético (u.físicas)'!O29</f>
        <v>0</v>
      </c>
      <c r="P24" s="84">
        <f>'Balance Energético (u.físicas)'!P29</f>
        <v>0</v>
      </c>
      <c r="Q24" s="84">
        <f>'Balance Energético (u.físicas)'!Q29</f>
        <v>0</v>
      </c>
      <c r="R24" s="84">
        <f>'Balance Energético (u.físicas)'!R29</f>
        <v>0</v>
      </c>
      <c r="S24" s="84">
        <f>'Balance Energético (u.físicas)'!S29</f>
        <v>0</v>
      </c>
      <c r="T24" s="84">
        <f>'Balance Energético (u.físicas)'!T29</f>
        <v>0</v>
      </c>
      <c r="U24" s="84">
        <f>'Balance Energético (u.físicas)'!U29</f>
        <v>0</v>
      </c>
      <c r="V24" s="84">
        <f>'Balance Energético (u.físicas)'!V29</f>
        <v>0</v>
      </c>
      <c r="W24" s="114">
        <f>'Balance Energético (u.físicas)'!W29</f>
        <v>0</v>
      </c>
      <c r="X24" s="84">
        <f>'Balance Energético (u.físicas)'!X29</f>
        <v>2369.4906752169991</v>
      </c>
      <c r="Y24" s="113">
        <f>'Balance Energético (u.físicas)'!Y29</f>
        <v>0</v>
      </c>
      <c r="Z24" s="84">
        <f>'Balance Energético (u.físicas)'!Z29</f>
        <v>0</v>
      </c>
      <c r="AA24" s="84">
        <f>'Balance Energético (u.físicas)'!AA29</f>
        <v>0</v>
      </c>
      <c r="AB24" s="114">
        <f>'Balance Energético (u.físicas)'!AB29</f>
        <v>0</v>
      </c>
      <c r="AC24" s="84">
        <f>'Balance Energético (u.físicas)'!AC29</f>
        <v>0</v>
      </c>
      <c r="AD24" s="121">
        <f>'Balance Energético (u.físicas)'!AD29</f>
        <v>0</v>
      </c>
    </row>
    <row r="25" spans="1:34">
      <c r="A25" s="200"/>
      <c r="B25" s="262"/>
      <c r="C25" s="103" t="s">
        <v>47</v>
      </c>
      <c r="D25" s="113">
        <f>'Balance Energético (u.físicas)'!D30</f>
        <v>0</v>
      </c>
      <c r="E25" s="84">
        <f>'Balance Energético (u.físicas)'!E30</f>
        <v>0</v>
      </c>
      <c r="F25" s="84">
        <f>'Balance Energético (u.físicas)'!F30</f>
        <v>0</v>
      </c>
      <c r="G25" s="84">
        <f>'Balance Energético (u.físicas)'!G30</f>
        <v>0</v>
      </c>
      <c r="H25" s="84">
        <f>'Balance Energético (u.físicas)'!H30</f>
        <v>0</v>
      </c>
      <c r="I25" s="84">
        <f>'Balance Energético (u.físicas)'!I30</f>
        <v>0</v>
      </c>
      <c r="J25" s="84">
        <f>'Balance Energético (u.físicas)'!J30</f>
        <v>0</v>
      </c>
      <c r="K25" s="84">
        <f>'Balance Energético (u.físicas)'!K30</f>
        <v>0</v>
      </c>
      <c r="L25" s="84">
        <f>'Balance Energético (u.físicas)'!L30</f>
        <v>0</v>
      </c>
      <c r="M25" s="113">
        <f>'Balance Energético (u.físicas)'!M30</f>
        <v>0</v>
      </c>
      <c r="N25" s="84">
        <f>'Balance Energético (u.físicas)'!N30</f>
        <v>0</v>
      </c>
      <c r="O25" s="84">
        <f>'Balance Energético (u.físicas)'!O30</f>
        <v>0</v>
      </c>
      <c r="P25" s="84">
        <f>'Balance Energético (u.físicas)'!P30</f>
        <v>0</v>
      </c>
      <c r="Q25" s="84">
        <f>'Balance Energético (u.físicas)'!Q30</f>
        <v>0</v>
      </c>
      <c r="R25" s="84">
        <f>'Balance Energético (u.físicas)'!R30</f>
        <v>0</v>
      </c>
      <c r="S25" s="84">
        <f>'Balance Energético (u.físicas)'!S30</f>
        <v>0</v>
      </c>
      <c r="T25" s="84">
        <f>'Balance Energético (u.físicas)'!T30</f>
        <v>0</v>
      </c>
      <c r="U25" s="84">
        <f>'Balance Energético (u.físicas)'!U30</f>
        <v>0</v>
      </c>
      <c r="V25" s="84">
        <f>'Balance Energético (u.físicas)'!V30</f>
        <v>0</v>
      </c>
      <c r="W25" s="114">
        <f>'Balance Energético (u.físicas)'!W30</f>
        <v>0</v>
      </c>
      <c r="X25" s="84">
        <f>'Balance Energético (u.físicas)'!X30</f>
        <v>0</v>
      </c>
      <c r="Y25" s="113">
        <f>'Balance Energético (u.físicas)'!Y30</f>
        <v>0</v>
      </c>
      <c r="Z25" s="84">
        <f>'Balance Energético (u.físicas)'!Z30</f>
        <v>19486.153846153848</v>
      </c>
      <c r="AA25" s="84">
        <f>'Balance Energético (u.físicas)'!AA30</f>
        <v>0</v>
      </c>
      <c r="AB25" s="114">
        <f>'Balance Energético (u.físicas)'!AB30</f>
        <v>371375</v>
      </c>
      <c r="AC25" s="84">
        <f>'Balance Energético (u.físicas)'!AC30</f>
        <v>0</v>
      </c>
      <c r="AD25" s="121">
        <f>'Balance Energético (u.físicas)'!AD30</f>
        <v>0</v>
      </c>
    </row>
    <row r="26" spans="1:34">
      <c r="A26" s="200"/>
      <c r="B26" s="262"/>
      <c r="C26" s="103" t="s">
        <v>48</v>
      </c>
      <c r="D26" s="113">
        <f>'Balance Energético (u.físicas)'!D31</f>
        <v>0</v>
      </c>
      <c r="E26" s="84">
        <f>'Balance Energético (u.físicas)'!E31</f>
        <v>0</v>
      </c>
      <c r="F26" s="84">
        <f>'Balance Energético (u.físicas)'!F31</f>
        <v>0</v>
      </c>
      <c r="G26" s="84">
        <f>'Balance Energético (u.físicas)'!G31</f>
        <v>0</v>
      </c>
      <c r="H26" s="84">
        <f>'Balance Energético (u.físicas)'!H31</f>
        <v>0</v>
      </c>
      <c r="I26" s="84">
        <f>'Balance Energético (u.físicas)'!I31</f>
        <v>0</v>
      </c>
      <c r="J26" s="84">
        <f>'Balance Energético (u.físicas)'!J31</f>
        <v>0</v>
      </c>
      <c r="K26" s="84">
        <f>'Balance Energético (u.físicas)'!K31</f>
        <v>0</v>
      </c>
      <c r="L26" s="84">
        <f>'Balance Energético (u.físicas)'!L31</f>
        <v>0</v>
      </c>
      <c r="M26" s="113">
        <f>'Balance Energético (u.físicas)'!M31</f>
        <v>0</v>
      </c>
      <c r="N26" s="84">
        <f>'Balance Energético (u.físicas)'!N31</f>
        <v>2.04332</v>
      </c>
      <c r="O26" s="84">
        <f>'Balance Energético (u.físicas)'!O31</f>
        <v>0</v>
      </c>
      <c r="P26" s="84">
        <f>'Balance Energético (u.físicas)'!P31</f>
        <v>0</v>
      </c>
      <c r="Q26" s="84">
        <f>'Balance Energético (u.físicas)'!Q31</f>
        <v>0</v>
      </c>
      <c r="R26" s="84">
        <f>'Balance Energético (u.físicas)'!R31</f>
        <v>0</v>
      </c>
      <c r="S26" s="84">
        <f>'Balance Energético (u.físicas)'!S31</f>
        <v>0</v>
      </c>
      <c r="T26" s="84">
        <f>'Balance Energético (u.físicas)'!T31</f>
        <v>0</v>
      </c>
      <c r="U26" s="84">
        <f>'Balance Energético (u.físicas)'!U31</f>
        <v>0</v>
      </c>
      <c r="V26" s="84">
        <f>'Balance Energético (u.físicas)'!V31</f>
        <v>0</v>
      </c>
      <c r="W26" s="114">
        <f>'Balance Energético (u.físicas)'!W31</f>
        <v>0</v>
      </c>
      <c r="X26" s="84">
        <f>'Balance Energético (u.físicas)'!X31</f>
        <v>0</v>
      </c>
      <c r="Y26" s="113">
        <f>'Balance Energético (u.físicas)'!Y31</f>
        <v>0</v>
      </c>
      <c r="Z26" s="84">
        <f>'Balance Energético (u.físicas)'!Z31</f>
        <v>20147.472527472524</v>
      </c>
      <c r="AA26" s="84">
        <f>'Balance Energético (u.físicas)'!AA31</f>
        <v>15.067884615384616</v>
      </c>
      <c r="AB26" s="114">
        <f>'Balance Energético (u.físicas)'!AB31</f>
        <v>335630.5555555555</v>
      </c>
      <c r="AC26" s="84">
        <f>'Balance Energético (u.físicas)'!AC31</f>
        <v>0</v>
      </c>
      <c r="AD26" s="121">
        <f>'Balance Energético (u.físicas)'!AD31</f>
        <v>0</v>
      </c>
    </row>
    <row r="27" spans="1:34">
      <c r="A27" s="200"/>
      <c r="B27" s="262"/>
      <c r="C27" s="103" t="s">
        <v>49</v>
      </c>
      <c r="D27" s="113">
        <f>'Balance Energético (u.físicas)'!D32</f>
        <v>0</v>
      </c>
      <c r="E27" s="84">
        <f>'Balance Energético (u.físicas)'!E32</f>
        <v>0</v>
      </c>
      <c r="F27" s="84">
        <f>'Balance Energético (u.físicas)'!F32</f>
        <v>0</v>
      </c>
      <c r="G27" s="84">
        <f>'Balance Energético (u.físicas)'!G32</f>
        <v>0</v>
      </c>
      <c r="H27" s="84">
        <f>'Balance Energético (u.físicas)'!H32</f>
        <v>0</v>
      </c>
      <c r="I27" s="84">
        <f>'Balance Energético (u.físicas)'!I32</f>
        <v>0</v>
      </c>
      <c r="J27" s="84">
        <f>'Balance Energético (u.físicas)'!J32</f>
        <v>0</v>
      </c>
      <c r="K27" s="84">
        <f>'Balance Energético (u.físicas)'!K32</f>
        <v>0</v>
      </c>
      <c r="L27" s="84">
        <f>'Balance Energético (u.físicas)'!L32</f>
        <v>0</v>
      </c>
      <c r="M27" s="113">
        <f>'Balance Energético (u.físicas)'!M32</f>
        <v>0</v>
      </c>
      <c r="N27" s="84">
        <f>'Balance Energético (u.físicas)'!N32</f>
        <v>0</v>
      </c>
      <c r="O27" s="84">
        <f>'Balance Energético (u.físicas)'!O32</f>
        <v>0</v>
      </c>
      <c r="P27" s="84">
        <f>'Balance Energético (u.físicas)'!P32</f>
        <v>0</v>
      </c>
      <c r="Q27" s="84">
        <f>'Balance Energético (u.físicas)'!Q32</f>
        <v>0</v>
      </c>
      <c r="R27" s="84">
        <f>'Balance Energético (u.físicas)'!R32</f>
        <v>0</v>
      </c>
      <c r="S27" s="84">
        <f>'Balance Energético (u.físicas)'!S32</f>
        <v>0</v>
      </c>
      <c r="T27" s="84">
        <f>'Balance Energético (u.físicas)'!T32</f>
        <v>0</v>
      </c>
      <c r="U27" s="84">
        <f>'Balance Energético (u.físicas)'!U32</f>
        <v>0</v>
      </c>
      <c r="V27" s="84">
        <f>'Balance Energético (u.físicas)'!V32</f>
        <v>0</v>
      </c>
      <c r="W27" s="114">
        <f>'Balance Energético (u.físicas)'!W32</f>
        <v>0</v>
      </c>
      <c r="X27" s="84">
        <f>'Balance Energético (u.físicas)'!X32</f>
        <v>86.975929999999991</v>
      </c>
      <c r="Y27" s="113">
        <f>'Balance Energético (u.físicas)'!Y32</f>
        <v>0</v>
      </c>
      <c r="Z27" s="84">
        <f>'Balance Energético (u.físicas)'!Z32</f>
        <v>0</v>
      </c>
      <c r="AA27" s="84">
        <f>'Balance Energético (u.físicas)'!AA32</f>
        <v>0</v>
      </c>
      <c r="AB27" s="114">
        <f>'Balance Energético (u.físicas)'!AB32</f>
        <v>0</v>
      </c>
      <c r="AC27" s="84">
        <f>'Balance Energético (u.físicas)'!AC32</f>
        <v>0</v>
      </c>
      <c r="AD27" s="121">
        <f>'Balance Energético (u.físicas)'!AD32</f>
        <v>0</v>
      </c>
    </row>
    <row r="28" spans="1:34">
      <c r="A28" s="200"/>
      <c r="B28" s="262"/>
      <c r="C28" s="103" t="s">
        <v>50</v>
      </c>
      <c r="D28" s="113">
        <f>'Balance Energético (u.físicas)'!D33</f>
        <v>0</v>
      </c>
      <c r="E28" s="84">
        <f>'Balance Energético (u.físicas)'!E33</f>
        <v>181.77864947925488</v>
      </c>
      <c r="F28" s="84">
        <f>'Balance Energético (u.físicas)'!F33</f>
        <v>0</v>
      </c>
      <c r="G28" s="84">
        <f>'Balance Energético (u.físicas)'!G33</f>
        <v>0</v>
      </c>
      <c r="H28" s="84">
        <f>'Balance Energético (u.físicas)'!H33</f>
        <v>0</v>
      </c>
      <c r="I28" s="84">
        <f>'Balance Energético (u.físicas)'!I33</f>
        <v>0</v>
      </c>
      <c r="J28" s="84">
        <f>'Balance Energético (u.físicas)'!J33</f>
        <v>0</v>
      </c>
      <c r="K28" s="84">
        <f>'Balance Energético (u.físicas)'!K33</f>
        <v>0</v>
      </c>
      <c r="L28" s="84">
        <f>'Balance Energético (u.físicas)'!L33</f>
        <v>0</v>
      </c>
      <c r="M28" s="113">
        <f>'Balance Energético (u.físicas)'!M33</f>
        <v>0.28404200000000002</v>
      </c>
      <c r="N28" s="84">
        <f>'Balance Energético (u.físicas)'!N33</f>
        <v>0</v>
      </c>
      <c r="O28" s="84">
        <f>'Balance Energético (u.físicas)'!O33</f>
        <v>0</v>
      </c>
      <c r="P28" s="84">
        <f>'Balance Energético (u.físicas)'!P33</f>
        <v>0</v>
      </c>
      <c r="Q28" s="84">
        <f>'Balance Energético (u.físicas)'!Q33</f>
        <v>6.479000000000001</v>
      </c>
      <c r="R28" s="84">
        <f>'Balance Energético (u.físicas)'!R33</f>
        <v>0</v>
      </c>
      <c r="S28" s="84">
        <f>'Balance Energético (u.físicas)'!S33</f>
        <v>0</v>
      </c>
      <c r="T28" s="84">
        <f>'Balance Energético (u.físicas)'!T33</f>
        <v>3.5099999999999997E-3</v>
      </c>
      <c r="U28" s="84">
        <f>'Balance Energético (u.físicas)'!U33</f>
        <v>364.01409440111865</v>
      </c>
      <c r="V28" s="84">
        <f>'Balance Energético (u.físicas)'!V33</f>
        <v>0</v>
      </c>
      <c r="W28" s="114">
        <f>'Balance Energético (u.físicas)'!W33</f>
        <v>66.112014149979231</v>
      </c>
      <c r="X28" s="84">
        <f>'Balance Energético (u.físicas)'!X33</f>
        <v>617.67251504956982</v>
      </c>
      <c r="Y28" s="113">
        <f>'Balance Energético (u.físicas)'!Y33</f>
        <v>0</v>
      </c>
      <c r="Z28" s="84">
        <f>'Balance Energético (u.físicas)'!Z33</f>
        <v>0</v>
      </c>
      <c r="AA28" s="84">
        <f>'Balance Energético (u.físicas)'!AA33</f>
        <v>0</v>
      </c>
      <c r="AB28" s="114">
        <f>'Balance Energético (u.físicas)'!AB33</f>
        <v>0</v>
      </c>
      <c r="AC28" s="84">
        <f>'Balance Energético (u.físicas)'!AC33</f>
        <v>0</v>
      </c>
      <c r="AD28" s="121">
        <f>'Balance Energético (u.físicas)'!AD33</f>
        <v>0</v>
      </c>
    </row>
    <row r="29" spans="1:34">
      <c r="A29" s="200"/>
      <c r="B29" s="262"/>
      <c r="C29" s="104" t="s">
        <v>51</v>
      </c>
      <c r="D29" s="126">
        <f>'Balance Energético (u.físicas)'!D34</f>
        <v>0</v>
      </c>
      <c r="E29" s="95">
        <f>'Balance Energético (u.físicas)'!E34</f>
        <v>85.347843999999995</v>
      </c>
      <c r="F29" s="95">
        <f>'Balance Energético (u.físicas)'!F34</f>
        <v>0</v>
      </c>
      <c r="G29" s="95">
        <f>'Balance Energético (u.físicas)'!G34</f>
        <v>0</v>
      </c>
      <c r="H29" s="95">
        <f>'Balance Energético (u.físicas)'!H34</f>
        <v>0</v>
      </c>
      <c r="I29" s="95">
        <f>'Balance Energético (u.físicas)'!I34</f>
        <v>0</v>
      </c>
      <c r="J29" s="95">
        <f>'Balance Energético (u.físicas)'!J34</f>
        <v>0</v>
      </c>
      <c r="K29" s="95">
        <f>'Balance Energético (u.físicas)'!K34</f>
        <v>0</v>
      </c>
      <c r="L29" s="95">
        <f>'Balance Energético (u.físicas)'!L34</f>
        <v>0</v>
      </c>
      <c r="M29" s="126">
        <f>'Balance Energético (u.físicas)'!M34</f>
        <v>0</v>
      </c>
      <c r="N29" s="95">
        <f>'Balance Energético (u.físicas)'!N34</f>
        <v>0</v>
      </c>
      <c r="O29" s="95">
        <f>'Balance Energético (u.físicas)'!O34</f>
        <v>0</v>
      </c>
      <c r="P29" s="95">
        <f>'Balance Energético (u.físicas)'!P34</f>
        <v>0</v>
      </c>
      <c r="Q29" s="95">
        <f>'Balance Energético (u.físicas)'!Q34</f>
        <v>0</v>
      </c>
      <c r="R29" s="95">
        <f>'Balance Energético (u.físicas)'!R34</f>
        <v>0</v>
      </c>
      <c r="S29" s="95">
        <f>'Balance Energético (u.físicas)'!S34</f>
        <v>0</v>
      </c>
      <c r="T29" s="95">
        <f>'Balance Energético (u.físicas)'!T34</f>
        <v>0</v>
      </c>
      <c r="U29" s="95">
        <f>'Balance Energético (u.físicas)'!U34</f>
        <v>0</v>
      </c>
      <c r="V29" s="95">
        <f>'Balance Energético (u.físicas)'!V34</f>
        <v>0</v>
      </c>
      <c r="W29" s="127">
        <f>'Balance Energético (u.físicas)'!W34</f>
        <v>0</v>
      </c>
      <c r="X29" s="95">
        <f>'Balance Energético (u.físicas)'!X34</f>
        <v>22.018000000000001</v>
      </c>
      <c r="Y29" s="126">
        <f>'Balance Energético (u.físicas)'!Y34</f>
        <v>0</v>
      </c>
      <c r="Z29" s="95">
        <f>'Balance Energético (u.físicas)'!Z34</f>
        <v>0</v>
      </c>
      <c r="AA29" s="95">
        <f>'Balance Energético (u.físicas)'!AA34</f>
        <v>0</v>
      </c>
      <c r="AB29" s="127">
        <f>'Balance Energético (u.físicas)'!AB34</f>
        <v>0</v>
      </c>
      <c r="AC29" s="95">
        <f>'Balance Energético (u.físicas)'!AC34</f>
        <v>0</v>
      </c>
      <c r="AD29" s="128">
        <f>'Balance Energético (u.físicas)'!AD34</f>
        <v>0</v>
      </c>
    </row>
    <row r="30" spans="1:34">
      <c r="A30" s="200"/>
      <c r="B30" s="262"/>
      <c r="C30" s="109" t="s">
        <v>56</v>
      </c>
      <c r="D30" s="111">
        <f>SUM(D31:D43)</f>
        <v>0</v>
      </c>
      <c r="E30" s="83">
        <f t="shared" ref="E30:AD30" si="7">SUM(E31:E43)</f>
        <v>893.61101039098537</v>
      </c>
      <c r="F30" s="83">
        <f t="shared" si="7"/>
        <v>325.78062499999999</v>
      </c>
      <c r="G30" s="83">
        <f t="shared" si="7"/>
        <v>5739.9016002716471</v>
      </c>
      <c r="H30" s="83">
        <f t="shared" si="7"/>
        <v>0</v>
      </c>
      <c r="I30" s="83">
        <f t="shared" si="7"/>
        <v>0</v>
      </c>
      <c r="J30" s="83">
        <f t="shared" si="7"/>
        <v>0</v>
      </c>
      <c r="K30" s="83">
        <f t="shared" si="7"/>
        <v>0</v>
      </c>
      <c r="L30" s="83">
        <f t="shared" si="7"/>
        <v>0</v>
      </c>
      <c r="M30" s="111">
        <f t="shared" si="7"/>
        <v>3456.4730694059131</v>
      </c>
      <c r="N30" s="83">
        <f t="shared" si="7"/>
        <v>478.5948256320001</v>
      </c>
      <c r="O30" s="83">
        <f t="shared" si="7"/>
        <v>0</v>
      </c>
      <c r="P30" s="83">
        <f t="shared" si="7"/>
        <v>14.206768245108357</v>
      </c>
      <c r="Q30" s="83">
        <f t="shared" si="7"/>
        <v>275.61571891462876</v>
      </c>
      <c r="R30" s="83">
        <f t="shared" si="7"/>
        <v>0.90227000000000013</v>
      </c>
      <c r="S30" s="83">
        <f t="shared" si="7"/>
        <v>46.262172999999997</v>
      </c>
      <c r="T30" s="83">
        <f t="shared" si="7"/>
        <v>0</v>
      </c>
      <c r="U30" s="83">
        <f t="shared" si="7"/>
        <v>0</v>
      </c>
      <c r="V30" s="83">
        <f t="shared" si="7"/>
        <v>291.3091205020408</v>
      </c>
      <c r="W30" s="112">
        <f t="shared" si="7"/>
        <v>0</v>
      </c>
      <c r="X30" s="83">
        <f t="shared" si="7"/>
        <v>43508.158022384356</v>
      </c>
      <c r="Y30" s="111">
        <f t="shared" si="7"/>
        <v>13.580908000000001</v>
      </c>
      <c r="Z30" s="83">
        <f t="shared" si="7"/>
        <v>134045.49450549451</v>
      </c>
      <c r="AA30" s="83">
        <f t="shared" si="7"/>
        <v>0</v>
      </c>
      <c r="AB30" s="112">
        <f t="shared" si="7"/>
        <v>148509.72222222225</v>
      </c>
      <c r="AC30" s="83">
        <f t="shared" si="7"/>
        <v>2.6129149217391304E-2</v>
      </c>
      <c r="AD30" s="120">
        <f t="shared" si="7"/>
        <v>0</v>
      </c>
    </row>
    <row r="31" spans="1:34">
      <c r="A31" s="200"/>
      <c r="B31" s="262"/>
      <c r="C31" s="110" t="s">
        <v>57</v>
      </c>
      <c r="D31" s="113">
        <f>'Balance Energético (u.físicas)'!D36</f>
        <v>0</v>
      </c>
      <c r="E31" s="84">
        <f>'Balance Energético (u.físicas)'!E36</f>
        <v>147.79304588549786</v>
      </c>
      <c r="F31" s="84">
        <f>'Balance Energético (u.físicas)'!F36</f>
        <v>0.29599999999999999</v>
      </c>
      <c r="G31" s="84">
        <f>'Balance Energético (u.físicas)'!G36</f>
        <v>2.52739</v>
      </c>
      <c r="H31" s="84">
        <f>'Balance Energético (u.físicas)'!H36</f>
        <v>0</v>
      </c>
      <c r="I31" s="84">
        <f>'Balance Energético (u.físicas)'!I36</f>
        <v>0</v>
      </c>
      <c r="J31" s="84">
        <f>'Balance Energético (u.físicas)'!J36</f>
        <v>0</v>
      </c>
      <c r="K31" s="84">
        <f>'Balance Energético (u.físicas)'!K36</f>
        <v>0</v>
      </c>
      <c r="L31" s="114">
        <f>'Balance Energético (u.físicas)'!L36</f>
        <v>0</v>
      </c>
      <c r="M31" s="113">
        <f>'Balance Energético (u.físicas)'!M36</f>
        <v>1764.9004624659667</v>
      </c>
      <c r="N31" s="84">
        <f>'Balance Energético (u.físicas)'!N36</f>
        <v>83.752816528961702</v>
      </c>
      <c r="O31" s="84">
        <f>'Balance Energético (u.físicas)'!O36</f>
        <v>0</v>
      </c>
      <c r="P31" s="84">
        <f>'Balance Energético (u.físicas)'!P36</f>
        <v>10.077775245108354</v>
      </c>
      <c r="Q31" s="84">
        <f>'Balance Energético (u.físicas)'!Q36</f>
        <v>2.9392875648642969</v>
      </c>
      <c r="R31" s="84">
        <f>'Balance Energético (u.físicas)'!R36</f>
        <v>0</v>
      </c>
      <c r="S31" s="84">
        <f>'Balance Energético (u.físicas)'!S36</f>
        <v>6.0000000000000001E-3</v>
      </c>
      <c r="T31" s="84">
        <f>'Balance Energético (u.físicas)'!T36</f>
        <v>0</v>
      </c>
      <c r="U31" s="84">
        <f>'Balance Energético (u.físicas)'!U36</f>
        <v>0</v>
      </c>
      <c r="V31" s="84">
        <f>'Balance Energético (u.físicas)'!V36</f>
        <v>0.40649938775510208</v>
      </c>
      <c r="W31" s="114">
        <f>'Balance Energético (u.físicas)'!W36</f>
        <v>0</v>
      </c>
      <c r="X31" s="84">
        <f>'Balance Energético (u.físicas)'!X36</f>
        <v>23306.424566538353</v>
      </c>
      <c r="Y31" s="113">
        <f>'Balance Energético (u.físicas)'!Y36</f>
        <v>6.5938100000000004</v>
      </c>
      <c r="Z31" s="84">
        <f>'Balance Energético (u.físicas)'!Z36</f>
        <v>0</v>
      </c>
      <c r="AA31" s="84">
        <f>'Balance Energético (u.físicas)'!AA36</f>
        <v>0</v>
      </c>
      <c r="AB31" s="114">
        <f>'Balance Energético (u.físicas)'!AB36</f>
        <v>0</v>
      </c>
      <c r="AC31" s="84">
        <f>'Balance Energético (u.físicas)'!AC36</f>
        <v>2.8695652173913041E-5</v>
      </c>
      <c r="AD31" s="121">
        <f>'Balance Energético (u.físicas)'!AD36</f>
        <v>0</v>
      </c>
    </row>
    <row r="32" spans="1:34">
      <c r="A32" s="200"/>
      <c r="B32" s="262"/>
      <c r="C32" s="110" t="s">
        <v>58</v>
      </c>
      <c r="D32" s="113">
        <f>'Balance Energético (u.físicas)'!D37</f>
        <v>0</v>
      </c>
      <c r="E32" s="84">
        <f>'Balance Energético (u.físicas)'!E37</f>
        <v>20.955154694358207</v>
      </c>
      <c r="F32" s="84">
        <f>'Balance Energético (u.físicas)'!F37</f>
        <v>0</v>
      </c>
      <c r="G32" s="84">
        <f>'Balance Energético (u.físicas)'!G37</f>
        <v>0</v>
      </c>
      <c r="H32" s="84">
        <f>'Balance Energético (u.físicas)'!H37</f>
        <v>0</v>
      </c>
      <c r="I32" s="84">
        <f>'Balance Energético (u.físicas)'!I37</f>
        <v>0</v>
      </c>
      <c r="J32" s="84">
        <f>'Balance Energético (u.físicas)'!J37</f>
        <v>0</v>
      </c>
      <c r="K32" s="84">
        <f>'Balance Energético (u.físicas)'!K37</f>
        <v>0</v>
      </c>
      <c r="L32" s="114">
        <f>'Balance Energético (u.físicas)'!L37</f>
        <v>0</v>
      </c>
      <c r="M32" s="113">
        <f>'Balance Energético (u.físicas)'!M37</f>
        <v>68.366464490000013</v>
      </c>
      <c r="N32" s="84">
        <f>'Balance Energético (u.físicas)'!N37</f>
        <v>25.223087010000008</v>
      </c>
      <c r="O32" s="84">
        <f>'Balance Energético (u.físicas)'!O37</f>
        <v>0</v>
      </c>
      <c r="P32" s="84">
        <f>'Balance Energético (u.físicas)'!P37</f>
        <v>0</v>
      </c>
      <c r="Q32" s="84">
        <f>'Balance Energético (u.físicas)'!Q37</f>
        <v>2.4012099999999998</v>
      </c>
      <c r="R32" s="84">
        <f>'Balance Energético (u.físicas)'!R37</f>
        <v>0</v>
      </c>
      <c r="S32" s="84">
        <f>'Balance Energético (u.físicas)'!S37</f>
        <v>6.2516999999999996</v>
      </c>
      <c r="T32" s="84">
        <f>'Balance Energético (u.físicas)'!T37</f>
        <v>0</v>
      </c>
      <c r="U32" s="84">
        <f>'Balance Energético (u.físicas)'!U37</f>
        <v>0</v>
      </c>
      <c r="V32" s="84">
        <f>'Balance Energético (u.físicas)'!V37</f>
        <v>0</v>
      </c>
      <c r="W32" s="114">
        <f>'Balance Energético (u.físicas)'!W37</f>
        <v>0</v>
      </c>
      <c r="X32" s="84">
        <f>'Balance Energético (u.físicas)'!X37</f>
        <v>264.04534000000001</v>
      </c>
      <c r="Y32" s="113">
        <f>'Balance Energético (u.físicas)'!Y37</f>
        <v>0</v>
      </c>
      <c r="Z32" s="84">
        <f>'Balance Energético (u.físicas)'!Z37</f>
        <v>0</v>
      </c>
      <c r="AA32" s="84">
        <f>'Balance Energético (u.físicas)'!AA37</f>
        <v>0</v>
      </c>
      <c r="AB32" s="114">
        <f>'Balance Energético (u.físicas)'!AB37</f>
        <v>0</v>
      </c>
      <c r="AC32" s="84">
        <f>'Balance Energético (u.físicas)'!AC37</f>
        <v>0</v>
      </c>
      <c r="AD32" s="121">
        <f>'Balance Energético (u.físicas)'!AD37</f>
        <v>0</v>
      </c>
    </row>
    <row r="33" spans="1:30">
      <c r="A33" s="200"/>
      <c r="B33" s="262"/>
      <c r="C33" s="110" t="s">
        <v>59</v>
      </c>
      <c r="D33" s="113">
        <f>'Balance Energético (u.físicas)'!D38</f>
        <v>0</v>
      </c>
      <c r="E33" s="84">
        <f>'Balance Energético (u.físicas)'!E38</f>
        <v>0</v>
      </c>
      <c r="F33" s="84">
        <f>'Balance Energético (u.físicas)'!F38</f>
        <v>103.017</v>
      </c>
      <c r="G33" s="84">
        <f>'Balance Energético (u.físicas)'!G38</f>
        <v>0</v>
      </c>
      <c r="H33" s="84">
        <f>'Balance Energético (u.físicas)'!H38</f>
        <v>0</v>
      </c>
      <c r="I33" s="84">
        <f>'Balance Energético (u.físicas)'!I38</f>
        <v>0</v>
      </c>
      <c r="J33" s="84">
        <f>'Balance Energético (u.físicas)'!J38</f>
        <v>0</v>
      </c>
      <c r="K33" s="84">
        <f>'Balance Energético (u.físicas)'!K38</f>
        <v>0</v>
      </c>
      <c r="L33" s="114">
        <f>'Balance Energético (u.físicas)'!L38</f>
        <v>0</v>
      </c>
      <c r="M33" s="113">
        <f>'Balance Energético (u.físicas)'!M38</f>
        <v>57.493387500000011</v>
      </c>
      <c r="N33" s="84">
        <f>'Balance Energético (u.físicas)'!N38</f>
        <v>0</v>
      </c>
      <c r="O33" s="84">
        <f>'Balance Energético (u.físicas)'!O38</f>
        <v>0</v>
      </c>
      <c r="P33" s="84">
        <f>'Balance Energético (u.físicas)'!P38</f>
        <v>0</v>
      </c>
      <c r="Q33" s="84">
        <f>'Balance Energético (u.físicas)'!Q38</f>
        <v>0</v>
      </c>
      <c r="R33" s="84">
        <f>'Balance Energético (u.físicas)'!R38</f>
        <v>0</v>
      </c>
      <c r="S33" s="84">
        <f>'Balance Energético (u.físicas)'!S38</f>
        <v>0</v>
      </c>
      <c r="T33" s="84">
        <f>'Balance Energético (u.físicas)'!T38</f>
        <v>0</v>
      </c>
      <c r="U33" s="84">
        <f>'Balance Energético (u.físicas)'!U38</f>
        <v>0</v>
      </c>
      <c r="V33" s="84">
        <f>'Balance Energético (u.físicas)'!V38</f>
        <v>0</v>
      </c>
      <c r="W33" s="114">
        <f>'Balance Energético (u.físicas)'!W38</f>
        <v>0</v>
      </c>
      <c r="X33" s="84">
        <f>'Balance Energético (u.físicas)'!X38</f>
        <v>808.76080000000002</v>
      </c>
      <c r="Y33" s="113">
        <f>'Balance Energético (u.físicas)'!Y38</f>
        <v>0</v>
      </c>
      <c r="Z33" s="84">
        <f>'Balance Energético (u.físicas)'!Z38</f>
        <v>0</v>
      </c>
      <c r="AA33" s="84">
        <f>'Balance Energético (u.físicas)'!AA38</f>
        <v>0</v>
      </c>
      <c r="AB33" s="114">
        <f>'Balance Energético (u.físicas)'!AB38</f>
        <v>0</v>
      </c>
      <c r="AC33" s="84">
        <f>'Balance Energético (u.físicas)'!AC38</f>
        <v>0</v>
      </c>
      <c r="AD33" s="121">
        <f>'Balance Energético (u.físicas)'!AD38</f>
        <v>0</v>
      </c>
    </row>
    <row r="34" spans="1:30">
      <c r="A34" s="200"/>
      <c r="B34" s="262"/>
      <c r="C34" s="110" t="s">
        <v>60</v>
      </c>
      <c r="D34" s="113">
        <f>'Balance Energético (u.físicas)'!D39</f>
        <v>0</v>
      </c>
      <c r="E34" s="84">
        <f>'Balance Energético (u.físicas)'!E39</f>
        <v>190.92630828840595</v>
      </c>
      <c r="F34" s="84">
        <f>'Balance Energético (u.físicas)'!F39</f>
        <v>0.6180000000000001</v>
      </c>
      <c r="G34" s="84">
        <f>'Balance Energético (u.físicas)'!G39</f>
        <v>4109.3506522830758</v>
      </c>
      <c r="H34" s="84">
        <f>'Balance Energético (u.físicas)'!H39</f>
        <v>0</v>
      </c>
      <c r="I34" s="84">
        <f>'Balance Energético (u.físicas)'!I39</f>
        <v>0</v>
      </c>
      <c r="J34" s="84">
        <f>'Balance Energético (u.físicas)'!J39</f>
        <v>0</v>
      </c>
      <c r="K34" s="84">
        <f>'Balance Energético (u.físicas)'!K39</f>
        <v>0</v>
      </c>
      <c r="L34" s="114">
        <f>'Balance Energético (u.físicas)'!L39</f>
        <v>0</v>
      </c>
      <c r="M34" s="113">
        <f>'Balance Energético (u.físicas)'!M39</f>
        <v>25.067188510636264</v>
      </c>
      <c r="N34" s="84">
        <f>'Balance Energético (u.físicas)'!N39</f>
        <v>183.60307400000002</v>
      </c>
      <c r="O34" s="84">
        <f>'Balance Energético (u.físicas)'!O39</f>
        <v>0</v>
      </c>
      <c r="P34" s="84">
        <f>'Balance Energético (u.físicas)'!P39</f>
        <v>6.2000000000000006E-3</v>
      </c>
      <c r="Q34" s="84">
        <f>'Balance Energético (u.físicas)'!Q39</f>
        <v>9.8870724485000014</v>
      </c>
      <c r="R34" s="84">
        <f>'Balance Energético (u.físicas)'!R39</f>
        <v>0</v>
      </c>
      <c r="S34" s="84">
        <f>'Balance Energético (u.físicas)'!S39</f>
        <v>0</v>
      </c>
      <c r="T34" s="84">
        <f>'Balance Energético (u.físicas)'!T39</f>
        <v>0</v>
      </c>
      <c r="U34" s="84">
        <f>'Balance Energético (u.físicas)'!U39</f>
        <v>0</v>
      </c>
      <c r="V34" s="84">
        <f>'Balance Energético (u.físicas)'!V39</f>
        <v>0</v>
      </c>
      <c r="W34" s="114">
        <f>'Balance Energético (u.físicas)'!W39</f>
        <v>0</v>
      </c>
      <c r="X34" s="84">
        <f>'Balance Energético (u.físicas)'!X39</f>
        <v>5464.931211346001</v>
      </c>
      <c r="Y34" s="113">
        <f>'Balance Energético (u.físicas)'!Y39</f>
        <v>0</v>
      </c>
      <c r="Z34" s="84">
        <f>'Balance Energético (u.físicas)'!Z39</f>
        <v>0</v>
      </c>
      <c r="AA34" s="84">
        <f>'Balance Energético (u.físicas)'!AA39</f>
        <v>0</v>
      </c>
      <c r="AB34" s="114">
        <f>'Balance Energético (u.físicas)'!AB39</f>
        <v>0</v>
      </c>
      <c r="AC34" s="84">
        <f>'Balance Energético (u.físicas)'!AC39</f>
        <v>0</v>
      </c>
      <c r="AD34" s="121">
        <f>'Balance Energético (u.físicas)'!AD39</f>
        <v>0</v>
      </c>
    </row>
    <row r="35" spans="1:30">
      <c r="A35" s="200"/>
      <c r="B35" s="262"/>
      <c r="C35" s="110" t="s">
        <v>61</v>
      </c>
      <c r="D35" s="113">
        <f>'Balance Energético (u.físicas)'!D40</f>
        <v>0</v>
      </c>
      <c r="E35" s="84">
        <f>'Balance Energético (u.físicas)'!E40</f>
        <v>6.3515880000000005</v>
      </c>
      <c r="F35" s="84">
        <f>'Balance Energético (u.físicas)'!F40</f>
        <v>0</v>
      </c>
      <c r="G35" s="84">
        <f>'Balance Energético (u.físicas)'!G40</f>
        <v>0</v>
      </c>
      <c r="H35" s="84">
        <f>'Balance Energético (u.físicas)'!H40</f>
        <v>0</v>
      </c>
      <c r="I35" s="84">
        <f>'Balance Energético (u.físicas)'!I40</f>
        <v>0</v>
      </c>
      <c r="J35" s="84">
        <f>'Balance Energético (u.físicas)'!J40</f>
        <v>0</v>
      </c>
      <c r="K35" s="84">
        <f>'Balance Energético (u.físicas)'!K40</f>
        <v>0</v>
      </c>
      <c r="L35" s="114">
        <f>'Balance Energético (u.físicas)'!L40</f>
        <v>0</v>
      </c>
      <c r="M35" s="113">
        <f>'Balance Energético (u.físicas)'!M40</f>
        <v>8.2691884379999987</v>
      </c>
      <c r="N35" s="84">
        <f>'Balance Energético (u.físicas)'!N40</f>
        <v>0</v>
      </c>
      <c r="O35" s="84">
        <f>'Balance Energético (u.físicas)'!O40</f>
        <v>0</v>
      </c>
      <c r="P35" s="84">
        <f>'Balance Energético (u.físicas)'!P40</f>
        <v>0.11550000000000001</v>
      </c>
      <c r="Q35" s="84">
        <f>'Balance Energético (u.físicas)'!Q40</f>
        <v>1.235633</v>
      </c>
      <c r="R35" s="84">
        <f>'Balance Energético (u.físicas)'!R40</f>
        <v>0</v>
      </c>
      <c r="S35" s="84">
        <f>'Balance Energético (u.físicas)'!S40</f>
        <v>0</v>
      </c>
      <c r="T35" s="84">
        <f>'Balance Energético (u.físicas)'!T40</f>
        <v>0</v>
      </c>
      <c r="U35" s="84">
        <f>'Balance Energético (u.físicas)'!U40</f>
        <v>0</v>
      </c>
      <c r="V35" s="84">
        <f>'Balance Energético (u.físicas)'!V40</f>
        <v>0</v>
      </c>
      <c r="W35" s="114">
        <f>'Balance Energético (u.físicas)'!W40</f>
        <v>0</v>
      </c>
      <c r="X35" s="84">
        <f>'Balance Energético (u.físicas)'!X40</f>
        <v>612.45113200000003</v>
      </c>
      <c r="Y35" s="113">
        <f>'Balance Energético (u.físicas)'!Y40</f>
        <v>0</v>
      </c>
      <c r="Z35" s="84">
        <f>'Balance Energético (u.físicas)'!Z40</f>
        <v>134045.49450549451</v>
      </c>
      <c r="AA35" s="84">
        <f>'Balance Energético (u.físicas)'!AA40</f>
        <v>0</v>
      </c>
      <c r="AB35" s="114">
        <f>'Balance Energético (u.físicas)'!AB40</f>
        <v>148509.72222222225</v>
      </c>
      <c r="AC35" s="84">
        <f>'Balance Energético (u.físicas)'!AC40</f>
        <v>0</v>
      </c>
      <c r="AD35" s="121">
        <f>'Balance Energético (u.físicas)'!AD40</f>
        <v>0</v>
      </c>
    </row>
    <row r="36" spans="1:30">
      <c r="A36" s="200"/>
      <c r="B36" s="262"/>
      <c r="C36" s="110" t="s">
        <v>62</v>
      </c>
      <c r="D36" s="113">
        <f>'Balance Energético (u.físicas)'!D41</f>
        <v>0</v>
      </c>
      <c r="E36" s="84">
        <f>'Balance Energético (u.físicas)'!E41</f>
        <v>2.4889789999999996</v>
      </c>
      <c r="F36" s="84">
        <f>'Balance Energético (u.físicas)'!F41</f>
        <v>0</v>
      </c>
      <c r="G36" s="84">
        <f>'Balance Energético (u.físicas)'!G41</f>
        <v>0</v>
      </c>
      <c r="H36" s="84">
        <f>'Balance Energético (u.físicas)'!H41</f>
        <v>0</v>
      </c>
      <c r="I36" s="84">
        <f>'Balance Energético (u.físicas)'!I41</f>
        <v>0</v>
      </c>
      <c r="J36" s="84">
        <f>'Balance Energético (u.físicas)'!J41</f>
        <v>0</v>
      </c>
      <c r="K36" s="84">
        <f>'Balance Energético (u.físicas)'!K41</f>
        <v>0</v>
      </c>
      <c r="L36" s="114">
        <f>'Balance Energético (u.físicas)'!L41</f>
        <v>0</v>
      </c>
      <c r="M36" s="113">
        <f>'Balance Energético (u.físicas)'!M41</f>
        <v>4.8500000000000019E-3</v>
      </c>
      <c r="N36" s="84">
        <f>'Balance Energético (u.físicas)'!N41</f>
        <v>0</v>
      </c>
      <c r="O36" s="84">
        <f>'Balance Energético (u.físicas)'!O41</f>
        <v>0</v>
      </c>
      <c r="P36" s="84">
        <f>'Balance Energético (u.físicas)'!P41</f>
        <v>0</v>
      </c>
      <c r="Q36" s="84">
        <f>'Balance Energético (u.físicas)'!Q41</f>
        <v>0</v>
      </c>
      <c r="R36" s="84">
        <f>'Balance Energético (u.físicas)'!R41</f>
        <v>0</v>
      </c>
      <c r="S36" s="84">
        <f>'Balance Energético (u.físicas)'!S41</f>
        <v>0</v>
      </c>
      <c r="T36" s="84">
        <f>'Balance Energético (u.físicas)'!T41</f>
        <v>0</v>
      </c>
      <c r="U36" s="84">
        <f>'Balance Energético (u.físicas)'!U41</f>
        <v>0</v>
      </c>
      <c r="V36" s="84">
        <f>'Balance Energético (u.físicas)'!V41</f>
        <v>0</v>
      </c>
      <c r="W36" s="114">
        <f>'Balance Energético (u.físicas)'!W41</f>
        <v>0</v>
      </c>
      <c r="X36" s="84">
        <f>'Balance Energético (u.físicas)'!X41</f>
        <v>31.324999999999999</v>
      </c>
      <c r="Y36" s="113">
        <f>'Balance Energético (u.físicas)'!Y41</f>
        <v>0</v>
      </c>
      <c r="Z36" s="84">
        <f>'Balance Energético (u.físicas)'!Z41</f>
        <v>0</v>
      </c>
      <c r="AA36" s="84">
        <f>'Balance Energético (u.físicas)'!AA41</f>
        <v>0</v>
      </c>
      <c r="AB36" s="114">
        <f>'Balance Energético (u.físicas)'!AB41</f>
        <v>0</v>
      </c>
      <c r="AC36" s="84">
        <f>'Balance Energético (u.físicas)'!AC41</f>
        <v>0</v>
      </c>
      <c r="AD36" s="121">
        <f>'Balance Energético (u.físicas)'!AD41</f>
        <v>0</v>
      </c>
    </row>
    <row r="37" spans="1:30">
      <c r="A37" s="200"/>
      <c r="B37" s="262"/>
      <c r="C37" s="110" t="s">
        <v>63</v>
      </c>
      <c r="D37" s="113">
        <f>'Balance Energético (u.físicas)'!D42</f>
        <v>0</v>
      </c>
      <c r="E37" s="84">
        <f>'Balance Energético (u.físicas)'!E42</f>
        <v>11.842569045926563</v>
      </c>
      <c r="F37" s="84">
        <f>'Balance Energético (u.físicas)'!F42</f>
        <v>6.8780000000000001</v>
      </c>
      <c r="G37" s="84">
        <f>'Balance Energético (u.físicas)'!G42</f>
        <v>1.2E-2</v>
      </c>
      <c r="H37" s="84">
        <f>'Balance Energético (u.físicas)'!H42</f>
        <v>0</v>
      </c>
      <c r="I37" s="84">
        <f>'Balance Energético (u.físicas)'!I42</f>
        <v>0</v>
      </c>
      <c r="J37" s="84">
        <f>'Balance Energético (u.físicas)'!J42</f>
        <v>0</v>
      </c>
      <c r="K37" s="84">
        <f>'Balance Energético (u.físicas)'!K42</f>
        <v>0</v>
      </c>
      <c r="L37" s="114">
        <f>'Balance Energético (u.físicas)'!L42</f>
        <v>0</v>
      </c>
      <c r="M37" s="113">
        <f>'Balance Energético (u.físicas)'!M42</f>
        <v>3.8019355439999991</v>
      </c>
      <c r="N37" s="84">
        <f>'Balance Energético (u.físicas)'!N42</f>
        <v>1.3733647200000003</v>
      </c>
      <c r="O37" s="84">
        <f>'Balance Energético (u.físicas)'!O42</f>
        <v>0</v>
      </c>
      <c r="P37" s="84">
        <f>'Balance Energético (u.físicas)'!P42</f>
        <v>9.1506000000000004E-2</v>
      </c>
      <c r="Q37" s="84">
        <f>'Balance Energético (u.físicas)'!Q42</f>
        <v>1.4056540000000002</v>
      </c>
      <c r="R37" s="84">
        <f>'Balance Energético (u.físicas)'!R42</f>
        <v>0</v>
      </c>
      <c r="S37" s="84">
        <f>'Balance Energético (u.físicas)'!S42</f>
        <v>0</v>
      </c>
      <c r="T37" s="84">
        <f>'Balance Energético (u.físicas)'!T42</f>
        <v>0</v>
      </c>
      <c r="U37" s="84">
        <f>'Balance Energético (u.físicas)'!U42</f>
        <v>0</v>
      </c>
      <c r="V37" s="84">
        <f>'Balance Energético (u.físicas)'!V42</f>
        <v>274.94178878571427</v>
      </c>
      <c r="W37" s="114">
        <f>'Balance Energético (u.físicas)'!W42</f>
        <v>0</v>
      </c>
      <c r="X37" s="84">
        <f>'Balance Energético (u.físicas)'!X42</f>
        <v>484.25636689999993</v>
      </c>
      <c r="Y37" s="113">
        <f>'Balance Energético (u.físicas)'!Y42</f>
        <v>0</v>
      </c>
      <c r="Z37" s="84">
        <f>'Balance Energético (u.físicas)'!Z42</f>
        <v>0</v>
      </c>
      <c r="AA37" s="84">
        <f>'Balance Energético (u.físicas)'!AA42</f>
        <v>0</v>
      </c>
      <c r="AB37" s="114">
        <f>'Balance Energético (u.físicas)'!AB42</f>
        <v>0</v>
      </c>
      <c r="AC37" s="84">
        <f>'Balance Energético (u.físicas)'!AC42</f>
        <v>6.2200000000000016E-4</v>
      </c>
      <c r="AD37" s="121">
        <f>'Balance Energético (u.físicas)'!AD42</f>
        <v>0</v>
      </c>
    </row>
    <row r="38" spans="1:30">
      <c r="A38" s="200"/>
      <c r="B38" s="262"/>
      <c r="C38" s="110" t="s">
        <v>64</v>
      </c>
      <c r="D38" s="113">
        <f>'Balance Energético (u.físicas)'!D43</f>
        <v>0</v>
      </c>
      <c r="E38" s="84">
        <f>'Balance Energético (u.físicas)'!E43</f>
        <v>1.2090378890000002</v>
      </c>
      <c r="F38" s="84">
        <f>'Balance Energético (u.físicas)'!F43</f>
        <v>117.082492</v>
      </c>
      <c r="G38" s="84">
        <f>'Balance Energético (u.físicas)'!G43</f>
        <v>0.53535100000000013</v>
      </c>
      <c r="H38" s="84">
        <f>'Balance Energético (u.físicas)'!H43</f>
        <v>0</v>
      </c>
      <c r="I38" s="84">
        <f>'Balance Energético (u.físicas)'!I43</f>
        <v>0</v>
      </c>
      <c r="J38" s="84">
        <f>'Balance Energético (u.físicas)'!J43</f>
        <v>0</v>
      </c>
      <c r="K38" s="84">
        <f>'Balance Energético (u.físicas)'!K43</f>
        <v>0</v>
      </c>
      <c r="L38" s="114">
        <f>'Balance Energético (u.físicas)'!L43</f>
        <v>0</v>
      </c>
      <c r="M38" s="113">
        <f>'Balance Energético (u.físicas)'!M43</f>
        <v>0.65702293000000012</v>
      </c>
      <c r="N38" s="84">
        <f>'Balance Energético (u.físicas)'!N43</f>
        <v>0.163714</v>
      </c>
      <c r="O38" s="84">
        <f>'Balance Energético (u.físicas)'!O43</f>
        <v>0</v>
      </c>
      <c r="P38" s="84">
        <f>'Balance Energético (u.físicas)'!P43</f>
        <v>0</v>
      </c>
      <c r="Q38" s="84">
        <f>'Balance Energético (u.físicas)'!Q43</f>
        <v>0.25072685</v>
      </c>
      <c r="R38" s="84">
        <f>'Balance Energético (u.físicas)'!R43</f>
        <v>0</v>
      </c>
      <c r="S38" s="84">
        <f>'Balance Energético (u.físicas)'!S43</f>
        <v>0</v>
      </c>
      <c r="T38" s="84">
        <f>'Balance Energético (u.físicas)'!T43</f>
        <v>0</v>
      </c>
      <c r="U38" s="84">
        <f>'Balance Energético (u.físicas)'!U43</f>
        <v>0</v>
      </c>
      <c r="V38" s="84">
        <f>'Balance Energético (u.físicas)'!V43</f>
        <v>0</v>
      </c>
      <c r="W38" s="114">
        <f>'Balance Energético (u.físicas)'!W43</f>
        <v>0</v>
      </c>
      <c r="X38" s="84">
        <f>'Balance Energético (u.físicas)'!X43</f>
        <v>27.4644263</v>
      </c>
      <c r="Y38" s="113">
        <f>'Balance Energético (u.físicas)'!Y43</f>
        <v>5.7465300000000008</v>
      </c>
      <c r="Z38" s="84">
        <f>'Balance Energético (u.físicas)'!Z43</f>
        <v>0</v>
      </c>
      <c r="AA38" s="84">
        <f>'Balance Energético (u.físicas)'!AA43</f>
        <v>0</v>
      </c>
      <c r="AB38" s="114">
        <f>'Balance Energético (u.físicas)'!AB43</f>
        <v>0</v>
      </c>
      <c r="AC38" s="84">
        <f>'Balance Energético (u.físicas)'!AC43</f>
        <v>3.388956521739131E-5</v>
      </c>
      <c r="AD38" s="121">
        <f>'Balance Energético (u.físicas)'!AD43</f>
        <v>0</v>
      </c>
    </row>
    <row r="39" spans="1:30">
      <c r="A39" s="200"/>
      <c r="B39" s="262"/>
      <c r="C39" s="110" t="s">
        <v>65</v>
      </c>
      <c r="D39" s="113">
        <f>'Balance Energético (u.físicas)'!D44</f>
        <v>0</v>
      </c>
      <c r="E39" s="84">
        <f>'Balance Energético (u.físicas)'!E44</f>
        <v>1.242275</v>
      </c>
      <c r="F39" s="84">
        <f>'Balance Energético (u.físicas)'!F44</f>
        <v>2.5517300000000001</v>
      </c>
      <c r="G39" s="84">
        <f>'Balance Energético (u.físicas)'!G44</f>
        <v>0.12972700000000001</v>
      </c>
      <c r="H39" s="84">
        <f>'Balance Energético (u.físicas)'!H44</f>
        <v>0</v>
      </c>
      <c r="I39" s="84">
        <f>'Balance Energético (u.físicas)'!I44</f>
        <v>0</v>
      </c>
      <c r="J39" s="84">
        <f>'Balance Energético (u.físicas)'!J44</f>
        <v>0</v>
      </c>
      <c r="K39" s="84">
        <f>'Balance Energético (u.físicas)'!K44</f>
        <v>0</v>
      </c>
      <c r="L39" s="114">
        <f>'Balance Energético (u.físicas)'!L44</f>
        <v>0</v>
      </c>
      <c r="M39" s="113">
        <f>'Balance Energético (u.físicas)'!M44</f>
        <v>169.08551065700004</v>
      </c>
      <c r="N39" s="84">
        <f>'Balance Energético (u.físicas)'!N44</f>
        <v>76.728986571000007</v>
      </c>
      <c r="O39" s="84">
        <f>'Balance Energético (u.físicas)'!O44</f>
        <v>0</v>
      </c>
      <c r="P39" s="84">
        <f>'Balance Energético (u.físicas)'!P44</f>
        <v>0.115</v>
      </c>
      <c r="Q39" s="84">
        <f>'Balance Energético (u.físicas)'!Q44</f>
        <v>4.0040559999999994</v>
      </c>
      <c r="R39" s="84">
        <f>'Balance Energético (u.físicas)'!R44</f>
        <v>0</v>
      </c>
      <c r="S39" s="84">
        <f>'Balance Energético (u.físicas)'!S44</f>
        <v>0</v>
      </c>
      <c r="T39" s="84">
        <f>'Balance Energético (u.físicas)'!T44</f>
        <v>0</v>
      </c>
      <c r="U39" s="84">
        <f>'Balance Energético (u.físicas)'!U44</f>
        <v>0</v>
      </c>
      <c r="V39" s="84">
        <f>'Balance Energético (u.físicas)'!V44</f>
        <v>0</v>
      </c>
      <c r="W39" s="114">
        <f>'Balance Energético (u.físicas)'!W44</f>
        <v>0</v>
      </c>
      <c r="X39" s="84">
        <f>'Balance Energético (u.físicas)'!X44</f>
        <v>156.35881879999997</v>
      </c>
      <c r="Y39" s="113">
        <f>'Balance Energético (u.físicas)'!Y44</f>
        <v>0</v>
      </c>
      <c r="Z39" s="84">
        <f>'Balance Energético (u.físicas)'!Z44</f>
        <v>0</v>
      </c>
      <c r="AA39" s="84">
        <f>'Balance Energético (u.físicas)'!AA44</f>
        <v>0</v>
      </c>
      <c r="AB39" s="114">
        <f>'Balance Energético (u.físicas)'!AB44</f>
        <v>0</v>
      </c>
      <c r="AC39" s="84">
        <f>'Balance Energético (u.físicas)'!AC44</f>
        <v>0</v>
      </c>
      <c r="AD39" s="121">
        <f>'Balance Energético (u.físicas)'!AD44</f>
        <v>0</v>
      </c>
    </row>
    <row r="40" spans="1:30">
      <c r="A40" s="200"/>
      <c r="B40" s="262"/>
      <c r="C40" s="110" t="s">
        <v>429</v>
      </c>
      <c r="D40" s="113">
        <f>'Balance Energético (u.físicas)'!D45</f>
        <v>0</v>
      </c>
      <c r="E40" s="84">
        <f>'Balance Energético (u.físicas)'!E45</f>
        <v>25.492194498620062</v>
      </c>
      <c r="F40" s="84">
        <f>'Balance Energético (u.físicas)'!F45</f>
        <v>14.273014999999999</v>
      </c>
      <c r="G40" s="84">
        <f>'Balance Energético (u.físicas)'!G45</f>
        <v>15.798442760000002</v>
      </c>
      <c r="H40" s="84">
        <f>'Balance Energético (u.físicas)'!H45</f>
        <v>0</v>
      </c>
      <c r="I40" s="84">
        <f>'Balance Energético (u.físicas)'!I45</f>
        <v>0</v>
      </c>
      <c r="J40" s="84">
        <f>'Balance Energético (u.físicas)'!J45</f>
        <v>0</v>
      </c>
      <c r="K40" s="84">
        <f>'Balance Energético (u.físicas)'!K45</f>
        <v>0</v>
      </c>
      <c r="L40" s="114">
        <f>'Balance Energético (u.físicas)'!L45</f>
        <v>0</v>
      </c>
      <c r="M40" s="113">
        <f>'Balance Energético (u.físicas)'!M45</f>
        <v>114.52975399509151</v>
      </c>
      <c r="N40" s="84">
        <f>'Balance Energético (u.físicas)'!N45</f>
        <v>38.7761985</v>
      </c>
      <c r="O40" s="84">
        <f>'Balance Energético (u.físicas)'!O45</f>
        <v>0</v>
      </c>
      <c r="P40" s="84">
        <f>'Balance Energético (u.físicas)'!P45</f>
        <v>6.1520000000000004E-3</v>
      </c>
      <c r="Q40" s="84">
        <f>'Balance Energético (u.físicas)'!Q45</f>
        <v>68.694692376264442</v>
      </c>
      <c r="R40" s="84">
        <f>'Balance Energético (u.físicas)'!R45</f>
        <v>0.01</v>
      </c>
      <c r="S40" s="84">
        <f>'Balance Energético (u.físicas)'!S45</f>
        <v>0.11900000000000001</v>
      </c>
      <c r="T40" s="84">
        <f>'Balance Energético (u.físicas)'!T45</f>
        <v>0</v>
      </c>
      <c r="U40" s="84">
        <f>'Balance Energético (u.físicas)'!U45</f>
        <v>0</v>
      </c>
      <c r="V40" s="84">
        <f>'Balance Energético (u.físicas)'!V45</f>
        <v>0</v>
      </c>
      <c r="W40" s="114">
        <f>'Balance Energético (u.físicas)'!W45</f>
        <v>0</v>
      </c>
      <c r="X40" s="84">
        <f>'Balance Energético (u.físicas)'!X45</f>
        <v>1676.2385885999997</v>
      </c>
      <c r="Y40" s="113">
        <f>'Balance Energético (u.físicas)'!Y45</f>
        <v>0</v>
      </c>
      <c r="Z40" s="84">
        <f>'Balance Energético (u.físicas)'!Z45</f>
        <v>0</v>
      </c>
      <c r="AA40" s="84">
        <f>'Balance Energético (u.físicas)'!AA45</f>
        <v>0</v>
      </c>
      <c r="AB40" s="114">
        <f>'Balance Energético (u.físicas)'!AB45</f>
        <v>0</v>
      </c>
      <c r="AC40" s="84">
        <f>'Balance Energético (u.físicas)'!AC45</f>
        <v>3.9055356521739129E-3</v>
      </c>
      <c r="AD40" s="121">
        <f>'Balance Energético (u.físicas)'!AD45</f>
        <v>0</v>
      </c>
    </row>
    <row r="41" spans="1:30">
      <c r="A41" s="200"/>
      <c r="B41" s="262"/>
      <c r="C41" s="110" t="s">
        <v>430</v>
      </c>
      <c r="D41" s="113">
        <f>'Balance Energético (u.físicas)'!D46</f>
        <v>0</v>
      </c>
      <c r="E41" s="84">
        <f>'Balance Energético (u.físicas)'!E46</f>
        <v>48.933536575420192</v>
      </c>
      <c r="F41" s="84">
        <f>'Balance Energético (u.físicas)'!F46</f>
        <v>0</v>
      </c>
      <c r="G41" s="84">
        <f>'Balance Energético (u.físicas)'!G46</f>
        <v>0</v>
      </c>
      <c r="H41" s="84">
        <f>'Balance Energético (u.físicas)'!H46</f>
        <v>0</v>
      </c>
      <c r="I41" s="84">
        <f>'Balance Energético (u.físicas)'!I46</f>
        <v>0</v>
      </c>
      <c r="J41" s="84">
        <f>'Balance Energético (u.físicas)'!J46</f>
        <v>0</v>
      </c>
      <c r="K41" s="84">
        <f>'Balance Energético (u.físicas)'!K46</f>
        <v>0</v>
      </c>
      <c r="L41" s="114">
        <f>'Balance Energético (u.físicas)'!L46</f>
        <v>0</v>
      </c>
      <c r="M41" s="113">
        <f>'Balance Energético (u.físicas)'!M46</f>
        <v>205.73188433964674</v>
      </c>
      <c r="N41" s="84">
        <f>'Balance Energético (u.físicas)'!N46</f>
        <v>3.6497370000000009</v>
      </c>
      <c r="O41" s="84">
        <f>'Balance Energético (u.físicas)'!O46</f>
        <v>0</v>
      </c>
      <c r="P41" s="84">
        <f>'Balance Energético (u.físicas)'!P46</f>
        <v>0</v>
      </c>
      <c r="Q41" s="84">
        <f>'Balance Energético (u.físicas)'!Q46</f>
        <v>1.6252919999999993</v>
      </c>
      <c r="R41" s="84">
        <f>'Balance Energético (u.físicas)'!R46</f>
        <v>1.0500000000000001E-2</v>
      </c>
      <c r="S41" s="84">
        <f>'Balance Energético (u.físicas)'!S46</f>
        <v>0.34</v>
      </c>
      <c r="T41" s="84">
        <f>'Balance Energético (u.físicas)'!T46</f>
        <v>0</v>
      </c>
      <c r="U41" s="84">
        <f>'Balance Energético (u.físicas)'!U46</f>
        <v>0</v>
      </c>
      <c r="V41" s="84">
        <f>'Balance Energético (u.físicas)'!V46</f>
        <v>0</v>
      </c>
      <c r="W41" s="114">
        <f>'Balance Energético (u.físicas)'!W46</f>
        <v>0</v>
      </c>
      <c r="X41" s="84">
        <f>'Balance Energético (u.físicas)'!X46</f>
        <v>80.859046000000006</v>
      </c>
      <c r="Y41" s="113">
        <f>'Balance Energético (u.físicas)'!Y46</f>
        <v>0</v>
      </c>
      <c r="Z41" s="84">
        <f>'Balance Energético (u.físicas)'!Z46</f>
        <v>0</v>
      </c>
      <c r="AA41" s="84">
        <f>'Balance Energético (u.físicas)'!AA46</f>
        <v>0</v>
      </c>
      <c r="AB41" s="114">
        <f>'Balance Energético (u.físicas)'!AB46</f>
        <v>0</v>
      </c>
      <c r="AC41" s="84">
        <f>'Balance Energético (u.físicas)'!AC46</f>
        <v>0</v>
      </c>
      <c r="AD41" s="121">
        <f>'Balance Energético (u.físicas)'!AD46</f>
        <v>0</v>
      </c>
    </row>
    <row r="42" spans="1:30">
      <c r="A42" s="200"/>
      <c r="B42" s="262"/>
      <c r="C42" s="110" t="s">
        <v>66</v>
      </c>
      <c r="D42" s="113">
        <f>'Balance Energético (u.físicas)'!D47</f>
        <v>0</v>
      </c>
      <c r="E42" s="84">
        <f>'Balance Energético (u.físicas)'!E47</f>
        <v>395.91504806241306</v>
      </c>
      <c r="F42" s="84">
        <f>'Balance Energético (u.físicas)'!F47</f>
        <v>62.637000000000008</v>
      </c>
      <c r="G42" s="84">
        <f>'Balance Energético (u.físicas)'!G47</f>
        <v>1608.9340372285717</v>
      </c>
      <c r="H42" s="84">
        <f>'Balance Energético (u.físicas)'!H47</f>
        <v>0</v>
      </c>
      <c r="I42" s="84">
        <f>'Balance Energético (u.físicas)'!I47</f>
        <v>0</v>
      </c>
      <c r="J42" s="84">
        <f>'Balance Energético (u.físicas)'!J47</f>
        <v>0</v>
      </c>
      <c r="K42" s="84">
        <f>'Balance Energético (u.físicas)'!K47</f>
        <v>0</v>
      </c>
      <c r="L42" s="114">
        <f>'Balance Energético (u.físicas)'!L47</f>
        <v>0</v>
      </c>
      <c r="M42" s="113">
        <f>'Balance Energético (u.físicas)'!M47</f>
        <v>618.07194669453168</v>
      </c>
      <c r="N42" s="84">
        <f>'Balance Energético (u.físicas)'!N47</f>
        <v>38.49009306</v>
      </c>
      <c r="O42" s="84">
        <f>'Balance Energético (u.físicas)'!O47</f>
        <v>0</v>
      </c>
      <c r="P42" s="84">
        <f>'Balance Energético (u.físicas)'!P47</f>
        <v>3.7946350000000009</v>
      </c>
      <c r="Q42" s="84">
        <f>'Balance Energético (u.físicas)'!Q47</f>
        <v>180.01080747500004</v>
      </c>
      <c r="R42" s="84">
        <f>'Balance Energético (u.físicas)'!R47</f>
        <v>0.88177000000000016</v>
      </c>
      <c r="S42" s="84">
        <f>'Balance Energético (u.físicas)'!S47</f>
        <v>26.105772999999996</v>
      </c>
      <c r="T42" s="84">
        <f>'Balance Energético (u.físicas)'!T47</f>
        <v>0</v>
      </c>
      <c r="U42" s="84">
        <f>'Balance Energético (u.físicas)'!U47</f>
        <v>0</v>
      </c>
      <c r="V42" s="84">
        <f>'Balance Energético (u.físicas)'!V47</f>
        <v>15.96083232857143</v>
      </c>
      <c r="W42" s="114">
        <f>'Balance Energético (u.físicas)'!W47</f>
        <v>0</v>
      </c>
      <c r="X42" s="84">
        <f>'Balance Energético (u.físicas)'!X47</f>
        <v>9417.3209349000008</v>
      </c>
      <c r="Y42" s="113">
        <f>'Balance Energético (u.físicas)'!Y47</f>
        <v>1.2405680000000001</v>
      </c>
      <c r="Z42" s="84">
        <f>'Balance Energético (u.físicas)'!Z47</f>
        <v>0</v>
      </c>
      <c r="AA42" s="84">
        <f>'Balance Energético (u.físicas)'!AA47</f>
        <v>0</v>
      </c>
      <c r="AB42" s="114">
        <f>'Balance Energético (u.físicas)'!AB47</f>
        <v>0</v>
      </c>
      <c r="AC42" s="84">
        <f>'Balance Energético (u.físicas)'!AC47</f>
        <v>2.1510332695652171E-2</v>
      </c>
      <c r="AD42" s="121">
        <f>'Balance Energético (u.físicas)'!AD47</f>
        <v>0</v>
      </c>
    </row>
    <row r="43" spans="1:30">
      <c r="A43" s="200"/>
      <c r="B43" s="262"/>
      <c r="C43" s="14" t="s">
        <v>67</v>
      </c>
      <c r="D43" s="126">
        <f>'Balance Energético (u.físicas)'!D48</f>
        <v>0</v>
      </c>
      <c r="E43" s="95">
        <f>'Balance Energético (u.físicas)'!E48</f>
        <v>40.461273451343537</v>
      </c>
      <c r="F43" s="95">
        <f>'Balance Energético (u.físicas)'!F48</f>
        <v>18.427388000000001</v>
      </c>
      <c r="G43" s="95">
        <f>'Balance Energético (u.físicas)'!G48</f>
        <v>2.6139999999999999</v>
      </c>
      <c r="H43" s="95">
        <f>'Balance Energético (u.físicas)'!H48</f>
        <v>0</v>
      </c>
      <c r="I43" s="95">
        <f>'Balance Energético (u.físicas)'!I48</f>
        <v>0</v>
      </c>
      <c r="J43" s="95">
        <f>'Balance Energético (u.físicas)'!J48</f>
        <v>0</v>
      </c>
      <c r="K43" s="95">
        <f>'Balance Energético (u.físicas)'!K48</f>
        <v>0</v>
      </c>
      <c r="L43" s="127">
        <f>'Balance Energético (u.físicas)'!L48</f>
        <v>0</v>
      </c>
      <c r="M43" s="126">
        <f>'Balance Energético (u.físicas)'!M48</f>
        <v>420.49347384104027</v>
      </c>
      <c r="N43" s="95">
        <f>'Balance Energético (u.físicas)'!N48</f>
        <v>26.833754242038292</v>
      </c>
      <c r="O43" s="95">
        <f>'Balance Energético (u.físicas)'!O48</f>
        <v>0</v>
      </c>
      <c r="P43" s="95">
        <f>'Balance Energético (u.físicas)'!P48</f>
        <v>0</v>
      </c>
      <c r="Q43" s="95">
        <f>'Balance Energético (u.físicas)'!Q48</f>
        <v>3.1612871999999994</v>
      </c>
      <c r="R43" s="95">
        <f>'Balance Energético (u.físicas)'!R48</f>
        <v>0</v>
      </c>
      <c r="S43" s="95">
        <f>'Balance Energético (u.físicas)'!S48</f>
        <v>13.4397</v>
      </c>
      <c r="T43" s="95">
        <f>'Balance Energético (u.físicas)'!T48</f>
        <v>0</v>
      </c>
      <c r="U43" s="95">
        <f>'Balance Energético (u.físicas)'!U48</f>
        <v>0</v>
      </c>
      <c r="V43" s="95">
        <f>'Balance Energético (u.físicas)'!V48</f>
        <v>0</v>
      </c>
      <c r="W43" s="127">
        <f>'Balance Energético (u.físicas)'!W48</f>
        <v>0</v>
      </c>
      <c r="X43" s="95">
        <f>'Balance Energético (u.físicas)'!X48</f>
        <v>1177.7217910000002</v>
      </c>
      <c r="Y43" s="126">
        <f>'Balance Energético (u.físicas)'!Y48</f>
        <v>0</v>
      </c>
      <c r="Z43" s="95">
        <f>'Balance Energético (u.físicas)'!Z48</f>
        <v>0</v>
      </c>
      <c r="AA43" s="95">
        <f>'Balance Energético (u.físicas)'!AA48</f>
        <v>0</v>
      </c>
      <c r="AB43" s="127">
        <f>'Balance Energético (u.físicas)'!AB48</f>
        <v>0</v>
      </c>
      <c r="AC43" s="95">
        <f>'Balance Energético (u.físicas)'!AC48</f>
        <v>2.8695652173913041E-5</v>
      </c>
      <c r="AD43" s="128">
        <f>'Balance Energético (u.físicas)'!AD48</f>
        <v>0</v>
      </c>
    </row>
    <row r="44" spans="1:30">
      <c r="A44" s="200"/>
      <c r="B44" s="262"/>
      <c r="C44" s="109" t="s">
        <v>68</v>
      </c>
      <c r="D44" s="111">
        <f>SUM(D45:D48)</f>
        <v>0</v>
      </c>
      <c r="E44" s="83">
        <f t="shared" ref="E44:AD44" si="8">SUM(E45:E48)</f>
        <v>19.629716999999999</v>
      </c>
      <c r="F44" s="83">
        <f t="shared" si="8"/>
        <v>0</v>
      </c>
      <c r="G44" s="83">
        <f t="shared" si="8"/>
        <v>0</v>
      </c>
      <c r="H44" s="83">
        <f t="shared" si="8"/>
        <v>0</v>
      </c>
      <c r="I44" s="83">
        <f t="shared" si="8"/>
        <v>0</v>
      </c>
      <c r="J44" s="83">
        <f t="shared" si="8"/>
        <v>0</v>
      </c>
      <c r="K44" s="83">
        <f t="shared" si="8"/>
        <v>0</v>
      </c>
      <c r="L44" s="112">
        <f t="shared" si="8"/>
        <v>0</v>
      </c>
      <c r="M44" s="111">
        <f t="shared" si="8"/>
        <v>5484.0403221824999</v>
      </c>
      <c r="N44" s="83">
        <f t="shared" si="8"/>
        <v>363.37863355000002</v>
      </c>
      <c r="O44" s="83">
        <f t="shared" si="8"/>
        <v>4533.2954298595741</v>
      </c>
      <c r="P44" s="83">
        <f t="shared" si="8"/>
        <v>8.2098449999999996</v>
      </c>
      <c r="Q44" s="83">
        <f t="shared" si="8"/>
        <v>23.401471349999998</v>
      </c>
      <c r="R44" s="83">
        <f t="shared" si="8"/>
        <v>8.1486070000000019</v>
      </c>
      <c r="S44" s="83">
        <f t="shared" si="8"/>
        <v>1288.6960760000006</v>
      </c>
      <c r="T44" s="83">
        <f t="shared" si="8"/>
        <v>0</v>
      </c>
      <c r="U44" s="83">
        <f t="shared" si="8"/>
        <v>0</v>
      </c>
      <c r="V44" s="83">
        <f t="shared" si="8"/>
        <v>0</v>
      </c>
      <c r="W44" s="112">
        <f t="shared" si="8"/>
        <v>0</v>
      </c>
      <c r="X44" s="83">
        <f t="shared" si="8"/>
        <v>542.35103900000001</v>
      </c>
      <c r="Y44" s="111">
        <f t="shared" si="8"/>
        <v>0</v>
      </c>
      <c r="Z44" s="83">
        <f t="shared" si="8"/>
        <v>0</v>
      </c>
      <c r="AA44" s="83">
        <f t="shared" si="8"/>
        <v>0</v>
      </c>
      <c r="AB44" s="112">
        <f t="shared" si="8"/>
        <v>0</v>
      </c>
      <c r="AC44" s="83">
        <f t="shared" si="8"/>
        <v>0</v>
      </c>
      <c r="AD44" s="120">
        <f t="shared" si="8"/>
        <v>0</v>
      </c>
    </row>
    <row r="45" spans="1:30">
      <c r="A45" s="200"/>
      <c r="B45" s="262"/>
      <c r="C45" s="110" t="s">
        <v>69</v>
      </c>
      <c r="D45" s="113">
        <f>'Balance Energético (u.físicas)'!D50</f>
        <v>0</v>
      </c>
      <c r="E45" s="84">
        <f>'Balance Energético (u.físicas)'!E50</f>
        <v>19.629716999999999</v>
      </c>
      <c r="F45" s="84">
        <f>'Balance Energético (u.físicas)'!F50</f>
        <v>0</v>
      </c>
      <c r="G45" s="84">
        <f>'Balance Energético (u.físicas)'!G50</f>
        <v>0</v>
      </c>
      <c r="H45" s="84">
        <f>'Balance Energético (u.físicas)'!H50</f>
        <v>0</v>
      </c>
      <c r="I45" s="84">
        <f>'Balance Energético (u.físicas)'!I50</f>
        <v>0</v>
      </c>
      <c r="J45" s="84">
        <f>'Balance Energético (u.físicas)'!J50</f>
        <v>0</v>
      </c>
      <c r="K45" s="84">
        <f>'Balance Energético (u.físicas)'!K50</f>
        <v>0</v>
      </c>
      <c r="L45" s="114">
        <f>'Balance Energético (u.físicas)'!L50</f>
        <v>0</v>
      </c>
      <c r="M45" s="113">
        <f>'Balance Energético (u.físicas)'!M50</f>
        <v>5228.8688657479879</v>
      </c>
      <c r="N45" s="84">
        <f>'Balance Energético (u.físicas)'!N50</f>
        <v>1.8297265049999998</v>
      </c>
      <c r="O45" s="84">
        <f>'Balance Energético (u.físicas)'!O50</f>
        <v>4532.4674201865737</v>
      </c>
      <c r="P45" s="84">
        <f>'Balance Energético (u.físicas)'!P50</f>
        <v>8.0978349999999999</v>
      </c>
      <c r="Q45" s="84">
        <f>'Balance Energético (u.físicas)'!Q50</f>
        <v>23.139234999999999</v>
      </c>
      <c r="R45" s="84">
        <f>'Balance Energético (u.físicas)'!R50</f>
        <v>2.5999999999999995E-2</v>
      </c>
      <c r="S45" s="84">
        <f>'Balance Energético (u.físicas)'!S50</f>
        <v>8.3000000000000004E-2</v>
      </c>
      <c r="T45" s="84">
        <f>'Balance Energético (u.físicas)'!T50</f>
        <v>0</v>
      </c>
      <c r="U45" s="84">
        <f>'Balance Energético (u.físicas)'!U50</f>
        <v>0</v>
      </c>
      <c r="V45" s="84">
        <f>'Balance Energético (u.físicas)'!V50</f>
        <v>0</v>
      </c>
      <c r="W45" s="114">
        <f>'Balance Energético (u.físicas)'!W50</f>
        <v>0</v>
      </c>
      <c r="X45" s="84">
        <f>'Balance Energético (u.físicas)'!X50</f>
        <v>65.003396999999993</v>
      </c>
      <c r="Y45" s="113">
        <f>'Balance Energético (u.físicas)'!Y50</f>
        <v>0</v>
      </c>
      <c r="Z45" s="84">
        <f>'Balance Energético (u.físicas)'!Z50</f>
        <v>0</v>
      </c>
      <c r="AA45" s="84">
        <f>'Balance Energético (u.físicas)'!AA50</f>
        <v>0</v>
      </c>
      <c r="AB45" s="114">
        <f>'Balance Energético (u.físicas)'!AB50</f>
        <v>0</v>
      </c>
      <c r="AC45" s="84">
        <f>'Balance Energético (u.físicas)'!AC50</f>
        <v>0</v>
      </c>
      <c r="AD45" s="121">
        <f>'Balance Energético (u.físicas)'!AD50</f>
        <v>0</v>
      </c>
    </row>
    <row r="46" spans="1:30">
      <c r="A46" s="200"/>
      <c r="B46" s="262"/>
      <c r="C46" s="110" t="s">
        <v>70</v>
      </c>
      <c r="D46" s="113">
        <f>'Balance Energético (u.físicas)'!D51</f>
        <v>0</v>
      </c>
      <c r="E46" s="84">
        <f>'Balance Energético (u.físicas)'!E51</f>
        <v>0</v>
      </c>
      <c r="F46" s="84">
        <f>'Balance Energético (u.físicas)'!F51</f>
        <v>0</v>
      </c>
      <c r="G46" s="84">
        <f>'Balance Energético (u.físicas)'!G51</f>
        <v>0</v>
      </c>
      <c r="H46" s="84">
        <f>'Balance Energético (u.físicas)'!H51</f>
        <v>0</v>
      </c>
      <c r="I46" s="84">
        <f>'Balance Energético (u.físicas)'!I51</f>
        <v>0</v>
      </c>
      <c r="J46" s="84">
        <f>'Balance Energético (u.físicas)'!J51</f>
        <v>0</v>
      </c>
      <c r="K46" s="84">
        <f>'Balance Energético (u.físicas)'!K51</f>
        <v>0</v>
      </c>
      <c r="L46" s="114">
        <f>'Balance Energético (u.físicas)'!L51</f>
        <v>0</v>
      </c>
      <c r="M46" s="113">
        <f>'Balance Energético (u.físicas)'!M51</f>
        <v>49.256809691846207</v>
      </c>
      <c r="N46" s="84">
        <f>'Balance Energético (u.físicas)'!N51</f>
        <v>0</v>
      </c>
      <c r="O46" s="84">
        <f>'Balance Energético (u.físicas)'!O51</f>
        <v>0</v>
      </c>
      <c r="P46" s="84">
        <f>'Balance Energético (u.físicas)'!P51</f>
        <v>0</v>
      </c>
      <c r="Q46" s="84">
        <f>'Balance Energético (u.físicas)'!Q51</f>
        <v>0</v>
      </c>
      <c r="R46" s="84">
        <f>'Balance Energético (u.físicas)'!R51</f>
        <v>0</v>
      </c>
      <c r="S46" s="84">
        <f>'Balance Energético (u.físicas)'!S51</f>
        <v>0</v>
      </c>
      <c r="T46" s="84">
        <f>'Balance Energético (u.físicas)'!T51</f>
        <v>0</v>
      </c>
      <c r="U46" s="84">
        <f>'Balance Energético (u.físicas)'!U51</f>
        <v>0</v>
      </c>
      <c r="V46" s="84">
        <f>'Balance Energético (u.físicas)'!V51</f>
        <v>0</v>
      </c>
      <c r="W46" s="114">
        <f>'Balance Energético (u.físicas)'!W51</f>
        <v>0</v>
      </c>
      <c r="X46" s="84">
        <f>'Balance Energético (u.físicas)'!X51</f>
        <v>457.09655300000009</v>
      </c>
      <c r="Y46" s="113">
        <f>'Balance Energético (u.físicas)'!Y51</f>
        <v>0</v>
      </c>
      <c r="Z46" s="84">
        <f>'Balance Energético (u.físicas)'!Z51</f>
        <v>0</v>
      </c>
      <c r="AA46" s="84">
        <f>'Balance Energético (u.físicas)'!AA51</f>
        <v>0</v>
      </c>
      <c r="AB46" s="114">
        <f>'Balance Energético (u.físicas)'!AB51</f>
        <v>0</v>
      </c>
      <c r="AC46" s="84">
        <f>'Balance Energético (u.físicas)'!AC51</f>
        <v>0</v>
      </c>
      <c r="AD46" s="121">
        <f>'Balance Energético (u.físicas)'!AD51</f>
        <v>0</v>
      </c>
    </row>
    <row r="47" spans="1:30">
      <c r="A47" s="200"/>
      <c r="B47" s="262"/>
      <c r="C47" s="110" t="s">
        <v>71</v>
      </c>
      <c r="D47" s="113">
        <f>'Balance Energético (u.físicas)'!D52</f>
        <v>0</v>
      </c>
      <c r="E47" s="84">
        <f>'Balance Energético (u.físicas)'!E52</f>
        <v>0</v>
      </c>
      <c r="F47" s="84">
        <f>'Balance Energético (u.físicas)'!F52</f>
        <v>0</v>
      </c>
      <c r="G47" s="84">
        <f>'Balance Energético (u.físicas)'!G52</f>
        <v>0</v>
      </c>
      <c r="H47" s="84">
        <f>'Balance Energético (u.físicas)'!H52</f>
        <v>0</v>
      </c>
      <c r="I47" s="84">
        <f>'Balance Energético (u.físicas)'!I52</f>
        <v>0</v>
      </c>
      <c r="J47" s="84">
        <f>'Balance Energético (u.físicas)'!J52</f>
        <v>0</v>
      </c>
      <c r="K47" s="84">
        <f>'Balance Energético (u.físicas)'!K52</f>
        <v>0</v>
      </c>
      <c r="L47" s="114">
        <f>'Balance Energético (u.físicas)'!L52</f>
        <v>0</v>
      </c>
      <c r="M47" s="113">
        <f>'Balance Energético (u.físicas)'!M52</f>
        <v>194.55113774266661</v>
      </c>
      <c r="N47" s="84">
        <f>'Balance Energético (u.físicas)'!N52</f>
        <v>361.54890704500002</v>
      </c>
      <c r="O47" s="84">
        <f>'Balance Energético (u.físicas)'!O52</f>
        <v>0.30280967300000006</v>
      </c>
      <c r="P47" s="84">
        <f>'Balance Energético (u.físicas)'!P52</f>
        <v>0.11201</v>
      </c>
      <c r="Q47" s="84">
        <f>'Balance Energético (u.físicas)'!Q52</f>
        <v>0.15077500000000005</v>
      </c>
      <c r="R47" s="84">
        <f>'Balance Energético (u.físicas)'!R52</f>
        <v>0</v>
      </c>
      <c r="S47" s="84">
        <f>'Balance Energético (u.físicas)'!S52</f>
        <v>0</v>
      </c>
      <c r="T47" s="84">
        <f>'Balance Energético (u.físicas)'!T52</f>
        <v>0</v>
      </c>
      <c r="U47" s="84">
        <f>'Balance Energético (u.físicas)'!U52</f>
        <v>0</v>
      </c>
      <c r="V47" s="84">
        <f>'Balance Energético (u.físicas)'!V52</f>
        <v>0</v>
      </c>
      <c r="W47" s="114">
        <f>'Balance Energético (u.físicas)'!W52</f>
        <v>0</v>
      </c>
      <c r="X47" s="84">
        <f>'Balance Energético (u.físicas)'!X52</f>
        <v>20.251089</v>
      </c>
      <c r="Y47" s="113">
        <f>'Balance Energético (u.físicas)'!Y52</f>
        <v>0</v>
      </c>
      <c r="Z47" s="84">
        <f>'Balance Energético (u.físicas)'!Z52</f>
        <v>0</v>
      </c>
      <c r="AA47" s="84">
        <f>'Balance Energético (u.físicas)'!AA52</f>
        <v>0</v>
      </c>
      <c r="AB47" s="114">
        <f>'Balance Energético (u.físicas)'!AB52</f>
        <v>0</v>
      </c>
      <c r="AC47" s="84">
        <f>'Balance Energético (u.físicas)'!AC52</f>
        <v>0</v>
      </c>
      <c r="AD47" s="121">
        <f>'Balance Energético (u.físicas)'!AD52</f>
        <v>0</v>
      </c>
    </row>
    <row r="48" spans="1:30">
      <c r="A48" s="200"/>
      <c r="B48" s="262"/>
      <c r="C48" s="110" t="s">
        <v>72</v>
      </c>
      <c r="D48" s="113">
        <f>'Balance Energético (u.físicas)'!D53</f>
        <v>0</v>
      </c>
      <c r="E48" s="84">
        <f>'Balance Energético (u.físicas)'!E53</f>
        <v>0</v>
      </c>
      <c r="F48" s="84">
        <f>'Balance Energético (u.físicas)'!F53</f>
        <v>0</v>
      </c>
      <c r="G48" s="84">
        <f>'Balance Energético (u.físicas)'!G53</f>
        <v>0</v>
      </c>
      <c r="H48" s="84">
        <f>'Balance Energético (u.físicas)'!H53</f>
        <v>0</v>
      </c>
      <c r="I48" s="84">
        <f>'Balance Energético (u.físicas)'!I53</f>
        <v>0</v>
      </c>
      <c r="J48" s="84">
        <f>'Balance Energético (u.físicas)'!J53</f>
        <v>0</v>
      </c>
      <c r="K48" s="84">
        <f>'Balance Energético (u.físicas)'!K53</f>
        <v>0</v>
      </c>
      <c r="L48" s="114">
        <f>'Balance Energético (u.físicas)'!L53</f>
        <v>0</v>
      </c>
      <c r="M48" s="113">
        <f>'Balance Energético (u.físicas)'!M53</f>
        <v>11.363509000000001</v>
      </c>
      <c r="N48" s="84">
        <f>'Balance Energético (u.físicas)'!N53</f>
        <v>0</v>
      </c>
      <c r="O48" s="84">
        <f>'Balance Energético (u.físicas)'!O53</f>
        <v>0.52519999999999989</v>
      </c>
      <c r="P48" s="84">
        <f>'Balance Energético (u.físicas)'!P53</f>
        <v>0</v>
      </c>
      <c r="Q48" s="84">
        <f>'Balance Energético (u.físicas)'!Q53</f>
        <v>0.11146135000000001</v>
      </c>
      <c r="R48" s="84">
        <f>'Balance Energético (u.físicas)'!R53</f>
        <v>8.1226070000000021</v>
      </c>
      <c r="S48" s="84">
        <f>'Balance Energético (u.físicas)'!S53</f>
        <v>1288.6130760000005</v>
      </c>
      <c r="T48" s="84">
        <f>'Balance Energético (u.físicas)'!T53</f>
        <v>0</v>
      </c>
      <c r="U48" s="84">
        <f>'Balance Energético (u.físicas)'!U53</f>
        <v>0</v>
      </c>
      <c r="V48" s="84">
        <f>'Balance Energético (u.físicas)'!V53</f>
        <v>0</v>
      </c>
      <c r="W48" s="114">
        <f>'Balance Energético (u.físicas)'!W53</f>
        <v>0</v>
      </c>
      <c r="X48" s="84">
        <f>'Balance Energético (u.físicas)'!X53</f>
        <v>0</v>
      </c>
      <c r="Y48" s="113">
        <f>'Balance Energético (u.físicas)'!Y53</f>
        <v>0</v>
      </c>
      <c r="Z48" s="84">
        <f>'Balance Energético (u.físicas)'!Z53</f>
        <v>0</v>
      </c>
      <c r="AA48" s="84">
        <f>'Balance Energético (u.físicas)'!AA53</f>
        <v>0</v>
      </c>
      <c r="AB48" s="114">
        <f>'Balance Energético (u.físicas)'!AB53</f>
        <v>0</v>
      </c>
      <c r="AC48" s="84">
        <f>'Balance Energético (u.físicas)'!AC53</f>
        <v>0</v>
      </c>
      <c r="AD48" s="121">
        <f>'Balance Energético (u.físicas)'!AD53</f>
        <v>0</v>
      </c>
    </row>
    <row r="49" spans="1:30">
      <c r="A49" s="200"/>
      <c r="B49" s="262"/>
      <c r="C49" s="14" t="s">
        <v>431</v>
      </c>
      <c r="D49" s="126">
        <f>'Balance Energético (u.físicas)'!D54</f>
        <v>0</v>
      </c>
      <c r="E49" s="95">
        <f>'Balance Energético (u.físicas)'!E54</f>
        <v>0</v>
      </c>
      <c r="F49" s="95">
        <f>'Balance Energético (u.físicas)'!F54</f>
        <v>0</v>
      </c>
      <c r="G49" s="95">
        <f>'Balance Energético (u.físicas)'!G54</f>
        <v>0</v>
      </c>
      <c r="H49" s="95">
        <f>'Balance Energético (u.físicas)'!H54</f>
        <v>0</v>
      </c>
      <c r="I49" s="95">
        <f>'Balance Energético (u.físicas)'!I54</f>
        <v>0</v>
      </c>
      <c r="J49" s="95">
        <f>'Balance Energético (u.físicas)'!J54</f>
        <v>0</v>
      </c>
      <c r="K49" s="95">
        <f>'Balance Energético (u.físicas)'!K54</f>
        <v>0</v>
      </c>
      <c r="L49" s="127">
        <f>'Balance Energético (u.físicas)'!L54</f>
        <v>0</v>
      </c>
      <c r="M49" s="126">
        <f>'Balance Energético (u.físicas)'!M54</f>
        <v>3.1500000000000007E-4</v>
      </c>
      <c r="N49" s="95">
        <f>'Balance Energético (u.físicas)'!N54</f>
        <v>0</v>
      </c>
      <c r="O49" s="95">
        <f>'Balance Energético (u.físicas)'!O54</f>
        <v>0</v>
      </c>
      <c r="P49" s="95">
        <f>'Balance Energético (u.físicas)'!P54</f>
        <v>0</v>
      </c>
      <c r="Q49" s="95">
        <f>'Balance Energético (u.físicas)'!Q54</f>
        <v>3.9933999999999997E-2</v>
      </c>
      <c r="R49" s="95">
        <f>'Balance Energético (u.físicas)'!R54</f>
        <v>0</v>
      </c>
      <c r="S49" s="95">
        <f>'Balance Energético (u.físicas)'!S54</f>
        <v>0</v>
      </c>
      <c r="T49" s="95">
        <f>'Balance Energético (u.físicas)'!T54</f>
        <v>0</v>
      </c>
      <c r="U49" s="95">
        <f>'Balance Energético (u.físicas)'!U54</f>
        <v>0</v>
      </c>
      <c r="V49" s="95">
        <f>'Balance Energético (u.físicas)'!V54</f>
        <v>0</v>
      </c>
      <c r="W49" s="127">
        <f>'Balance Energético (u.físicas)'!W54</f>
        <v>0</v>
      </c>
      <c r="X49" s="95">
        <f>'Balance Energético (u.físicas)'!X54</f>
        <v>421.14302360799996</v>
      </c>
      <c r="Y49" s="126">
        <f>'Balance Energético (u.físicas)'!Y54</f>
        <v>0</v>
      </c>
      <c r="Z49" s="95">
        <f>'Balance Energético (u.físicas)'!Z54</f>
        <v>0</v>
      </c>
      <c r="AA49" s="95">
        <f>'Balance Energético (u.físicas)'!AA54</f>
        <v>0</v>
      </c>
      <c r="AB49" s="127">
        <f>'Balance Energético (u.físicas)'!AB54</f>
        <v>0</v>
      </c>
      <c r="AC49" s="95">
        <f>'Balance Energético (u.físicas)'!AC54</f>
        <v>0</v>
      </c>
      <c r="AD49" s="128">
        <f>'Balance Energético (u.físicas)'!AD54</f>
        <v>0</v>
      </c>
    </row>
    <row r="50" spans="1:30" ht="24.75" customHeight="1">
      <c r="A50" s="200"/>
      <c r="B50" s="262"/>
      <c r="C50" s="41" t="s">
        <v>73</v>
      </c>
      <c r="D50" s="111">
        <f>SUM(D51:D54)</f>
        <v>0</v>
      </c>
      <c r="E50" s="83">
        <f t="shared" ref="E50:AD50" si="9">SUM(E51:E54)</f>
        <v>767.95175689797657</v>
      </c>
      <c r="F50" s="83">
        <f t="shared" si="9"/>
        <v>0</v>
      </c>
      <c r="G50" s="83">
        <f t="shared" si="9"/>
        <v>5029.6132978102696</v>
      </c>
      <c r="H50" s="83">
        <f t="shared" si="9"/>
        <v>0</v>
      </c>
      <c r="I50" s="83">
        <f t="shared" si="9"/>
        <v>0</v>
      </c>
      <c r="J50" s="83">
        <f t="shared" si="9"/>
        <v>0</v>
      </c>
      <c r="K50" s="83">
        <f t="shared" si="9"/>
        <v>16.576701000000003</v>
      </c>
      <c r="L50" s="112">
        <f t="shared" si="9"/>
        <v>0</v>
      </c>
      <c r="M50" s="111">
        <f t="shared" si="9"/>
        <v>566.1705819153434</v>
      </c>
      <c r="N50" s="83">
        <f t="shared" si="9"/>
        <v>10.27375629</v>
      </c>
      <c r="O50" s="83">
        <f t="shared" si="9"/>
        <v>0</v>
      </c>
      <c r="P50" s="83">
        <f t="shared" si="9"/>
        <v>142.58145900000002</v>
      </c>
      <c r="Q50" s="83">
        <f t="shared" si="9"/>
        <v>1017.8182192580005</v>
      </c>
      <c r="R50" s="83">
        <f t="shared" si="9"/>
        <v>0.10281000000000001</v>
      </c>
      <c r="S50" s="83">
        <f t="shared" si="9"/>
        <v>4.2229559999999999</v>
      </c>
      <c r="T50" s="83">
        <f t="shared" si="9"/>
        <v>0</v>
      </c>
      <c r="U50" s="83">
        <f t="shared" si="9"/>
        <v>0</v>
      </c>
      <c r="V50" s="83">
        <f t="shared" si="9"/>
        <v>0</v>
      </c>
      <c r="W50" s="112">
        <f t="shared" si="9"/>
        <v>0</v>
      </c>
      <c r="X50" s="83">
        <f t="shared" si="9"/>
        <v>24420.777885759999</v>
      </c>
      <c r="Y50" s="111">
        <f t="shared" si="9"/>
        <v>0</v>
      </c>
      <c r="Z50" s="83">
        <f t="shared" si="9"/>
        <v>0</v>
      </c>
      <c r="AA50" s="83">
        <f t="shared" si="9"/>
        <v>0</v>
      </c>
      <c r="AB50" s="112">
        <f t="shared" si="9"/>
        <v>0</v>
      </c>
      <c r="AC50" s="83">
        <f t="shared" si="9"/>
        <v>3.0731121760869566</v>
      </c>
      <c r="AD50" s="120">
        <f t="shared" si="9"/>
        <v>0</v>
      </c>
    </row>
    <row r="51" spans="1:30">
      <c r="A51" s="200"/>
      <c r="B51" s="262"/>
      <c r="C51" s="110" t="s">
        <v>74</v>
      </c>
      <c r="D51" s="113">
        <f>'Balance Energético (u.físicas)'!D56</f>
        <v>0</v>
      </c>
      <c r="E51" s="84">
        <f>'Balance Energético (u.físicas)'!E56</f>
        <v>154.02630989797666</v>
      </c>
      <c r="F51" s="84">
        <f>'Balance Energético (u.físicas)'!F56</f>
        <v>0</v>
      </c>
      <c r="G51" s="84">
        <f>'Balance Energético (u.físicas)'!G56</f>
        <v>15.685461339362998</v>
      </c>
      <c r="H51" s="84">
        <f>'Balance Energético (u.físicas)'!H56</f>
        <v>0</v>
      </c>
      <c r="I51" s="84">
        <f>'Balance Energético (u.físicas)'!I56</f>
        <v>0</v>
      </c>
      <c r="J51" s="84">
        <f>'Balance Energético (u.físicas)'!J56</f>
        <v>0</v>
      </c>
      <c r="K51" s="84">
        <f>'Balance Energético (u.físicas)'!K56</f>
        <v>6.181629</v>
      </c>
      <c r="L51" s="114">
        <f>'Balance Energético (u.físicas)'!L56</f>
        <v>0</v>
      </c>
      <c r="M51" s="113">
        <f>'Balance Energético (u.físicas)'!M56</f>
        <v>513.71947308283256</v>
      </c>
      <c r="N51" s="84">
        <f>'Balance Energético (u.físicas)'!N56</f>
        <v>10.27375629</v>
      </c>
      <c r="O51" s="84">
        <f>'Balance Energético (u.físicas)'!O56</f>
        <v>0</v>
      </c>
      <c r="P51" s="84">
        <f>'Balance Energético (u.físicas)'!P56</f>
        <v>4.4726709999999992</v>
      </c>
      <c r="Q51" s="84">
        <f>'Balance Energético (u.físicas)'!Q56</f>
        <v>161.654114359</v>
      </c>
      <c r="R51" s="84">
        <f>'Balance Energético (u.físicas)'!R56</f>
        <v>3.2431000000000008E-2</v>
      </c>
      <c r="S51" s="84">
        <f>'Balance Energético (u.físicas)'!S56</f>
        <v>2.6286719999999999</v>
      </c>
      <c r="T51" s="84">
        <f>'Balance Energético (u.físicas)'!T56</f>
        <v>0</v>
      </c>
      <c r="U51" s="84">
        <f>'Balance Energético (u.físicas)'!U56</f>
        <v>0</v>
      </c>
      <c r="V51" s="84">
        <f>'Balance Energético (u.físicas)'!V56</f>
        <v>0</v>
      </c>
      <c r="W51" s="114">
        <f>'Balance Energético (u.físicas)'!W56</f>
        <v>0</v>
      </c>
      <c r="X51" s="84">
        <f>'Balance Energético (u.físicas)'!X56</f>
        <v>8738.6732365199987</v>
      </c>
      <c r="Y51" s="113">
        <f>'Balance Energético (u.físicas)'!Y56</f>
        <v>0</v>
      </c>
      <c r="Z51" s="84">
        <f>'Balance Energético (u.físicas)'!Z56</f>
        <v>0</v>
      </c>
      <c r="AA51" s="84">
        <f>'Balance Energético (u.físicas)'!AA56</f>
        <v>0</v>
      </c>
      <c r="AB51" s="114">
        <f>'Balance Energético (u.físicas)'!AB56</f>
        <v>0</v>
      </c>
      <c r="AC51" s="84">
        <f>'Balance Energético (u.físicas)'!AC56</f>
        <v>2.1220980434782606E-2</v>
      </c>
      <c r="AD51" s="121">
        <f>'Balance Energético (u.físicas)'!AD56</f>
        <v>0</v>
      </c>
    </row>
    <row r="52" spans="1:30">
      <c r="A52" s="200"/>
      <c r="B52" s="262"/>
      <c r="C52" s="110" t="s">
        <v>75</v>
      </c>
      <c r="D52" s="113">
        <f>'Balance Energético (u.físicas)'!D57</f>
        <v>0</v>
      </c>
      <c r="E52" s="84">
        <f>'Balance Energético (u.físicas)'!E57</f>
        <v>44.418313000000005</v>
      </c>
      <c r="F52" s="84">
        <f>'Balance Energético (u.físicas)'!F57</f>
        <v>0</v>
      </c>
      <c r="G52" s="84">
        <f>'Balance Energético (u.físicas)'!G57</f>
        <v>16.979438723249935</v>
      </c>
      <c r="H52" s="84">
        <f>'Balance Energético (u.físicas)'!H57</f>
        <v>0</v>
      </c>
      <c r="I52" s="84">
        <f>'Balance Energético (u.físicas)'!I57</f>
        <v>0</v>
      </c>
      <c r="J52" s="84">
        <f>'Balance Energético (u.físicas)'!J57</f>
        <v>0</v>
      </c>
      <c r="K52" s="84">
        <f>'Balance Energético (u.físicas)'!K57</f>
        <v>0</v>
      </c>
      <c r="L52" s="114">
        <f>'Balance Energético (u.físicas)'!L57</f>
        <v>0</v>
      </c>
      <c r="M52" s="113">
        <f>'Balance Energético (u.físicas)'!M57</f>
        <v>45.945641000000002</v>
      </c>
      <c r="N52" s="84">
        <f>'Balance Energético (u.físicas)'!N57</f>
        <v>0</v>
      </c>
      <c r="O52" s="84">
        <f>'Balance Energético (u.físicas)'!O57</f>
        <v>0</v>
      </c>
      <c r="P52" s="84">
        <f>'Balance Energético (u.físicas)'!P57</f>
        <v>2.0000000000000004E-4</v>
      </c>
      <c r="Q52" s="84">
        <f>'Balance Energético (u.físicas)'!Q57</f>
        <v>20.847188000000003</v>
      </c>
      <c r="R52" s="84">
        <f>'Balance Energético (u.físicas)'!R57</f>
        <v>7.0379000000000011E-2</v>
      </c>
      <c r="S52" s="84">
        <f>'Balance Energético (u.físicas)'!S57</f>
        <v>1.594284</v>
      </c>
      <c r="T52" s="84">
        <f>'Balance Energético (u.físicas)'!T57</f>
        <v>0</v>
      </c>
      <c r="U52" s="84">
        <f>'Balance Energético (u.físicas)'!U57</f>
        <v>0</v>
      </c>
      <c r="V52" s="84">
        <f>'Balance Energético (u.físicas)'!V57</f>
        <v>0</v>
      </c>
      <c r="W52" s="114">
        <f>'Balance Energético (u.físicas)'!W57</f>
        <v>0</v>
      </c>
      <c r="X52" s="84">
        <f>'Balance Energético (u.físicas)'!X57</f>
        <v>2133.9460216700008</v>
      </c>
      <c r="Y52" s="113">
        <f>'Balance Energético (u.físicas)'!Y57</f>
        <v>0</v>
      </c>
      <c r="Z52" s="84">
        <f>'Balance Energético (u.físicas)'!Z57</f>
        <v>0</v>
      </c>
      <c r="AA52" s="84">
        <f>'Balance Energético (u.físicas)'!AA57</f>
        <v>0</v>
      </c>
      <c r="AB52" s="114">
        <f>'Balance Energético (u.físicas)'!AB57</f>
        <v>0</v>
      </c>
      <c r="AC52" s="84">
        <f>'Balance Energético (u.físicas)'!AC57</f>
        <v>0</v>
      </c>
      <c r="AD52" s="121">
        <f>'Balance Energético (u.físicas)'!AD57</f>
        <v>0</v>
      </c>
    </row>
    <row r="53" spans="1:30">
      <c r="A53" s="200"/>
      <c r="B53" s="262"/>
      <c r="C53" s="110" t="s">
        <v>432</v>
      </c>
      <c r="D53" s="113">
        <f>'Balance Energético (u.físicas)'!D58</f>
        <v>0</v>
      </c>
      <c r="E53" s="84">
        <f>'Balance Energético (u.físicas)'!E58</f>
        <v>0</v>
      </c>
      <c r="F53" s="84">
        <f>'Balance Energético (u.físicas)'!F58</f>
        <v>0</v>
      </c>
      <c r="G53" s="84">
        <f>'Balance Energético (u.físicas)'!G58</f>
        <v>1.1739999999999999E-2</v>
      </c>
      <c r="H53" s="84">
        <f>'Balance Energético (u.físicas)'!H58</f>
        <v>0</v>
      </c>
      <c r="I53" s="84">
        <f>'Balance Energético (u.físicas)'!I58</f>
        <v>0</v>
      </c>
      <c r="J53" s="84">
        <f>'Balance Energético (u.físicas)'!J58</f>
        <v>0</v>
      </c>
      <c r="K53" s="84">
        <f>'Balance Energético (u.físicas)'!K58</f>
        <v>8.9667900000000031</v>
      </c>
      <c r="L53" s="114">
        <f>'Balance Energético (u.físicas)'!L58</f>
        <v>0</v>
      </c>
      <c r="M53" s="113">
        <f>'Balance Energético (u.físicas)'!M58</f>
        <v>6.50546783251077</v>
      </c>
      <c r="N53" s="84">
        <f>'Balance Energético (u.físicas)'!N58</f>
        <v>0</v>
      </c>
      <c r="O53" s="84">
        <f>'Balance Energético (u.físicas)'!O58</f>
        <v>0</v>
      </c>
      <c r="P53" s="84">
        <f>'Balance Energético (u.físicas)'!P58</f>
        <v>0</v>
      </c>
      <c r="Q53" s="84">
        <f>'Balance Energético (u.físicas)'!Q58</f>
        <v>0.26717000000000007</v>
      </c>
      <c r="R53" s="84">
        <f>'Balance Energético (u.físicas)'!R58</f>
        <v>0</v>
      </c>
      <c r="S53" s="84">
        <f>'Balance Energético (u.físicas)'!S58</f>
        <v>0</v>
      </c>
      <c r="T53" s="84">
        <f>'Balance Energético (u.físicas)'!T58</f>
        <v>0</v>
      </c>
      <c r="U53" s="84">
        <f>'Balance Energético (u.físicas)'!U58</f>
        <v>0</v>
      </c>
      <c r="V53" s="84">
        <f>'Balance Energético (u.físicas)'!V58</f>
        <v>0</v>
      </c>
      <c r="W53" s="114">
        <f>'Balance Energético (u.físicas)'!W58</f>
        <v>0</v>
      </c>
      <c r="X53" s="84">
        <f>'Balance Energético (u.físicas)'!X58</f>
        <v>974.96181148000005</v>
      </c>
      <c r="Y53" s="113">
        <f>'Balance Energético (u.físicas)'!Y58</f>
        <v>0</v>
      </c>
      <c r="Z53" s="84">
        <f>'Balance Energético (u.físicas)'!Z58</f>
        <v>0</v>
      </c>
      <c r="AA53" s="84">
        <f>'Balance Energético (u.físicas)'!AA58</f>
        <v>0</v>
      </c>
      <c r="AB53" s="114">
        <f>'Balance Energético (u.físicas)'!AB58</f>
        <v>0</v>
      </c>
      <c r="AC53" s="84">
        <f>'Balance Energético (u.físicas)'!AC58</f>
        <v>0</v>
      </c>
      <c r="AD53" s="121">
        <f>'Balance Energético (u.físicas)'!AD58</f>
        <v>0</v>
      </c>
    </row>
    <row r="54" spans="1:30">
      <c r="A54" s="200"/>
      <c r="B54" s="262"/>
      <c r="C54" s="14" t="s">
        <v>76</v>
      </c>
      <c r="D54" s="126">
        <f>'Balance Energético (u.físicas)'!D59</f>
        <v>0</v>
      </c>
      <c r="E54" s="95">
        <f>'Balance Energético (u.físicas)'!E59</f>
        <v>569.50713399999995</v>
      </c>
      <c r="F54" s="95">
        <f>'Balance Energético (u.físicas)'!F59</f>
        <v>0</v>
      </c>
      <c r="G54" s="95">
        <f>'Balance Energético (u.físicas)'!G59</f>
        <v>4996.9366577476567</v>
      </c>
      <c r="H54" s="95">
        <f>'Balance Energético (u.físicas)'!H59</f>
        <v>0</v>
      </c>
      <c r="I54" s="95">
        <f>'Balance Energético (u.físicas)'!I59</f>
        <v>0</v>
      </c>
      <c r="J54" s="95">
        <f>'Balance Energético (u.físicas)'!J59</f>
        <v>0</v>
      </c>
      <c r="K54" s="95">
        <f>'Balance Energético (u.físicas)'!K59</f>
        <v>1.4282819999999998</v>
      </c>
      <c r="L54" s="127">
        <f>'Balance Energético (u.físicas)'!L59</f>
        <v>0</v>
      </c>
      <c r="M54" s="126">
        <f>'Balance Energético (u.físicas)'!M59</f>
        <v>0</v>
      </c>
      <c r="N54" s="95">
        <f>'Balance Energético (u.físicas)'!N59</f>
        <v>0</v>
      </c>
      <c r="O54" s="95">
        <f>'Balance Energético (u.físicas)'!O59</f>
        <v>0</v>
      </c>
      <c r="P54" s="95">
        <f>'Balance Energético (u.físicas)'!P59</f>
        <v>138.10858800000003</v>
      </c>
      <c r="Q54" s="95">
        <f>'Balance Energético (u.físicas)'!Q59</f>
        <v>835.04974689900041</v>
      </c>
      <c r="R54" s="95">
        <f>'Balance Energético (u.físicas)'!R59</f>
        <v>0</v>
      </c>
      <c r="S54" s="95">
        <f>'Balance Energético (u.físicas)'!S59</f>
        <v>0</v>
      </c>
      <c r="T54" s="95">
        <f>'Balance Energético (u.físicas)'!T59</f>
        <v>0</v>
      </c>
      <c r="U54" s="95">
        <f>'Balance Energético (u.físicas)'!U59</f>
        <v>0</v>
      </c>
      <c r="V54" s="95">
        <f>'Balance Energético (u.físicas)'!V59</f>
        <v>0</v>
      </c>
      <c r="W54" s="127">
        <f>'Balance Energético (u.físicas)'!W59</f>
        <v>0</v>
      </c>
      <c r="X54" s="95">
        <f>'Balance Energético (u.físicas)'!X59</f>
        <v>12573.19681609</v>
      </c>
      <c r="Y54" s="126">
        <f>'Balance Energético (u.físicas)'!Y59</f>
        <v>0</v>
      </c>
      <c r="Z54" s="95">
        <f>'Balance Energético (u.físicas)'!Z59</f>
        <v>0</v>
      </c>
      <c r="AA54" s="95">
        <f>'Balance Energético (u.físicas)'!AA59</f>
        <v>0</v>
      </c>
      <c r="AB54" s="127">
        <f>'Balance Energético (u.físicas)'!AB59</f>
        <v>0</v>
      </c>
      <c r="AC54" s="95">
        <f>'Balance Energético (u.físicas)'!AC59</f>
        <v>3.0518911956521739</v>
      </c>
      <c r="AD54" s="128">
        <f>'Balance Energético (u.físicas)'!AD59</f>
        <v>0</v>
      </c>
    </row>
    <row r="55" spans="1:30">
      <c r="A55" s="200"/>
      <c r="B55" s="262"/>
      <c r="C55" s="132" t="s">
        <v>77</v>
      </c>
      <c r="D55" s="115">
        <f>'Balance Energético (u.físicas)'!D60</f>
        <v>0</v>
      </c>
      <c r="E55" s="108">
        <f>'Balance Energético (u.físicas)'!E60</f>
        <v>0</v>
      </c>
      <c r="F55" s="108">
        <f>'Balance Energético (u.físicas)'!F60</f>
        <v>0</v>
      </c>
      <c r="G55" s="108">
        <f>'Balance Energético (u.físicas)'!G60</f>
        <v>0</v>
      </c>
      <c r="H55" s="108">
        <f>'Balance Energético (u.físicas)'!H60</f>
        <v>0</v>
      </c>
      <c r="I55" s="108">
        <f>'Balance Energético (u.físicas)'!I60</f>
        <v>0</v>
      </c>
      <c r="J55" s="108">
        <f>'Balance Energético (u.físicas)'!J60</f>
        <v>0</v>
      </c>
      <c r="K55" s="108">
        <f>'Balance Energético (u.físicas)'!K60</f>
        <v>0</v>
      </c>
      <c r="L55" s="108">
        <f>'Balance Energético (u.físicas)'!L60</f>
        <v>0</v>
      </c>
      <c r="M55" s="115">
        <f>'Balance Energético (u.físicas)'!M60</f>
        <v>0</v>
      </c>
      <c r="N55" s="108">
        <f>'Balance Energético (u.físicas)'!N60</f>
        <v>0</v>
      </c>
      <c r="O55" s="108">
        <f>'Balance Energético (u.físicas)'!O60</f>
        <v>0</v>
      </c>
      <c r="P55" s="108">
        <f>'Balance Energético (u.físicas)'!P60</f>
        <v>0</v>
      </c>
      <c r="Q55" s="108">
        <f>'Balance Energético (u.físicas)'!Q60</f>
        <v>0</v>
      </c>
      <c r="R55" s="108">
        <f>'Balance Energético (u.físicas)'!R60</f>
        <v>0</v>
      </c>
      <c r="S55" s="108">
        <f>'Balance Energético (u.físicas)'!S60</f>
        <v>0</v>
      </c>
      <c r="T55" s="108">
        <f>'Balance Energético (u.físicas)'!T60</f>
        <v>0</v>
      </c>
      <c r="U55" s="108">
        <f>'Balance Energético (u.físicas)'!U60</f>
        <v>0</v>
      </c>
      <c r="V55" s="108">
        <f>'Balance Energético (u.físicas)'!V60</f>
        <v>0</v>
      </c>
      <c r="W55" s="116">
        <f>'Balance Energético (u.físicas)'!W60</f>
        <v>173.91502300269596</v>
      </c>
      <c r="X55" s="108">
        <f>'Balance Energético (u.físicas)'!X60</f>
        <v>0</v>
      </c>
      <c r="Y55" s="115">
        <f>'Balance Energético (u.físicas)'!Y60</f>
        <v>0</v>
      </c>
      <c r="Z55" s="108">
        <f>'Balance Energético (u.físicas)'!Z60</f>
        <v>0</v>
      </c>
      <c r="AA55" s="108">
        <f>'Balance Energético (u.físicas)'!AA60</f>
        <v>0</v>
      </c>
      <c r="AB55" s="116">
        <f>'Balance Energético (u.físicas)'!AB60</f>
        <v>0</v>
      </c>
      <c r="AC55" s="108">
        <f>'Balance Energético (u.físicas)'!AC60</f>
        <v>0</v>
      </c>
      <c r="AD55" s="122">
        <f>'Balance Energético (u.físicas)'!AD60</f>
        <v>0</v>
      </c>
    </row>
    <row r="56" spans="1:30">
      <c r="B56" s="262"/>
      <c r="C56" s="262"/>
      <c r="D56" s="301" t="s">
        <v>159</v>
      </c>
      <c r="E56" s="275"/>
      <c r="F56" s="275"/>
      <c r="G56" s="275"/>
      <c r="H56" s="275"/>
      <c r="I56" s="275"/>
      <c r="J56" s="275"/>
      <c r="K56" s="275"/>
      <c r="L56" s="275"/>
      <c r="M56" s="275"/>
      <c r="N56" s="275"/>
      <c r="O56" s="275"/>
      <c r="P56" s="275"/>
      <c r="Q56" s="275"/>
      <c r="R56" s="262"/>
      <c r="S56" s="262"/>
      <c r="T56" s="262"/>
      <c r="U56" s="262"/>
      <c r="V56" s="262"/>
      <c r="W56" s="262"/>
      <c r="X56" s="262"/>
      <c r="Y56" s="262"/>
      <c r="Z56" s="262"/>
      <c r="AA56" s="262"/>
      <c r="AB56" s="262"/>
      <c r="AC56" s="262"/>
      <c r="AD56" s="262"/>
    </row>
    <row r="57" spans="1:30" ht="31.5" customHeight="1">
      <c r="B57" s="262"/>
      <c r="C57" s="262"/>
      <c r="D57" s="684" t="s">
        <v>333</v>
      </c>
      <c r="E57" s="684"/>
      <c r="F57" s="684"/>
      <c r="G57" s="684"/>
      <c r="H57" s="684"/>
      <c r="I57" s="684"/>
      <c r="J57" s="684"/>
      <c r="K57" s="684"/>
      <c r="L57" s="684"/>
      <c r="M57" s="684"/>
      <c r="N57" s="684"/>
      <c r="O57" s="684"/>
      <c r="P57" s="684"/>
      <c r="Q57" s="684"/>
      <c r="R57" s="262"/>
      <c r="S57" s="262"/>
      <c r="T57" s="262"/>
      <c r="U57" s="262"/>
      <c r="V57" s="262"/>
      <c r="W57" s="262"/>
      <c r="X57" s="262"/>
      <c r="Y57" s="262"/>
      <c r="Z57" s="262"/>
      <c r="AA57" s="262"/>
      <c r="AB57" s="262"/>
      <c r="AC57" s="262"/>
      <c r="AD57" s="262"/>
    </row>
    <row r="58" spans="1:30" ht="16.5" customHeight="1">
      <c r="B58" s="262"/>
      <c r="C58" s="262"/>
      <c r="D58" s="676" t="s">
        <v>334</v>
      </c>
      <c r="E58" s="676"/>
      <c r="F58" s="676"/>
      <c r="G58" s="676"/>
      <c r="H58" s="676"/>
      <c r="I58" s="676"/>
      <c r="J58" s="676"/>
      <c r="K58" s="676"/>
      <c r="L58" s="676"/>
      <c r="M58" s="676"/>
      <c r="N58" s="676"/>
      <c r="O58" s="676"/>
      <c r="P58" s="676"/>
      <c r="Q58" s="676"/>
      <c r="R58" s="262"/>
      <c r="S58" s="262"/>
      <c r="T58" s="262"/>
      <c r="U58" s="262"/>
      <c r="V58" s="262"/>
      <c r="W58" s="262"/>
      <c r="X58" s="262"/>
      <c r="Y58" s="262"/>
      <c r="Z58" s="262"/>
      <c r="AA58" s="262"/>
      <c r="AB58" s="262"/>
      <c r="AC58" s="262"/>
      <c r="AD58" s="262"/>
    </row>
    <row r="59" spans="1:30" ht="48.75" customHeight="1">
      <c r="B59" s="262"/>
      <c r="C59" s="262"/>
      <c r="D59" s="678" t="s">
        <v>335</v>
      </c>
      <c r="E59" s="678"/>
      <c r="F59" s="678"/>
      <c r="G59" s="678"/>
      <c r="H59" s="678"/>
      <c r="I59" s="678"/>
      <c r="J59" s="678"/>
      <c r="K59" s="678"/>
      <c r="L59" s="678"/>
      <c r="M59" s="678"/>
      <c r="N59" s="678"/>
      <c r="O59" s="678"/>
      <c r="P59" s="678"/>
      <c r="Q59" s="678"/>
      <c r="R59" s="262"/>
      <c r="S59" s="262"/>
      <c r="T59" s="262"/>
      <c r="U59" s="262"/>
      <c r="V59" s="262"/>
      <c r="W59" s="262"/>
      <c r="X59" s="262"/>
      <c r="Y59" s="262"/>
      <c r="Z59" s="262"/>
      <c r="AA59" s="262"/>
      <c r="AB59" s="262"/>
      <c r="AC59" s="262"/>
      <c r="AD59" s="262"/>
    </row>
    <row r="60" spans="1:30" ht="32.25" customHeight="1">
      <c r="B60" s="262"/>
      <c r="C60" s="262"/>
      <c r="D60" s="678" t="s">
        <v>336</v>
      </c>
      <c r="E60" s="678"/>
      <c r="F60" s="678"/>
      <c r="G60" s="678"/>
      <c r="H60" s="678"/>
      <c r="I60" s="678"/>
      <c r="J60" s="678"/>
      <c r="K60" s="678"/>
      <c r="L60" s="678"/>
      <c r="M60" s="678"/>
      <c r="N60" s="678"/>
      <c r="O60" s="678"/>
      <c r="P60" s="678"/>
      <c r="Q60" s="678"/>
      <c r="R60" s="262"/>
      <c r="S60" s="262"/>
      <c r="T60" s="262"/>
      <c r="U60" s="262"/>
      <c r="V60" s="262"/>
      <c r="W60" s="262"/>
      <c r="X60" s="262"/>
      <c r="Y60" s="262"/>
      <c r="Z60" s="262"/>
      <c r="AA60" s="262"/>
      <c r="AB60" s="262"/>
      <c r="AC60" s="262"/>
      <c r="AD60" s="262"/>
    </row>
    <row r="61" spans="1:30" ht="45" customHeight="1">
      <c r="B61" s="262"/>
      <c r="C61" s="262"/>
      <c r="D61" s="678" t="s">
        <v>337</v>
      </c>
      <c r="E61" s="678"/>
      <c r="F61" s="678"/>
      <c r="G61" s="678"/>
      <c r="H61" s="678"/>
      <c r="I61" s="678"/>
      <c r="J61" s="678"/>
      <c r="K61" s="678"/>
      <c r="L61" s="678"/>
      <c r="M61" s="678"/>
      <c r="N61" s="678"/>
      <c r="O61" s="678"/>
      <c r="P61" s="678"/>
      <c r="Q61" s="678"/>
      <c r="R61" s="262"/>
      <c r="S61" s="262"/>
      <c r="T61" s="262"/>
      <c r="U61" s="262"/>
      <c r="V61" s="262"/>
      <c r="W61" s="262"/>
      <c r="X61" s="262"/>
      <c r="Y61" s="262"/>
      <c r="Z61" s="262"/>
      <c r="AA61" s="262"/>
      <c r="AB61" s="262"/>
      <c r="AC61" s="262"/>
      <c r="AD61" s="262"/>
    </row>
    <row r="62" spans="1:30" ht="45.75" customHeight="1">
      <c r="B62" s="262"/>
      <c r="C62" s="262"/>
      <c r="D62" s="678" t="s">
        <v>338</v>
      </c>
      <c r="E62" s="678"/>
      <c r="F62" s="678"/>
      <c r="G62" s="678"/>
      <c r="H62" s="678"/>
      <c r="I62" s="678"/>
      <c r="J62" s="678"/>
      <c r="K62" s="678"/>
      <c r="L62" s="678"/>
      <c r="M62" s="678"/>
      <c r="N62" s="678"/>
      <c r="O62" s="678"/>
      <c r="P62" s="678"/>
      <c r="Q62" s="678"/>
      <c r="R62" s="262"/>
      <c r="S62" s="262"/>
      <c r="T62" s="262"/>
      <c r="U62" s="262"/>
      <c r="V62" s="262"/>
      <c r="W62" s="262"/>
      <c r="X62" s="262"/>
      <c r="Y62" s="262"/>
      <c r="Z62" s="262"/>
      <c r="AA62" s="262"/>
      <c r="AB62" s="262"/>
      <c r="AC62" s="262"/>
      <c r="AD62" s="262"/>
    </row>
    <row r="63" spans="1:30" ht="17.25" customHeight="1">
      <c r="B63" s="262"/>
      <c r="C63" s="262"/>
      <c r="D63" s="676" t="s">
        <v>339</v>
      </c>
      <c r="E63" s="676"/>
      <c r="F63" s="676"/>
      <c r="G63" s="676"/>
      <c r="H63" s="676"/>
      <c r="I63" s="676"/>
      <c r="J63" s="676"/>
      <c r="K63" s="676"/>
      <c r="L63" s="676"/>
      <c r="M63" s="676"/>
      <c r="N63" s="676"/>
      <c r="O63" s="676"/>
      <c r="P63" s="676"/>
      <c r="Q63" s="676"/>
      <c r="R63" s="262"/>
      <c r="S63" s="262"/>
      <c r="T63" s="262"/>
      <c r="U63" s="262"/>
      <c r="V63" s="262"/>
      <c r="W63" s="262"/>
      <c r="X63" s="262"/>
      <c r="Y63" s="262"/>
      <c r="Z63" s="262"/>
      <c r="AA63" s="262"/>
      <c r="AB63" s="262"/>
      <c r="AC63" s="262"/>
      <c r="AD63" s="262"/>
    </row>
    <row r="64" spans="1:30" ht="15.75" customHeight="1">
      <c r="B64" s="262"/>
      <c r="C64" s="262"/>
      <c r="D64" s="676" t="s">
        <v>340</v>
      </c>
      <c r="E64" s="676"/>
      <c r="F64" s="676"/>
      <c r="G64" s="676"/>
      <c r="H64" s="676"/>
      <c r="I64" s="676"/>
      <c r="J64" s="676"/>
      <c r="K64" s="676"/>
      <c r="L64" s="676"/>
      <c r="M64" s="676"/>
      <c r="N64" s="676"/>
      <c r="O64" s="676"/>
      <c r="P64" s="676"/>
      <c r="Q64" s="676"/>
      <c r="R64" s="262"/>
      <c r="S64" s="262"/>
      <c r="T64" s="262"/>
      <c r="U64" s="262"/>
      <c r="V64" s="262"/>
      <c r="W64" s="262"/>
      <c r="X64" s="262"/>
      <c r="Y64" s="262"/>
      <c r="Z64" s="262"/>
      <c r="AA64" s="262"/>
      <c r="AB64" s="262"/>
      <c r="AC64" s="262"/>
      <c r="AD64" s="262"/>
    </row>
    <row r="65" spans="2:30">
      <c r="B65" s="262"/>
      <c r="C65" s="262"/>
      <c r="D65" s="677" t="s">
        <v>341</v>
      </c>
      <c r="E65" s="677"/>
      <c r="F65" s="677"/>
      <c r="G65" s="677"/>
      <c r="H65" s="677"/>
      <c r="I65" s="677"/>
      <c r="J65" s="677"/>
      <c r="K65" s="677"/>
      <c r="L65" s="677"/>
      <c r="M65" s="677"/>
      <c r="N65" s="677"/>
      <c r="O65" s="677"/>
      <c r="P65" s="677"/>
      <c r="Q65" s="677"/>
      <c r="R65" s="262"/>
      <c r="S65" s="262"/>
      <c r="T65" s="262"/>
      <c r="U65" s="262"/>
      <c r="V65" s="262"/>
      <c r="W65" s="262"/>
      <c r="X65" s="262"/>
      <c r="Y65" s="262"/>
      <c r="Z65" s="262"/>
      <c r="AA65" s="262"/>
      <c r="AB65" s="262"/>
      <c r="AC65" s="262"/>
      <c r="AD65" s="262"/>
    </row>
    <row r="66" spans="2:30" ht="15.75" customHeight="1">
      <c r="B66" s="262"/>
      <c r="C66" s="262"/>
      <c r="D66" s="677" t="s">
        <v>342</v>
      </c>
      <c r="E66" s="677"/>
      <c r="F66" s="677"/>
      <c r="G66" s="677"/>
      <c r="H66" s="677"/>
      <c r="I66" s="677"/>
      <c r="J66" s="677"/>
      <c r="K66" s="677"/>
      <c r="L66" s="677"/>
      <c r="M66" s="677"/>
      <c r="N66" s="677"/>
      <c r="O66" s="677"/>
      <c r="P66" s="677"/>
      <c r="Q66" s="677"/>
      <c r="R66" s="262"/>
      <c r="S66" s="262"/>
      <c r="T66" s="262"/>
      <c r="U66" s="262"/>
      <c r="V66" s="262"/>
      <c r="W66" s="262"/>
      <c r="X66" s="262"/>
      <c r="Y66" s="262"/>
      <c r="Z66" s="262"/>
      <c r="AA66" s="262"/>
      <c r="AB66" s="262"/>
      <c r="AC66" s="262"/>
      <c r="AD66" s="262"/>
    </row>
    <row r="67" spans="2:30" ht="32.25" customHeight="1">
      <c r="B67" s="262"/>
      <c r="C67" s="262"/>
      <c r="D67" s="678" t="s">
        <v>343</v>
      </c>
      <c r="E67" s="678"/>
      <c r="F67" s="678"/>
      <c r="G67" s="678"/>
      <c r="H67" s="678"/>
      <c r="I67" s="678"/>
      <c r="J67" s="678"/>
      <c r="K67" s="678"/>
      <c r="L67" s="678"/>
      <c r="M67" s="678"/>
      <c r="N67" s="678"/>
      <c r="O67" s="678"/>
      <c r="P67" s="678"/>
      <c r="Q67" s="678"/>
      <c r="R67" s="262"/>
      <c r="S67" s="262"/>
      <c r="T67" s="262"/>
      <c r="U67" s="262"/>
      <c r="V67" s="262"/>
      <c r="W67" s="262"/>
      <c r="X67" s="262"/>
      <c r="Y67" s="262"/>
      <c r="Z67" s="262"/>
      <c r="AA67" s="262"/>
      <c r="AB67" s="262"/>
      <c r="AC67" s="262"/>
      <c r="AD67" s="262"/>
    </row>
    <row r="68" spans="2:30" ht="27" customHeight="1">
      <c r="B68" s="262"/>
      <c r="C68" s="262"/>
      <c r="D68" s="679" t="s">
        <v>344</v>
      </c>
      <c r="E68" s="679"/>
      <c r="F68" s="679"/>
      <c r="G68" s="679"/>
      <c r="H68" s="679"/>
      <c r="I68" s="679"/>
      <c r="J68" s="679"/>
      <c r="K68" s="679"/>
      <c r="L68" s="679"/>
      <c r="M68" s="679"/>
      <c r="N68" s="679"/>
      <c r="O68" s="679"/>
      <c r="P68" s="679"/>
      <c r="Q68" s="679"/>
      <c r="R68" s="262"/>
      <c r="S68" s="262"/>
      <c r="T68" s="262"/>
      <c r="U68" s="262"/>
      <c r="V68" s="262"/>
      <c r="W68" s="262"/>
      <c r="X68" s="262"/>
      <c r="Y68" s="262"/>
      <c r="Z68" s="262"/>
      <c r="AA68" s="262"/>
      <c r="AB68" s="262"/>
      <c r="AC68" s="262"/>
      <c r="AD68" s="262"/>
    </row>
    <row r="69" spans="2:30">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row>
    <row r="70" spans="2:30">
      <c r="D70" s="68" t="s">
        <v>259</v>
      </c>
      <c r="E70" s="299"/>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row>
    <row r="71" spans="2:30">
      <c r="D71" s="68" t="s">
        <v>434</v>
      </c>
      <c r="E71" s="300"/>
      <c r="F71" s="300"/>
      <c r="G71" s="300"/>
      <c r="H71" s="300"/>
      <c r="I71" s="300"/>
      <c r="J71" s="300"/>
      <c r="K71" s="300"/>
      <c r="L71" s="300"/>
      <c r="M71" s="300"/>
      <c r="N71" s="300"/>
      <c r="O71" s="300"/>
      <c r="P71" s="300"/>
      <c r="Q71" s="300"/>
      <c r="R71" s="300"/>
      <c r="S71" s="300"/>
      <c r="T71" s="300"/>
      <c r="U71" s="300"/>
      <c r="V71" s="300"/>
      <c r="W71" s="300"/>
      <c r="X71" s="300"/>
      <c r="Y71" s="300"/>
      <c r="Z71" s="300"/>
      <c r="AA71" s="300"/>
      <c r="AB71" s="300"/>
      <c r="AC71" s="300"/>
      <c r="AD71" s="300"/>
    </row>
  </sheetData>
  <mergeCells count="19">
    <mergeCell ref="H4:O4"/>
    <mergeCell ref="D63:Q63"/>
    <mergeCell ref="AC7:AC8"/>
    <mergeCell ref="AD7:AD8"/>
    <mergeCell ref="D57:Q57"/>
    <mergeCell ref="X7:X8"/>
    <mergeCell ref="D58:Q58"/>
    <mergeCell ref="D59:Q59"/>
    <mergeCell ref="D60:Q60"/>
    <mergeCell ref="D61:Q61"/>
    <mergeCell ref="D62:Q62"/>
    <mergeCell ref="M7:W7"/>
    <mergeCell ref="Y7:AB7"/>
    <mergeCell ref="D7:L7"/>
    <mergeCell ref="D64:Q64"/>
    <mergeCell ref="D65:Q65"/>
    <mergeCell ref="D66:Q66"/>
    <mergeCell ref="D67:Q67"/>
    <mergeCell ref="D68:Q68"/>
  </mergeCells>
  <hyperlinks>
    <hyperlink ref="C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B1:H32"/>
  <sheetViews>
    <sheetView workbookViewId="0"/>
  </sheetViews>
  <sheetFormatPr baseColWidth="10" defaultRowHeight="12.75"/>
  <cols>
    <col min="1" max="1" width="2.7109375" style="140" customWidth="1"/>
    <col min="2" max="5" width="11.42578125" style="140"/>
    <col min="6" max="6" width="11.7109375" style="140" customWidth="1"/>
    <col min="7" max="16384" width="11.42578125" style="140"/>
  </cols>
  <sheetData>
    <row r="1" spans="2:8" ht="20.25" customHeight="1"/>
    <row r="2" spans="2:8" ht="12" customHeight="1">
      <c r="B2" s="524" t="s">
        <v>109</v>
      </c>
      <c r="C2" s="456"/>
      <c r="D2" s="456"/>
      <c r="E2" s="456"/>
      <c r="F2" s="456"/>
      <c r="H2" s="66" t="s">
        <v>107</v>
      </c>
    </row>
    <row r="3" spans="2:8" ht="20.25" customHeight="1">
      <c r="B3" s="456"/>
      <c r="C3" s="456"/>
      <c r="D3" s="456"/>
      <c r="E3" s="456"/>
      <c r="F3" s="456"/>
    </row>
    <row r="4" spans="2:8" ht="12.75" customHeight="1">
      <c r="B4" s="456"/>
      <c r="C4" s="456"/>
      <c r="D4" s="456"/>
      <c r="E4" s="456"/>
      <c r="F4" s="456"/>
    </row>
    <row r="6" spans="2:8">
      <c r="B6" s="637" t="s">
        <v>426</v>
      </c>
      <c r="C6" s="638"/>
      <c r="D6" s="638"/>
      <c r="E6" s="638"/>
      <c r="F6" s="638"/>
    </row>
    <row r="7" spans="2:8">
      <c r="B7" s="638"/>
      <c r="C7" s="638"/>
      <c r="D7" s="638"/>
      <c r="E7" s="638"/>
      <c r="F7" s="638"/>
    </row>
    <row r="8" spans="2:8">
      <c r="B8" s="638"/>
      <c r="C8" s="638"/>
      <c r="D8" s="638"/>
      <c r="E8" s="638"/>
      <c r="F8" s="638"/>
    </row>
    <row r="9" spans="2:8">
      <c r="B9" s="638"/>
      <c r="C9" s="638"/>
      <c r="D9" s="638"/>
      <c r="E9" s="638"/>
      <c r="F9" s="638"/>
    </row>
    <row r="10" spans="2:8" ht="12.75" customHeight="1">
      <c r="B10" s="638"/>
      <c r="C10" s="638"/>
      <c r="D10" s="638"/>
      <c r="E10" s="638"/>
      <c r="F10" s="638"/>
    </row>
    <row r="11" spans="2:8" ht="12.75" customHeight="1">
      <c r="B11" s="638"/>
      <c r="C11" s="638"/>
      <c r="D11" s="638"/>
      <c r="E11" s="638"/>
      <c r="F11" s="638"/>
    </row>
    <row r="12" spans="2:8" ht="12.75" customHeight="1">
      <c r="B12" s="638"/>
      <c r="C12" s="638"/>
      <c r="D12" s="638"/>
      <c r="E12" s="638"/>
      <c r="F12" s="638"/>
    </row>
    <row r="13" spans="2:8" ht="12.75" customHeight="1">
      <c r="B13" s="638"/>
      <c r="C13" s="638"/>
      <c r="D13" s="638"/>
      <c r="E13" s="638"/>
      <c r="F13" s="638"/>
    </row>
    <row r="14" spans="2:8">
      <c r="B14" s="638"/>
      <c r="C14" s="638"/>
      <c r="D14" s="638"/>
      <c r="E14" s="638"/>
      <c r="F14" s="638"/>
    </row>
    <row r="15" spans="2:8">
      <c r="B15" s="638"/>
      <c r="C15" s="638"/>
      <c r="D15" s="638"/>
      <c r="E15" s="638"/>
      <c r="F15" s="638"/>
    </row>
    <row r="16" spans="2:8">
      <c r="B16" s="638"/>
      <c r="C16" s="638"/>
      <c r="D16" s="638"/>
      <c r="E16" s="638"/>
      <c r="F16" s="638"/>
    </row>
    <row r="17" spans="2:6">
      <c r="B17" s="638"/>
      <c r="C17" s="638"/>
      <c r="D17" s="638"/>
      <c r="E17" s="638"/>
      <c r="F17" s="638"/>
    </row>
    <row r="18" spans="2:6">
      <c r="B18" s="638"/>
      <c r="C18" s="638"/>
      <c r="D18" s="638"/>
      <c r="E18" s="638"/>
      <c r="F18" s="638"/>
    </row>
    <row r="19" spans="2:6">
      <c r="B19" s="638"/>
      <c r="C19" s="638"/>
      <c r="D19" s="638"/>
      <c r="E19" s="638"/>
      <c r="F19" s="638"/>
    </row>
    <row r="20" spans="2:6">
      <c r="B20" s="638"/>
      <c r="C20" s="638"/>
      <c r="D20" s="638"/>
      <c r="E20" s="638"/>
      <c r="F20" s="638"/>
    </row>
    <row r="21" spans="2:6">
      <c r="B21" s="638"/>
      <c r="C21" s="638"/>
      <c r="D21" s="638"/>
      <c r="E21" s="638"/>
      <c r="F21" s="638"/>
    </row>
    <row r="22" spans="2:6">
      <c r="B22" s="638"/>
      <c r="C22" s="638"/>
      <c r="D22" s="638"/>
      <c r="E22" s="638"/>
      <c r="F22" s="638"/>
    </row>
    <row r="23" spans="2:6">
      <c r="B23" s="638"/>
      <c r="C23" s="638"/>
      <c r="D23" s="638"/>
      <c r="E23" s="638"/>
      <c r="F23" s="638"/>
    </row>
    <row r="24" spans="2:6">
      <c r="B24" s="638"/>
      <c r="C24" s="638"/>
      <c r="D24" s="638"/>
      <c r="E24" s="638"/>
      <c r="F24" s="638"/>
    </row>
    <row r="25" spans="2:6">
      <c r="B25" s="638"/>
      <c r="C25" s="638"/>
      <c r="D25" s="638"/>
      <c r="E25" s="638"/>
      <c r="F25" s="638"/>
    </row>
    <row r="26" spans="2:6">
      <c r="B26" s="638"/>
      <c r="C26" s="638"/>
      <c r="D26" s="638"/>
      <c r="E26" s="638"/>
      <c r="F26" s="638"/>
    </row>
    <row r="27" spans="2:6">
      <c r="B27" s="638"/>
      <c r="C27" s="638"/>
      <c r="D27" s="638"/>
      <c r="E27" s="638"/>
      <c r="F27" s="638"/>
    </row>
    <row r="28" spans="2:6">
      <c r="B28" s="638"/>
      <c r="C28" s="638"/>
      <c r="D28" s="638"/>
      <c r="E28" s="638"/>
      <c r="F28" s="638"/>
    </row>
    <row r="29" spans="2:6">
      <c r="B29" s="638"/>
      <c r="C29" s="638"/>
      <c r="D29" s="638"/>
      <c r="E29" s="638"/>
      <c r="F29" s="638"/>
    </row>
    <row r="30" spans="2:6">
      <c r="B30" s="638"/>
      <c r="C30" s="638"/>
      <c r="D30" s="638"/>
      <c r="E30" s="638"/>
      <c r="F30" s="638"/>
    </row>
    <row r="31" spans="2:6">
      <c r="B31" s="638"/>
      <c r="C31" s="638"/>
      <c r="D31" s="638"/>
      <c r="E31" s="638"/>
      <c r="F31" s="638"/>
    </row>
    <row r="32" spans="2:6">
      <c r="B32" s="638"/>
      <c r="C32" s="638"/>
      <c r="D32" s="638"/>
      <c r="E32" s="638"/>
      <c r="F32" s="638"/>
    </row>
  </sheetData>
  <mergeCells count="1">
    <mergeCell ref="B6:F32"/>
  </mergeCells>
  <hyperlinks>
    <hyperlink ref="H2" location="Índice!A1" display="IR A ÍNDICE"/>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42"/>
  <sheetViews>
    <sheetView workbookViewId="0"/>
  </sheetViews>
  <sheetFormatPr baseColWidth="10" defaultColWidth="9.140625" defaultRowHeight="15"/>
  <cols>
    <col min="1" max="1" width="2.5703125" style="67" customWidth="1"/>
    <col min="2" max="2" width="6" style="67" customWidth="1"/>
    <col min="3" max="3" width="20.85546875" style="67" bestFit="1" customWidth="1"/>
    <col min="4" max="4" width="22.42578125" style="67" customWidth="1"/>
    <col min="5" max="5" width="15.42578125" style="67" customWidth="1"/>
    <col min="6" max="6" width="9.140625" style="67"/>
    <col min="7" max="7" width="13.5703125" style="607" hidden="1" customWidth="1"/>
    <col min="8" max="8" width="7.85546875" style="607" hidden="1" customWidth="1"/>
    <col min="9" max="16384" width="9.140625" style="67"/>
  </cols>
  <sheetData>
    <row r="2" spans="2:8">
      <c r="B2" s="80" t="s">
        <v>78</v>
      </c>
    </row>
    <row r="3" spans="2:8">
      <c r="B3" s="80" t="s">
        <v>428</v>
      </c>
    </row>
    <row r="4" spans="2:8">
      <c r="B4" s="80" t="s">
        <v>345</v>
      </c>
    </row>
    <row r="5" spans="2:8">
      <c r="B5" s="69" t="s">
        <v>2</v>
      </c>
    </row>
    <row r="6" spans="2:8">
      <c r="B6" s="82"/>
      <c r="C6" s="82"/>
      <c r="D6" s="82"/>
      <c r="E6" s="82"/>
    </row>
    <row r="7" spans="2:8">
      <c r="B7" s="46" t="s">
        <v>79</v>
      </c>
      <c r="C7" s="58"/>
      <c r="D7" s="58"/>
      <c r="E7" s="58" t="s">
        <v>80</v>
      </c>
    </row>
    <row r="8" spans="2:8">
      <c r="B8" s="48"/>
      <c r="C8" s="48" t="s">
        <v>81</v>
      </c>
      <c r="D8" s="58"/>
      <c r="E8" s="58"/>
      <c r="G8" s="585" t="s">
        <v>317</v>
      </c>
      <c r="H8" s="585" t="s">
        <v>318</v>
      </c>
    </row>
    <row r="9" spans="2:8">
      <c r="B9" s="45"/>
      <c r="C9" s="47" t="s">
        <v>294</v>
      </c>
      <c r="D9" s="45"/>
      <c r="E9" s="64">
        <f>(((('Balance de energía'!C3*1000000000)/G9)/1000)/H9)/1000</f>
        <v>199.84057030000002</v>
      </c>
      <c r="G9" s="591">
        <v>10862</v>
      </c>
      <c r="H9" s="591">
        <v>0.84794000000000003</v>
      </c>
    </row>
    <row r="10" spans="2:8">
      <c r="B10" s="45"/>
      <c r="C10" s="47" t="s">
        <v>295</v>
      </c>
      <c r="D10" s="45"/>
      <c r="E10" s="64">
        <f>(((('Producción bruta'!E10*1000000000)/G10)/1000)/H10)/1000</f>
        <v>1225.6075782991979</v>
      </c>
      <c r="G10" s="591">
        <v>9341</v>
      </c>
      <c r="H10" s="591">
        <v>1</v>
      </c>
    </row>
    <row r="11" spans="2:8">
      <c r="B11" s="45"/>
      <c r="C11" s="47" t="s">
        <v>296</v>
      </c>
      <c r="D11" s="45"/>
      <c r="E11" s="64">
        <f>(((('Producción bruta'!E11*1000000000)/G11)/1000)/H11)/1000</f>
        <v>1476.4785714285713</v>
      </c>
      <c r="G11" s="591">
        <v>7000</v>
      </c>
      <c r="H11" s="591">
        <v>1</v>
      </c>
    </row>
    <row r="12" spans="2:8">
      <c r="B12" s="45"/>
      <c r="C12" s="47" t="s">
        <v>297</v>
      </c>
      <c r="D12" s="45"/>
      <c r="E12" s="64">
        <f>(((('Producción bruta'!E12*1000000000)/G12)/1000)/H12)/1000</f>
        <v>23060.612902668949</v>
      </c>
      <c r="G12" s="591">
        <v>3500</v>
      </c>
      <c r="H12" s="591">
        <v>1</v>
      </c>
    </row>
    <row r="13" spans="2:8">
      <c r="B13" s="45"/>
      <c r="C13" s="47" t="s">
        <v>298</v>
      </c>
      <c r="D13" s="45"/>
      <c r="E13" s="64">
        <f>(((('Producción bruta'!E13*1000000000)/G13)/1000)/H13)/1000</f>
        <v>21325.730884960001</v>
      </c>
      <c r="G13" s="591">
        <v>860</v>
      </c>
      <c r="H13" s="591">
        <v>1</v>
      </c>
    </row>
    <row r="14" spans="2:8">
      <c r="B14" s="45"/>
      <c r="C14" s="47" t="s">
        <v>299</v>
      </c>
      <c r="D14" s="45"/>
      <c r="E14" s="64">
        <f>(((('Producción bruta'!E14*1000000000)/G14)/1000)/H14)/1000</f>
        <v>3625.5593567499996</v>
      </c>
      <c r="G14" s="591">
        <v>860</v>
      </c>
      <c r="H14" s="591">
        <v>1</v>
      </c>
    </row>
    <row r="15" spans="2:8">
      <c r="B15" s="45"/>
      <c r="C15" s="47" t="s">
        <v>300</v>
      </c>
      <c r="D15" s="45"/>
      <c r="E15" s="64">
        <f>(((('Producción bruta'!E15*1000000000)/G15)/1000)/H15)/1000</f>
        <v>3914.7057021539981</v>
      </c>
      <c r="G15" s="591">
        <v>860</v>
      </c>
      <c r="H15" s="591">
        <v>1</v>
      </c>
    </row>
    <row r="16" spans="2:8">
      <c r="B16" s="45"/>
      <c r="C16" s="47" t="s">
        <v>301</v>
      </c>
      <c r="D16" s="45"/>
      <c r="E16" s="64">
        <f>(((('Producción bruta'!E16*1000000000)/G16)/1000)/H16)/1000</f>
        <v>164.89267547006514</v>
      </c>
      <c r="G16" s="591">
        <v>5600</v>
      </c>
      <c r="H16" s="591">
        <v>1</v>
      </c>
    </row>
    <row r="17" spans="2:20">
      <c r="B17" s="45"/>
      <c r="C17" s="47" t="s">
        <v>436</v>
      </c>
      <c r="D17" s="45"/>
      <c r="E17" s="64">
        <f>(((('Producción bruta'!E17*1000000000)/G17)/1000)/H17)/1000</f>
        <v>637.99999999999989</v>
      </c>
      <c r="G17" s="591">
        <v>860</v>
      </c>
      <c r="H17" s="591">
        <v>1</v>
      </c>
    </row>
    <row r="18" spans="2:20">
      <c r="B18" s="48"/>
      <c r="C18" s="48" t="s">
        <v>83</v>
      </c>
      <c r="D18" s="63"/>
      <c r="E18" s="63"/>
      <c r="G18" s="591"/>
      <c r="H18" s="591"/>
    </row>
    <row r="19" spans="2:20">
      <c r="B19" s="45"/>
      <c r="C19" s="53" t="s">
        <v>366</v>
      </c>
      <c r="D19" s="53"/>
      <c r="E19" s="64">
        <f>(((('Producción bruta'!E19*1000000000)/G19)/1000)/H19)/1000</f>
        <v>78605.578777600327</v>
      </c>
      <c r="G19" s="591">
        <v>860</v>
      </c>
      <c r="H19" s="591">
        <v>1</v>
      </c>
    </row>
    <row r="20" spans="2:20">
      <c r="B20" s="50"/>
      <c r="C20" s="52" t="s">
        <v>84</v>
      </c>
      <c r="D20" s="52"/>
      <c r="E20" s="50"/>
      <c r="G20" s="591"/>
      <c r="H20" s="591"/>
    </row>
    <row r="21" spans="2:20">
      <c r="B21" s="45"/>
      <c r="C21" s="45"/>
      <c r="D21" s="53" t="s">
        <v>302</v>
      </c>
      <c r="E21" s="64">
        <f>(((('Producción bruta'!E21*1000000000)/G21)/1000)/H21)/1000</f>
        <v>3658.0252695000013</v>
      </c>
      <c r="G21" s="591">
        <v>10900</v>
      </c>
      <c r="H21" s="591">
        <v>0.84</v>
      </c>
      <c r="J21" s="279"/>
      <c r="K21" s="280"/>
      <c r="L21" s="280"/>
      <c r="M21" s="280"/>
      <c r="N21" s="280"/>
      <c r="O21" s="280"/>
      <c r="P21" s="280"/>
      <c r="Q21" s="281"/>
      <c r="R21" s="282"/>
      <c r="S21" s="283"/>
      <c r="T21" s="284"/>
    </row>
    <row r="22" spans="2:20">
      <c r="B22" s="45"/>
      <c r="C22" s="45"/>
      <c r="D22" s="47" t="s">
        <v>303</v>
      </c>
      <c r="E22" s="64">
        <f>(((('Producción bruta'!E22*1000000000)/G22)/1000)/H22)/1000</f>
        <v>1169.7350712500001</v>
      </c>
      <c r="G22" s="591">
        <v>10500</v>
      </c>
      <c r="H22" s="591">
        <v>1</v>
      </c>
      <c r="J22" s="279"/>
      <c r="K22" s="285"/>
      <c r="L22" s="286"/>
      <c r="M22" s="286"/>
      <c r="N22" s="286"/>
      <c r="O22" s="286"/>
      <c r="P22" s="286"/>
      <c r="Q22" s="287"/>
      <c r="R22" s="262"/>
      <c r="S22" s="288"/>
      <c r="T22" s="262"/>
    </row>
    <row r="23" spans="2:20">
      <c r="B23" s="45"/>
      <c r="C23" s="45"/>
      <c r="D23" s="47" t="s">
        <v>304</v>
      </c>
      <c r="E23" s="64">
        <f>(((('Producción bruta'!E23*1000000000)/G23)/1000)/H23)/1000</f>
        <v>4184.5711137999997</v>
      </c>
      <c r="G23" s="591">
        <v>11200</v>
      </c>
      <c r="H23" s="591">
        <v>0.73</v>
      </c>
      <c r="J23" s="279"/>
      <c r="K23" s="279"/>
    </row>
    <row r="24" spans="2:20">
      <c r="B24" s="45"/>
      <c r="C24" s="45"/>
      <c r="D24" s="47" t="s">
        <v>305</v>
      </c>
      <c r="E24" s="64">
        <f>(((('Producción bruta'!E24*1000000000)/G24)/1000)/H24)/1000</f>
        <v>199.24220500000001</v>
      </c>
      <c r="G24" s="591">
        <v>11100</v>
      </c>
      <c r="H24" s="591">
        <v>0.81</v>
      </c>
      <c r="J24" s="280"/>
      <c r="K24" s="279"/>
    </row>
    <row r="25" spans="2:20">
      <c r="B25" s="45"/>
      <c r="C25" s="45"/>
      <c r="D25" s="47" t="s">
        <v>306</v>
      </c>
      <c r="E25" s="64">
        <f>(((('Producción bruta'!E25*1000000000)/G25)/1000)/H25)/1000</f>
        <v>286.48138958999999</v>
      </c>
      <c r="G25" s="591">
        <v>12100</v>
      </c>
      <c r="H25" s="591">
        <v>1</v>
      </c>
      <c r="J25" s="280"/>
      <c r="K25" s="279"/>
    </row>
    <row r="26" spans="2:20">
      <c r="B26" s="45"/>
      <c r="C26" s="45"/>
      <c r="D26" s="47" t="s">
        <v>307</v>
      </c>
      <c r="E26" s="64">
        <f>(((('Producción bruta'!E26*1000000000)/G26)/1000)/H26)/1000</f>
        <v>6.0141030000000004</v>
      </c>
      <c r="G26" s="591">
        <v>11400</v>
      </c>
      <c r="H26" s="591">
        <v>0.7</v>
      </c>
      <c r="J26" s="280"/>
      <c r="K26" s="279"/>
    </row>
    <row r="27" spans="2:20">
      <c r="B27" s="45"/>
      <c r="C27" s="45"/>
      <c r="D27" s="47" t="s">
        <v>308</v>
      </c>
      <c r="E27" s="64">
        <f>(((('Producción bruta'!E27*1000000000)/G27)/1000)/H27)/1000</f>
        <v>726.23700000000008</v>
      </c>
      <c r="G27" s="591">
        <v>11100</v>
      </c>
      <c r="H27" s="591">
        <v>0.81</v>
      </c>
      <c r="J27" s="280"/>
      <c r="K27" s="279"/>
    </row>
    <row r="28" spans="2:20" ht="15" customHeight="1">
      <c r="B28" s="45"/>
      <c r="C28" s="45"/>
      <c r="D28" s="47" t="s">
        <v>309</v>
      </c>
      <c r="E28" s="64">
        <f>(((('Producción bruta'!E28*1000000000)/G28)/1000)/H28)/1000</f>
        <v>111.43400000000001</v>
      </c>
      <c r="G28" s="591">
        <v>11500</v>
      </c>
      <c r="H28" s="591">
        <v>0.67</v>
      </c>
      <c r="J28" s="280"/>
      <c r="K28" s="279"/>
    </row>
    <row r="29" spans="2:20" ht="15" customHeight="1">
      <c r="B29" s="45"/>
      <c r="C29" s="45"/>
      <c r="D29" s="47" t="s">
        <v>310</v>
      </c>
      <c r="E29" s="64">
        <f>(((('Producción bruta'!E29*1000000000)/G29)/1000)/H29)/1000</f>
        <v>0.36401409440111865</v>
      </c>
      <c r="G29" s="591">
        <v>4260</v>
      </c>
      <c r="H29" s="591">
        <v>1</v>
      </c>
      <c r="J29" s="280"/>
      <c r="K29" s="279"/>
    </row>
    <row r="30" spans="2:20">
      <c r="B30" s="45"/>
      <c r="C30" s="45"/>
      <c r="D30" s="47" t="s">
        <v>311</v>
      </c>
      <c r="E30" s="64">
        <f>(((('Producción bruta'!E30*1000000000)/G30)/1000)/H30)/1000</f>
        <v>445.77816012576</v>
      </c>
      <c r="G30" s="591">
        <v>7000</v>
      </c>
      <c r="H30" s="591">
        <v>1</v>
      </c>
      <c r="J30" s="281"/>
      <c r="K30" s="279"/>
    </row>
    <row r="31" spans="2:20">
      <c r="B31" s="45"/>
      <c r="C31" s="45"/>
      <c r="D31" s="47" t="s">
        <v>312</v>
      </c>
      <c r="E31" s="64">
        <f>(((('Producción bruta'!E31*1000000000)/G31)/1000)/H31)/1000</f>
        <v>348.75753723536297</v>
      </c>
      <c r="G31" s="591">
        <v>9644</v>
      </c>
      <c r="H31" s="591">
        <v>1</v>
      </c>
      <c r="J31" s="282"/>
      <c r="K31" s="262"/>
    </row>
    <row r="32" spans="2:20">
      <c r="B32" s="54"/>
      <c r="C32" s="54" t="s">
        <v>85</v>
      </c>
      <c r="D32" s="51"/>
      <c r="E32" s="50"/>
      <c r="G32" s="591"/>
      <c r="H32" s="591"/>
      <c r="J32" s="283"/>
      <c r="K32" s="288"/>
    </row>
    <row r="33" spans="2:11">
      <c r="B33" s="45"/>
      <c r="C33" s="45"/>
      <c r="D33" s="47" t="s">
        <v>313</v>
      </c>
      <c r="E33" s="64">
        <f>(((('Producción bruta'!E33*1000000000)/G33)/1000)/H33)/1000</f>
        <v>380.26244160000005</v>
      </c>
      <c r="G33" s="591">
        <v>7000</v>
      </c>
      <c r="H33" s="591">
        <v>1</v>
      </c>
      <c r="J33" s="284"/>
      <c r="K33" s="262"/>
    </row>
    <row r="34" spans="2:11">
      <c r="B34" s="45"/>
      <c r="C34" s="45"/>
      <c r="D34" s="47" t="s">
        <v>314</v>
      </c>
      <c r="E34" s="64">
        <f>(((('Producción bruta'!E34*1000000000)/G34)/1000)/H34)/1000</f>
        <v>181407.03296703298</v>
      </c>
      <c r="G34" s="591">
        <v>4.55</v>
      </c>
      <c r="H34" s="591">
        <v>1</v>
      </c>
    </row>
    <row r="35" spans="2:11">
      <c r="B35" s="45"/>
      <c r="C35" s="45"/>
      <c r="D35" s="47" t="s">
        <v>315</v>
      </c>
      <c r="E35" s="64">
        <f>(((('Producción bruta'!E35*1000000000)/G35)/1000)/H35)/1000</f>
        <v>15.6706</v>
      </c>
      <c r="G35" s="591">
        <v>10000</v>
      </c>
      <c r="H35" s="591">
        <v>1</v>
      </c>
    </row>
    <row r="36" spans="2:11">
      <c r="B36" s="45"/>
      <c r="C36" s="45"/>
      <c r="D36" s="47" t="s">
        <v>316</v>
      </c>
      <c r="E36" s="64">
        <f>(((('Producción bruta'!E36*1000000000)/G36)/1000)/H36)/1000</f>
        <v>958859.72222222236</v>
      </c>
      <c r="G36" s="591">
        <v>0.72</v>
      </c>
      <c r="H36" s="591">
        <v>1</v>
      </c>
    </row>
    <row r="37" spans="2:11">
      <c r="B37" s="54"/>
      <c r="C37" s="54" t="s">
        <v>86</v>
      </c>
      <c r="D37" s="51"/>
      <c r="E37" s="55"/>
      <c r="G37" s="591"/>
      <c r="H37" s="591"/>
    </row>
    <row r="38" spans="2:11" ht="15" customHeight="1">
      <c r="B38" s="45"/>
      <c r="C38" s="45"/>
      <c r="D38" s="47" t="s">
        <v>292</v>
      </c>
      <c r="E38" s="49">
        <f>(((('Producción bruta'!E38*1000000000)/G38)/1000)/H38)/1000</f>
        <v>4.111322934782609</v>
      </c>
      <c r="G38" s="591">
        <v>4600</v>
      </c>
      <c r="H38" s="591">
        <v>1</v>
      </c>
    </row>
    <row r="39" spans="2:11">
      <c r="B39" s="45"/>
      <c r="C39" s="45"/>
      <c r="D39" s="47" t="s">
        <v>293</v>
      </c>
      <c r="E39" s="49">
        <f>(((('Producción bruta'!E39*1000000000)/G39)/1000)/H39)/1000</f>
        <v>414.03193400000004</v>
      </c>
      <c r="G39" s="591">
        <v>5413</v>
      </c>
      <c r="H39" s="591">
        <v>1</v>
      </c>
    </row>
    <row r="41" spans="2:11">
      <c r="B41" s="68" t="s">
        <v>259</v>
      </c>
    </row>
    <row r="42" spans="2:11">
      <c r="B42" s="68" t="s">
        <v>434</v>
      </c>
    </row>
  </sheetData>
  <hyperlinks>
    <hyperlink ref="B5" location="Índice!A1" display="VOLVER A INDIC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tabColor theme="6" tint="0.39997558519241921"/>
    <pageSetUpPr fitToPage="1"/>
  </sheetPr>
  <dimension ref="A1:S70"/>
  <sheetViews>
    <sheetView workbookViewId="0"/>
  </sheetViews>
  <sheetFormatPr baseColWidth="10" defaultRowHeight="12.75"/>
  <cols>
    <col min="1" max="1" width="1.42578125" style="305" customWidth="1"/>
    <col min="2" max="2" width="27.7109375" style="305" customWidth="1"/>
    <col min="3" max="3" width="12.140625" style="305" bestFit="1" customWidth="1"/>
    <col min="4" max="6" width="13.28515625" style="305" customWidth="1"/>
    <col min="7" max="7" width="23.28515625" style="305" bestFit="1" customWidth="1"/>
    <col min="8" max="8" width="14.7109375" style="305" bestFit="1" customWidth="1"/>
    <col min="9" max="17" width="11.42578125" style="304"/>
    <col min="18" max="16384" width="11.42578125" style="305"/>
  </cols>
  <sheetData>
    <row r="1" spans="1:19" ht="6.75" customHeight="1">
      <c r="A1" s="302"/>
      <c r="B1" s="302"/>
      <c r="C1" s="302"/>
      <c r="D1" s="302"/>
      <c r="E1" s="302"/>
      <c r="F1" s="302"/>
      <c r="G1" s="302"/>
      <c r="H1" s="302"/>
      <c r="I1" s="303"/>
      <c r="J1" s="303"/>
      <c r="K1" s="303"/>
    </row>
    <row r="2" spans="1:19" ht="15.95" customHeight="1">
      <c r="A2" s="302"/>
      <c r="B2" s="80" t="s">
        <v>97</v>
      </c>
      <c r="C2" s="80"/>
      <c r="D2" s="80"/>
      <c r="E2" s="80"/>
      <c r="F2" s="80"/>
      <c r="G2" s="80"/>
      <c r="H2" s="80"/>
      <c r="J2" s="306"/>
      <c r="K2" s="303"/>
    </row>
    <row r="3" spans="1:19" ht="15.95" customHeight="1">
      <c r="A3" s="302"/>
      <c r="B3" s="80" t="s">
        <v>428</v>
      </c>
      <c r="C3" s="80"/>
      <c r="D3" s="80"/>
      <c r="E3" s="80"/>
      <c r="F3" s="80"/>
      <c r="G3" s="80"/>
      <c r="H3" s="80"/>
      <c r="J3" s="307"/>
      <c r="K3" s="303"/>
    </row>
    <row r="4" spans="1:19" ht="15.95" customHeight="1">
      <c r="A4" s="302"/>
      <c r="B4" s="80" t="s">
        <v>345</v>
      </c>
      <c r="D4" s="80"/>
      <c r="E4" s="80"/>
      <c r="F4" s="80"/>
      <c r="G4" s="80"/>
      <c r="H4" s="80"/>
      <c r="I4" s="307"/>
      <c r="J4" s="308"/>
      <c r="K4" s="303"/>
    </row>
    <row r="5" spans="1:19" ht="15.95" customHeight="1">
      <c r="A5" s="302"/>
      <c r="B5" s="69" t="s">
        <v>2</v>
      </c>
      <c r="C5" s="69"/>
      <c r="D5" s="80"/>
      <c r="E5" s="80"/>
      <c r="F5" s="80"/>
      <c r="G5" s="80"/>
      <c r="H5" s="80"/>
      <c r="I5" s="307"/>
      <c r="J5" s="308"/>
      <c r="K5" s="303"/>
    </row>
    <row r="6" spans="1:19" ht="15.95" customHeight="1">
      <c r="A6" s="302"/>
      <c r="B6" s="80"/>
      <c r="C6" s="80"/>
      <c r="D6" s="80"/>
      <c r="E6" s="80"/>
      <c r="F6" s="80"/>
      <c r="G6" s="80"/>
      <c r="H6" s="80"/>
      <c r="I6" s="307"/>
      <c r="J6" s="308"/>
      <c r="K6" s="303"/>
    </row>
    <row r="7" spans="1:19" ht="15.95" customHeight="1">
      <c r="A7" s="302"/>
      <c r="B7" s="465" t="s">
        <v>79</v>
      </c>
      <c r="C7" s="131" t="s">
        <v>346</v>
      </c>
      <c r="D7" s="131" t="s">
        <v>137</v>
      </c>
      <c r="E7" s="131" t="s">
        <v>36</v>
      </c>
      <c r="F7" s="131" t="s">
        <v>37</v>
      </c>
      <c r="G7" s="131" t="s">
        <v>265</v>
      </c>
      <c r="H7" s="63" t="s">
        <v>347</v>
      </c>
      <c r="I7" s="307"/>
      <c r="J7" s="80"/>
      <c r="K7" s="303"/>
    </row>
    <row r="8" spans="1:19" ht="15.95" customHeight="1">
      <c r="A8" s="302"/>
      <c r="B8" s="583" t="s">
        <v>348</v>
      </c>
      <c r="C8" s="64" t="s">
        <v>349</v>
      </c>
      <c r="D8" s="64">
        <f>'Balance Energético (u.físicas)'!D9</f>
        <v>199.84057030000002</v>
      </c>
      <c r="E8" s="64">
        <f>'Balance Energético (u.físicas)'!$D$10</f>
        <v>9986.41309</v>
      </c>
      <c r="F8" s="64">
        <f>'Balance Energético (u.físicas)'!$D$11</f>
        <v>0</v>
      </c>
      <c r="G8" s="64">
        <f>'Balance Energético (u.físicas)'!$D$14</f>
        <v>7.7470976999999994</v>
      </c>
      <c r="H8" s="424">
        <f>'Balance Energético (u.físicas)'!$D$16</f>
        <v>10178.5065626</v>
      </c>
      <c r="I8" s="309"/>
      <c r="J8" s="305"/>
      <c r="K8" s="303"/>
      <c r="R8" s="304"/>
      <c r="S8" s="304"/>
    </row>
    <row r="9" spans="1:19" ht="15.95" customHeight="1">
      <c r="A9" s="302"/>
      <c r="B9" s="583" t="s">
        <v>267</v>
      </c>
      <c r="C9" s="64" t="s">
        <v>350</v>
      </c>
      <c r="D9" s="64">
        <f>'Balance Energético (u.físicas)'!$E$9</f>
        <v>1225.6075782991979</v>
      </c>
      <c r="E9" s="64">
        <f>'Balance Energético (u.físicas)'!$E$10</f>
        <v>4168.8625590563106</v>
      </c>
      <c r="F9" s="64">
        <f>+'Balance Energético (u.físicas)'!$E$11</f>
        <v>210.603713</v>
      </c>
      <c r="G9" s="64">
        <f>+'Balance Energético (u.físicas)'!E$14</f>
        <v>15.592805634990901</v>
      </c>
      <c r="H9" s="424">
        <f>+'Balance Energético (u.físicas)'!$E$16</f>
        <v>5168.2736187205173</v>
      </c>
      <c r="I9" s="309"/>
      <c r="J9" s="310"/>
      <c r="K9" s="303"/>
      <c r="R9" s="304"/>
      <c r="S9" s="304"/>
    </row>
    <row r="10" spans="1:19" ht="15.95" customHeight="1">
      <c r="A10" s="302"/>
      <c r="B10" s="583" t="s">
        <v>13</v>
      </c>
      <c r="C10" s="64" t="s">
        <v>351</v>
      </c>
      <c r="D10" s="64">
        <f>+'Balance Energético (u.físicas)'!$F$9</f>
        <v>1476.4785714285713</v>
      </c>
      <c r="E10" s="64">
        <f>+'Balance Energético (u.físicas)'!$F$10</f>
        <v>10038.617874557145</v>
      </c>
      <c r="F10" s="64">
        <f>+'Balance Energético (u.físicas)'!$F$11</f>
        <v>556.43369654571427</v>
      </c>
      <c r="G10" s="64">
        <f>+'Balance Energético (u.físicas)'!F$14</f>
        <v>-108.53475629142862</v>
      </c>
      <c r="H10" s="424">
        <f>+'Balance Energético (u.físicas)'!$F$16</f>
        <v>11067.19750573143</v>
      </c>
      <c r="I10" s="309"/>
      <c r="J10" s="310"/>
      <c r="K10" s="303"/>
      <c r="R10" s="304"/>
      <c r="S10" s="304"/>
    </row>
    <row r="11" spans="1:19" ht="15.95" customHeight="1">
      <c r="A11" s="302"/>
      <c r="B11" s="583" t="s">
        <v>352</v>
      </c>
      <c r="C11" s="64" t="s">
        <v>351</v>
      </c>
      <c r="D11" s="64">
        <f>+'Balance Energético (u.físicas)'!$G9</f>
        <v>23060.612902668949</v>
      </c>
      <c r="E11" s="64">
        <f>+'Balance Energético (u.físicas)'!$G10</f>
        <v>0</v>
      </c>
      <c r="F11" s="64">
        <f>+'Balance Energético (u.físicas)'!$G11</f>
        <v>0</v>
      </c>
      <c r="G11" s="64">
        <f>+'Balance Energético (u.físicas)'!$G14</f>
        <v>-32.50278653371614</v>
      </c>
      <c r="H11" s="424">
        <f>+'Balance Energético (u.físicas)'!$G16</f>
        <v>23093.115689202663</v>
      </c>
      <c r="I11" s="309"/>
      <c r="J11" s="310"/>
      <c r="K11" s="303"/>
      <c r="R11" s="304"/>
      <c r="S11" s="304"/>
    </row>
    <row r="12" spans="1:19" ht="15.95" customHeight="1">
      <c r="A12" s="302"/>
      <c r="B12" s="583" t="s">
        <v>353</v>
      </c>
      <c r="C12" s="64" t="s">
        <v>354</v>
      </c>
      <c r="D12" s="64">
        <f>+'Balance Energético (u.físicas)'!$H9</f>
        <v>21325.730884960001</v>
      </c>
      <c r="E12" s="64">
        <f>+'Balance Energético (u.físicas)'!$H10</f>
        <v>0</v>
      </c>
      <c r="F12" s="64">
        <f>+'Balance Energético (u.físicas)'!$H11</f>
        <v>0</v>
      </c>
      <c r="G12" s="64">
        <f>+'Balance Energético (u.físicas)'!$H14</f>
        <v>0</v>
      </c>
      <c r="H12" s="424">
        <f>+'Balance Energético (u.físicas)'!$H16</f>
        <v>21325.730884960001</v>
      </c>
      <c r="I12" s="309"/>
      <c r="J12" s="310"/>
      <c r="K12" s="303"/>
      <c r="R12" s="304"/>
      <c r="S12" s="304"/>
    </row>
    <row r="13" spans="1:19" ht="15.95" customHeight="1">
      <c r="A13" s="302"/>
      <c r="B13" s="583" t="s">
        <v>355</v>
      </c>
      <c r="C13" s="64" t="s">
        <v>354</v>
      </c>
      <c r="D13" s="64">
        <f>+'Balance Energético (u.físicas)'!$I9</f>
        <v>3625.5593567499996</v>
      </c>
      <c r="E13" s="64">
        <f>+'Balance Energético (u.físicas)'!$I10</f>
        <v>0</v>
      </c>
      <c r="F13" s="64">
        <f>+'Balance Energético (u.físicas)'!$I11</f>
        <v>0</v>
      </c>
      <c r="G13" s="64">
        <f>+'Balance Energético (u.físicas)'!$I14</f>
        <v>0</v>
      </c>
      <c r="H13" s="424">
        <f>+'Balance Energético (u.físicas)'!$I16</f>
        <v>3625.5593567499996</v>
      </c>
      <c r="I13" s="309"/>
      <c r="J13" s="310"/>
      <c r="K13" s="303"/>
      <c r="R13" s="304"/>
      <c r="S13" s="304"/>
    </row>
    <row r="14" spans="1:19" ht="15.95" customHeight="1">
      <c r="A14" s="302"/>
      <c r="B14" s="583" t="s">
        <v>356</v>
      </c>
      <c r="C14" s="64" t="s">
        <v>354</v>
      </c>
      <c r="D14" s="64">
        <f>+'Balance Energético (u.físicas)'!$J9</f>
        <v>3914.7057021539981</v>
      </c>
      <c r="E14" s="64">
        <f>+'Balance Energético (u.físicas)'!$J10</f>
        <v>0</v>
      </c>
      <c r="F14" s="64">
        <f>+'Balance Energético (u.físicas)'!$J11</f>
        <v>0</v>
      </c>
      <c r="G14" s="64">
        <f>+'Balance Energético (u.físicas)'!$J14</f>
        <v>0</v>
      </c>
      <c r="H14" s="424">
        <f>+'Balance Energético (u.físicas)'!$J16</f>
        <v>3914.7057021539981</v>
      </c>
      <c r="I14" s="309"/>
      <c r="J14" s="310"/>
      <c r="K14" s="303"/>
      <c r="R14" s="304"/>
      <c r="S14" s="304"/>
    </row>
    <row r="15" spans="1:19" ht="15.95" customHeight="1">
      <c r="A15" s="302"/>
      <c r="B15" s="583" t="s">
        <v>357</v>
      </c>
      <c r="C15" s="64" t="s">
        <v>350</v>
      </c>
      <c r="D15" s="64">
        <f>+'Balance Energético (u.físicas)'!$K9</f>
        <v>164.89267547006514</v>
      </c>
      <c r="E15" s="64">
        <f>+'Balance Energético (u.físicas)'!$K10</f>
        <v>0</v>
      </c>
      <c r="F15" s="64">
        <f>+'Balance Energético (u.físicas)'!$K11</f>
        <v>0</v>
      </c>
      <c r="G15" s="64">
        <f>+'Balance Energético (u.físicas)'!$K14</f>
        <v>0</v>
      </c>
      <c r="H15" s="424">
        <f>+'Balance Energético (u.físicas)'!$K16</f>
        <v>164.89267547006514</v>
      </c>
      <c r="I15" s="309"/>
      <c r="J15" s="310"/>
      <c r="K15" s="303"/>
      <c r="R15" s="304"/>
      <c r="S15" s="304"/>
    </row>
    <row r="16" spans="1:19" ht="15.95" customHeight="1">
      <c r="A16" s="302"/>
      <c r="B16" s="583" t="s">
        <v>433</v>
      </c>
      <c r="C16" s="64" t="s">
        <v>354</v>
      </c>
      <c r="D16" s="64">
        <f>'Balance Energético (u.físicas)'!$L9</f>
        <v>63.79999999999999</v>
      </c>
      <c r="E16" s="64">
        <f>'Balance Energético (u.físicas)'!$L10</f>
        <v>0</v>
      </c>
      <c r="F16" s="64">
        <f>'Balance Energético (u.físicas)'!$L11</f>
        <v>0</v>
      </c>
      <c r="G16" s="64">
        <f>'Balance Energético (u.físicas)'!$L14</f>
        <v>0</v>
      </c>
      <c r="H16" s="424">
        <f>'Balance Energético (u.físicas)'!$L16</f>
        <v>63.79999999999999</v>
      </c>
      <c r="I16" s="309"/>
      <c r="J16" s="310"/>
      <c r="K16" s="303"/>
      <c r="R16" s="304"/>
      <c r="S16" s="304"/>
    </row>
    <row r="17" spans="1:11" s="304" customFormat="1">
      <c r="A17" s="303"/>
      <c r="D17" s="311"/>
      <c r="E17" s="312"/>
      <c r="F17" s="311"/>
      <c r="G17" s="313"/>
      <c r="H17" s="314"/>
      <c r="I17" s="314"/>
      <c r="J17" s="308"/>
      <c r="K17" s="303"/>
    </row>
    <row r="18" spans="1:11" s="304" customFormat="1">
      <c r="A18" s="303"/>
      <c r="B18" s="68" t="s">
        <v>259</v>
      </c>
      <c r="C18" s="175"/>
      <c r="D18" s="315"/>
      <c r="E18" s="315"/>
      <c r="F18" s="315"/>
      <c r="G18" s="315"/>
      <c r="H18" s="315"/>
      <c r="I18" s="315"/>
      <c r="J18" s="213"/>
      <c r="K18" s="303"/>
    </row>
    <row r="19" spans="1:11" s="304" customFormat="1">
      <c r="A19" s="303"/>
      <c r="B19" s="68" t="s">
        <v>434</v>
      </c>
      <c r="C19" s="175"/>
      <c r="D19" s="315"/>
      <c r="E19" s="315"/>
      <c r="F19" s="315"/>
      <c r="G19" s="315"/>
      <c r="H19" s="315"/>
      <c r="I19" s="315"/>
      <c r="J19" s="213"/>
      <c r="K19" s="303"/>
    </row>
    <row r="20" spans="1:11" s="304" customFormat="1">
      <c r="A20" s="303"/>
      <c r="D20" s="308"/>
      <c r="E20" s="310"/>
      <c r="F20" s="308"/>
      <c r="G20" s="308"/>
      <c r="H20" s="308"/>
      <c r="I20" s="308"/>
      <c r="J20" s="308"/>
      <c r="K20" s="303"/>
    </row>
    <row r="21" spans="1:11" s="304" customFormat="1">
      <c r="A21" s="303"/>
      <c r="B21" s="308"/>
      <c r="C21" s="308"/>
      <c r="D21" s="308"/>
      <c r="E21" s="310"/>
      <c r="F21" s="308"/>
      <c r="G21" s="183"/>
      <c r="H21" s="183"/>
      <c r="I21" s="183"/>
      <c r="J21" s="183">
        <f>+'Balance Energético (u.físicas)'!I$14</f>
        <v>0</v>
      </c>
      <c r="K21" s="303"/>
    </row>
    <row r="22" spans="1:11" s="304" customFormat="1">
      <c r="A22" s="303"/>
      <c r="B22" s="303"/>
      <c r="C22" s="303"/>
      <c r="D22" s="303"/>
      <c r="E22" s="303"/>
      <c r="F22" s="303"/>
      <c r="G22" s="183"/>
      <c r="H22" s="183"/>
      <c r="I22" s="183"/>
      <c r="J22" s="303"/>
      <c r="K22" s="303"/>
    </row>
    <row r="23" spans="1:11">
      <c r="A23" s="303"/>
      <c r="B23" s="303"/>
      <c r="C23" s="303"/>
      <c r="D23" s="303"/>
      <c r="E23" s="303"/>
      <c r="F23" s="303"/>
      <c r="G23" s="183"/>
      <c r="H23" s="183"/>
      <c r="I23" s="183"/>
      <c r="J23" s="303"/>
      <c r="K23" s="303"/>
    </row>
    <row r="24" spans="1:11">
      <c r="A24" s="303"/>
      <c r="B24" s="303"/>
      <c r="C24" s="303"/>
      <c r="D24" s="303"/>
      <c r="E24" s="303"/>
      <c r="F24" s="303"/>
      <c r="G24" s="183"/>
      <c r="H24" s="183"/>
      <c r="I24" s="183"/>
      <c r="J24" s="303"/>
      <c r="K24" s="303"/>
    </row>
    <row r="25" spans="1:11">
      <c r="A25" s="303"/>
      <c r="B25" s="303"/>
      <c r="C25" s="303"/>
      <c r="D25" s="303"/>
      <c r="E25" s="303"/>
      <c r="F25" s="303"/>
      <c r="G25" s="183"/>
      <c r="H25" s="183"/>
      <c r="I25" s="183"/>
      <c r="J25" s="303"/>
      <c r="K25" s="303"/>
    </row>
    <row r="26" spans="1:11">
      <c r="A26" s="303"/>
      <c r="B26" s="303"/>
      <c r="C26" s="303"/>
      <c r="D26" s="303"/>
      <c r="E26" s="303"/>
      <c r="F26" s="303"/>
      <c r="G26" s="183"/>
      <c r="H26" s="183"/>
      <c r="I26" s="183"/>
      <c r="J26" s="303"/>
      <c r="K26" s="303"/>
    </row>
    <row r="27" spans="1:11">
      <c r="A27" s="303"/>
      <c r="B27" s="303"/>
      <c r="C27" s="303"/>
      <c r="D27" s="303"/>
      <c r="E27" s="303"/>
      <c r="F27" s="303"/>
      <c r="G27" s="183"/>
      <c r="H27" s="183"/>
      <c r="I27" s="183"/>
      <c r="J27" s="303"/>
      <c r="K27" s="303"/>
    </row>
    <row r="28" spans="1:11">
      <c r="A28" s="303"/>
      <c r="B28" s="303"/>
      <c r="C28" s="303"/>
      <c r="D28" s="303"/>
      <c r="E28" s="303"/>
      <c r="F28" s="303"/>
      <c r="G28" s="183"/>
      <c r="H28" s="183"/>
      <c r="I28" s="183"/>
      <c r="J28" s="303"/>
      <c r="K28" s="303"/>
    </row>
    <row r="29" spans="1:11">
      <c r="A29" s="303"/>
      <c r="B29" s="303"/>
      <c r="C29" s="303"/>
      <c r="D29" s="303"/>
      <c r="E29" s="303"/>
      <c r="F29" s="303"/>
      <c r="G29" s="183"/>
      <c r="H29" s="303"/>
      <c r="I29" s="303"/>
      <c r="J29" s="303"/>
      <c r="K29" s="303"/>
    </row>
    <row r="30" spans="1:11">
      <c r="A30" s="304"/>
      <c r="B30" s="304"/>
      <c r="C30" s="304"/>
      <c r="D30" s="304"/>
      <c r="E30" s="304"/>
      <c r="F30" s="304"/>
      <c r="G30" s="183"/>
      <c r="H30" s="304"/>
    </row>
    <row r="31" spans="1:11">
      <c r="A31" s="304"/>
      <c r="B31" s="304"/>
      <c r="C31" s="304"/>
      <c r="D31" s="304"/>
      <c r="E31" s="304"/>
      <c r="F31" s="304"/>
      <c r="G31" s="183"/>
      <c r="H31" s="304"/>
    </row>
    <row r="32" spans="1:11">
      <c r="A32" s="304"/>
      <c r="B32" s="304"/>
      <c r="C32" s="304"/>
      <c r="D32" s="304"/>
      <c r="E32" s="304"/>
      <c r="F32" s="304"/>
      <c r="G32" s="183"/>
      <c r="H32" s="304"/>
    </row>
    <row r="33" spans="1:8">
      <c r="A33" s="304"/>
      <c r="B33" s="304"/>
      <c r="C33" s="304"/>
      <c r="D33" s="304"/>
      <c r="E33" s="304"/>
      <c r="F33" s="304"/>
      <c r="G33" s="183"/>
      <c r="H33" s="304"/>
    </row>
    <row r="34" spans="1:8">
      <c r="A34" s="304"/>
      <c r="B34" s="304"/>
      <c r="C34" s="304"/>
      <c r="D34" s="304"/>
      <c r="E34" s="304"/>
      <c r="F34" s="304"/>
      <c r="G34" s="183"/>
      <c r="H34" s="304"/>
    </row>
    <row r="35" spans="1:8">
      <c r="A35" s="304"/>
      <c r="B35" s="304"/>
      <c r="C35" s="304"/>
      <c r="D35" s="304"/>
      <c r="E35" s="304"/>
      <c r="F35" s="304"/>
      <c r="G35" s="183"/>
      <c r="H35" s="304"/>
    </row>
    <row r="36" spans="1:8">
      <c r="A36" s="304"/>
      <c r="B36" s="304"/>
      <c r="C36" s="304"/>
      <c r="D36" s="304"/>
      <c r="E36" s="304"/>
      <c r="F36" s="304"/>
      <c r="G36" s="183"/>
      <c r="H36" s="304"/>
    </row>
    <row r="37" spans="1:8">
      <c r="A37" s="304"/>
      <c r="B37" s="304"/>
      <c r="C37" s="304"/>
      <c r="D37" s="304"/>
      <c r="E37" s="304"/>
      <c r="F37" s="304"/>
      <c r="G37" s="183"/>
      <c r="H37" s="304"/>
    </row>
    <row r="38" spans="1:8">
      <c r="A38" s="304"/>
      <c r="B38" s="304"/>
      <c r="C38" s="304"/>
      <c r="D38" s="304"/>
      <c r="E38" s="304"/>
      <c r="F38" s="304"/>
      <c r="G38" s="304"/>
      <c r="H38" s="304"/>
    </row>
    <row r="39" spans="1:8">
      <c r="A39" s="304"/>
      <c r="B39" s="304"/>
      <c r="C39" s="304"/>
      <c r="D39" s="304"/>
      <c r="E39" s="304"/>
      <c r="F39" s="304"/>
      <c r="G39" s="304"/>
      <c r="H39" s="304"/>
    </row>
    <row r="40" spans="1:8">
      <c r="A40" s="304"/>
      <c r="B40" s="304"/>
      <c r="C40" s="304"/>
      <c r="D40" s="304"/>
      <c r="E40" s="304"/>
      <c r="F40" s="304"/>
      <c r="G40" s="304"/>
      <c r="H40" s="304"/>
    </row>
    <row r="41" spans="1:8">
      <c r="A41" s="304"/>
      <c r="B41" s="304"/>
      <c r="C41" s="304"/>
      <c r="D41" s="304"/>
      <c r="E41" s="304"/>
      <c r="F41" s="304"/>
      <c r="G41" s="304"/>
      <c r="H41" s="304"/>
    </row>
    <row r="42" spans="1:8">
      <c r="A42" s="304"/>
      <c r="B42" s="304"/>
      <c r="C42" s="304"/>
      <c r="D42" s="304"/>
      <c r="E42" s="304"/>
      <c r="F42" s="304"/>
      <c r="G42" s="304"/>
      <c r="H42" s="304"/>
    </row>
    <row r="43" spans="1:8">
      <c r="A43" s="304"/>
      <c r="B43" s="304"/>
      <c r="C43" s="304"/>
      <c r="D43" s="304"/>
      <c r="E43" s="304"/>
      <c r="F43" s="304"/>
      <c r="G43" s="304"/>
      <c r="H43" s="304"/>
    </row>
    <row r="44" spans="1:8">
      <c r="A44" s="304"/>
      <c r="B44" s="304"/>
      <c r="C44" s="304"/>
      <c r="D44" s="304"/>
      <c r="E44" s="304"/>
      <c r="F44" s="304"/>
      <c r="G44" s="304"/>
      <c r="H44" s="304"/>
    </row>
    <row r="45" spans="1:8">
      <c r="A45" s="304"/>
      <c r="B45" s="304"/>
      <c r="C45" s="304"/>
      <c r="D45" s="304"/>
      <c r="E45" s="304"/>
      <c r="F45" s="304"/>
      <c r="G45" s="304"/>
      <c r="H45" s="304"/>
    </row>
    <row r="46" spans="1:8">
      <c r="A46" s="304"/>
      <c r="B46" s="304"/>
      <c r="C46" s="304"/>
      <c r="D46" s="304"/>
      <c r="E46" s="304"/>
      <c r="F46" s="304"/>
      <c r="G46" s="304"/>
      <c r="H46" s="304"/>
    </row>
    <row r="47" spans="1:8">
      <c r="A47" s="304"/>
      <c r="B47" s="304"/>
      <c r="C47" s="304"/>
      <c r="D47" s="304"/>
      <c r="E47" s="304"/>
      <c r="F47" s="304"/>
      <c r="G47" s="304"/>
      <c r="H47" s="304"/>
    </row>
    <row r="48" spans="1:8">
      <c r="A48" s="304"/>
      <c r="B48" s="304"/>
      <c r="C48" s="304"/>
      <c r="D48" s="304"/>
      <c r="E48" s="304"/>
      <c r="F48" s="304"/>
      <c r="G48" s="304"/>
      <c r="H48" s="304"/>
    </row>
    <row r="49" spans="1:19">
      <c r="A49" s="304"/>
      <c r="B49" s="304"/>
      <c r="C49" s="304"/>
      <c r="D49" s="304"/>
      <c r="E49" s="304"/>
      <c r="F49" s="304"/>
      <c r="G49" s="304"/>
      <c r="H49" s="304"/>
    </row>
    <row r="50" spans="1:19">
      <c r="A50" s="304"/>
      <c r="B50" s="304"/>
      <c r="C50" s="304"/>
      <c r="D50" s="304"/>
      <c r="E50" s="304"/>
      <c r="F50" s="304"/>
      <c r="G50" s="304"/>
      <c r="H50" s="304"/>
    </row>
    <row r="51" spans="1:19">
      <c r="A51" s="304"/>
      <c r="B51" s="304"/>
      <c r="C51" s="304"/>
      <c r="D51" s="304"/>
      <c r="E51" s="304"/>
      <c r="F51" s="304"/>
      <c r="G51" s="304"/>
      <c r="H51" s="304"/>
    </row>
    <row r="52" spans="1:19">
      <c r="A52" s="304"/>
      <c r="B52" s="304"/>
      <c r="C52" s="304"/>
      <c r="D52" s="304"/>
      <c r="E52" s="304"/>
      <c r="F52" s="304"/>
      <c r="G52" s="304"/>
      <c r="H52" s="304"/>
    </row>
    <row r="53" spans="1:19">
      <c r="A53" s="304"/>
      <c r="B53" s="304"/>
      <c r="C53" s="304"/>
      <c r="D53" s="304"/>
      <c r="E53" s="304"/>
      <c r="F53" s="304"/>
      <c r="G53" s="304"/>
      <c r="H53" s="304"/>
    </row>
    <row r="54" spans="1:19">
      <c r="A54" s="304"/>
      <c r="B54" s="304"/>
      <c r="C54" s="304"/>
      <c r="D54" s="304"/>
      <c r="E54" s="304"/>
      <c r="F54" s="304"/>
      <c r="G54" s="304"/>
      <c r="H54" s="304"/>
    </row>
    <row r="55" spans="1:19" s="304" customFormat="1"/>
    <row r="56" spans="1:19" s="304" customFormat="1"/>
    <row r="57" spans="1:19" s="304" customFormat="1"/>
    <row r="58" spans="1:19" s="304" customFormat="1"/>
    <row r="59" spans="1:19" s="304" customFormat="1"/>
    <row r="60" spans="1:19" s="304" customFormat="1"/>
    <row r="61" spans="1:19" s="304" customFormat="1"/>
    <row r="62" spans="1:19">
      <c r="D62" s="304"/>
      <c r="E62" s="304"/>
      <c r="F62" s="304"/>
      <c r="G62" s="304"/>
      <c r="H62" s="304"/>
      <c r="R62" s="304"/>
      <c r="S62" s="304"/>
    </row>
    <row r="63" spans="1:19">
      <c r="D63" s="304"/>
      <c r="E63" s="304"/>
      <c r="F63" s="304"/>
      <c r="G63" s="304"/>
      <c r="H63" s="304"/>
      <c r="R63" s="304"/>
      <c r="S63" s="304"/>
    </row>
    <row r="64" spans="1:19">
      <c r="D64" s="304"/>
      <c r="E64" s="304"/>
      <c r="F64" s="304"/>
      <c r="G64" s="304"/>
      <c r="H64" s="304"/>
      <c r="R64" s="304"/>
      <c r="S64" s="304"/>
    </row>
    <row r="65" spans="4:19">
      <c r="D65" s="304"/>
      <c r="E65" s="304"/>
      <c r="F65" s="304"/>
      <c r="G65" s="304"/>
      <c r="H65" s="304"/>
      <c r="R65" s="304"/>
      <c r="S65" s="304"/>
    </row>
    <row r="66" spans="4:19">
      <c r="D66" s="304"/>
      <c r="E66" s="304"/>
      <c r="F66" s="304"/>
      <c r="G66" s="304"/>
      <c r="H66" s="304"/>
      <c r="R66" s="304"/>
      <c r="S66" s="304"/>
    </row>
    <row r="67" spans="4:19">
      <c r="D67" s="304"/>
      <c r="E67" s="304"/>
      <c r="F67" s="304"/>
      <c r="G67" s="304"/>
      <c r="H67" s="304"/>
      <c r="R67" s="304"/>
      <c r="S67" s="304"/>
    </row>
    <row r="68" spans="4:19">
      <c r="D68" s="304"/>
      <c r="E68" s="304"/>
      <c r="F68" s="304"/>
      <c r="G68" s="304"/>
      <c r="H68" s="304"/>
      <c r="R68" s="304"/>
      <c r="S68" s="304"/>
    </row>
    <row r="69" spans="4:19">
      <c r="D69" s="304"/>
      <c r="E69" s="304"/>
      <c r="F69" s="304"/>
      <c r="G69" s="304"/>
      <c r="H69" s="304"/>
      <c r="R69" s="304"/>
      <c r="S69" s="304"/>
    </row>
    <row r="70" spans="4:19">
      <c r="D70" s="304"/>
      <c r="E70" s="304"/>
      <c r="F70" s="304"/>
      <c r="G70" s="304"/>
      <c r="H70" s="304"/>
      <c r="R70" s="304"/>
      <c r="S70" s="304"/>
    </row>
  </sheetData>
  <hyperlinks>
    <hyperlink ref="B5" location="Índice!A1" display="VOLVER A INDICE"/>
  </hyperlinks>
  <pageMargins left="0.75" right="0.75" top="1" bottom="1" header="0" footer="0"/>
  <pageSetup scale="97"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tabColor theme="6" tint="0.39997558519241921"/>
    <pageSetUpPr fitToPage="1"/>
  </sheetPr>
  <dimension ref="A1:Y100"/>
  <sheetViews>
    <sheetView workbookViewId="0"/>
  </sheetViews>
  <sheetFormatPr baseColWidth="10" defaultRowHeight="12.75" outlineLevelRow="1"/>
  <cols>
    <col min="1" max="1" width="1.7109375" style="302" customWidth="1"/>
    <col min="2" max="2" width="30.140625" style="302" customWidth="1"/>
    <col min="3" max="3" width="11.85546875" style="316" bestFit="1" customWidth="1"/>
    <col min="4" max="4" width="15.7109375" style="302" bestFit="1" customWidth="1"/>
    <col min="5" max="5" width="12.140625" style="302" customWidth="1"/>
    <col min="6" max="6" width="12.42578125" style="302" customWidth="1"/>
    <col min="7" max="7" width="24.5703125" style="302" bestFit="1" customWidth="1"/>
    <col min="8" max="8" width="13.7109375" style="302" customWidth="1"/>
    <col min="9" max="9" width="13.5703125" style="302" bestFit="1" customWidth="1"/>
    <col min="10" max="10" width="14" style="302" customWidth="1"/>
    <col min="11" max="18" width="11.42578125" style="303"/>
    <col min="19" max="16384" width="11.42578125" style="302"/>
  </cols>
  <sheetData>
    <row r="1" spans="2:18" ht="7.5" customHeight="1"/>
    <row r="2" spans="2:18" s="317" customFormat="1" ht="15.95" customHeight="1">
      <c r="B2" s="80" t="s">
        <v>87</v>
      </c>
      <c r="C2" s="80"/>
      <c r="D2" s="80"/>
      <c r="E2" s="80"/>
      <c r="F2" s="80"/>
      <c r="G2" s="80"/>
      <c r="H2" s="80"/>
      <c r="I2" s="80"/>
      <c r="J2" s="80"/>
      <c r="L2" s="318"/>
      <c r="M2" s="319"/>
      <c r="N2" s="319"/>
      <c r="O2" s="319"/>
      <c r="P2" s="319"/>
      <c r="Q2" s="319"/>
      <c r="R2" s="319"/>
    </row>
    <row r="3" spans="2:18" s="317" customFormat="1" ht="15.95" customHeight="1">
      <c r="B3" s="80" t="s">
        <v>428</v>
      </c>
      <c r="C3" s="80"/>
      <c r="D3" s="80"/>
      <c r="E3" s="80"/>
      <c r="F3" s="80"/>
      <c r="G3" s="80"/>
      <c r="H3" s="80"/>
      <c r="I3" s="80"/>
      <c r="J3" s="80"/>
      <c r="L3" s="320"/>
      <c r="M3" s="319"/>
      <c r="N3" s="319"/>
      <c r="O3" s="319"/>
      <c r="P3" s="319"/>
      <c r="Q3" s="319"/>
      <c r="R3" s="319"/>
    </row>
    <row r="4" spans="2:18" s="317" customFormat="1" ht="15.95" customHeight="1">
      <c r="B4" s="80" t="s">
        <v>345</v>
      </c>
      <c r="C4" s="80"/>
      <c r="D4" s="80"/>
      <c r="E4" s="80"/>
      <c r="F4" s="80"/>
      <c r="G4" s="80"/>
      <c r="H4" s="80"/>
      <c r="I4" s="80"/>
      <c r="J4" s="80"/>
      <c r="K4" s="321"/>
      <c r="L4" s="80"/>
      <c r="M4" s="319"/>
      <c r="N4" s="319"/>
      <c r="O4" s="319"/>
      <c r="P4" s="319"/>
      <c r="Q4" s="319"/>
      <c r="R4" s="319"/>
    </row>
    <row r="5" spans="2:18" s="317" customFormat="1" ht="15.95" customHeight="1">
      <c r="B5" s="69" t="s">
        <v>2</v>
      </c>
      <c r="C5" s="80"/>
      <c r="D5" s="80"/>
      <c r="E5" s="80"/>
      <c r="F5" s="80"/>
      <c r="G5" s="80"/>
      <c r="H5" s="80"/>
      <c r="I5" s="80"/>
      <c r="J5" s="80"/>
      <c r="K5" s="321"/>
      <c r="L5" s="80"/>
      <c r="M5" s="319"/>
      <c r="N5" s="319"/>
      <c r="O5" s="319"/>
      <c r="P5" s="319"/>
      <c r="Q5" s="319"/>
      <c r="R5" s="319"/>
    </row>
    <row r="6" spans="2:18" s="317" customFormat="1" ht="15.95" customHeight="1">
      <c r="B6" s="80"/>
      <c r="C6" s="80"/>
      <c r="D6" s="80"/>
      <c r="E6" s="80"/>
      <c r="F6" s="80"/>
      <c r="G6" s="80"/>
      <c r="H6" s="80"/>
      <c r="I6" s="80"/>
      <c r="J6" s="80"/>
      <c r="K6" s="321"/>
      <c r="L6" s="80"/>
      <c r="M6" s="319"/>
      <c r="N6" s="319"/>
      <c r="O6" s="319"/>
      <c r="P6" s="319"/>
      <c r="Q6" s="319"/>
      <c r="R6" s="319"/>
    </row>
    <row r="7" spans="2:18" s="317" customFormat="1" ht="15" customHeight="1">
      <c r="B7" s="63" t="s">
        <v>79</v>
      </c>
      <c r="C7" s="63" t="s">
        <v>346</v>
      </c>
      <c r="D7" s="63" t="s">
        <v>137</v>
      </c>
      <c r="E7" s="63" t="s">
        <v>36</v>
      </c>
      <c r="F7" s="63" t="s">
        <v>37</v>
      </c>
      <c r="G7" s="63" t="s">
        <v>265</v>
      </c>
      <c r="H7" s="58" t="s">
        <v>53</v>
      </c>
      <c r="I7" s="58" t="s">
        <v>89</v>
      </c>
      <c r="J7" s="63" t="s">
        <v>90</v>
      </c>
      <c r="K7" s="321"/>
      <c r="M7" s="319"/>
      <c r="N7" s="319"/>
      <c r="O7" s="319"/>
      <c r="P7" s="319"/>
      <c r="Q7" s="319"/>
      <c r="R7" s="319"/>
    </row>
    <row r="8" spans="2:18" s="317" customFormat="1" ht="15.95" customHeight="1">
      <c r="B8" s="402" t="s">
        <v>84</v>
      </c>
      <c r="C8" s="406"/>
      <c r="D8" s="406"/>
      <c r="E8" s="482"/>
      <c r="F8" s="482"/>
      <c r="G8" s="482"/>
      <c r="H8" s="482"/>
      <c r="I8" s="482"/>
      <c r="J8" s="481"/>
      <c r="K8" s="323"/>
      <c r="L8" s="322"/>
      <c r="M8" s="319"/>
      <c r="N8" s="319"/>
      <c r="O8" s="319"/>
      <c r="P8" s="319"/>
      <c r="Q8" s="319"/>
      <c r="R8" s="319"/>
    </row>
    <row r="9" spans="2:18" s="317" customFormat="1" ht="15.95" customHeight="1" outlineLevel="1">
      <c r="B9" s="408" t="s">
        <v>19</v>
      </c>
      <c r="C9" s="403" t="s">
        <v>358</v>
      </c>
      <c r="D9" s="403">
        <f>'Producción bruta (u.físicas)'!E21</f>
        <v>3658.0252695000013</v>
      </c>
      <c r="E9" s="409">
        <f>'Balance Energético (u.físicas)'!$M10</f>
        <v>6243.7345292159998</v>
      </c>
      <c r="F9" s="409">
        <f>'Balance Energético (u.físicas)'!$M11</f>
        <v>27.786387000000001</v>
      </c>
      <c r="G9" s="409">
        <f>'Balance Energético (u.físicas)'!$M14</f>
        <v>53.625974930823922</v>
      </c>
      <c r="H9" s="409">
        <f>'Balance Energético (u.físicas)'!$M26</f>
        <v>9506.9683305037561</v>
      </c>
      <c r="I9" s="409">
        <f>'Matriz de Consumos (u.físicas)'!$M11</f>
        <v>455.95296540222904</v>
      </c>
      <c r="J9" s="408">
        <f>H9+I9</f>
        <v>9962.921295905986</v>
      </c>
    </row>
    <row r="10" spans="2:18" s="317" customFormat="1" ht="15.95" customHeight="1" outlineLevel="1">
      <c r="B10" s="408" t="s">
        <v>20</v>
      </c>
      <c r="C10" s="403" t="s">
        <v>351</v>
      </c>
      <c r="D10" s="403">
        <f>'Producción bruta (u.físicas)'!E22</f>
        <v>1169.7350712500001</v>
      </c>
      <c r="E10" s="409">
        <f>'Balance Energético (u.físicas)'!$N10</f>
        <v>25.604404000000002</v>
      </c>
      <c r="F10" s="409">
        <f>'Balance Energético (u.físicas)'!N11</f>
        <v>289.83834999999993</v>
      </c>
      <c r="G10" s="409">
        <f>'Balance Energético (u.físicas)'!N14</f>
        <v>-16.262747129999973</v>
      </c>
      <c r="H10" s="409">
        <f>'Balance Energético (u.físicas)'!N26</f>
        <v>854.29053547199999</v>
      </c>
      <c r="I10" s="409">
        <f>'Matriz de Consumos (u.físicas)'!$N11</f>
        <v>121.32924166999999</v>
      </c>
      <c r="J10" s="408">
        <f t="shared" ref="J10:J30" si="0">H10+I10</f>
        <v>975.61977714199998</v>
      </c>
      <c r="K10" s="323"/>
      <c r="L10" s="324"/>
      <c r="M10" s="319"/>
      <c r="N10" s="319"/>
      <c r="O10" s="319"/>
      <c r="P10" s="319"/>
      <c r="Q10" s="319"/>
      <c r="R10" s="319"/>
    </row>
    <row r="11" spans="2:18" s="317" customFormat="1" ht="15.95" customHeight="1" outlineLevel="1">
      <c r="B11" s="408" t="s">
        <v>21</v>
      </c>
      <c r="C11" s="403" t="s">
        <v>358</v>
      </c>
      <c r="D11" s="403">
        <f>'Producción bruta (u.físicas)'!E23</f>
        <v>4184.5711137999997</v>
      </c>
      <c r="E11" s="409">
        <f>'Balance Energético (u.físicas)'!$O10</f>
        <v>720.4087790000001</v>
      </c>
      <c r="F11" s="409">
        <f>'Balance Energético (u.físicas)'!O11</f>
        <v>55.132491999999992</v>
      </c>
      <c r="G11" s="409">
        <f>'Balance Energético (u.físicas)'!O14</f>
        <v>5.3612310000000205</v>
      </c>
      <c r="H11" s="409">
        <f>'Balance Energético (u.físicas)'!O26</f>
        <v>4533.2954298595741</v>
      </c>
      <c r="I11" s="409">
        <f>'Matriz de Consumos (u.físicas)'!$O11</f>
        <v>111.63942879999986</v>
      </c>
      <c r="J11" s="408">
        <f t="shared" si="0"/>
        <v>4644.9348586595743</v>
      </c>
      <c r="K11" s="323"/>
      <c r="L11" s="324"/>
      <c r="M11" s="319"/>
      <c r="N11" s="319"/>
      <c r="O11" s="319"/>
      <c r="P11" s="319"/>
      <c r="Q11" s="319"/>
      <c r="R11" s="319"/>
    </row>
    <row r="12" spans="2:18" s="317" customFormat="1" ht="15.95" customHeight="1" outlineLevel="1">
      <c r="B12" s="408" t="s">
        <v>22</v>
      </c>
      <c r="C12" s="403" t="s">
        <v>358</v>
      </c>
      <c r="D12" s="403">
        <f>'Producción bruta (u.físicas)'!E24</f>
        <v>199.24220500000001</v>
      </c>
      <c r="E12" s="409">
        <f>'Balance Energético (u.físicas)'!$P10</f>
        <v>18.376814666666714</v>
      </c>
      <c r="F12" s="409">
        <f>'Balance Energético (u.físicas)'!P11</f>
        <v>0</v>
      </c>
      <c r="G12" s="409">
        <f>'Balance Energético (u.físicas)'!P14</f>
        <v>4.9081160000000121</v>
      </c>
      <c r="H12" s="409">
        <f>'Balance Energético (u.físicas)'!P26</f>
        <v>164.99807224510838</v>
      </c>
      <c r="I12" s="409">
        <f>'Matriz de Consumos (u.físicas)'!$P11</f>
        <v>47.297606999999978</v>
      </c>
      <c r="J12" s="408">
        <f t="shared" si="0"/>
        <v>212.29567924510835</v>
      </c>
      <c r="K12" s="323"/>
      <c r="L12" s="324"/>
      <c r="M12" s="319"/>
      <c r="N12" s="319"/>
      <c r="O12" s="319"/>
      <c r="P12" s="319"/>
      <c r="Q12" s="319"/>
      <c r="R12" s="319"/>
    </row>
    <row r="13" spans="2:18" s="317" customFormat="1" ht="15.95" customHeight="1" outlineLevel="1">
      <c r="B13" s="408" t="s">
        <v>23</v>
      </c>
      <c r="C13" s="403" t="s">
        <v>351</v>
      </c>
      <c r="D13" s="403">
        <f>'Producción bruta (u.físicas)'!E25</f>
        <v>286.48138958999999</v>
      </c>
      <c r="E13" s="409">
        <f>'Balance Energético (u.físicas)'!$Q10</f>
        <v>1047.3142289000002</v>
      </c>
      <c r="F13" s="409">
        <f>'Balance Energético (u.físicas)'!Q11</f>
        <v>72.111807349999992</v>
      </c>
      <c r="G13" s="409">
        <f>'Balance Energético (u.físicas)'!Q14</f>
        <v>-5.9447517999999899</v>
      </c>
      <c r="H13" s="409">
        <f>'Balance Energético (u.físicas)'!Q26</f>
        <v>1323.3543435226293</v>
      </c>
      <c r="I13" s="409">
        <f>'Matriz de Consumos (u.físicas)'!$Q11</f>
        <v>11.32856683999999</v>
      </c>
      <c r="J13" s="408">
        <f t="shared" si="0"/>
        <v>1334.6829103626292</v>
      </c>
    </row>
    <row r="14" spans="2:18" s="317" customFormat="1" ht="15.95" customHeight="1" outlineLevel="1">
      <c r="B14" s="408" t="s">
        <v>24</v>
      </c>
      <c r="C14" s="403" t="s">
        <v>358</v>
      </c>
      <c r="D14" s="403">
        <f>'Producción bruta (u.físicas)'!E26</f>
        <v>6.0141030000000004</v>
      </c>
      <c r="E14" s="409">
        <f>'Balance Energético (u.físicas)'!$R10</f>
        <v>4.6000000000000005</v>
      </c>
      <c r="F14" s="409">
        <f>'Balance Energético (u.físicas)'!R11</f>
        <v>0</v>
      </c>
      <c r="G14" s="409">
        <f>'Balance Energético (u.físicas)'!R14</f>
        <v>0.31779000000000002</v>
      </c>
      <c r="H14" s="409">
        <f>'Balance Energético (u.físicas)'!R26</f>
        <v>9.1536870000000032</v>
      </c>
      <c r="I14" s="409">
        <f>'Matriz de Consumos (u.físicas)'!$R11</f>
        <v>0.64392699999999969</v>
      </c>
      <c r="J14" s="408">
        <f t="shared" si="0"/>
        <v>9.7976140000000029</v>
      </c>
      <c r="K14" s="323"/>
      <c r="L14" s="324"/>
      <c r="M14" s="319"/>
      <c r="N14" s="319"/>
      <c r="O14" s="319"/>
      <c r="P14" s="319"/>
      <c r="Q14" s="319"/>
      <c r="R14" s="319"/>
    </row>
    <row r="15" spans="2:18" s="317" customFormat="1" ht="15.95" customHeight="1" outlineLevel="1">
      <c r="B15" s="408" t="s">
        <v>25</v>
      </c>
      <c r="C15" s="403" t="s">
        <v>358</v>
      </c>
      <c r="D15" s="403">
        <f>'Producción bruta (u.físicas)'!E27</f>
        <v>726.23700000000008</v>
      </c>
      <c r="E15" s="409">
        <f>'Balance Energético (u.físicas)'!$S10</f>
        <v>770.31135747358144</v>
      </c>
      <c r="F15" s="409">
        <f>'Balance Energético (u.físicas)'!S11</f>
        <v>0</v>
      </c>
      <c r="G15" s="409">
        <f>'Balance Energético (u.físicas)'!S14</f>
        <v>15.778894999999988</v>
      </c>
      <c r="H15" s="409">
        <f>'Balance Energético (u.físicas)'!S26</f>
        <v>1339.1812050000005</v>
      </c>
      <c r="I15" s="409">
        <f>'Matriz de Consumos (u.físicas)'!$S11</f>
        <v>2.1999999999999999E-2</v>
      </c>
      <c r="J15" s="408">
        <f t="shared" si="0"/>
        <v>1339.2032050000005</v>
      </c>
      <c r="L15" s="324"/>
      <c r="M15" s="319"/>
      <c r="N15" s="319"/>
      <c r="O15" s="319"/>
      <c r="P15" s="319"/>
      <c r="Q15" s="319"/>
      <c r="R15" s="319"/>
    </row>
    <row r="16" spans="2:18" s="317" customFormat="1" ht="15.95" customHeight="1" outlineLevel="1">
      <c r="B16" s="408" t="s">
        <v>26</v>
      </c>
      <c r="C16" s="403" t="s">
        <v>358</v>
      </c>
      <c r="D16" s="409">
        <f>'Producción bruta (u.físicas)'!E28</f>
        <v>111.43400000000001</v>
      </c>
      <c r="E16" s="409">
        <f>'Balance Energético (u.físicas)'!$T10</f>
        <v>240.64164500000004</v>
      </c>
      <c r="F16" s="409">
        <f>'Balance Energético (u.físicas)'!T11</f>
        <v>0</v>
      </c>
      <c r="G16" s="409">
        <f>'Balance Energético (u.físicas)'!T14</f>
        <v>24.404159000000043</v>
      </c>
      <c r="H16" s="409">
        <f>'Balance Energético (u.físicas)'!T26</f>
        <v>3.5099999999999997E-3</v>
      </c>
      <c r="I16" s="409">
        <f>'Matriz de Consumos (u.físicas)'!$T11</f>
        <v>327.6679759999999</v>
      </c>
      <c r="J16" s="408">
        <f t="shared" si="0"/>
        <v>327.6714859999999</v>
      </c>
      <c r="K16" s="323"/>
      <c r="L16" s="324"/>
      <c r="M16" s="319"/>
      <c r="N16" s="319"/>
      <c r="O16" s="319"/>
      <c r="P16" s="319"/>
      <c r="Q16" s="319"/>
      <c r="R16" s="319"/>
    </row>
    <row r="17" spans="2:25" s="317" customFormat="1" ht="15.95" customHeight="1" outlineLevel="1">
      <c r="B17" s="408" t="s">
        <v>27</v>
      </c>
      <c r="C17" s="403" t="s">
        <v>358</v>
      </c>
      <c r="D17" s="403">
        <f>'Producción bruta (u.físicas)'!E29</f>
        <v>0.36401409440111865</v>
      </c>
      <c r="E17" s="409">
        <f>'Balance Energético (u.físicas)'!$U10</f>
        <v>0</v>
      </c>
      <c r="F17" s="409">
        <f>'Balance Energético (u.físicas)'!U11</f>
        <v>0</v>
      </c>
      <c r="G17" s="409">
        <f>'Balance Energético (u.físicas)'!U14</f>
        <v>0</v>
      </c>
      <c r="H17" s="409">
        <f>'Balance Energético (u.físicas)'!U26</f>
        <v>364.01409440111865</v>
      </c>
      <c r="I17" s="409">
        <f>'Matriz de Consumos (u.físicas)'!$U11</f>
        <v>0</v>
      </c>
      <c r="J17" s="408">
        <f t="shared" si="0"/>
        <v>364.01409440111865</v>
      </c>
      <c r="K17" s="323"/>
      <c r="L17" s="324"/>
      <c r="M17" s="319"/>
      <c r="N17" s="319"/>
      <c r="O17" s="319"/>
      <c r="P17" s="319"/>
      <c r="Q17" s="319"/>
      <c r="R17" s="319"/>
    </row>
    <row r="18" spans="2:25" s="317" customFormat="1" ht="15.95" customHeight="1" outlineLevel="1">
      <c r="B18" s="410" t="s">
        <v>28</v>
      </c>
      <c r="C18" s="403" t="s">
        <v>351</v>
      </c>
      <c r="D18" s="403">
        <f>'Producción bruta (u.físicas)'!E30</f>
        <v>445.77816012576</v>
      </c>
      <c r="E18" s="409">
        <f>'Balance Energético (u.físicas)'!$V10</f>
        <v>173.52360750000264</v>
      </c>
      <c r="F18" s="409">
        <f>'Balance Energético (u.físicas)'!V11</f>
        <v>95.524580272345716</v>
      </c>
      <c r="G18" s="409">
        <f>'Balance Energético (u.físicas)'!V14</f>
        <v>22.457141834899993</v>
      </c>
      <c r="H18" s="409">
        <f>'Balance Energético (u.físicas)'!V26</f>
        <v>291.30912050204086</v>
      </c>
      <c r="I18" s="409">
        <f>'Matriz de Consumos (u.físicas)'!$V11</f>
        <v>205.02544111971429</v>
      </c>
      <c r="J18" s="417">
        <f t="shared" si="0"/>
        <v>496.33456162175514</v>
      </c>
      <c r="U18" s="317">
        <f>'Matriz de Consumos (u.físicas)'!Z11</f>
        <v>0</v>
      </c>
      <c r="V18" s="317">
        <f>'Matriz de Consumos (u.físicas)'!AA11</f>
        <v>0</v>
      </c>
      <c r="W18" s="317">
        <f>'Matriz de Consumos (u.físicas)'!AB11</f>
        <v>0</v>
      </c>
      <c r="X18" s="317">
        <f>'Matriz de Consumos (u.físicas)'!AC11</f>
        <v>0</v>
      </c>
      <c r="Y18" s="317">
        <f>'Matriz de Consumos (u.físicas)'!AD11</f>
        <v>0</v>
      </c>
    </row>
    <row r="19" spans="2:25" s="317" customFormat="1" ht="15.95" customHeight="1" outlineLevel="1">
      <c r="B19" s="411" t="s">
        <v>93</v>
      </c>
      <c r="C19" s="430" t="s">
        <v>351</v>
      </c>
      <c r="D19" s="412">
        <f>'Producción bruta (u.físicas)'!E31</f>
        <v>348.75753723536297</v>
      </c>
      <c r="E19" s="412">
        <f>'Balance Energético (u.físicas)'!$W10</f>
        <v>0</v>
      </c>
      <c r="F19" s="412">
        <f>'Balance Energético (u.físicas)'!W11</f>
        <v>0</v>
      </c>
      <c r="G19" s="412">
        <f>'Balance Energético (u.físicas)'!W14</f>
        <v>110.53603026523849</v>
      </c>
      <c r="H19" s="412">
        <f>'Balance Energético (u.físicas)'!W26</f>
        <v>240.02703715267518</v>
      </c>
      <c r="I19" s="404">
        <f>'Matriz de Consumos (u.físicas)'!$W11</f>
        <v>0</v>
      </c>
      <c r="J19" s="418">
        <f t="shared" si="0"/>
        <v>240.02703715267518</v>
      </c>
      <c r="M19" s="319"/>
      <c r="N19" s="319"/>
      <c r="O19" s="319"/>
      <c r="P19" s="319"/>
      <c r="Q19" s="319"/>
      <c r="R19" s="319"/>
    </row>
    <row r="20" spans="2:25" s="317" customFormat="1" ht="15.95" customHeight="1">
      <c r="B20" s="411" t="s">
        <v>6</v>
      </c>
      <c r="C20" s="430" t="s">
        <v>354</v>
      </c>
      <c r="D20" s="413">
        <f>'Producción bruta (u.físicas)'!$E$19</f>
        <v>78605.578777600327</v>
      </c>
      <c r="E20" s="412">
        <f>'Balance Energético (u.físicas)'!$X10</f>
        <v>0</v>
      </c>
      <c r="F20" s="412">
        <f>'Balance Energético (u.físicas)'!X11</f>
        <v>39.467000999999996</v>
      </c>
      <c r="G20" s="412">
        <f>'Balance Energético (u.físicas)'!X14</f>
        <v>0</v>
      </c>
      <c r="H20" s="412">
        <f>'Balance Energético (u.físicas)'!X26</f>
        <v>71988.587091018911</v>
      </c>
      <c r="I20" s="404">
        <f>'Matriz de Consumos (u.físicas)'!$X11</f>
        <v>0</v>
      </c>
      <c r="J20" s="418">
        <f t="shared" si="0"/>
        <v>71988.587091018911</v>
      </c>
      <c r="K20" s="323"/>
      <c r="L20" s="324"/>
      <c r="M20" s="319"/>
      <c r="N20" s="319"/>
      <c r="O20" s="319"/>
      <c r="P20" s="319"/>
      <c r="Q20" s="319"/>
      <c r="R20" s="319"/>
    </row>
    <row r="21" spans="2:25" s="317" customFormat="1" ht="15.95" customHeight="1">
      <c r="B21" s="411" t="s">
        <v>30</v>
      </c>
      <c r="C21" s="430" t="s">
        <v>351</v>
      </c>
      <c r="D21" s="412">
        <f>'Producción bruta (u.físicas)'!E33</f>
        <v>380.26244160000005</v>
      </c>
      <c r="E21" s="412">
        <f>'Balance Energético (u.físicas)'!$Y10</f>
        <v>0</v>
      </c>
      <c r="F21" s="412">
        <f>'Balance Energético (u.físicas)'!Y11</f>
        <v>53.63382857142858</v>
      </c>
      <c r="G21" s="412">
        <f>'Balance Energético (u.físicas)'!Y14</f>
        <v>-3.4690489142857137</v>
      </c>
      <c r="H21" s="412">
        <f>'Balance Energético (u.físicas)'!Y26</f>
        <v>13.580908000000001</v>
      </c>
      <c r="I21" s="404">
        <f>'Matriz de Consumos (u.físicas)'!$Y11</f>
        <v>329.82908194285716</v>
      </c>
      <c r="J21" s="418">
        <f t="shared" si="0"/>
        <v>343.40998994285718</v>
      </c>
      <c r="K21" s="323"/>
      <c r="L21" s="324"/>
      <c r="M21" s="319"/>
      <c r="N21" s="319"/>
      <c r="O21" s="319"/>
      <c r="P21" s="319"/>
      <c r="Q21" s="319"/>
      <c r="R21" s="319"/>
    </row>
    <row r="22" spans="2:25" s="317" customFormat="1" ht="15.95" customHeight="1">
      <c r="B22" s="411" t="s">
        <v>31</v>
      </c>
      <c r="C22" s="430" t="s">
        <v>358</v>
      </c>
      <c r="D22" s="412">
        <f>'Producción bruta (u.físicas)'!E34</f>
        <v>181407.03296703298</v>
      </c>
      <c r="E22" s="412">
        <f>'Balance Energético (u.físicas)'!$Z10</f>
        <v>0</v>
      </c>
      <c r="F22" s="412">
        <f>'Balance Energético (u.físicas)'!Z11</f>
        <v>0</v>
      </c>
      <c r="G22" s="412">
        <f>'Balance Energético (u.físicas)'!Z14</f>
        <v>0</v>
      </c>
      <c r="H22" s="412">
        <f>'Balance Energético (u.físicas)'!Z26</f>
        <v>173679.12087912089</v>
      </c>
      <c r="I22" s="404">
        <f>'Matriz de Consumos (u.físicas)'!$Z11</f>
        <v>0</v>
      </c>
      <c r="J22" s="418">
        <f t="shared" si="0"/>
        <v>173679.12087912089</v>
      </c>
      <c r="Q22" s="319"/>
      <c r="R22" s="319"/>
    </row>
    <row r="23" spans="2:25" s="317" customFormat="1" ht="15.95" customHeight="1">
      <c r="B23" s="411" t="s">
        <v>273</v>
      </c>
      <c r="C23" s="430" t="s">
        <v>358</v>
      </c>
      <c r="D23" s="412">
        <f>'Producción bruta (u.físicas)'!E35</f>
        <v>15.6706</v>
      </c>
      <c r="E23" s="412">
        <f>'Balance Energético (u.físicas)'!$AA10</f>
        <v>0</v>
      </c>
      <c r="F23" s="412">
        <f>'Balance Energético (u.físicas)'!AA11</f>
        <v>0</v>
      </c>
      <c r="G23" s="412">
        <f>'Balance Energético (u.físicas)'!AA14</f>
        <v>0</v>
      </c>
      <c r="H23" s="412">
        <f>'Balance Energético (u.físicas)'!AA26</f>
        <v>15.067884615384616</v>
      </c>
      <c r="I23" s="404">
        <f>'Matriz de Consumos (u.físicas)'!$AA11</f>
        <v>0</v>
      </c>
      <c r="J23" s="418">
        <f t="shared" si="0"/>
        <v>15.067884615384616</v>
      </c>
      <c r="K23" s="323"/>
      <c r="L23" s="324"/>
      <c r="M23" s="319"/>
      <c r="N23" s="319"/>
      <c r="O23" s="319"/>
      <c r="P23" s="319"/>
      <c r="Q23" s="319"/>
      <c r="R23" s="319"/>
    </row>
    <row r="24" spans="2:25" s="317" customFormat="1" ht="15.95" customHeight="1">
      <c r="B24" s="411" t="s">
        <v>95</v>
      </c>
      <c r="C24" s="430" t="s">
        <v>358</v>
      </c>
      <c r="D24" s="412">
        <f>'Producción bruta (u.físicas)'!E36</f>
        <v>958859.72222222236</v>
      </c>
      <c r="E24" s="412">
        <f>'Balance Energético (u.físicas)'!$AB10</f>
        <v>0</v>
      </c>
      <c r="F24" s="412">
        <f>'Balance Energético (u.físicas)'!AB11</f>
        <v>0</v>
      </c>
      <c r="G24" s="412">
        <f>'Balance Energético (u.físicas)'!AB14</f>
        <v>0</v>
      </c>
      <c r="H24" s="412">
        <f>'Balance Energético (u.físicas)'!AB26</f>
        <v>855515.27777777775</v>
      </c>
      <c r="I24" s="404">
        <f>'Matriz de Consumos (u.físicas)'!$AB11</f>
        <v>0</v>
      </c>
      <c r="J24" s="418">
        <f t="shared" si="0"/>
        <v>855515.27777777775</v>
      </c>
      <c r="K24" s="323"/>
      <c r="L24" s="324"/>
      <c r="M24" s="319"/>
      <c r="N24" s="319"/>
      <c r="O24" s="319"/>
      <c r="P24" s="319"/>
      <c r="Q24" s="319"/>
      <c r="R24" s="319"/>
    </row>
    <row r="25" spans="2:25" s="317" customFormat="1" ht="15.95" customHeight="1">
      <c r="B25" s="411" t="s">
        <v>8</v>
      </c>
      <c r="C25" s="430" t="s">
        <v>359</v>
      </c>
      <c r="D25" s="412">
        <f>'Producción bruta (u.físicas)'!E38</f>
        <v>4.111322934782609</v>
      </c>
      <c r="E25" s="412">
        <f>'Balance Energético (u.físicas)'!$AC10</f>
        <v>0</v>
      </c>
      <c r="F25" s="412">
        <f>'Balance Energético (u.físicas)'!AC11</f>
        <v>0</v>
      </c>
      <c r="G25" s="412">
        <f>'Balance Energético (u.físicas)'!AC14</f>
        <v>-4.0869565217391313E-6</v>
      </c>
      <c r="H25" s="412">
        <f>'Balance Energético (u.físicas)'!AC26</f>
        <v>3.0992413253043471</v>
      </c>
      <c r="I25" s="404">
        <f>'Matriz de Consumos (u.físicas)'!$AC11</f>
        <v>0</v>
      </c>
      <c r="J25" s="418">
        <f t="shared" si="0"/>
        <v>3.0992413253043471</v>
      </c>
      <c r="K25" s="323"/>
      <c r="L25" s="324"/>
      <c r="M25" s="319"/>
      <c r="N25" s="319"/>
      <c r="O25" s="319"/>
      <c r="P25" s="319"/>
      <c r="Q25" s="319"/>
      <c r="R25" s="319"/>
    </row>
    <row r="26" spans="2:25" s="317" customFormat="1" ht="15.95" customHeight="1">
      <c r="B26" s="411" t="s">
        <v>9</v>
      </c>
      <c r="C26" s="430" t="s">
        <v>351</v>
      </c>
      <c r="D26" s="412">
        <f>'Producción bruta (u.físicas)'!E39</f>
        <v>414.03193400000004</v>
      </c>
      <c r="E26" s="412">
        <f>'Balance Energético (u.físicas)'!$AD10</f>
        <v>0</v>
      </c>
      <c r="F26" s="412">
        <f>'Balance Energético (u.físicas)'!AD11</f>
        <v>414.03193400000004</v>
      </c>
      <c r="G26" s="412">
        <f>'Balance Energético (u.físicas)'!AD14</f>
        <v>0</v>
      </c>
      <c r="H26" s="412">
        <f>'Balance Energético (u.físicas)'!AD26</f>
        <v>0</v>
      </c>
      <c r="I26" s="404">
        <f>'Matriz de Consumos (u.físicas)'!$AD11</f>
        <v>0</v>
      </c>
      <c r="J26" s="418">
        <f t="shared" si="0"/>
        <v>0</v>
      </c>
      <c r="K26" s="323"/>
      <c r="L26" s="324"/>
      <c r="M26" s="319"/>
      <c r="N26" s="319"/>
      <c r="O26" s="319"/>
      <c r="P26" s="319"/>
      <c r="Q26" s="319"/>
      <c r="R26" s="319"/>
    </row>
    <row r="27" spans="2:25" s="317" customFormat="1" ht="15.95" customHeight="1">
      <c r="B27" s="411" t="s">
        <v>12</v>
      </c>
      <c r="C27" s="430" t="s">
        <v>359</v>
      </c>
      <c r="D27" s="412">
        <f>'Producción bruta (u.físicas)'!E10</f>
        <v>1225.6075782991979</v>
      </c>
      <c r="E27" s="412">
        <f>'Balance Energético (u.físicas)'!$E10</f>
        <v>4168.8625590563106</v>
      </c>
      <c r="F27" s="412">
        <f>'Balance Energético (u.físicas)'!E11</f>
        <v>210.603713</v>
      </c>
      <c r="G27" s="412">
        <f>'Balance Energético (u.físicas)'!E14</f>
        <v>15.592805634990901</v>
      </c>
      <c r="H27" s="412">
        <f>'Balance Energético (u.físicas)'!E26</f>
        <v>1948.3189777682167</v>
      </c>
      <c r="I27" s="404">
        <f>'Matriz de Consumos (u.físicas)'!$E11</f>
        <v>2962.1937820527137</v>
      </c>
      <c r="J27" s="418">
        <f t="shared" si="0"/>
        <v>4910.5127598209301</v>
      </c>
      <c r="K27" s="323"/>
      <c r="L27" s="324"/>
      <c r="M27" s="319"/>
      <c r="N27" s="319"/>
      <c r="O27" s="319"/>
      <c r="P27" s="319"/>
      <c r="Q27" s="319"/>
      <c r="R27" s="319"/>
    </row>
    <row r="28" spans="2:25" s="317" customFormat="1" ht="15.95" customHeight="1">
      <c r="B28" s="411" t="s">
        <v>13</v>
      </c>
      <c r="C28" s="430" t="s">
        <v>351</v>
      </c>
      <c r="D28" s="412">
        <f>'Producción bruta (u.físicas)'!E11</f>
        <v>1476.4785714285713</v>
      </c>
      <c r="E28" s="412">
        <f>'Balance Energético (u.físicas)'!$F10</f>
        <v>10038.617874557145</v>
      </c>
      <c r="F28" s="412">
        <f>'Balance Energético (u.físicas)'!F11</f>
        <v>556.43369654571427</v>
      </c>
      <c r="G28" s="412">
        <f>'Balance Energético (u.físicas)'!F14</f>
        <v>-108.53475629142862</v>
      </c>
      <c r="H28" s="412">
        <f>'Balance Energético (u.físicas)'!F26</f>
        <v>326.87762500000002</v>
      </c>
      <c r="I28" s="404">
        <f>'Matriz de Consumos (u.físicas)'!$F11</f>
        <v>10907.981848685713</v>
      </c>
      <c r="J28" s="418">
        <f t="shared" si="0"/>
        <v>11234.859473685712</v>
      </c>
      <c r="K28" s="323"/>
      <c r="L28" s="324"/>
      <c r="M28" s="319"/>
      <c r="N28" s="319"/>
      <c r="O28" s="319"/>
      <c r="P28" s="319"/>
      <c r="Q28" s="319"/>
      <c r="R28" s="319"/>
    </row>
    <row r="29" spans="2:25" s="317" customFormat="1" ht="15.95" customHeight="1">
      <c r="B29" s="411" t="s">
        <v>82</v>
      </c>
      <c r="C29" s="430" t="s">
        <v>351</v>
      </c>
      <c r="D29" s="412">
        <f>'Producción bruta (u.físicas)'!E12</f>
        <v>23060.612902668949</v>
      </c>
      <c r="E29" s="412">
        <f>'Balance Energético (u.físicas)'!$G10</f>
        <v>0</v>
      </c>
      <c r="F29" s="412">
        <f>'Balance Energético (u.físicas)'!G11</f>
        <v>0</v>
      </c>
      <c r="G29" s="412">
        <f>'Balance Energético (u.físicas)'!G14</f>
        <v>-32.50278653371614</v>
      </c>
      <c r="H29" s="412">
        <f>'Balance Energético (u.físicas)'!G26</f>
        <v>10769.514898081918</v>
      </c>
      <c r="I29" s="404">
        <f>'Matriz de Consumos (u.físicas)'!$G11</f>
        <v>12095.15398820251</v>
      </c>
      <c r="J29" s="418">
        <f t="shared" si="0"/>
        <v>22864.668886284428</v>
      </c>
      <c r="K29" s="323"/>
      <c r="L29" s="324"/>
      <c r="M29" s="319"/>
      <c r="N29" s="319"/>
      <c r="O29" s="319"/>
      <c r="P29" s="319"/>
      <c r="Q29" s="319"/>
      <c r="R29" s="319"/>
    </row>
    <row r="30" spans="2:25" s="317" customFormat="1" ht="15.95" customHeight="1">
      <c r="B30" s="411" t="s">
        <v>18</v>
      </c>
      <c r="C30" s="430" t="s">
        <v>359</v>
      </c>
      <c r="D30" s="412">
        <f>'Producción bruta (u.físicas)'!$E$16</f>
        <v>164.89267547006514</v>
      </c>
      <c r="E30" s="412">
        <f>'Balance Energético (u.físicas)'!$K10</f>
        <v>0</v>
      </c>
      <c r="F30" s="412">
        <f>'Balance Energético (u.físicas)'!K11</f>
        <v>0</v>
      </c>
      <c r="G30" s="412">
        <f>'Balance Energético (u.físicas)'!K14</f>
        <v>0</v>
      </c>
      <c r="H30" s="412">
        <f>'Balance Energético (u.físicas)'!K26</f>
        <v>16.576701</v>
      </c>
      <c r="I30" s="404">
        <f>'Matriz de Consumos (u.físicas)'!$K11</f>
        <v>124.41063937006513</v>
      </c>
      <c r="J30" s="418">
        <f t="shared" si="0"/>
        <v>140.98734037006511</v>
      </c>
      <c r="K30" s="323"/>
      <c r="L30" s="324"/>
      <c r="M30" s="319"/>
      <c r="N30" s="319"/>
      <c r="O30" s="319"/>
      <c r="P30" s="319"/>
      <c r="Q30" s="319"/>
      <c r="R30" s="319"/>
    </row>
    <row r="31" spans="2:25" s="317" customFormat="1" ht="15.95" customHeight="1">
      <c r="B31" s="411" t="s">
        <v>433</v>
      </c>
      <c r="C31" s="430" t="s">
        <v>354</v>
      </c>
      <c r="D31" s="412">
        <f>'Producción bruta (u.físicas)'!$L$16</f>
        <v>0</v>
      </c>
      <c r="E31" s="412">
        <f>'Balance Energético (u.físicas)'!$L10</f>
        <v>0</v>
      </c>
      <c r="F31" s="412">
        <f>'Balance Energético (u.físicas)'!L11</f>
        <v>0</v>
      </c>
      <c r="G31" s="412">
        <f>'Balance Energético (u.físicas)'!L14</f>
        <v>0</v>
      </c>
      <c r="H31" s="412">
        <f>'Balance Energético (u.físicas)'!L26</f>
        <v>0</v>
      </c>
      <c r="I31" s="404">
        <f>'Matriz de Consumos (u.físicas)'!$L11</f>
        <v>63.8</v>
      </c>
      <c r="J31" s="418">
        <f t="shared" ref="J31" si="1">H31+I31</f>
        <v>63.8</v>
      </c>
      <c r="K31" s="323"/>
      <c r="L31" s="324"/>
      <c r="M31" s="319"/>
      <c r="N31" s="319"/>
      <c r="O31" s="319"/>
      <c r="P31" s="319"/>
      <c r="Q31" s="319"/>
      <c r="R31" s="319"/>
    </row>
    <row r="32" spans="2:25">
      <c r="C32" s="325"/>
      <c r="D32" s="326"/>
      <c r="F32" s="327"/>
      <c r="G32" s="328"/>
      <c r="I32" s="327"/>
      <c r="J32" s="327"/>
      <c r="K32" s="327"/>
      <c r="L32" s="329"/>
    </row>
    <row r="33" spans="1:12">
      <c r="B33" s="68" t="s">
        <v>259</v>
      </c>
      <c r="C33" s="330"/>
      <c r="D33" s="331"/>
      <c r="E33" s="331"/>
      <c r="F33" s="213"/>
      <c r="G33" s="332"/>
      <c r="H33" s="213"/>
      <c r="I33" s="213"/>
      <c r="J33" s="213"/>
      <c r="K33" s="213"/>
      <c r="L33" s="225"/>
    </row>
    <row r="34" spans="1:12">
      <c r="B34" s="68" t="s">
        <v>434</v>
      </c>
      <c r="C34" s="333"/>
      <c r="D34" s="327"/>
      <c r="E34" s="327"/>
      <c r="F34" s="327"/>
      <c r="G34" s="332"/>
      <c r="H34" s="327"/>
      <c r="I34" s="327"/>
      <c r="J34" s="327"/>
      <c r="K34" s="327"/>
      <c r="L34" s="329"/>
    </row>
    <row r="35" spans="1:12">
      <c r="B35" s="327"/>
      <c r="C35" s="333"/>
      <c r="D35" s="327"/>
      <c r="E35" s="327"/>
      <c r="F35" s="327"/>
      <c r="G35" s="332"/>
      <c r="H35" s="327"/>
      <c r="I35" s="327"/>
      <c r="J35" s="327"/>
      <c r="K35" s="327"/>
      <c r="L35" s="329"/>
    </row>
    <row r="36" spans="1:12">
      <c r="B36" s="327"/>
      <c r="C36" s="333"/>
      <c r="D36" s="327"/>
      <c r="E36" s="327"/>
      <c r="F36" s="327"/>
      <c r="G36" s="332"/>
      <c r="H36" s="327"/>
      <c r="I36" s="327"/>
      <c r="J36" s="327"/>
      <c r="K36" s="327"/>
      <c r="L36" s="329"/>
    </row>
    <row r="37" spans="1:12">
      <c r="B37" s="327"/>
      <c r="C37" s="333"/>
      <c r="D37" s="327"/>
      <c r="E37" s="327"/>
      <c r="F37" s="327"/>
      <c r="G37" s="332"/>
      <c r="H37" s="327"/>
      <c r="I37" s="327"/>
      <c r="J37" s="327"/>
      <c r="K37" s="327"/>
      <c r="L37" s="329"/>
    </row>
    <row r="38" spans="1:12">
      <c r="B38" s="303"/>
      <c r="C38" s="334"/>
      <c r="D38" s="303"/>
      <c r="E38" s="303"/>
      <c r="F38" s="303"/>
      <c r="G38" s="332"/>
      <c r="H38" s="303"/>
      <c r="I38" s="303"/>
      <c r="J38" s="303"/>
    </row>
    <row r="39" spans="1:12">
      <c r="B39" s="303"/>
      <c r="C39" s="334"/>
      <c r="D39" s="303"/>
      <c r="E39" s="303"/>
      <c r="F39" s="303"/>
      <c r="G39" s="332"/>
      <c r="H39" s="303"/>
      <c r="I39" s="303"/>
      <c r="J39" s="303"/>
    </row>
    <row r="40" spans="1:12">
      <c r="B40" s="303"/>
      <c r="C40" s="334"/>
      <c r="D40" s="303"/>
      <c r="E40" s="303"/>
      <c r="F40" s="303"/>
      <c r="G40" s="332"/>
      <c r="H40" s="303"/>
      <c r="I40" s="303"/>
      <c r="J40" s="303"/>
    </row>
    <row r="41" spans="1:12">
      <c r="A41" s="303"/>
      <c r="B41" s="303"/>
      <c r="C41" s="334"/>
      <c r="D41" s="303"/>
      <c r="E41" s="303"/>
      <c r="F41" s="303"/>
      <c r="G41" s="335"/>
      <c r="H41" s="303"/>
      <c r="I41" s="303"/>
      <c r="J41" s="303"/>
    </row>
    <row r="42" spans="1:12">
      <c r="A42" s="303"/>
      <c r="B42" s="303"/>
      <c r="C42" s="334"/>
      <c r="D42" s="303"/>
      <c r="E42" s="303"/>
      <c r="F42" s="303"/>
      <c r="G42" s="303"/>
      <c r="H42" s="303"/>
      <c r="I42" s="303"/>
      <c r="J42" s="303"/>
    </row>
    <row r="43" spans="1:12">
      <c r="A43" s="303"/>
      <c r="B43" s="303"/>
      <c r="C43" s="334"/>
      <c r="D43" s="303"/>
      <c r="E43" s="303"/>
      <c r="F43" s="303"/>
      <c r="G43" s="303"/>
      <c r="H43" s="303"/>
      <c r="I43" s="303"/>
      <c r="J43" s="303"/>
    </row>
    <row r="44" spans="1:12" s="303" customFormat="1">
      <c r="C44" s="334"/>
    </row>
    <row r="45" spans="1:12" s="303" customFormat="1">
      <c r="C45" s="334"/>
    </row>
    <row r="46" spans="1:12" s="303" customFormat="1">
      <c r="C46" s="334"/>
    </row>
    <row r="47" spans="1:12" s="303" customFormat="1">
      <c r="C47" s="334"/>
    </row>
    <row r="48" spans="1:12" s="303" customFormat="1">
      <c r="C48" s="334"/>
    </row>
    <row r="49" spans="3:3" s="303" customFormat="1">
      <c r="C49" s="334"/>
    </row>
    <row r="50" spans="3:3" s="303" customFormat="1">
      <c r="C50" s="334"/>
    </row>
    <row r="51" spans="3:3" s="303" customFormat="1">
      <c r="C51" s="334"/>
    </row>
    <row r="52" spans="3:3" s="303" customFormat="1">
      <c r="C52" s="334"/>
    </row>
    <row r="53" spans="3:3" s="303" customFormat="1">
      <c r="C53" s="334"/>
    </row>
    <row r="54" spans="3:3" s="303" customFormat="1">
      <c r="C54" s="334"/>
    </row>
    <row r="55" spans="3:3" s="303" customFormat="1">
      <c r="C55" s="334"/>
    </row>
    <row r="56" spans="3:3" s="303" customFormat="1">
      <c r="C56" s="334"/>
    </row>
    <row r="57" spans="3:3" s="303" customFormat="1">
      <c r="C57" s="334"/>
    </row>
    <row r="58" spans="3:3" s="303" customFormat="1">
      <c r="C58" s="334"/>
    </row>
    <row r="59" spans="3:3" s="303" customFormat="1">
      <c r="C59" s="334"/>
    </row>
    <row r="60" spans="3:3" s="303" customFormat="1">
      <c r="C60" s="334"/>
    </row>
    <row r="61" spans="3:3" s="303" customFormat="1">
      <c r="C61" s="334"/>
    </row>
    <row r="62" spans="3:3" s="303" customFormat="1">
      <c r="C62" s="334"/>
    </row>
    <row r="63" spans="3:3" s="303" customFormat="1">
      <c r="C63" s="334"/>
    </row>
    <row r="64" spans="3:3" s="303" customFormat="1">
      <c r="C64" s="334"/>
    </row>
    <row r="65" spans="3:10" s="303" customFormat="1">
      <c r="C65" s="334"/>
    </row>
    <row r="66" spans="3:10">
      <c r="D66" s="303"/>
      <c r="E66" s="303"/>
      <c r="F66" s="303"/>
      <c r="G66" s="303"/>
      <c r="H66" s="303"/>
      <c r="I66" s="303"/>
      <c r="J66" s="303"/>
    </row>
    <row r="67" spans="3:10">
      <c r="D67" s="303"/>
      <c r="E67" s="303"/>
      <c r="F67" s="303"/>
      <c r="G67" s="303"/>
      <c r="H67" s="303"/>
      <c r="I67" s="303"/>
      <c r="J67" s="303"/>
    </row>
    <row r="68" spans="3:10">
      <c r="D68" s="303"/>
      <c r="E68" s="303"/>
      <c r="F68" s="303"/>
      <c r="G68" s="303"/>
      <c r="H68" s="303"/>
      <c r="I68" s="303"/>
      <c r="J68" s="303"/>
    </row>
    <row r="69" spans="3:10">
      <c r="D69" s="303"/>
      <c r="E69" s="303"/>
      <c r="F69" s="303"/>
      <c r="G69" s="303"/>
      <c r="H69" s="303"/>
      <c r="I69" s="303"/>
      <c r="J69" s="303"/>
    </row>
    <row r="70" spans="3:10">
      <c r="D70" s="303"/>
      <c r="E70" s="303"/>
      <c r="F70" s="303"/>
      <c r="G70" s="303"/>
      <c r="H70" s="303"/>
      <c r="I70" s="303"/>
      <c r="J70" s="303"/>
    </row>
    <row r="71" spans="3:10">
      <c r="D71" s="303"/>
      <c r="E71" s="303"/>
      <c r="F71" s="303"/>
      <c r="G71" s="303"/>
      <c r="H71" s="303"/>
      <c r="I71" s="303"/>
      <c r="J71" s="303"/>
    </row>
    <row r="72" spans="3:10">
      <c r="D72" s="303"/>
      <c r="E72" s="303"/>
      <c r="F72" s="303"/>
      <c r="G72" s="303"/>
      <c r="H72" s="303"/>
      <c r="I72" s="303"/>
      <c r="J72" s="303"/>
    </row>
    <row r="73" spans="3:10">
      <c r="D73" s="303"/>
      <c r="E73" s="303"/>
      <c r="F73" s="303"/>
      <c r="G73" s="303"/>
      <c r="H73" s="303"/>
      <c r="I73" s="303"/>
      <c r="J73" s="303"/>
    </row>
    <row r="74" spans="3:10">
      <c r="D74" s="303"/>
      <c r="E74" s="303"/>
      <c r="F74" s="303"/>
      <c r="G74" s="303"/>
      <c r="H74" s="303"/>
      <c r="I74" s="303"/>
      <c r="J74" s="303"/>
    </row>
    <row r="75" spans="3:10">
      <c r="D75" s="303"/>
      <c r="E75" s="303"/>
      <c r="F75" s="303"/>
      <c r="G75" s="303"/>
      <c r="H75" s="303"/>
      <c r="I75" s="303"/>
      <c r="J75" s="303"/>
    </row>
    <row r="76" spans="3:10">
      <c r="D76" s="303"/>
      <c r="E76" s="303"/>
      <c r="F76" s="303"/>
      <c r="G76" s="303"/>
      <c r="H76" s="303"/>
      <c r="I76" s="303"/>
      <c r="J76" s="303"/>
    </row>
    <row r="77" spans="3:10">
      <c r="D77" s="303"/>
      <c r="E77" s="303"/>
      <c r="F77" s="303"/>
      <c r="G77" s="303"/>
      <c r="H77" s="303"/>
      <c r="I77" s="303"/>
      <c r="J77" s="303"/>
    </row>
    <row r="78" spans="3:10">
      <c r="D78" s="303"/>
      <c r="E78" s="303"/>
      <c r="F78" s="303"/>
      <c r="G78" s="303"/>
      <c r="H78" s="303"/>
      <c r="I78" s="303"/>
      <c r="J78" s="303"/>
    </row>
    <row r="79" spans="3:10">
      <c r="D79" s="303"/>
      <c r="E79" s="303"/>
      <c r="F79" s="303"/>
      <c r="G79" s="303"/>
      <c r="H79" s="303"/>
      <c r="I79" s="303"/>
      <c r="J79" s="303"/>
    </row>
    <row r="80" spans="3:10">
      <c r="D80" s="303"/>
      <c r="E80" s="303"/>
      <c r="F80" s="303"/>
      <c r="G80" s="303"/>
      <c r="H80" s="303"/>
      <c r="I80" s="303"/>
      <c r="J80" s="303"/>
    </row>
    <row r="81" spans="4:10">
      <c r="D81" s="303"/>
      <c r="E81" s="303"/>
      <c r="F81" s="303"/>
      <c r="G81" s="303"/>
      <c r="H81" s="303"/>
      <c r="I81" s="303"/>
      <c r="J81" s="303"/>
    </row>
    <row r="82" spans="4:10">
      <c r="D82" s="303"/>
      <c r="E82" s="303"/>
      <c r="F82" s="303"/>
      <c r="G82" s="303"/>
      <c r="H82" s="303"/>
      <c r="I82" s="303"/>
      <c r="J82" s="303"/>
    </row>
    <row r="83" spans="4:10">
      <c r="D83" s="303"/>
      <c r="E83" s="303"/>
      <c r="F83" s="303"/>
      <c r="G83" s="303"/>
      <c r="H83" s="303"/>
      <c r="I83" s="303"/>
      <c r="J83" s="303"/>
    </row>
    <row r="84" spans="4:10">
      <c r="D84" s="303"/>
      <c r="E84" s="303"/>
      <c r="F84" s="303"/>
      <c r="G84" s="303"/>
      <c r="H84" s="303"/>
      <c r="I84" s="303"/>
      <c r="J84" s="303"/>
    </row>
    <row r="85" spans="4:10">
      <c r="D85" s="303"/>
      <c r="E85" s="303"/>
      <c r="F85" s="303"/>
      <c r="G85" s="303"/>
      <c r="H85" s="303"/>
      <c r="I85" s="303"/>
      <c r="J85" s="303"/>
    </row>
    <row r="86" spans="4:10">
      <c r="D86" s="303"/>
      <c r="E86" s="303"/>
      <c r="F86" s="303"/>
      <c r="G86" s="303"/>
      <c r="H86" s="303"/>
      <c r="I86" s="303"/>
      <c r="J86" s="303"/>
    </row>
    <row r="87" spans="4:10">
      <c r="D87" s="303"/>
      <c r="E87" s="303"/>
      <c r="F87" s="303"/>
      <c r="G87" s="303"/>
      <c r="H87" s="303"/>
      <c r="I87" s="303"/>
      <c r="J87" s="303"/>
    </row>
    <row r="88" spans="4:10">
      <c r="D88" s="303"/>
      <c r="E88" s="303"/>
      <c r="F88" s="303"/>
      <c r="G88" s="303"/>
      <c r="H88" s="303"/>
      <c r="I88" s="303"/>
      <c r="J88" s="303"/>
    </row>
    <row r="89" spans="4:10">
      <c r="D89" s="303"/>
      <c r="E89" s="303"/>
      <c r="F89" s="303"/>
      <c r="G89" s="303"/>
      <c r="H89" s="303"/>
      <c r="I89" s="303"/>
      <c r="J89" s="303"/>
    </row>
    <row r="90" spans="4:10">
      <c r="D90" s="303"/>
      <c r="E90" s="303"/>
      <c r="F90" s="303"/>
      <c r="G90" s="303"/>
      <c r="H90" s="303"/>
      <c r="I90" s="303"/>
      <c r="J90" s="303"/>
    </row>
    <row r="91" spans="4:10">
      <c r="D91" s="303"/>
      <c r="E91" s="303"/>
      <c r="F91" s="303"/>
      <c r="G91" s="303"/>
      <c r="H91" s="303"/>
      <c r="I91" s="303"/>
      <c r="J91" s="303"/>
    </row>
    <row r="92" spans="4:10">
      <c r="D92" s="303"/>
      <c r="E92" s="303"/>
      <c r="F92" s="303"/>
      <c r="G92" s="303"/>
      <c r="H92" s="303"/>
      <c r="I92" s="303"/>
      <c r="J92" s="303"/>
    </row>
    <row r="93" spans="4:10">
      <c r="D93" s="303"/>
      <c r="E93" s="303"/>
      <c r="F93" s="303"/>
      <c r="G93" s="303"/>
      <c r="H93" s="303"/>
      <c r="I93" s="303"/>
      <c r="J93" s="303"/>
    </row>
    <row r="94" spans="4:10">
      <c r="D94" s="303"/>
      <c r="E94" s="303"/>
      <c r="F94" s="303"/>
      <c r="G94" s="303"/>
      <c r="H94" s="303"/>
      <c r="I94" s="303"/>
      <c r="J94" s="303"/>
    </row>
    <row r="95" spans="4:10">
      <c r="D95" s="303"/>
      <c r="E95" s="303"/>
      <c r="F95" s="303"/>
      <c r="G95" s="303"/>
      <c r="H95" s="303"/>
      <c r="I95" s="303"/>
      <c r="J95" s="303"/>
    </row>
    <row r="96" spans="4:10">
      <c r="D96" s="303"/>
      <c r="E96" s="303"/>
      <c r="F96" s="303"/>
      <c r="G96" s="303"/>
      <c r="H96" s="303"/>
      <c r="I96" s="303"/>
      <c r="J96" s="303"/>
    </row>
    <row r="97" spans="4:10">
      <c r="D97" s="303"/>
      <c r="E97" s="303"/>
      <c r="F97" s="303"/>
      <c r="G97" s="303"/>
      <c r="H97" s="303"/>
      <c r="I97" s="303"/>
      <c r="J97" s="303"/>
    </row>
    <row r="98" spans="4:10">
      <c r="D98" s="303"/>
      <c r="E98" s="303"/>
      <c r="F98" s="303"/>
      <c r="G98" s="303"/>
      <c r="H98" s="303"/>
      <c r="I98" s="303"/>
      <c r="J98" s="303"/>
    </row>
    <row r="99" spans="4:10">
      <c r="D99" s="303"/>
      <c r="E99" s="303"/>
      <c r="F99" s="303"/>
      <c r="G99" s="303"/>
      <c r="H99" s="303"/>
      <c r="I99" s="303"/>
      <c r="J99" s="303"/>
    </row>
    <row r="100" spans="4:10">
      <c r="D100" s="303"/>
      <c r="E100" s="303"/>
      <c r="F100" s="303"/>
      <c r="G100" s="303"/>
      <c r="H100" s="303"/>
      <c r="I100" s="303"/>
      <c r="J100" s="303"/>
    </row>
  </sheetData>
  <hyperlinks>
    <hyperlink ref="B5" location="Índice!A1" display="VOLVER A INDICE"/>
  </hyperlinks>
  <pageMargins left="0.75" right="0.75" top="1" bottom="1" header="0" footer="0"/>
  <pageSetup scale="5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tabColor theme="6" tint="0.39997558519241921"/>
  </sheetPr>
  <dimension ref="A1:X117"/>
  <sheetViews>
    <sheetView workbookViewId="0"/>
  </sheetViews>
  <sheetFormatPr baseColWidth="10" defaultRowHeight="12.75" outlineLevelRow="1"/>
  <cols>
    <col min="1" max="1" width="1.28515625" style="305" customWidth="1"/>
    <col min="2" max="2" width="30.5703125" style="305" customWidth="1"/>
    <col min="3" max="3" width="11.85546875" style="305" bestFit="1" customWidth="1"/>
    <col min="4" max="4" width="12.7109375" style="305" bestFit="1" customWidth="1"/>
    <col min="5" max="6" width="11.7109375" style="305" bestFit="1" customWidth="1"/>
    <col min="7" max="10" width="13.42578125" style="305" bestFit="1" customWidth="1"/>
    <col min="11" max="24" width="11.42578125" style="304"/>
    <col min="25" max="16384" width="11.42578125" style="305"/>
  </cols>
  <sheetData>
    <row r="1" spans="1:24" ht="5.25" customHeight="1">
      <c r="A1" s="302"/>
      <c r="B1" s="302"/>
      <c r="C1" s="302"/>
      <c r="D1" s="302"/>
      <c r="E1" s="302"/>
      <c r="F1" s="302"/>
      <c r="G1" s="302"/>
      <c r="H1" s="302"/>
      <c r="I1" s="302"/>
      <c r="J1" s="302"/>
      <c r="K1" s="303"/>
      <c r="L1" s="303"/>
    </row>
    <row r="2" spans="1:24" s="336" customFormat="1" ht="15.95" customHeight="1">
      <c r="A2" s="317"/>
      <c r="B2" s="80" t="s">
        <v>272</v>
      </c>
      <c r="C2" s="80"/>
      <c r="D2" s="80"/>
      <c r="E2" s="80"/>
      <c r="F2" s="80"/>
      <c r="G2" s="80"/>
      <c r="H2" s="80"/>
      <c r="I2" s="80"/>
      <c r="J2" s="80"/>
      <c r="L2" s="318"/>
      <c r="M2" s="337"/>
      <c r="N2" s="338"/>
      <c r="O2" s="338"/>
      <c r="P2" s="338"/>
      <c r="Q2" s="338"/>
      <c r="R2" s="338"/>
      <c r="S2" s="338"/>
      <c r="T2" s="338"/>
      <c r="U2" s="338"/>
      <c r="V2" s="338"/>
      <c r="W2" s="338"/>
      <c r="X2" s="338"/>
    </row>
    <row r="3" spans="1:24" s="336" customFormat="1" ht="15.95" customHeight="1">
      <c r="A3" s="317"/>
      <c r="B3" s="80" t="s">
        <v>428</v>
      </c>
      <c r="C3" s="80"/>
      <c r="D3" s="80"/>
      <c r="E3" s="80"/>
      <c r="F3" s="80"/>
      <c r="G3" s="80"/>
      <c r="H3" s="80"/>
      <c r="I3" s="80"/>
      <c r="J3" s="80"/>
      <c r="L3" s="339"/>
      <c r="M3" s="337"/>
      <c r="N3" s="338"/>
      <c r="O3" s="338"/>
      <c r="P3" s="338"/>
      <c r="Q3" s="338"/>
      <c r="R3" s="338"/>
      <c r="S3" s="338"/>
      <c r="T3" s="338"/>
      <c r="U3" s="338"/>
      <c r="V3" s="338"/>
      <c r="W3" s="338"/>
      <c r="X3" s="338"/>
    </row>
    <row r="4" spans="1:24" s="336" customFormat="1" ht="15.95" customHeight="1">
      <c r="A4" s="317"/>
      <c r="B4" s="80" t="s">
        <v>345</v>
      </c>
      <c r="C4" s="80"/>
      <c r="D4" s="80"/>
      <c r="E4" s="80"/>
      <c r="F4" s="80"/>
      <c r="G4" s="80"/>
      <c r="H4" s="80"/>
      <c r="I4" s="80"/>
      <c r="J4" s="80"/>
      <c r="L4" s="339"/>
      <c r="M4" s="337"/>
      <c r="N4" s="338"/>
      <c r="O4" s="338"/>
      <c r="P4" s="338"/>
      <c r="Q4" s="338"/>
      <c r="R4" s="338"/>
      <c r="S4" s="338"/>
      <c r="T4" s="338"/>
      <c r="U4" s="338"/>
      <c r="V4" s="338"/>
      <c r="W4" s="338"/>
      <c r="X4" s="338"/>
    </row>
    <row r="5" spans="1:24" s="336" customFormat="1" ht="15.95" customHeight="1">
      <c r="A5" s="317"/>
      <c r="B5" s="69" t="s">
        <v>2</v>
      </c>
      <c r="C5" s="80"/>
      <c r="D5" s="80"/>
      <c r="E5" s="80"/>
      <c r="F5" s="80"/>
      <c r="G5" s="80"/>
      <c r="H5" s="80"/>
      <c r="I5" s="80"/>
      <c r="J5" s="80"/>
      <c r="K5" s="339"/>
      <c r="L5" s="340"/>
      <c r="M5" s="337"/>
      <c r="N5" s="338"/>
      <c r="O5" s="338"/>
      <c r="P5" s="338"/>
      <c r="Q5" s="338"/>
      <c r="R5" s="338"/>
      <c r="S5" s="338"/>
      <c r="T5" s="338"/>
      <c r="U5" s="338"/>
      <c r="V5" s="338"/>
      <c r="W5" s="338"/>
      <c r="X5" s="338"/>
    </row>
    <row r="6" spans="1:24" s="336" customFormat="1" ht="15.95" customHeight="1">
      <c r="A6" s="317"/>
      <c r="B6" s="80"/>
      <c r="C6" s="80"/>
      <c r="D6" s="80"/>
      <c r="E6" s="80"/>
      <c r="F6" s="80"/>
      <c r="G6" s="80"/>
      <c r="H6" s="80"/>
      <c r="I6" s="80"/>
      <c r="J6" s="80"/>
      <c r="K6" s="339"/>
      <c r="L6" s="340"/>
      <c r="M6" s="337"/>
      <c r="N6" s="338"/>
      <c r="O6" s="338"/>
      <c r="P6" s="338"/>
      <c r="Q6" s="338"/>
      <c r="R6" s="338"/>
      <c r="S6" s="338"/>
      <c r="T6" s="338"/>
      <c r="U6" s="338"/>
      <c r="V6" s="338"/>
      <c r="W6" s="338"/>
      <c r="X6" s="338"/>
    </row>
    <row r="7" spans="1:24" s="336" customFormat="1" ht="15.95" customHeight="1">
      <c r="A7" s="317"/>
      <c r="B7" s="694" t="s">
        <v>79</v>
      </c>
      <c r="C7" s="693" t="s">
        <v>346</v>
      </c>
      <c r="D7" s="693" t="s">
        <v>68</v>
      </c>
      <c r="E7" s="693" t="s">
        <v>270</v>
      </c>
      <c r="F7" s="693" t="s">
        <v>269</v>
      </c>
      <c r="G7" s="693" t="s">
        <v>271</v>
      </c>
      <c r="H7" s="693" t="s">
        <v>53</v>
      </c>
      <c r="I7" s="693" t="s">
        <v>89</v>
      </c>
      <c r="J7" s="694" t="s">
        <v>90</v>
      </c>
      <c r="K7" s="339"/>
      <c r="L7" s="340"/>
      <c r="M7" s="337"/>
      <c r="N7" s="338"/>
      <c r="O7" s="338"/>
      <c r="P7" s="338"/>
      <c r="Q7" s="338"/>
      <c r="R7" s="338"/>
      <c r="S7" s="338"/>
      <c r="T7" s="338"/>
      <c r="U7" s="338"/>
      <c r="V7" s="338"/>
      <c r="W7" s="338"/>
      <c r="X7" s="338"/>
    </row>
    <row r="8" spans="1:24" s="336" customFormat="1" ht="15.95" customHeight="1">
      <c r="A8" s="317"/>
      <c r="B8" s="694"/>
      <c r="C8" s="693"/>
      <c r="D8" s="693"/>
      <c r="E8" s="693"/>
      <c r="F8" s="693"/>
      <c r="G8" s="693"/>
      <c r="H8" s="693"/>
      <c r="I8" s="693"/>
      <c r="J8" s="694"/>
      <c r="K8" s="341"/>
      <c r="L8" s="340"/>
      <c r="M8" s="337"/>
      <c r="N8" s="338"/>
      <c r="O8" s="338"/>
      <c r="P8" s="338"/>
      <c r="Q8" s="338"/>
      <c r="R8" s="338"/>
      <c r="S8" s="338"/>
      <c r="T8" s="338"/>
      <c r="U8" s="338"/>
      <c r="V8" s="338"/>
      <c r="W8" s="338"/>
      <c r="X8" s="338"/>
    </row>
    <row r="9" spans="1:24" s="336" customFormat="1" ht="15.95" customHeight="1">
      <c r="A9" s="317"/>
      <c r="B9" s="419" t="s">
        <v>84</v>
      </c>
      <c r="C9" s="420"/>
      <c r="D9" s="420"/>
      <c r="E9" s="420"/>
      <c r="F9" s="420"/>
      <c r="G9" s="420"/>
      <c r="H9" s="420"/>
      <c r="I9" s="421"/>
      <c r="J9" s="419"/>
      <c r="K9" s="341"/>
      <c r="L9" s="340"/>
      <c r="M9" s="80"/>
      <c r="N9" s="338"/>
      <c r="O9" s="338"/>
      <c r="P9" s="338"/>
      <c r="Q9" s="338"/>
      <c r="R9" s="338"/>
      <c r="S9" s="338"/>
      <c r="T9" s="338"/>
      <c r="U9" s="338"/>
      <c r="V9" s="338"/>
      <c r="W9" s="338"/>
      <c r="X9" s="338"/>
    </row>
    <row r="10" spans="1:24" s="336" customFormat="1" ht="15.95" customHeight="1" outlineLevel="1">
      <c r="A10" s="317"/>
      <c r="B10" s="422" t="s">
        <v>19</v>
      </c>
      <c r="C10" s="423" t="s">
        <v>358</v>
      </c>
      <c r="D10" s="423">
        <f>'Balance Energético (u.físicas)'!$M49</f>
        <v>5484.0406371825002</v>
      </c>
      <c r="E10" s="423">
        <f>'Balance Energético (u.físicas)'!$M35</f>
        <v>3456.4730694059131</v>
      </c>
      <c r="F10" s="423">
        <f>'Balance Energético (u.físicas)'!$M55</f>
        <v>566.1705819153434</v>
      </c>
      <c r="G10" s="423">
        <f>'Balance Energético (u.físicas)'!$M27</f>
        <v>0.28404200000000002</v>
      </c>
      <c r="H10" s="423">
        <f>'Balance Energético (u.físicas)'!$M26</f>
        <v>9506.9683305037561</v>
      </c>
      <c r="I10" s="423">
        <f>'Matriz de Consumos (u.físicas)'!$M11</f>
        <v>455.95296540222904</v>
      </c>
      <c r="J10" s="422">
        <f>+SUM(H10:I10)</f>
        <v>9962.921295905986</v>
      </c>
      <c r="K10" s="341"/>
      <c r="L10" s="213"/>
      <c r="N10" s="338"/>
      <c r="O10" s="338"/>
      <c r="P10" s="338"/>
      <c r="Q10" s="338"/>
      <c r="R10" s="338"/>
      <c r="S10" s="338"/>
      <c r="T10" s="338"/>
      <c r="U10" s="338"/>
      <c r="V10" s="338"/>
      <c r="W10" s="338"/>
      <c r="X10" s="338"/>
    </row>
    <row r="11" spans="1:24" s="336" customFormat="1" ht="15.95" customHeight="1" outlineLevel="1">
      <c r="A11" s="317"/>
      <c r="B11" s="422" t="s">
        <v>20</v>
      </c>
      <c r="C11" s="423" t="s">
        <v>351</v>
      </c>
      <c r="D11" s="423">
        <f>'Balance Energético (u.físicas)'!$N49</f>
        <v>363.37863355000002</v>
      </c>
      <c r="E11" s="423">
        <f>'Balance Energético (u.físicas)'!$N35</f>
        <v>478.59482563199992</v>
      </c>
      <c r="F11" s="423">
        <f>'Balance Energético (u.físicas)'!$N55</f>
        <v>10.27375629</v>
      </c>
      <c r="G11" s="423">
        <f>'Balance Energético (u.físicas)'!$N27</f>
        <v>2.04332</v>
      </c>
      <c r="H11" s="423">
        <f>'Balance Energético (u.físicas)'!$N26</f>
        <v>854.29053547199999</v>
      </c>
      <c r="I11" s="423">
        <f>'Matriz de Consumos (u.físicas)'!$N11</f>
        <v>121.32924166999999</v>
      </c>
      <c r="J11" s="422">
        <f t="shared" ref="J11:J31" si="0">+SUM(H11:I11)</f>
        <v>975.61977714199998</v>
      </c>
      <c r="K11" s="341"/>
      <c r="L11" s="213"/>
      <c r="N11" s="338"/>
      <c r="O11" s="338"/>
      <c r="P11" s="338"/>
      <c r="Q11" s="338"/>
      <c r="R11" s="338"/>
      <c r="S11" s="338"/>
      <c r="T11" s="338"/>
      <c r="U11" s="338"/>
      <c r="V11" s="338"/>
      <c r="W11" s="338"/>
      <c r="X11" s="338"/>
    </row>
    <row r="12" spans="1:24" s="336" customFormat="1" ht="15.95" customHeight="1" outlineLevel="1">
      <c r="A12" s="317"/>
      <c r="B12" s="422" t="s">
        <v>21</v>
      </c>
      <c r="C12" s="423" t="s">
        <v>358</v>
      </c>
      <c r="D12" s="423">
        <f>'Balance Energético (u.físicas)'!$O49</f>
        <v>4533.2954298595741</v>
      </c>
      <c r="E12" s="423">
        <f>'Balance Energético (u.físicas)'!$O35</f>
        <v>0</v>
      </c>
      <c r="F12" s="423">
        <f>'Balance Energético (u.físicas)'!$O55</f>
        <v>0</v>
      </c>
      <c r="G12" s="423">
        <f>'Balance Energético (u.físicas)'!$O27</f>
        <v>0</v>
      </c>
      <c r="H12" s="423">
        <f>'Balance Energético (u.físicas)'!O26</f>
        <v>4533.2954298595741</v>
      </c>
      <c r="I12" s="423">
        <f>'Matriz de Consumos (u.físicas)'!$O11</f>
        <v>111.63942879999986</v>
      </c>
      <c r="J12" s="422">
        <f t="shared" si="0"/>
        <v>4644.9348586595743</v>
      </c>
      <c r="K12" s="341"/>
      <c r="L12" s="213"/>
      <c r="U12" s="338"/>
      <c r="V12" s="338"/>
      <c r="W12" s="338"/>
      <c r="X12" s="338"/>
    </row>
    <row r="13" spans="1:24" s="336" customFormat="1" ht="15.95" customHeight="1" outlineLevel="1">
      <c r="A13" s="317"/>
      <c r="B13" s="422" t="s">
        <v>22</v>
      </c>
      <c r="C13" s="423" t="s">
        <v>358</v>
      </c>
      <c r="D13" s="423">
        <f>'Balance Energético (u.físicas)'!$P49</f>
        <v>8.2098449999999978</v>
      </c>
      <c r="E13" s="423">
        <f>'Balance Energético (u.físicas)'!$P35</f>
        <v>14.206768245108355</v>
      </c>
      <c r="F13" s="423">
        <f>'Balance Energético (u.físicas)'!$P55</f>
        <v>142.581459</v>
      </c>
      <c r="G13" s="423">
        <f>'Balance Energético (u.físicas)'!$P27</f>
        <v>0</v>
      </c>
      <c r="H13" s="423">
        <f>'Balance Energético (u.físicas)'!P26</f>
        <v>164.99807224510838</v>
      </c>
      <c r="I13" s="423">
        <f>'Matriz de Consumos (u.físicas)'!$P11</f>
        <v>47.297606999999978</v>
      </c>
      <c r="J13" s="422">
        <f t="shared" si="0"/>
        <v>212.29567924510835</v>
      </c>
      <c r="K13" s="341"/>
      <c r="L13" s="213"/>
      <c r="M13" s="337"/>
      <c r="U13" s="338"/>
      <c r="V13" s="338"/>
      <c r="W13" s="338"/>
      <c r="X13" s="338"/>
    </row>
    <row r="14" spans="1:24" s="336" customFormat="1" ht="15.95" customHeight="1" outlineLevel="1">
      <c r="A14" s="317"/>
      <c r="B14" s="422" t="s">
        <v>23</v>
      </c>
      <c r="C14" s="423" t="s">
        <v>351</v>
      </c>
      <c r="D14" s="423">
        <f>'Balance Energético (u.físicas)'!$Q49</f>
        <v>23.441405349999993</v>
      </c>
      <c r="E14" s="423">
        <f>'Balance Energético (u.físicas)'!$Q35</f>
        <v>275.6157189146287</v>
      </c>
      <c r="F14" s="423">
        <f>'Balance Energético (u.físicas)'!$Q55</f>
        <v>1017.8182192580003</v>
      </c>
      <c r="G14" s="423">
        <f>'Balance Energético (u.físicas)'!$Q27</f>
        <v>6.479000000000001</v>
      </c>
      <c r="H14" s="423">
        <f>'Balance Energético (u.físicas)'!Q26</f>
        <v>1323.3543435226293</v>
      </c>
      <c r="I14" s="423">
        <f>'Matriz de Consumos (u.físicas)'!$Q11</f>
        <v>11.32856683999999</v>
      </c>
      <c r="J14" s="422">
        <f t="shared" si="0"/>
        <v>1334.6829103626292</v>
      </c>
      <c r="K14" s="341"/>
      <c r="L14" s="213"/>
      <c r="M14" s="337"/>
      <c r="N14" s="338"/>
      <c r="O14" s="338"/>
      <c r="P14" s="338"/>
      <c r="Q14" s="338"/>
      <c r="R14" s="338"/>
      <c r="S14" s="338"/>
      <c r="T14" s="338"/>
      <c r="U14" s="338"/>
      <c r="V14" s="338"/>
      <c r="W14" s="338"/>
      <c r="X14" s="338"/>
    </row>
    <row r="15" spans="1:24" s="336" customFormat="1" ht="15.95" customHeight="1" outlineLevel="1">
      <c r="A15" s="317"/>
      <c r="B15" s="422" t="s">
        <v>24</v>
      </c>
      <c r="C15" s="423" t="s">
        <v>358</v>
      </c>
      <c r="D15" s="423">
        <f>'Balance Energético (u.físicas)'!$R49</f>
        <v>8.1486070000000037</v>
      </c>
      <c r="E15" s="423">
        <f>'Balance Energético (u.físicas)'!$R35</f>
        <v>0.90227000000000035</v>
      </c>
      <c r="F15" s="423">
        <f>'Balance Energético (u.físicas)'!$R55</f>
        <v>0.10281</v>
      </c>
      <c r="G15" s="423">
        <f>'Balance Energético (u.físicas)'!$R27</f>
        <v>0</v>
      </c>
      <c r="H15" s="423">
        <f>'Balance Energético (u.físicas)'!R26</f>
        <v>9.1536870000000032</v>
      </c>
      <c r="I15" s="423">
        <f>'Matriz de Consumos (u.físicas)'!$R11</f>
        <v>0.64392699999999969</v>
      </c>
      <c r="J15" s="422">
        <f t="shared" si="0"/>
        <v>9.7976140000000029</v>
      </c>
      <c r="K15" s="341"/>
      <c r="L15" s="213"/>
      <c r="M15" s="337"/>
      <c r="N15" s="338"/>
      <c r="O15" s="338"/>
      <c r="P15" s="338"/>
      <c r="Q15" s="338"/>
      <c r="R15" s="338"/>
      <c r="S15" s="338"/>
      <c r="T15" s="338"/>
      <c r="U15" s="338"/>
      <c r="V15" s="338"/>
      <c r="W15" s="338"/>
      <c r="X15" s="338"/>
    </row>
    <row r="16" spans="1:24" s="336" customFormat="1" ht="15.95" customHeight="1" outlineLevel="1">
      <c r="A16" s="317"/>
      <c r="B16" s="422" t="s">
        <v>25</v>
      </c>
      <c r="C16" s="423" t="s">
        <v>358</v>
      </c>
      <c r="D16" s="423">
        <f>'Balance Energético (u.físicas)'!$S49</f>
        <v>1288.6960760000006</v>
      </c>
      <c r="E16" s="423">
        <f>'Balance Energético (u.físicas)'!$S35</f>
        <v>46.262172999999997</v>
      </c>
      <c r="F16" s="423">
        <f>'Balance Energético (u.físicas)'!$S55</f>
        <v>4.2229560000000008</v>
      </c>
      <c r="G16" s="423">
        <f>'Balance Energético (u.físicas)'!$S27</f>
        <v>0</v>
      </c>
      <c r="H16" s="423">
        <f>'Balance Energético (u.físicas)'!S26</f>
        <v>1339.1812050000005</v>
      </c>
      <c r="I16" s="423">
        <f>'Matriz de Consumos (u.físicas)'!$S11</f>
        <v>2.1999999999999999E-2</v>
      </c>
      <c r="J16" s="422">
        <f t="shared" si="0"/>
        <v>1339.2032050000005</v>
      </c>
      <c r="K16" s="341"/>
      <c r="L16" s="213"/>
      <c r="M16" s="337"/>
      <c r="N16" s="338"/>
      <c r="O16" s="338"/>
      <c r="P16" s="338"/>
      <c r="Q16" s="338"/>
      <c r="R16" s="338"/>
      <c r="S16" s="338"/>
      <c r="T16" s="338"/>
      <c r="U16" s="338"/>
      <c r="V16" s="338"/>
      <c r="W16" s="338"/>
      <c r="X16" s="338"/>
    </row>
    <row r="17" spans="1:24" s="336" customFormat="1" ht="15.95" customHeight="1" outlineLevel="1">
      <c r="A17" s="317"/>
      <c r="B17" s="422" t="s">
        <v>26</v>
      </c>
      <c r="C17" s="423" t="s">
        <v>358</v>
      </c>
      <c r="D17" s="423">
        <f>'Balance Energético (u.físicas)'!$T49</f>
        <v>0</v>
      </c>
      <c r="E17" s="423">
        <f>'Balance Energético (u.físicas)'!$T35</f>
        <v>0</v>
      </c>
      <c r="F17" s="423">
        <f>'Balance Energético (u.físicas)'!$T55</f>
        <v>0</v>
      </c>
      <c r="G17" s="423">
        <f>'Balance Energético (u.físicas)'!$T27</f>
        <v>3.5099999999999997E-3</v>
      </c>
      <c r="H17" s="423">
        <f>'Balance Energético (u.físicas)'!T26</f>
        <v>3.5099999999999997E-3</v>
      </c>
      <c r="I17" s="423">
        <f>'Matriz de Consumos (u.físicas)'!$T11</f>
        <v>327.6679759999999</v>
      </c>
      <c r="J17" s="422">
        <f t="shared" si="0"/>
        <v>327.6714859999999</v>
      </c>
      <c r="K17" s="341"/>
      <c r="L17" s="213"/>
      <c r="M17" s="337"/>
      <c r="N17" s="338"/>
      <c r="O17" s="338"/>
      <c r="P17" s="338"/>
      <c r="Q17" s="338"/>
      <c r="R17" s="338"/>
      <c r="S17" s="338"/>
      <c r="T17" s="338"/>
      <c r="U17" s="338"/>
      <c r="V17" s="338"/>
      <c r="W17" s="338"/>
      <c r="X17" s="338"/>
    </row>
    <row r="18" spans="1:24" s="336" customFormat="1" ht="15.95" customHeight="1" outlineLevel="1">
      <c r="A18" s="317"/>
      <c r="B18" s="422" t="s">
        <v>27</v>
      </c>
      <c r="C18" s="423" t="s">
        <v>358</v>
      </c>
      <c r="D18" s="423">
        <f>'Balance Energético (u.físicas)'!$U49</f>
        <v>0</v>
      </c>
      <c r="E18" s="423">
        <f>'Balance Energético (u.físicas)'!$U35</f>
        <v>0</v>
      </c>
      <c r="F18" s="423">
        <f>'Balance Energético (u.físicas)'!$U55</f>
        <v>0</v>
      </c>
      <c r="G18" s="423">
        <f>'Balance Energético (u.físicas)'!$U27</f>
        <v>364.01409440111865</v>
      </c>
      <c r="H18" s="423">
        <f>'Balance Energético (u.físicas)'!U26</f>
        <v>364.01409440111865</v>
      </c>
      <c r="I18" s="423">
        <f>'Matriz de Consumos (u.físicas)'!$U11</f>
        <v>0</v>
      </c>
      <c r="J18" s="422">
        <f t="shared" si="0"/>
        <v>364.01409440111865</v>
      </c>
      <c r="K18" s="341"/>
      <c r="L18" s="213"/>
      <c r="M18" s="337"/>
      <c r="N18" s="338"/>
      <c r="O18" s="338"/>
      <c r="P18" s="338"/>
      <c r="Q18" s="338"/>
      <c r="R18" s="338"/>
      <c r="S18" s="338"/>
      <c r="T18" s="338"/>
      <c r="U18" s="338"/>
      <c r="V18" s="338"/>
      <c r="W18" s="338"/>
      <c r="X18" s="338"/>
    </row>
    <row r="19" spans="1:24" s="336" customFormat="1" ht="15.95" customHeight="1" outlineLevel="1">
      <c r="A19" s="317"/>
      <c r="B19" s="422" t="s">
        <v>28</v>
      </c>
      <c r="C19" s="423" t="s">
        <v>351</v>
      </c>
      <c r="D19" s="423">
        <f>'Balance Energético (u.físicas)'!$V49</f>
        <v>0</v>
      </c>
      <c r="E19" s="423">
        <f>'Balance Energético (u.físicas)'!$V35</f>
        <v>291.30912050204086</v>
      </c>
      <c r="F19" s="423">
        <f>'Balance Energético (u.físicas)'!$V55</f>
        <v>0</v>
      </c>
      <c r="G19" s="423">
        <f>'Balance Energético (u.físicas)'!$V27</f>
        <v>0</v>
      </c>
      <c r="H19" s="423">
        <f>'Balance Energético (u.físicas)'!V26</f>
        <v>291.30912050204086</v>
      </c>
      <c r="I19" s="423">
        <f>'Matriz de Consumos (u.físicas)'!$V11</f>
        <v>205.02544111971429</v>
      </c>
      <c r="J19" s="422">
        <f t="shared" si="0"/>
        <v>496.33456162175514</v>
      </c>
      <c r="K19" s="341"/>
      <c r="L19" s="213"/>
      <c r="M19" s="337"/>
      <c r="N19" s="338"/>
      <c r="O19" s="338"/>
      <c r="P19" s="338"/>
      <c r="Q19" s="338"/>
      <c r="R19" s="338"/>
      <c r="S19" s="338"/>
      <c r="T19" s="338"/>
      <c r="U19" s="338"/>
      <c r="V19" s="338"/>
      <c r="W19" s="338"/>
      <c r="X19" s="338"/>
    </row>
    <row r="20" spans="1:24" s="336" customFormat="1" ht="15.95" customHeight="1" outlineLevel="1">
      <c r="A20" s="317"/>
      <c r="B20" s="417" t="s">
        <v>93</v>
      </c>
      <c r="C20" s="423" t="s">
        <v>351</v>
      </c>
      <c r="D20" s="423">
        <f>'Balance Energético (u.físicas)'!$W49</f>
        <v>0</v>
      </c>
      <c r="E20" s="423">
        <f>'Balance Energético (u.físicas)'!$W35</f>
        <v>0</v>
      </c>
      <c r="F20" s="423">
        <f>'Balance Energético (u.físicas)'!$W55</f>
        <v>0</v>
      </c>
      <c r="G20" s="423">
        <f>'Balance Energético (u.físicas)'!$W27</f>
        <v>66.112014149979231</v>
      </c>
      <c r="H20" s="423">
        <f>'Balance Energético (u.físicas)'!W26</f>
        <v>240.02703715267518</v>
      </c>
      <c r="I20" s="423">
        <f>'Matriz de Consumos (u.físicas)'!$W11</f>
        <v>0</v>
      </c>
      <c r="J20" s="417">
        <f t="shared" si="0"/>
        <v>240.02703715267518</v>
      </c>
      <c r="K20" s="341"/>
      <c r="L20" s="213"/>
      <c r="M20" s="337"/>
      <c r="N20" s="338"/>
      <c r="O20" s="338"/>
      <c r="P20" s="338"/>
      <c r="Q20" s="338"/>
      <c r="R20" s="338"/>
      <c r="S20" s="338"/>
      <c r="T20" s="338"/>
      <c r="U20" s="338"/>
      <c r="V20" s="338"/>
      <c r="W20" s="338"/>
      <c r="X20" s="338"/>
    </row>
    <row r="21" spans="1:24" s="336" customFormat="1" ht="15.95" customHeight="1">
      <c r="A21" s="317"/>
      <c r="B21" s="418" t="s">
        <v>6</v>
      </c>
      <c r="C21" s="429" t="s">
        <v>354</v>
      </c>
      <c r="D21" s="416">
        <f>'Balance Energético (u.físicas)'!$X49</f>
        <v>963.49406260800015</v>
      </c>
      <c r="E21" s="416">
        <f>'Balance Energético (u.físicas)'!$X35</f>
        <v>43508.158022384356</v>
      </c>
      <c r="F21" s="416">
        <f>'Balance Energético (u.físicas)'!$X55</f>
        <v>24420.777885760002</v>
      </c>
      <c r="G21" s="416">
        <f>'Balance Energético (u.físicas)'!$X27</f>
        <v>3096.1571202665687</v>
      </c>
      <c r="H21" s="416">
        <f>'Balance Energético (u.físicas)'!X26</f>
        <v>71988.587091018911</v>
      </c>
      <c r="I21" s="424">
        <f>'Matriz de Consumos (u.físicas)'!$X11</f>
        <v>0</v>
      </c>
      <c r="J21" s="418">
        <f t="shared" si="0"/>
        <v>71988.587091018911</v>
      </c>
      <c r="K21" s="341"/>
      <c r="L21" s="213"/>
      <c r="M21" s="337"/>
      <c r="N21" s="338"/>
      <c r="O21" s="338"/>
      <c r="P21" s="338"/>
      <c r="Q21" s="338"/>
      <c r="R21" s="338"/>
      <c r="S21" s="338"/>
      <c r="T21" s="338"/>
      <c r="U21" s="338"/>
      <c r="V21" s="338"/>
      <c r="W21" s="338"/>
      <c r="X21" s="338"/>
    </row>
    <row r="22" spans="1:24" s="336" customFormat="1" ht="15.95" customHeight="1">
      <c r="A22" s="317"/>
      <c r="B22" s="418" t="s">
        <v>30</v>
      </c>
      <c r="C22" s="429" t="s">
        <v>351</v>
      </c>
      <c r="D22" s="416">
        <f>'Balance Energético (u.físicas)'!$Y49</f>
        <v>0</v>
      </c>
      <c r="E22" s="416">
        <f>'Balance Energético (u.físicas)'!$Y35</f>
        <v>13.580908000000001</v>
      </c>
      <c r="F22" s="416">
        <f>'Balance Energético (u.físicas)'!$Y55</f>
        <v>0</v>
      </c>
      <c r="G22" s="416">
        <f>'Balance Energético (u.físicas)'!$Y27</f>
        <v>0</v>
      </c>
      <c r="H22" s="416">
        <f>'Balance Energético (u.físicas)'!Y26</f>
        <v>13.580908000000001</v>
      </c>
      <c r="I22" s="424">
        <f>'Matriz de Consumos (u.físicas)'!$Y11</f>
        <v>329.82908194285716</v>
      </c>
      <c r="J22" s="418">
        <f t="shared" si="0"/>
        <v>343.40998994285718</v>
      </c>
      <c r="K22" s="341"/>
      <c r="L22" s="213"/>
      <c r="M22" s="337"/>
      <c r="N22" s="338"/>
      <c r="O22" s="338"/>
      <c r="P22" s="338"/>
      <c r="Q22" s="338"/>
      <c r="R22" s="338"/>
      <c r="S22" s="338"/>
      <c r="T22" s="338"/>
      <c r="U22" s="338"/>
      <c r="V22" s="338"/>
      <c r="W22" s="338"/>
      <c r="X22" s="338"/>
    </row>
    <row r="23" spans="1:24" s="336" customFormat="1" ht="15.95" customHeight="1">
      <c r="A23" s="317"/>
      <c r="B23" s="418" t="s">
        <v>31</v>
      </c>
      <c r="C23" s="429" t="s">
        <v>358</v>
      </c>
      <c r="D23" s="416">
        <f>'Balance Energético (u.físicas)'!$Z49</f>
        <v>0</v>
      </c>
      <c r="E23" s="416">
        <f>'Balance Energético (u.físicas)'!$Z35</f>
        <v>134045.49450549451</v>
      </c>
      <c r="F23" s="416">
        <f>'Balance Energético (u.físicas)'!$Z55</f>
        <v>0</v>
      </c>
      <c r="G23" s="416">
        <f>'Balance Energético (u.físicas)'!$Z27</f>
        <v>39633.626373626379</v>
      </c>
      <c r="H23" s="416">
        <f>'Balance Energético (u.físicas)'!Z26</f>
        <v>173679.12087912089</v>
      </c>
      <c r="I23" s="424">
        <f>'Matriz de Consumos (u.físicas)'!$Z11</f>
        <v>0</v>
      </c>
      <c r="J23" s="418">
        <f t="shared" si="0"/>
        <v>173679.12087912089</v>
      </c>
      <c r="K23" s="341"/>
      <c r="L23" s="213"/>
      <c r="M23" s="337"/>
      <c r="N23" s="338"/>
      <c r="O23" s="338"/>
      <c r="P23" s="338"/>
      <c r="Q23" s="338"/>
      <c r="R23" s="338"/>
      <c r="S23" s="338"/>
      <c r="T23" s="338"/>
      <c r="U23" s="338"/>
      <c r="V23" s="338"/>
      <c r="W23" s="338"/>
      <c r="X23" s="338"/>
    </row>
    <row r="24" spans="1:24" s="336" customFormat="1" ht="15.95" customHeight="1">
      <c r="A24" s="317"/>
      <c r="B24" s="418" t="s">
        <v>273</v>
      </c>
      <c r="C24" s="429" t="s">
        <v>358</v>
      </c>
      <c r="D24" s="416">
        <f>'Balance Energético (u.físicas)'!$AA49</f>
        <v>0</v>
      </c>
      <c r="E24" s="416">
        <f>'Balance Energético (u.físicas)'!$AA35</f>
        <v>0</v>
      </c>
      <c r="F24" s="416">
        <f>'Balance Energético (u.físicas)'!$AA55</f>
        <v>0</v>
      </c>
      <c r="G24" s="416">
        <f>'Balance Energético (u.físicas)'!$AA27</f>
        <v>15.067884615384616</v>
      </c>
      <c r="H24" s="416">
        <f>'Balance Energético (u.físicas)'!AA26</f>
        <v>15.067884615384616</v>
      </c>
      <c r="I24" s="424">
        <f>'Matriz de Consumos (u.físicas)'!$AA11</f>
        <v>0</v>
      </c>
      <c r="J24" s="418">
        <f t="shared" si="0"/>
        <v>15.067884615384616</v>
      </c>
      <c r="K24" s="341"/>
      <c r="L24" s="213"/>
      <c r="M24" s="337"/>
      <c r="N24" s="338"/>
      <c r="O24" s="338"/>
      <c r="P24" s="338"/>
      <c r="Q24" s="338"/>
      <c r="R24" s="338"/>
      <c r="S24" s="338"/>
      <c r="T24" s="338"/>
      <c r="U24" s="338"/>
      <c r="V24" s="338"/>
      <c r="W24" s="338"/>
      <c r="X24" s="338"/>
    </row>
    <row r="25" spans="1:24" s="336" customFormat="1" ht="15.95" customHeight="1">
      <c r="A25" s="317"/>
      <c r="B25" s="418" t="s">
        <v>95</v>
      </c>
      <c r="C25" s="429" t="s">
        <v>358</v>
      </c>
      <c r="D25" s="416">
        <f>'Balance Energético (u.físicas)'!$AB49</f>
        <v>0</v>
      </c>
      <c r="E25" s="416">
        <f>'Balance Energético (u.físicas)'!$AB35</f>
        <v>148509.72222222225</v>
      </c>
      <c r="F25" s="416">
        <f>'Balance Energético (u.físicas)'!$AB55</f>
        <v>0</v>
      </c>
      <c r="G25" s="416">
        <f>'Balance Energético (u.físicas)'!$AB27</f>
        <v>707005.55555555562</v>
      </c>
      <c r="H25" s="416">
        <f>'Balance Energético (u.físicas)'!AB26</f>
        <v>855515.27777777775</v>
      </c>
      <c r="I25" s="424">
        <f>'Matriz de Consumos (u.físicas)'!$AB11</f>
        <v>0</v>
      </c>
      <c r="J25" s="418">
        <f t="shared" si="0"/>
        <v>855515.27777777775</v>
      </c>
      <c r="K25" s="341"/>
      <c r="L25" s="213"/>
      <c r="M25" s="337"/>
      <c r="N25" s="338"/>
      <c r="O25" s="338"/>
      <c r="P25" s="338"/>
      <c r="Q25" s="338"/>
      <c r="R25" s="338"/>
      <c r="S25" s="338"/>
      <c r="T25" s="338"/>
      <c r="U25" s="338"/>
      <c r="V25" s="338"/>
      <c r="W25" s="338"/>
      <c r="X25" s="338"/>
    </row>
    <row r="26" spans="1:24" s="336" customFormat="1" ht="15.95" customHeight="1">
      <c r="A26" s="317"/>
      <c r="B26" s="418" t="s">
        <v>8</v>
      </c>
      <c r="C26" s="429" t="s">
        <v>359</v>
      </c>
      <c r="D26" s="416">
        <f>'Balance Energético (u.físicas)'!$AC49</f>
        <v>0</v>
      </c>
      <c r="E26" s="416">
        <f>'Balance Energético (u.físicas)'!$AC35</f>
        <v>2.6129149217391297E-2</v>
      </c>
      <c r="F26" s="416">
        <f>'Balance Energético (u.físicas)'!$AC55</f>
        <v>3.0731121760869566</v>
      </c>
      <c r="G26" s="416">
        <f>'Balance Energético (u.físicas)'!$AC27</f>
        <v>0</v>
      </c>
      <c r="H26" s="416">
        <f>'Balance Energético (u.físicas)'!AC26</f>
        <v>3.0992413253043471</v>
      </c>
      <c r="I26" s="424">
        <f>'Matriz de Consumos (u.físicas)'!$AC11</f>
        <v>0</v>
      </c>
      <c r="J26" s="418">
        <f t="shared" si="0"/>
        <v>3.0992413253043471</v>
      </c>
      <c r="K26" s="341"/>
      <c r="L26" s="213"/>
      <c r="M26" s="337"/>
      <c r="N26" s="338"/>
      <c r="O26" s="338"/>
      <c r="P26" s="338"/>
      <c r="Q26" s="338"/>
      <c r="R26" s="338"/>
      <c r="S26" s="338"/>
      <c r="T26" s="338"/>
      <c r="U26" s="338"/>
      <c r="V26" s="338"/>
      <c r="W26" s="338"/>
      <c r="X26" s="338"/>
    </row>
    <row r="27" spans="1:24" s="336" customFormat="1" ht="15.95" customHeight="1">
      <c r="A27" s="317"/>
      <c r="B27" s="418" t="s">
        <v>9</v>
      </c>
      <c r="C27" s="429" t="s">
        <v>351</v>
      </c>
      <c r="D27" s="416">
        <f>'Balance Energético (u.físicas)'!$AD49</f>
        <v>0</v>
      </c>
      <c r="E27" s="416">
        <f>'Balance Energético (u.físicas)'!$AD35</f>
        <v>0</v>
      </c>
      <c r="F27" s="416">
        <f>'Balance Energético (u.físicas)'!$AD55</f>
        <v>0</v>
      </c>
      <c r="G27" s="416">
        <f>'Balance Energético (u.físicas)'!$AD27</f>
        <v>0</v>
      </c>
      <c r="H27" s="416">
        <f>'Balance Energético (u.físicas)'!AD26</f>
        <v>0</v>
      </c>
      <c r="I27" s="424">
        <f>'Matriz de Consumos (u.físicas)'!$AD11</f>
        <v>0</v>
      </c>
      <c r="J27" s="418">
        <f t="shared" si="0"/>
        <v>0</v>
      </c>
      <c r="K27" s="341"/>
      <c r="L27" s="213"/>
      <c r="M27" s="337"/>
      <c r="N27" s="338"/>
      <c r="O27" s="338"/>
      <c r="P27" s="338"/>
      <c r="Q27" s="338"/>
      <c r="R27" s="338"/>
      <c r="S27" s="338"/>
      <c r="T27" s="338"/>
      <c r="U27" s="338"/>
      <c r="V27" s="338"/>
      <c r="W27" s="338"/>
      <c r="X27" s="338"/>
    </row>
    <row r="28" spans="1:24" s="336" customFormat="1" ht="15.95" customHeight="1">
      <c r="A28" s="317"/>
      <c r="B28" s="418" t="s">
        <v>12</v>
      </c>
      <c r="C28" s="429" t="s">
        <v>359</v>
      </c>
      <c r="D28" s="416">
        <f>'Balance Energético (u.físicas)'!$E49</f>
        <v>19.629716999999999</v>
      </c>
      <c r="E28" s="416">
        <f>'Balance Energético (u.físicas)'!$E35</f>
        <v>893.61101039098548</v>
      </c>
      <c r="F28" s="416">
        <f>'Balance Energético (u.físicas)'!$E55</f>
        <v>767.95175689797657</v>
      </c>
      <c r="G28" s="416">
        <f>'Balance Energético (u.físicas)'!$E27</f>
        <v>267.12649347925486</v>
      </c>
      <c r="H28" s="416">
        <f>'Balance Energético (u.físicas)'!E26</f>
        <v>1948.3189777682167</v>
      </c>
      <c r="I28" s="424">
        <f>'Matriz de Consumos (u.físicas)'!$E11</f>
        <v>2962.1937820527137</v>
      </c>
      <c r="J28" s="418">
        <f t="shared" si="0"/>
        <v>4910.5127598209301</v>
      </c>
      <c r="K28" s="341"/>
      <c r="L28" s="213"/>
      <c r="M28" s="337"/>
      <c r="N28" s="338"/>
      <c r="O28" s="338"/>
      <c r="P28" s="338"/>
      <c r="Q28" s="338"/>
      <c r="R28" s="338"/>
      <c r="S28" s="338"/>
      <c r="T28" s="338"/>
      <c r="U28" s="338"/>
      <c r="V28" s="338"/>
      <c r="W28" s="338"/>
      <c r="X28" s="338"/>
    </row>
    <row r="29" spans="1:24">
      <c r="A29" s="302"/>
      <c r="B29" s="418" t="s">
        <v>13</v>
      </c>
      <c r="C29" s="429" t="s">
        <v>351</v>
      </c>
      <c r="D29" s="416">
        <f>'Balance Energético (u.físicas)'!$F49</f>
        <v>0</v>
      </c>
      <c r="E29" s="416">
        <f>'Balance Energético (u.físicas)'!$F35</f>
        <v>325.78062499999999</v>
      </c>
      <c r="F29" s="416">
        <f>'Balance Energético (u.físicas)'!D27</f>
        <v>0</v>
      </c>
      <c r="G29" s="416">
        <f>'Balance Energético (u.físicas)'!$F27</f>
        <v>1.097</v>
      </c>
      <c r="H29" s="416">
        <f>'Balance Energético (u.físicas)'!F26</f>
        <v>326.87762500000002</v>
      </c>
      <c r="I29" s="424">
        <f>'Matriz de Consumos (u.físicas)'!$F11</f>
        <v>10907.981848685713</v>
      </c>
      <c r="J29" s="418">
        <f t="shared" si="0"/>
        <v>11234.859473685712</v>
      </c>
      <c r="K29" s="341"/>
      <c r="L29" s="213"/>
      <c r="M29" s="343"/>
    </row>
    <row r="30" spans="1:24">
      <c r="A30" s="302"/>
      <c r="B30" s="418" t="s">
        <v>82</v>
      </c>
      <c r="C30" s="429" t="s">
        <v>351</v>
      </c>
      <c r="D30" s="416">
        <f>'Balance Energético (u.físicas)'!$G49</f>
        <v>0</v>
      </c>
      <c r="E30" s="416">
        <f>'Balance Energético (u.físicas)'!$G35</f>
        <v>5739.901600271648</v>
      </c>
      <c r="F30" s="416">
        <f>'Balance Energético (u.físicas)'!$G55</f>
        <v>5029.6132978102705</v>
      </c>
      <c r="G30" s="416">
        <f>'Balance Energético (u.físicas)'!$G27</f>
        <v>0</v>
      </c>
      <c r="H30" s="416">
        <f>'Balance Energético (u.físicas)'!G26</f>
        <v>10769.514898081918</v>
      </c>
      <c r="I30" s="424">
        <f>'Matriz de Consumos (u.físicas)'!$G11</f>
        <v>12095.15398820251</v>
      </c>
      <c r="J30" s="418">
        <f t="shared" si="0"/>
        <v>22864.668886284428</v>
      </c>
      <c r="K30" s="341"/>
      <c r="L30" s="213"/>
      <c r="M30" s="225"/>
    </row>
    <row r="31" spans="1:24" ht="14.25">
      <c r="A31" s="302"/>
      <c r="B31" s="418" t="s">
        <v>18</v>
      </c>
      <c r="C31" s="429" t="s">
        <v>359</v>
      </c>
      <c r="D31" s="416">
        <f>'Balance Energético (u.físicas)'!$K49</f>
        <v>0</v>
      </c>
      <c r="E31" s="416">
        <f>'Balance Energético (u.físicas)'!$K35</f>
        <v>0</v>
      </c>
      <c r="F31" s="416">
        <f>'Balance Energético (u.físicas)'!$K55</f>
        <v>16.576701</v>
      </c>
      <c r="G31" s="416">
        <f>'Balance Energético (u.físicas)'!$K27</f>
        <v>0</v>
      </c>
      <c r="H31" s="416">
        <f>'Balance Energético (u.físicas)'!K26</f>
        <v>16.576701</v>
      </c>
      <c r="I31" s="424">
        <f>'Matriz de Consumos (u.físicas)'!$K11</f>
        <v>124.41063937006513</v>
      </c>
      <c r="J31" s="418">
        <f t="shared" si="0"/>
        <v>140.98734037006511</v>
      </c>
      <c r="K31" s="341"/>
      <c r="L31" s="213"/>
      <c r="M31" s="225"/>
    </row>
    <row r="32" spans="1:24">
      <c r="A32" s="302"/>
      <c r="B32" s="418" t="s">
        <v>433</v>
      </c>
      <c r="C32" s="429" t="s">
        <v>354</v>
      </c>
      <c r="D32" s="416">
        <f>'Balance Energético (u.físicas)'!$L49</f>
        <v>0</v>
      </c>
      <c r="E32" s="416">
        <f>'Balance Energético (u.físicas)'!$L35</f>
        <v>0</v>
      </c>
      <c r="F32" s="416">
        <f>'Balance Energético (u.físicas)'!L55</f>
        <v>0</v>
      </c>
      <c r="G32" s="416">
        <f>'Balance Energético (u.físicas)'!$L27</f>
        <v>0</v>
      </c>
      <c r="H32" s="416">
        <f>'Balance Energético (u.físicas)'!L26</f>
        <v>0</v>
      </c>
      <c r="I32" s="424">
        <f>'Matriz de Consumos (u.físicas)'!$L11</f>
        <v>63.8</v>
      </c>
      <c r="J32" s="418">
        <f t="shared" ref="J32" si="1">+SUM(H32:I32)</f>
        <v>63.8</v>
      </c>
      <c r="K32" s="342"/>
      <c r="L32" s="342"/>
      <c r="M32" s="343"/>
    </row>
    <row r="33" spans="1:13">
      <c r="A33" s="302"/>
      <c r="C33" s="342"/>
      <c r="D33" s="342"/>
      <c r="E33" s="342"/>
      <c r="F33" s="342"/>
      <c r="G33" s="342"/>
      <c r="H33" s="342"/>
      <c r="I33" s="342"/>
      <c r="J33" s="342"/>
      <c r="K33" s="342"/>
      <c r="L33" s="342"/>
      <c r="M33" s="343"/>
    </row>
    <row r="34" spans="1:13">
      <c r="A34" s="302"/>
      <c r="B34" s="68" t="s">
        <v>259</v>
      </c>
      <c r="C34" s="342"/>
      <c r="D34" s="342"/>
      <c r="E34" s="342"/>
      <c r="F34" s="342"/>
      <c r="G34" s="342"/>
      <c r="H34" s="342"/>
      <c r="I34" s="342"/>
      <c r="J34" s="342"/>
      <c r="K34" s="342"/>
      <c r="L34" s="342"/>
      <c r="M34" s="343"/>
    </row>
    <row r="35" spans="1:13">
      <c r="A35" s="302"/>
      <c r="B35" s="68" t="s">
        <v>434</v>
      </c>
      <c r="C35" s="342"/>
      <c r="D35" s="342"/>
      <c r="E35" s="342"/>
      <c r="F35" s="342"/>
      <c r="G35" s="342"/>
      <c r="H35" s="342"/>
      <c r="I35" s="342"/>
      <c r="J35" s="342"/>
      <c r="K35" s="342"/>
      <c r="L35" s="342"/>
      <c r="M35" s="343"/>
    </row>
    <row r="36" spans="1:13">
      <c r="A36" s="302"/>
      <c r="C36" s="175"/>
      <c r="D36" s="206"/>
      <c r="E36" s="206"/>
      <c r="F36" s="206"/>
      <c r="G36" s="303"/>
      <c r="H36" s="303"/>
      <c r="I36" s="303"/>
      <c r="J36" s="303"/>
      <c r="K36" s="303"/>
      <c r="L36" s="303"/>
    </row>
    <row r="37" spans="1:13">
      <c r="A37" s="302"/>
      <c r="C37" s="342"/>
      <c r="D37" s="342"/>
      <c r="E37" s="342"/>
      <c r="F37" s="342"/>
      <c r="G37" s="303"/>
      <c r="H37" s="303"/>
      <c r="I37" s="303"/>
      <c r="J37" s="303"/>
      <c r="K37" s="303"/>
      <c r="L37" s="303"/>
    </row>
    <row r="38" spans="1:13">
      <c r="A38" s="302"/>
      <c r="B38" s="303"/>
      <c r="C38" s="303"/>
      <c r="D38" s="303"/>
      <c r="E38" s="303"/>
      <c r="F38" s="303"/>
      <c r="G38" s="303"/>
      <c r="H38" s="303"/>
      <c r="I38" s="303"/>
      <c r="J38" s="303"/>
      <c r="K38" s="303"/>
      <c r="L38" s="303"/>
    </row>
    <row r="39" spans="1:13">
      <c r="A39" s="302"/>
      <c r="B39" s="303"/>
      <c r="C39" s="303"/>
      <c r="D39" s="303"/>
      <c r="E39" s="303"/>
      <c r="F39" s="303"/>
      <c r="G39" s="303"/>
      <c r="H39" s="303"/>
      <c r="I39" s="303"/>
      <c r="J39" s="303"/>
      <c r="K39" s="303"/>
      <c r="L39" s="303"/>
    </row>
    <row r="40" spans="1:13">
      <c r="B40" s="304"/>
      <c r="C40" s="304"/>
      <c r="D40" s="304"/>
      <c r="E40" s="304"/>
      <c r="F40" s="304"/>
      <c r="G40" s="304"/>
      <c r="H40" s="304"/>
      <c r="I40" s="304"/>
      <c r="J40" s="304"/>
    </row>
    <row r="41" spans="1:13">
      <c r="B41" s="304"/>
      <c r="C41" s="304"/>
      <c r="D41" s="304"/>
      <c r="E41" s="304"/>
      <c r="F41" s="304"/>
      <c r="G41" s="304"/>
      <c r="H41" s="304"/>
      <c r="I41" s="304"/>
      <c r="J41" s="304"/>
    </row>
    <row r="42" spans="1:13">
      <c r="B42" s="304"/>
      <c r="C42" s="304"/>
      <c r="D42" s="304"/>
      <c r="E42" s="304"/>
      <c r="F42" s="304"/>
      <c r="G42" s="304"/>
      <c r="H42" s="304"/>
      <c r="I42" s="304"/>
      <c r="J42" s="304"/>
    </row>
    <row r="43" spans="1:13">
      <c r="B43" s="304"/>
      <c r="C43" s="304"/>
      <c r="D43" s="304"/>
      <c r="E43" s="304"/>
      <c r="F43" s="304"/>
      <c r="G43" s="304"/>
      <c r="H43" s="304"/>
      <c r="I43" s="304"/>
      <c r="J43" s="304"/>
    </row>
    <row r="44" spans="1:13">
      <c r="B44" s="304"/>
      <c r="C44" s="304"/>
      <c r="D44" s="304"/>
      <c r="E44" s="304"/>
      <c r="F44" s="304"/>
      <c r="G44" s="304"/>
      <c r="H44" s="304"/>
      <c r="I44" s="304"/>
      <c r="J44" s="304"/>
    </row>
    <row r="45" spans="1:13">
      <c r="A45" s="304"/>
      <c r="B45" s="304"/>
      <c r="C45" s="304"/>
      <c r="D45" s="304"/>
      <c r="E45" s="304"/>
      <c r="F45" s="304"/>
      <c r="G45" s="304"/>
      <c r="H45" s="304"/>
      <c r="I45" s="304"/>
      <c r="J45" s="304"/>
    </row>
    <row r="46" spans="1:13" s="304" customFormat="1">
      <c r="L46" s="68"/>
    </row>
    <row r="47" spans="1:13" s="304" customFormat="1">
      <c r="L47" s="68"/>
    </row>
    <row r="48" spans="1:13" s="304" customFormat="1"/>
    <row r="49" s="304" customFormat="1"/>
    <row r="50" s="304" customFormat="1"/>
    <row r="51" s="304" customFormat="1"/>
    <row r="52" s="304" customFormat="1"/>
    <row r="53" s="304" customFormat="1"/>
    <row r="54" s="304" customFormat="1"/>
    <row r="55" s="304" customFormat="1"/>
    <row r="56" s="304" customFormat="1"/>
    <row r="57" s="304" customFormat="1"/>
    <row r="58" s="304" customFormat="1"/>
    <row r="59" s="304" customFormat="1"/>
    <row r="60" s="304" customFormat="1"/>
    <row r="61" s="304" customFormat="1"/>
    <row r="62" s="304" customFormat="1"/>
    <row r="63" s="304" customFormat="1"/>
    <row r="64" s="304" customFormat="1"/>
    <row r="65" s="304" customFormat="1"/>
    <row r="66" s="304" customFormat="1"/>
    <row r="67" s="304" customFormat="1"/>
    <row r="68" s="304" customFormat="1"/>
    <row r="69" s="304" customFormat="1"/>
    <row r="70" s="304" customFormat="1"/>
    <row r="71" s="304" customFormat="1"/>
    <row r="72" s="304" customFormat="1"/>
    <row r="73" s="304" customFormat="1"/>
    <row r="74" s="304" customFormat="1"/>
    <row r="75" s="304" customFormat="1"/>
    <row r="76" s="304" customFormat="1"/>
    <row r="77" s="304" customFormat="1"/>
    <row r="78" s="304" customFormat="1"/>
    <row r="79" s="304" customFormat="1"/>
    <row r="80" s="304" customFormat="1"/>
    <row r="81" s="304" customFormat="1"/>
    <row r="82" s="304" customFormat="1"/>
    <row r="83" s="304" customFormat="1"/>
    <row r="84" s="304" customFormat="1"/>
    <row r="85" s="304" customFormat="1"/>
    <row r="86" s="304" customFormat="1"/>
    <row r="87" s="304" customFormat="1"/>
    <row r="88" s="304" customFormat="1"/>
    <row r="89" s="304" customFormat="1"/>
    <row r="90" s="304" customFormat="1"/>
    <row r="91" s="304" customFormat="1"/>
    <row r="92" s="304" customFormat="1"/>
    <row r="93" s="304" customFormat="1"/>
    <row r="94" s="304" customFormat="1"/>
    <row r="95" s="304" customFormat="1"/>
    <row r="96" s="304" customFormat="1"/>
    <row r="97" s="304" customFormat="1"/>
    <row r="98" s="304" customFormat="1"/>
    <row r="99" s="304" customFormat="1"/>
    <row r="100" s="304" customFormat="1"/>
    <row r="101" s="304" customFormat="1"/>
    <row r="102" s="304" customFormat="1"/>
    <row r="103" s="304" customFormat="1"/>
    <row r="104" s="304" customFormat="1"/>
    <row r="105" s="304" customFormat="1"/>
    <row r="106" s="304" customFormat="1"/>
    <row r="107" s="304" customFormat="1"/>
    <row r="108" s="304" customFormat="1"/>
    <row r="109" s="304" customFormat="1"/>
    <row r="110" s="304" customFormat="1"/>
    <row r="111" s="304" customFormat="1"/>
    <row r="112" s="304" customFormat="1"/>
    <row r="113" s="304" customFormat="1"/>
    <row r="114" s="304" customFormat="1"/>
    <row r="115" s="304" customFormat="1"/>
    <row r="116" s="304" customFormat="1"/>
    <row r="117" s="304"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tabColor theme="6" tint="0.39997558519241921"/>
  </sheetPr>
  <dimension ref="A1:AF75"/>
  <sheetViews>
    <sheetView workbookViewId="0"/>
  </sheetViews>
  <sheetFormatPr baseColWidth="10" defaultRowHeight="12.75" outlineLevelRow="1"/>
  <cols>
    <col min="1" max="1" width="1.5703125" style="305" customWidth="1"/>
    <col min="2" max="2" width="30.5703125" style="305" customWidth="1"/>
    <col min="3" max="3" width="11.85546875" style="305" bestFit="1" customWidth="1"/>
    <col min="4" max="4" width="18.28515625" style="305" bestFit="1" customWidth="1"/>
    <col min="5" max="5" width="12.7109375" style="305" bestFit="1" customWidth="1"/>
    <col min="6" max="7" width="11.42578125" style="305"/>
    <col min="8" max="8" width="18" style="305" bestFit="1" customWidth="1"/>
    <col min="9" max="9" width="11.42578125" style="305"/>
    <col min="10" max="19" width="11.42578125" style="304"/>
    <col min="20" max="16384" width="11.42578125" style="305"/>
  </cols>
  <sheetData>
    <row r="1" spans="1:32" ht="4.5" customHeight="1">
      <c r="A1" s="302"/>
      <c r="B1" s="302"/>
      <c r="C1" s="302"/>
      <c r="D1" s="302"/>
      <c r="E1" s="302"/>
      <c r="F1" s="302"/>
      <c r="G1" s="302"/>
      <c r="H1" s="302"/>
      <c r="I1" s="302"/>
      <c r="J1" s="303"/>
      <c r="K1" s="303"/>
    </row>
    <row r="2" spans="1:32" ht="15.95" customHeight="1">
      <c r="A2" s="302"/>
      <c r="B2" s="80" t="s">
        <v>272</v>
      </c>
      <c r="C2" s="80"/>
      <c r="D2" s="80"/>
      <c r="E2" s="80"/>
      <c r="F2" s="80"/>
      <c r="G2" s="80"/>
      <c r="H2" s="80"/>
      <c r="I2" s="80"/>
      <c r="K2" s="306"/>
    </row>
    <row r="3" spans="1:32" ht="15.95" customHeight="1">
      <c r="A3" s="302"/>
      <c r="B3" s="80" t="s">
        <v>68</v>
      </c>
      <c r="C3" s="80"/>
      <c r="D3" s="80"/>
      <c r="E3" s="80"/>
      <c r="F3" s="80"/>
      <c r="G3" s="80"/>
      <c r="H3" s="80"/>
      <c r="I3" s="80"/>
      <c r="K3" s="344"/>
    </row>
    <row r="4" spans="1:32" ht="15.95" customHeight="1">
      <c r="A4" s="302"/>
      <c r="B4" s="80" t="s">
        <v>428</v>
      </c>
      <c r="C4" s="80"/>
      <c r="D4" s="80"/>
      <c r="E4" s="80"/>
      <c r="F4" s="80"/>
      <c r="G4" s="80"/>
      <c r="H4" s="80"/>
      <c r="I4" s="80"/>
      <c r="J4" s="344"/>
      <c r="K4" s="345"/>
    </row>
    <row r="5" spans="1:32" ht="15.95" customHeight="1">
      <c r="A5" s="302"/>
      <c r="B5" s="80" t="s">
        <v>345</v>
      </c>
      <c r="C5" s="80"/>
      <c r="D5" s="80"/>
      <c r="E5" s="80"/>
      <c r="F5" s="80"/>
      <c r="G5" s="80"/>
      <c r="H5" s="80"/>
      <c r="I5" s="80"/>
      <c r="J5" s="344"/>
      <c r="K5" s="345"/>
    </row>
    <row r="6" spans="1:32" ht="15.95" customHeight="1">
      <c r="A6" s="302"/>
      <c r="B6" s="69" t="s">
        <v>2</v>
      </c>
      <c r="C6" s="80"/>
      <c r="D6" s="80"/>
      <c r="E6" s="80"/>
      <c r="F6" s="80"/>
      <c r="G6" s="80"/>
      <c r="H6" s="80"/>
      <c r="I6" s="80"/>
      <c r="J6" s="344"/>
      <c r="K6" s="345"/>
    </row>
    <row r="7" spans="1:32" ht="15.95" customHeight="1">
      <c r="A7" s="302"/>
      <c r="C7" s="80"/>
      <c r="D7" s="80"/>
      <c r="E7" s="80"/>
      <c r="F7" s="80"/>
      <c r="G7" s="80"/>
      <c r="H7" s="80"/>
      <c r="I7" s="80"/>
      <c r="J7" s="344"/>
      <c r="K7" s="345"/>
    </row>
    <row r="8" spans="1:32" ht="15.95" customHeight="1">
      <c r="A8" s="302"/>
      <c r="B8" s="394" t="s">
        <v>79</v>
      </c>
      <c r="C8" s="394" t="s">
        <v>346</v>
      </c>
      <c r="D8" s="394" t="s">
        <v>69</v>
      </c>
      <c r="E8" s="394" t="s">
        <v>70</v>
      </c>
      <c r="F8" s="394" t="s">
        <v>71</v>
      </c>
      <c r="G8" s="394" t="s">
        <v>72</v>
      </c>
      <c r="H8" s="579" t="s">
        <v>431</v>
      </c>
      <c r="I8" s="394" t="s">
        <v>96</v>
      </c>
      <c r="J8" s="344"/>
      <c r="K8" s="345"/>
    </row>
    <row r="9" spans="1:32" ht="15.95" customHeight="1">
      <c r="A9" s="302"/>
      <c r="B9" s="60" t="s">
        <v>84</v>
      </c>
      <c r="C9" s="61"/>
      <c r="D9" s="61"/>
      <c r="E9" s="61"/>
      <c r="F9" s="61"/>
      <c r="G9" s="135"/>
      <c r="H9" s="135"/>
      <c r="I9" s="60"/>
      <c r="J9" s="344"/>
      <c r="K9" s="345"/>
    </row>
    <row r="10" spans="1:32" ht="15.95" customHeight="1" outlineLevel="1">
      <c r="A10" s="302"/>
      <c r="B10" s="59" t="s">
        <v>19</v>
      </c>
      <c r="C10" s="409" t="s">
        <v>358</v>
      </c>
      <c r="D10" s="409">
        <f>'Balance Energético (u.físicas)'!$M50</f>
        <v>5228.8688657479879</v>
      </c>
      <c r="E10" s="409">
        <f>'Balance Energético (u.físicas)'!$M51</f>
        <v>49.256809691846207</v>
      </c>
      <c r="F10" s="409">
        <f>'Balance Energético (u.físicas)'!$M52</f>
        <v>194.55113774266661</v>
      </c>
      <c r="G10" s="409">
        <f>'Balance Energético (u.físicas)'!$M53</f>
        <v>11.363509000000001</v>
      </c>
      <c r="H10" s="409">
        <f>'Balance Energético (u.físicas)'!$M54</f>
        <v>3.1500000000000007E-4</v>
      </c>
      <c r="I10" s="59">
        <f>SUM(D10:H10)</f>
        <v>5484.0406371825002</v>
      </c>
      <c r="K10" s="183"/>
      <c r="L10" s="183"/>
      <c r="M10" s="183"/>
      <c r="N10" s="183"/>
      <c r="O10" s="183"/>
      <c r="P10" s="183"/>
      <c r="Q10" s="183"/>
      <c r="R10" s="183"/>
      <c r="S10" s="183"/>
      <c r="T10" s="183"/>
      <c r="U10" s="183"/>
      <c r="V10" s="211"/>
      <c r="W10" s="211"/>
      <c r="X10" s="211"/>
      <c r="Y10" s="211"/>
      <c r="Z10" s="211"/>
      <c r="AA10" s="211"/>
      <c r="AB10" s="211"/>
      <c r="AC10" s="211"/>
      <c r="AD10" s="211"/>
      <c r="AE10" s="211"/>
      <c r="AF10" s="211"/>
    </row>
    <row r="11" spans="1:32" ht="15.95" customHeight="1" outlineLevel="1">
      <c r="A11" s="302"/>
      <c r="B11" s="59" t="s">
        <v>20</v>
      </c>
      <c r="C11" s="409" t="s">
        <v>351</v>
      </c>
      <c r="D11" s="409">
        <f>'Balance Energético (u.físicas)'!$N50</f>
        <v>1.8297265049999998</v>
      </c>
      <c r="E11" s="409">
        <f>'Balance Energético (u.físicas)'!$N51</f>
        <v>0</v>
      </c>
      <c r="F11" s="409">
        <f>'Balance Energético (u.físicas)'!$N52</f>
        <v>361.54890704500002</v>
      </c>
      <c r="G11" s="409">
        <f>'Balance Energético (u.físicas)'!$N53</f>
        <v>0</v>
      </c>
      <c r="H11" s="409">
        <f>'Balance Energético (u.físicas)'!$N54</f>
        <v>0</v>
      </c>
      <c r="I11" s="59">
        <f t="shared" ref="I11:I31" si="0">SUM(D11:H11)</f>
        <v>363.37863355000002</v>
      </c>
      <c r="K11" s="80"/>
      <c r="L11" s="183"/>
      <c r="M11" s="183"/>
      <c r="N11" s="183"/>
      <c r="O11" s="183"/>
      <c r="P11" s="183"/>
      <c r="Q11" s="183"/>
      <c r="R11" s="183"/>
      <c r="S11" s="183"/>
      <c r="T11" s="183"/>
      <c r="U11" s="183"/>
      <c r="V11" s="211"/>
      <c r="W11" s="211"/>
      <c r="X11" s="211"/>
      <c r="Y11" s="211"/>
      <c r="Z11" s="211"/>
      <c r="AA11" s="211"/>
      <c r="AB11" s="211"/>
      <c r="AC11" s="211"/>
      <c r="AD11" s="211"/>
      <c r="AE11" s="211"/>
      <c r="AF11" s="211"/>
    </row>
    <row r="12" spans="1:32" ht="15.95" customHeight="1" outlineLevel="1">
      <c r="A12" s="302"/>
      <c r="B12" s="59" t="s">
        <v>21</v>
      </c>
      <c r="C12" s="409" t="s">
        <v>358</v>
      </c>
      <c r="D12" s="409">
        <f>'Balance Energético (u.físicas)'!$O50</f>
        <v>4532.4674201865737</v>
      </c>
      <c r="E12" s="409">
        <f>'Balance Energético (u.físicas)'!$O51</f>
        <v>0</v>
      </c>
      <c r="F12" s="409">
        <f>'Balance Energético (u.físicas)'!$O52</f>
        <v>0.30280967300000006</v>
      </c>
      <c r="G12" s="409">
        <f>'Balance Energético (u.físicas)'!$O53</f>
        <v>0.52519999999999989</v>
      </c>
      <c r="H12" s="409">
        <f>'Balance Energético (u.físicas)'!$O54</f>
        <v>0</v>
      </c>
      <c r="I12" s="59">
        <f t="shared" si="0"/>
        <v>4533.2954298595741</v>
      </c>
      <c r="K12" s="305"/>
      <c r="L12" s="183"/>
      <c r="M12" s="183"/>
      <c r="N12" s="183"/>
      <c r="O12" s="183"/>
      <c r="P12" s="183"/>
      <c r="Q12" s="183"/>
      <c r="R12" s="183"/>
      <c r="S12" s="183"/>
      <c r="T12" s="183"/>
      <c r="U12" s="183"/>
      <c r="V12" s="211"/>
      <c r="W12" s="211"/>
      <c r="X12" s="211"/>
      <c r="Y12" s="211"/>
      <c r="Z12" s="211"/>
      <c r="AA12" s="211"/>
      <c r="AB12" s="211"/>
      <c r="AC12" s="211"/>
      <c r="AD12" s="211"/>
      <c r="AE12" s="211"/>
      <c r="AF12" s="211"/>
    </row>
    <row r="13" spans="1:32" ht="15.95" customHeight="1" outlineLevel="1">
      <c r="A13" s="302"/>
      <c r="B13" s="59" t="s">
        <v>22</v>
      </c>
      <c r="C13" s="409" t="s">
        <v>358</v>
      </c>
      <c r="D13" s="409">
        <f>'Balance Energético (u.físicas)'!$P50</f>
        <v>8.0978349999999999</v>
      </c>
      <c r="E13" s="409">
        <f>'Balance Energético (u.físicas)'!$P51</f>
        <v>0</v>
      </c>
      <c r="F13" s="409">
        <f>'Balance Energético (u.físicas)'!$P52</f>
        <v>0.11201</v>
      </c>
      <c r="G13" s="409">
        <f>'Balance Energético (u.físicas)'!$P53</f>
        <v>0</v>
      </c>
      <c r="H13" s="409">
        <f>'Balance Energético (u.físicas)'!$P54</f>
        <v>0</v>
      </c>
      <c r="I13" s="59">
        <f t="shared" si="0"/>
        <v>8.2098449999999996</v>
      </c>
      <c r="J13" s="344"/>
      <c r="K13" s="305"/>
      <c r="L13" s="183"/>
      <c r="M13" s="183"/>
      <c r="N13" s="183"/>
      <c r="O13" s="183"/>
      <c r="P13" s="183"/>
      <c r="Q13" s="183"/>
      <c r="R13" s="183"/>
      <c r="S13" s="183"/>
      <c r="T13" s="183"/>
      <c r="U13" s="183"/>
      <c r="V13" s="211"/>
      <c r="W13" s="211"/>
      <c r="X13" s="211"/>
      <c r="Y13" s="211"/>
      <c r="Z13" s="211"/>
      <c r="AA13" s="211"/>
      <c r="AB13" s="211"/>
      <c r="AC13" s="211"/>
      <c r="AD13" s="211"/>
      <c r="AE13" s="211"/>
      <c r="AF13" s="211"/>
    </row>
    <row r="14" spans="1:32" ht="15.95" customHeight="1" outlineLevel="1">
      <c r="A14" s="302"/>
      <c r="B14" s="59" t="s">
        <v>23</v>
      </c>
      <c r="C14" s="409" t="s">
        <v>351</v>
      </c>
      <c r="D14" s="409">
        <f>'Balance Energético (u.físicas)'!$Q50</f>
        <v>23.139234999999999</v>
      </c>
      <c r="E14" s="409">
        <f>'Balance Energético (u.físicas)'!$Q51</f>
        <v>0</v>
      </c>
      <c r="F14" s="409">
        <f>'Balance Energético (u.físicas)'!$Q52</f>
        <v>0.15077500000000005</v>
      </c>
      <c r="G14" s="409">
        <f>'Balance Energético (u.físicas)'!$Q53</f>
        <v>0.11146135000000001</v>
      </c>
      <c r="H14" s="409">
        <f>'Balance Energético (u.físicas)'!$Q54</f>
        <v>3.9933999999999997E-2</v>
      </c>
      <c r="I14" s="59">
        <f t="shared" si="0"/>
        <v>23.441405349999997</v>
      </c>
      <c r="J14" s="344"/>
      <c r="K14" s="345"/>
    </row>
    <row r="15" spans="1:32" ht="15.95" customHeight="1" outlineLevel="1">
      <c r="A15" s="302"/>
      <c r="B15" s="59" t="s">
        <v>24</v>
      </c>
      <c r="C15" s="409" t="s">
        <v>358</v>
      </c>
      <c r="D15" s="409">
        <f>'Balance Energético (u.físicas)'!$R50</f>
        <v>2.5999999999999995E-2</v>
      </c>
      <c r="E15" s="409">
        <f>'Balance Energético (u.físicas)'!$R51</f>
        <v>0</v>
      </c>
      <c r="F15" s="409">
        <f>'Balance Energético (u.físicas)'!$R52</f>
        <v>0</v>
      </c>
      <c r="G15" s="409">
        <f>'Balance Energético (u.físicas)'!$R53</f>
        <v>8.1226070000000021</v>
      </c>
      <c r="H15" s="409">
        <f>'Balance Energético (u.físicas)'!$R54</f>
        <v>0</v>
      </c>
      <c r="I15" s="59">
        <f t="shared" si="0"/>
        <v>8.1486070000000019</v>
      </c>
      <c r="J15" s="344"/>
      <c r="K15" s="345"/>
    </row>
    <row r="16" spans="1:32" ht="15.95" customHeight="1" outlineLevel="1">
      <c r="A16" s="302"/>
      <c r="B16" s="59" t="s">
        <v>25</v>
      </c>
      <c r="C16" s="409" t="s">
        <v>358</v>
      </c>
      <c r="D16" s="409">
        <f>'Balance Energético (u.físicas)'!$S50</f>
        <v>8.3000000000000004E-2</v>
      </c>
      <c r="E16" s="409">
        <f>'Balance Energético (u.físicas)'!$S51</f>
        <v>0</v>
      </c>
      <c r="F16" s="409">
        <f>'Balance Energético (u.físicas)'!$S52</f>
        <v>0</v>
      </c>
      <c r="G16" s="409">
        <f>'Balance Energético (u.físicas)'!$S53</f>
        <v>1288.6130760000005</v>
      </c>
      <c r="H16" s="409">
        <f>'Balance Energético (u.físicas)'!$S54</f>
        <v>0</v>
      </c>
      <c r="I16" s="59">
        <f t="shared" si="0"/>
        <v>1288.6960760000006</v>
      </c>
      <c r="J16" s="344"/>
      <c r="K16" s="345"/>
    </row>
    <row r="17" spans="1:11" ht="15.95" customHeight="1" outlineLevel="1">
      <c r="A17" s="302"/>
      <c r="B17" s="59" t="s">
        <v>26</v>
      </c>
      <c r="C17" s="409" t="s">
        <v>358</v>
      </c>
      <c r="D17" s="409">
        <f>'Balance Energético (u.físicas)'!$T50</f>
        <v>0</v>
      </c>
      <c r="E17" s="409">
        <f>'Balance Energético (u.físicas)'!$T51</f>
        <v>0</v>
      </c>
      <c r="F17" s="409">
        <f>'Balance Energético (u.físicas)'!$T52</f>
        <v>0</v>
      </c>
      <c r="G17" s="409">
        <f>'Balance Energético (u.físicas)'!$T53</f>
        <v>0</v>
      </c>
      <c r="H17" s="409">
        <f>'Balance Energético (u.físicas)'!$T544</f>
        <v>0</v>
      </c>
      <c r="I17" s="409">
        <f t="shared" si="0"/>
        <v>0</v>
      </c>
      <c r="J17" s="344"/>
      <c r="K17" s="346"/>
    </row>
    <row r="18" spans="1:11" ht="15.95" customHeight="1" outlineLevel="1">
      <c r="A18" s="302"/>
      <c r="B18" s="59" t="s">
        <v>27</v>
      </c>
      <c r="C18" s="409" t="s">
        <v>358</v>
      </c>
      <c r="D18" s="409">
        <f>'Balance Energético (u.físicas)'!$U50</f>
        <v>0</v>
      </c>
      <c r="E18" s="409">
        <f>'Balance Energético (u.físicas)'!$U51</f>
        <v>0</v>
      </c>
      <c r="F18" s="409">
        <f>'Balance Energético (u.físicas)'!$U52</f>
        <v>0</v>
      </c>
      <c r="G18" s="409">
        <f>'Balance Energético (u.físicas)'!$U53</f>
        <v>0</v>
      </c>
      <c r="H18" s="409">
        <f>'Balance Energético (u.físicas)'!$U54</f>
        <v>0</v>
      </c>
      <c r="I18" s="409">
        <f t="shared" si="0"/>
        <v>0</v>
      </c>
      <c r="J18" s="344"/>
      <c r="K18" s="345"/>
    </row>
    <row r="19" spans="1:11" ht="15.95" customHeight="1" outlineLevel="1">
      <c r="A19" s="302"/>
      <c r="B19" s="59" t="s">
        <v>28</v>
      </c>
      <c r="C19" s="409" t="s">
        <v>351</v>
      </c>
      <c r="D19" s="409">
        <f>'Balance Energético (u.físicas)'!$V50</f>
        <v>0</v>
      </c>
      <c r="E19" s="409">
        <f>'Balance Energético (u.físicas)'!$V51</f>
        <v>0</v>
      </c>
      <c r="F19" s="409">
        <f>'Balance Energético (u.físicas)'!$V52</f>
        <v>0</v>
      </c>
      <c r="G19" s="409">
        <f>'Balance Energético (u.físicas)'!$V53</f>
        <v>0</v>
      </c>
      <c r="H19" s="409">
        <f>'Balance Energético (u.físicas)'!$V54</f>
        <v>0</v>
      </c>
      <c r="I19" s="409">
        <f t="shared" si="0"/>
        <v>0</v>
      </c>
      <c r="J19" s="344"/>
      <c r="K19" s="345"/>
    </row>
    <row r="20" spans="1:11" outlineLevel="1">
      <c r="A20" s="302"/>
      <c r="B20" s="59" t="s">
        <v>93</v>
      </c>
      <c r="C20" s="409" t="s">
        <v>351</v>
      </c>
      <c r="D20" s="409">
        <f>'Balance Energético (u.físicas)'!$W50</f>
        <v>0</v>
      </c>
      <c r="E20" s="409">
        <f>'Balance Energético (u.físicas)'!$W51</f>
        <v>0</v>
      </c>
      <c r="F20" s="409">
        <f>'Balance Energético (u.físicas)'!$W52</f>
        <v>0</v>
      </c>
      <c r="G20" s="409">
        <f>'Balance Energético (u.físicas)'!$W53</f>
        <v>0</v>
      </c>
      <c r="H20" s="409">
        <f>'Balance Energético (u.físicas)'!$W54</f>
        <v>0</v>
      </c>
      <c r="I20" s="409">
        <f t="shared" si="0"/>
        <v>0</v>
      </c>
      <c r="J20" s="344"/>
      <c r="K20" s="345"/>
    </row>
    <row r="21" spans="1:11">
      <c r="A21" s="302"/>
      <c r="B21" s="136" t="s">
        <v>6</v>
      </c>
      <c r="C21" s="426" t="s">
        <v>354</v>
      </c>
      <c r="D21" s="62">
        <f>'Balance Energético (u.físicas)'!$X50</f>
        <v>65.003396999999993</v>
      </c>
      <c r="E21" s="62">
        <f>'Balance Energético (u.físicas)'!$X51</f>
        <v>457.09655300000009</v>
      </c>
      <c r="F21" s="62">
        <f>'Balance Energético (u.físicas)'!$X52</f>
        <v>20.251089</v>
      </c>
      <c r="G21" s="136">
        <f>'Balance Energético (u.físicas)'!$X53</f>
        <v>0</v>
      </c>
      <c r="H21" s="136">
        <f>'Balance Energético (u.físicas)'!$X54</f>
        <v>421.14302360799996</v>
      </c>
      <c r="I21" s="136">
        <f t="shared" si="0"/>
        <v>963.49406260799992</v>
      </c>
      <c r="J21" s="347"/>
      <c r="K21" s="213"/>
    </row>
    <row r="22" spans="1:11">
      <c r="A22" s="302"/>
      <c r="B22" s="136" t="s">
        <v>30</v>
      </c>
      <c r="C22" s="426" t="s">
        <v>351</v>
      </c>
      <c r="D22" s="62">
        <f>'Balance Energético (u.físicas)'!$Y50</f>
        <v>0</v>
      </c>
      <c r="E22" s="62">
        <f>'Balance Energético (u.físicas)'!$Y51</f>
        <v>0</v>
      </c>
      <c r="F22" s="62">
        <f>'Balance Energético (u.físicas)'!$Y52</f>
        <v>0</v>
      </c>
      <c r="G22" s="136">
        <f>'Balance Energético (u.físicas)'!$Y53</f>
        <v>0</v>
      </c>
      <c r="H22" s="136">
        <f>'Balance Energético (u.físicas)'!$Y544</f>
        <v>0</v>
      </c>
      <c r="I22" s="136">
        <f t="shared" si="0"/>
        <v>0</v>
      </c>
      <c r="J22" s="347"/>
      <c r="K22" s="213"/>
    </row>
    <row r="23" spans="1:11" ht="14.25">
      <c r="A23" s="302"/>
      <c r="B23" s="136" t="s">
        <v>31</v>
      </c>
      <c r="C23" s="426" t="s">
        <v>358</v>
      </c>
      <c r="D23" s="62">
        <f>'Balance Energético (u.físicas)'!$Z50</f>
        <v>0</v>
      </c>
      <c r="E23" s="62">
        <f>'Balance Energético (u.físicas)'!$Z51</f>
        <v>0</v>
      </c>
      <c r="F23" s="62">
        <f>'Balance Energético (u.físicas)'!$Z52</f>
        <v>0</v>
      </c>
      <c r="G23" s="136">
        <f>'Balance Energético (u.físicas)'!$Z53</f>
        <v>0</v>
      </c>
      <c r="H23" s="136">
        <f>'Balance Energético (u.físicas)'!$Z54</f>
        <v>0</v>
      </c>
      <c r="I23" s="136">
        <f t="shared" si="0"/>
        <v>0</v>
      </c>
      <c r="J23" s="344"/>
      <c r="K23" s="345"/>
    </row>
    <row r="24" spans="1:11" ht="14.25">
      <c r="A24" s="302"/>
      <c r="B24" s="136" t="s">
        <v>32</v>
      </c>
      <c r="C24" s="426" t="s">
        <v>358</v>
      </c>
      <c r="D24" s="62">
        <f>'Balance Energético (u.físicas)'!$AA50</f>
        <v>0</v>
      </c>
      <c r="E24" s="62">
        <f>'Balance Energético (u.físicas)'!$AA51</f>
        <v>0</v>
      </c>
      <c r="F24" s="62">
        <f>'Balance Energético (u.físicas)'!$AA52</f>
        <v>0</v>
      </c>
      <c r="G24" s="136">
        <f>'Balance Energético (u.físicas)'!$AA53</f>
        <v>0</v>
      </c>
      <c r="H24" s="136">
        <f>'Balance Energético (u.físicas)'!$AA54</f>
        <v>0</v>
      </c>
      <c r="I24" s="136">
        <f t="shared" si="0"/>
        <v>0</v>
      </c>
      <c r="J24" s="348"/>
      <c r="K24" s="303"/>
    </row>
    <row r="25" spans="1:11" ht="14.25">
      <c r="A25" s="302"/>
      <c r="B25" s="136" t="s">
        <v>95</v>
      </c>
      <c r="C25" s="426" t="s">
        <v>358</v>
      </c>
      <c r="D25" s="62">
        <f>'Balance Energético (u.físicas)'!$AB50</f>
        <v>0</v>
      </c>
      <c r="E25" s="62">
        <f>'Balance Energético (u.físicas)'!$AB51</f>
        <v>0</v>
      </c>
      <c r="F25" s="62">
        <f>'Balance Energético (u.físicas)'!$AB52</f>
        <v>0</v>
      </c>
      <c r="G25" s="136">
        <f>'Balance Energético (u.físicas)'!$AB53</f>
        <v>0</v>
      </c>
      <c r="H25" s="136">
        <f>'Balance Energético (u.físicas)'!$AB54</f>
        <v>0</v>
      </c>
      <c r="I25" s="136">
        <f t="shared" si="0"/>
        <v>0</v>
      </c>
      <c r="J25" s="348"/>
      <c r="K25" s="303"/>
    </row>
    <row r="26" spans="1:11" ht="14.25">
      <c r="A26" s="303"/>
      <c r="B26" s="136" t="s">
        <v>8</v>
      </c>
      <c r="C26" s="426" t="s">
        <v>359</v>
      </c>
      <c r="D26" s="62">
        <f>'Balance Energético (u.físicas)'!$AC50</f>
        <v>0</v>
      </c>
      <c r="E26" s="62">
        <f>'Balance Energético (u.físicas)'!$AC51</f>
        <v>0</v>
      </c>
      <c r="F26" s="62">
        <f>'Balance Energético (u.físicas)'!$AC52</f>
        <v>0</v>
      </c>
      <c r="G26" s="136">
        <f>'Balance Energético (u.físicas)'!$AC53</f>
        <v>0</v>
      </c>
      <c r="H26" s="136">
        <f>'Balance Energético (u.físicas)'!$AC544</f>
        <v>0</v>
      </c>
      <c r="I26" s="136">
        <f t="shared" si="0"/>
        <v>0</v>
      </c>
      <c r="J26" s="348"/>
      <c r="K26" s="303"/>
    </row>
    <row r="27" spans="1:11">
      <c r="A27" s="303"/>
      <c r="B27" s="136" t="s">
        <v>9</v>
      </c>
      <c r="C27" s="426" t="s">
        <v>351</v>
      </c>
      <c r="D27" s="62">
        <f>'Balance Energético (u.físicas)'!$AD50</f>
        <v>0</v>
      </c>
      <c r="E27" s="62">
        <f>'Balance Energético (u.físicas)'!$AD51</f>
        <v>0</v>
      </c>
      <c r="F27" s="62">
        <f>'Balance Energético (u.físicas)'!$AD52</f>
        <v>0</v>
      </c>
      <c r="G27" s="136">
        <f>'Balance Energético (u.físicas)'!$AD53</f>
        <v>0</v>
      </c>
      <c r="H27" s="136">
        <f>'Balance Energético (u.físicas)'!$AD54</f>
        <v>0</v>
      </c>
      <c r="I27" s="136">
        <f t="shared" si="0"/>
        <v>0</v>
      </c>
      <c r="J27" s="348"/>
      <c r="K27" s="303"/>
    </row>
    <row r="28" spans="1:11" ht="14.25">
      <c r="A28" s="304"/>
      <c r="B28" s="136" t="s">
        <v>12</v>
      </c>
      <c r="C28" s="426" t="s">
        <v>359</v>
      </c>
      <c r="D28" s="62">
        <f>'Balance Energético (u.físicas)'!$E50</f>
        <v>19.629716999999999</v>
      </c>
      <c r="E28" s="62">
        <f>'Balance Energético (u.físicas)'!$E51</f>
        <v>0</v>
      </c>
      <c r="F28" s="62">
        <f>'Balance Energético (u.físicas)'!$E52</f>
        <v>0</v>
      </c>
      <c r="G28" s="136">
        <f>'Balance Energético (u.físicas)'!$E53</f>
        <v>0</v>
      </c>
      <c r="H28" s="136">
        <f>'Balance Energético (u.físicas)'!$E544</f>
        <v>0</v>
      </c>
      <c r="I28" s="136">
        <f t="shared" si="0"/>
        <v>19.629716999999999</v>
      </c>
      <c r="J28" s="349"/>
    </row>
    <row r="29" spans="1:11">
      <c r="A29" s="304"/>
      <c r="B29" s="136" t="s">
        <v>13</v>
      </c>
      <c r="C29" s="426" t="s">
        <v>351</v>
      </c>
      <c r="D29" s="62">
        <f>'Balance Energético (u.físicas)'!$F50</f>
        <v>0</v>
      </c>
      <c r="E29" s="62">
        <f>'Balance Energético (u.físicas)'!$F51</f>
        <v>0</v>
      </c>
      <c r="F29" s="62">
        <f>'Balance Energético (u.físicas)'!$F52</f>
        <v>0</v>
      </c>
      <c r="G29" s="136">
        <f>'Balance Energético (u.físicas)'!$F53</f>
        <v>0</v>
      </c>
      <c r="H29" s="136">
        <f>'Balance Energético (u.físicas)'!$F544</f>
        <v>0</v>
      </c>
      <c r="I29" s="136">
        <f t="shared" si="0"/>
        <v>0</v>
      </c>
      <c r="J29" s="349"/>
    </row>
    <row r="30" spans="1:11">
      <c r="A30" s="304"/>
      <c r="B30" s="136" t="s">
        <v>82</v>
      </c>
      <c r="C30" s="426" t="s">
        <v>351</v>
      </c>
      <c r="D30" s="62">
        <f>'Balance Energético (u.físicas)'!$G50</f>
        <v>0</v>
      </c>
      <c r="E30" s="62">
        <f>'Balance Energético (u.físicas)'!$G51</f>
        <v>0</v>
      </c>
      <c r="F30" s="62">
        <f>'Balance Energético (u.físicas)'!$G52</f>
        <v>0</v>
      </c>
      <c r="G30" s="136">
        <f>'Balance Energético (u.físicas)'!$G53</f>
        <v>0</v>
      </c>
      <c r="H30" s="136">
        <f>'Balance Energético (u.físicas)'!$G544</f>
        <v>0</v>
      </c>
      <c r="I30" s="136">
        <f t="shared" si="0"/>
        <v>0</v>
      </c>
      <c r="J30" s="349"/>
    </row>
    <row r="31" spans="1:11" ht="14.25">
      <c r="A31" s="304"/>
      <c r="B31" s="136" t="s">
        <v>18</v>
      </c>
      <c r="C31" s="426" t="s">
        <v>359</v>
      </c>
      <c r="D31" s="62">
        <f>'Balance Energético (u.físicas)'!$K50</f>
        <v>0</v>
      </c>
      <c r="E31" s="62">
        <f>'Balance Energético (u.físicas)'!$K51</f>
        <v>0</v>
      </c>
      <c r="F31" s="62">
        <f>'Balance Energético (u.físicas)'!$K52</f>
        <v>0</v>
      </c>
      <c r="G31" s="136">
        <f>'Balance Energético (u.físicas)'!$K53</f>
        <v>0</v>
      </c>
      <c r="H31" s="136">
        <f>'Balance Energético (u.físicas)'!$K544</f>
        <v>0</v>
      </c>
      <c r="I31" s="136">
        <f t="shared" si="0"/>
        <v>0</v>
      </c>
      <c r="J31" s="349"/>
    </row>
    <row r="32" spans="1:11">
      <c r="A32" s="304"/>
      <c r="B32" s="304"/>
      <c r="C32" s="304"/>
      <c r="D32" s="304"/>
      <c r="E32" s="304"/>
      <c r="F32" s="304"/>
      <c r="G32" s="304"/>
      <c r="H32" s="304"/>
      <c r="I32" s="304"/>
    </row>
    <row r="33" spans="1:9">
      <c r="A33" s="304"/>
      <c r="B33" s="68" t="s">
        <v>360</v>
      </c>
      <c r="C33" s="304"/>
      <c r="D33" s="304"/>
      <c r="E33" s="304"/>
      <c r="F33" s="304"/>
      <c r="G33" s="304"/>
      <c r="H33" s="304"/>
      <c r="I33" s="304"/>
    </row>
    <row r="34" spans="1:9">
      <c r="A34" s="304"/>
      <c r="B34" s="68" t="s">
        <v>259</v>
      </c>
      <c r="C34" s="304"/>
      <c r="D34" s="304"/>
      <c r="E34" s="304"/>
      <c r="F34" s="304"/>
      <c r="G34" s="304"/>
      <c r="H34" s="304"/>
      <c r="I34" s="304"/>
    </row>
    <row r="35" spans="1:9">
      <c r="A35" s="304"/>
      <c r="B35" s="68" t="s">
        <v>434</v>
      </c>
      <c r="C35" s="304"/>
      <c r="D35" s="304"/>
      <c r="E35" s="304"/>
      <c r="F35" s="304"/>
      <c r="G35" s="304"/>
      <c r="H35" s="304"/>
      <c r="I35" s="304"/>
    </row>
    <row r="36" spans="1:9">
      <c r="A36" s="304"/>
      <c r="B36" s="68"/>
      <c r="C36" s="304"/>
      <c r="D36" s="304"/>
      <c r="E36" s="304"/>
      <c r="F36" s="304"/>
      <c r="G36" s="304"/>
      <c r="H36" s="304"/>
      <c r="I36" s="304"/>
    </row>
    <row r="37" spans="1:9">
      <c r="A37" s="304"/>
      <c r="B37" s="304"/>
      <c r="C37" s="304"/>
      <c r="D37" s="304"/>
      <c r="E37" s="304"/>
      <c r="F37" s="304"/>
      <c r="G37" s="304"/>
      <c r="H37" s="304"/>
      <c r="I37" s="304"/>
    </row>
    <row r="38" spans="1:9">
      <c r="A38" s="304"/>
      <c r="B38" s="304"/>
      <c r="C38" s="304"/>
      <c r="D38" s="304"/>
      <c r="E38" s="304"/>
      <c r="F38" s="304"/>
      <c r="G38" s="304"/>
      <c r="H38" s="304"/>
      <c r="I38" s="304"/>
    </row>
    <row r="39" spans="1:9" s="304" customFormat="1"/>
    <row r="40" spans="1:9" s="304" customFormat="1"/>
    <row r="41" spans="1:9" s="304" customFormat="1"/>
    <row r="42" spans="1:9" s="304" customFormat="1"/>
    <row r="43" spans="1:9" s="304" customFormat="1"/>
    <row r="44" spans="1:9" s="304" customFormat="1"/>
    <row r="45" spans="1:9" s="304" customFormat="1"/>
    <row r="46" spans="1:9" s="304" customFormat="1"/>
    <row r="47" spans="1:9" s="304" customFormat="1"/>
    <row r="48" spans="1:9" s="304" customFormat="1"/>
    <row r="49" s="304" customFormat="1"/>
    <row r="50" s="304" customFormat="1"/>
    <row r="51" s="304" customFormat="1"/>
    <row r="52" s="304" customFormat="1"/>
    <row r="53" s="304" customFormat="1"/>
    <row r="54" s="304" customFormat="1"/>
    <row r="55" s="304" customFormat="1"/>
    <row r="56" s="304" customFormat="1"/>
    <row r="57" s="304" customFormat="1"/>
    <row r="58" s="304" customFormat="1"/>
    <row r="59" s="304" customFormat="1"/>
    <row r="60" s="304" customFormat="1"/>
    <row r="61" s="304" customFormat="1"/>
    <row r="62" s="304" customFormat="1"/>
    <row r="63" s="304" customFormat="1"/>
    <row r="64" s="304" customFormat="1"/>
    <row r="65" spans="4:9" s="304" customFormat="1"/>
    <row r="66" spans="4:9" s="304" customFormat="1"/>
    <row r="67" spans="4:9" s="304" customFormat="1"/>
    <row r="68" spans="4:9">
      <c r="D68" s="304"/>
      <c r="E68" s="304"/>
      <c r="F68" s="304"/>
      <c r="G68" s="304"/>
      <c r="H68" s="304"/>
      <c r="I68" s="304"/>
    </row>
    <row r="69" spans="4:9">
      <c r="D69" s="304"/>
      <c r="E69" s="304"/>
      <c r="F69" s="304"/>
      <c r="G69" s="304"/>
      <c r="H69" s="304"/>
      <c r="I69" s="304"/>
    </row>
    <row r="70" spans="4:9">
      <c r="D70" s="304"/>
      <c r="E70" s="304"/>
      <c r="F70" s="304"/>
      <c r="G70" s="304"/>
      <c r="H70" s="304"/>
      <c r="I70" s="304"/>
    </row>
    <row r="71" spans="4:9">
      <c r="D71" s="304"/>
      <c r="E71" s="304"/>
      <c r="F71" s="304"/>
      <c r="G71" s="304"/>
      <c r="H71" s="304"/>
      <c r="I71" s="304"/>
    </row>
    <row r="72" spans="4:9">
      <c r="D72" s="304"/>
      <c r="E72" s="304"/>
      <c r="F72" s="304"/>
      <c r="G72" s="304"/>
      <c r="H72" s="304"/>
      <c r="I72" s="304"/>
    </row>
    <row r="73" spans="4:9">
      <c r="D73" s="304"/>
      <c r="E73" s="304"/>
      <c r="F73" s="304"/>
      <c r="G73" s="304"/>
      <c r="H73" s="304"/>
      <c r="I73" s="304"/>
    </row>
    <row r="74" spans="4:9">
      <c r="D74" s="304"/>
      <c r="E74" s="304"/>
      <c r="F74" s="304"/>
      <c r="G74" s="304"/>
      <c r="H74" s="304"/>
      <c r="I74" s="304"/>
    </row>
    <row r="75" spans="4:9">
      <c r="D75" s="304"/>
      <c r="E75" s="304"/>
      <c r="F75" s="304"/>
      <c r="G75" s="304"/>
      <c r="H75" s="304"/>
      <c r="I75" s="304"/>
    </row>
  </sheetData>
  <hyperlinks>
    <hyperlink ref="B6" location="Índice!A1" display="VOLVER A INDICE"/>
  </hyperlinks>
  <pageMargins left="0.75" right="0.75" top="1" bottom="1" header="0" footer="0"/>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tabColor theme="6" tint="0.39997558519241921"/>
  </sheetPr>
  <dimension ref="A1:AN43"/>
  <sheetViews>
    <sheetView zoomScaleNormal="100" workbookViewId="0">
      <selection activeCell="B2" sqref="B2"/>
    </sheetView>
  </sheetViews>
  <sheetFormatPr baseColWidth="10" defaultRowHeight="12.75" outlineLevelRow="1"/>
  <cols>
    <col min="1" max="1" width="1.85546875" style="353" customWidth="1"/>
    <col min="2" max="2" width="31.140625" style="353" customWidth="1"/>
    <col min="3" max="3" width="11.85546875" style="353" bestFit="1" customWidth="1"/>
    <col min="4" max="4" width="11.5703125" style="353" bestFit="1" customWidth="1"/>
    <col min="5" max="5" width="11.28515625" style="353" customWidth="1"/>
    <col min="6" max="6" width="10.140625" style="353" customWidth="1"/>
    <col min="7" max="7" width="13.85546875" style="353" bestFit="1" customWidth="1"/>
    <col min="8" max="8" width="12.42578125" style="353" bestFit="1" customWidth="1"/>
    <col min="9" max="9" width="14.85546875" style="353" bestFit="1" customWidth="1"/>
    <col min="10" max="10" width="10.85546875" style="353" bestFit="1" customWidth="1"/>
    <col min="11" max="11" width="9.7109375" style="353" customWidth="1"/>
    <col min="12" max="12" width="10.140625" style="353" customWidth="1"/>
    <col min="13" max="13" width="11.5703125" style="353" bestFit="1" customWidth="1"/>
    <col min="14" max="14" width="11.7109375" style="353" bestFit="1" customWidth="1"/>
    <col min="15" max="16" width="11.42578125" style="353"/>
    <col min="17" max="17" width="12" style="353" customWidth="1"/>
    <col min="18" max="18" width="11.42578125" style="353"/>
    <col min="19" max="19" width="19.28515625" style="353" customWidth="1"/>
    <col min="20" max="20" width="19.42578125" style="353" customWidth="1"/>
    <col min="21" max="28" width="11.42578125" style="353"/>
    <col min="29" max="29" width="21.5703125" style="353" customWidth="1"/>
    <col min="30" max="16384" width="11.42578125" style="353"/>
  </cols>
  <sheetData>
    <row r="1" spans="1:40" ht="5.25" customHeight="1">
      <c r="A1" s="350"/>
      <c r="B1" s="351"/>
      <c r="C1" s="351"/>
      <c r="D1" s="351"/>
      <c r="E1" s="351"/>
      <c r="F1" s="351"/>
      <c r="G1" s="351"/>
      <c r="H1" s="351"/>
      <c r="I1" s="351"/>
      <c r="J1" s="351"/>
      <c r="K1" s="351"/>
      <c r="L1" s="351"/>
      <c r="M1" s="351"/>
      <c r="N1" s="351"/>
      <c r="O1" s="351"/>
      <c r="P1" s="351"/>
      <c r="Q1" s="351"/>
      <c r="R1" s="352"/>
    </row>
    <row r="2" spans="1:40" ht="15.95" customHeight="1">
      <c r="A2" s="350"/>
      <c r="B2" s="80" t="s">
        <v>272</v>
      </c>
      <c r="C2" s="80"/>
      <c r="D2" s="80"/>
      <c r="E2" s="80"/>
      <c r="F2" s="80"/>
      <c r="G2" s="80"/>
      <c r="H2" s="80"/>
      <c r="I2" s="80"/>
      <c r="J2" s="80"/>
      <c r="K2" s="80"/>
      <c r="L2" s="80"/>
      <c r="M2" s="80"/>
      <c r="N2" s="80"/>
      <c r="O2" s="80"/>
      <c r="P2" s="80"/>
      <c r="Q2" s="80"/>
      <c r="R2" s="354"/>
      <c r="S2" s="270" t="s">
        <v>2</v>
      </c>
    </row>
    <row r="3" spans="1:40" ht="15.95" customHeight="1">
      <c r="A3" s="350"/>
      <c r="B3" s="80" t="s">
        <v>56</v>
      </c>
      <c r="C3" s="80"/>
      <c r="D3" s="80"/>
      <c r="E3" s="80"/>
      <c r="F3" s="80"/>
      <c r="G3" s="80"/>
      <c r="H3" s="80"/>
      <c r="I3" s="80"/>
      <c r="J3" s="80"/>
      <c r="K3" s="80"/>
      <c r="L3" s="80"/>
      <c r="M3" s="80"/>
      <c r="N3" s="80"/>
      <c r="O3" s="80"/>
      <c r="P3" s="80"/>
      <c r="Q3" s="80"/>
      <c r="R3" s="354"/>
      <c r="S3" s="354"/>
    </row>
    <row r="4" spans="1:40" ht="15.95" customHeight="1">
      <c r="A4" s="350"/>
      <c r="B4" s="80" t="s">
        <v>428</v>
      </c>
      <c r="C4" s="80"/>
      <c r="D4" s="80"/>
      <c r="E4" s="80"/>
      <c r="F4" s="80"/>
      <c r="G4" s="80"/>
      <c r="H4" s="80"/>
      <c r="I4" s="80"/>
      <c r="J4" s="80"/>
      <c r="K4" s="80"/>
      <c r="L4" s="80"/>
      <c r="M4" s="80"/>
      <c r="N4" s="80"/>
      <c r="O4" s="80"/>
      <c r="P4" s="80"/>
      <c r="Q4" s="80"/>
      <c r="R4" s="354"/>
      <c r="S4" s="354"/>
    </row>
    <row r="5" spans="1:40" ht="15.95" customHeight="1">
      <c r="A5" s="350"/>
      <c r="B5" s="80" t="s">
        <v>345</v>
      </c>
      <c r="C5" s="80"/>
      <c r="D5" s="80"/>
      <c r="E5" s="80"/>
      <c r="F5" s="80"/>
      <c r="G5" s="80"/>
      <c r="H5" s="80"/>
      <c r="I5" s="80"/>
      <c r="J5" s="80"/>
      <c r="K5" s="80"/>
      <c r="L5" s="80"/>
      <c r="M5" s="80"/>
      <c r="N5" s="80"/>
      <c r="O5" s="80"/>
      <c r="P5" s="80"/>
      <c r="Q5" s="80"/>
      <c r="R5" s="354"/>
      <c r="S5" s="354"/>
    </row>
    <row r="6" spans="1:40" ht="15.95" customHeight="1">
      <c r="A6" s="350"/>
      <c r="B6" s="69" t="s">
        <v>2</v>
      </c>
      <c r="C6" s="80"/>
      <c r="D6" s="80"/>
      <c r="E6" s="80"/>
      <c r="F6" s="80"/>
      <c r="G6" s="80"/>
      <c r="H6" s="80"/>
      <c r="I6" s="80"/>
      <c r="J6" s="80"/>
      <c r="K6" s="80"/>
      <c r="L6" s="80"/>
      <c r="M6" s="80"/>
      <c r="O6" s="80"/>
      <c r="P6" s="80"/>
      <c r="Q6" s="80"/>
      <c r="R6" s="354"/>
    </row>
    <row r="7" spans="1:40" ht="15.95" customHeight="1">
      <c r="A7" s="350"/>
      <c r="C7" s="80"/>
      <c r="D7" s="80"/>
      <c r="E7" s="80"/>
      <c r="F7" s="80"/>
      <c r="G7" s="80"/>
      <c r="H7" s="80"/>
      <c r="I7" s="80"/>
      <c r="J7" s="80"/>
      <c r="K7" s="80"/>
      <c r="L7" s="80"/>
      <c r="M7" s="80"/>
      <c r="O7" s="80"/>
      <c r="P7" s="80"/>
      <c r="Q7" s="80"/>
    </row>
    <row r="8" spans="1:40" ht="15.95" customHeight="1">
      <c r="A8" s="350"/>
      <c r="B8" s="642" t="s">
        <v>79</v>
      </c>
      <c r="C8" s="642" t="s">
        <v>346</v>
      </c>
      <c r="D8" s="642" t="s">
        <v>57</v>
      </c>
      <c r="E8" s="642" t="s">
        <v>58</v>
      </c>
      <c r="F8" s="643" t="s">
        <v>59</v>
      </c>
      <c r="G8" s="642" t="s">
        <v>60</v>
      </c>
      <c r="H8" s="642" t="s">
        <v>61</v>
      </c>
      <c r="I8" s="642" t="s">
        <v>62</v>
      </c>
      <c r="J8" s="642" t="s">
        <v>63</v>
      </c>
      <c r="K8" s="642" t="s">
        <v>64</v>
      </c>
      <c r="L8" s="643" t="s">
        <v>65</v>
      </c>
      <c r="M8" s="643" t="s">
        <v>429</v>
      </c>
      <c r="N8" s="643" t="s">
        <v>430</v>
      </c>
      <c r="O8" s="643" t="s">
        <v>66</v>
      </c>
      <c r="P8" s="642" t="s">
        <v>67</v>
      </c>
      <c r="Q8" s="642" t="s">
        <v>96</v>
      </c>
      <c r="S8" s="183"/>
      <c r="T8" s="183"/>
      <c r="U8" s="183"/>
      <c r="V8" s="183"/>
      <c r="W8" s="183"/>
      <c r="X8" s="183"/>
      <c r="Y8" s="183"/>
      <c r="Z8" s="183"/>
      <c r="AA8" s="183"/>
      <c r="AB8" s="183"/>
      <c r="AC8" s="183"/>
      <c r="AD8" s="211"/>
      <c r="AE8" s="211"/>
      <c r="AF8" s="211"/>
      <c r="AG8" s="211"/>
      <c r="AH8" s="211"/>
      <c r="AI8" s="211"/>
      <c r="AJ8" s="211"/>
      <c r="AK8" s="211"/>
      <c r="AL8" s="211"/>
      <c r="AM8" s="211"/>
      <c r="AN8" s="211"/>
    </row>
    <row r="9" spans="1:40" ht="15.95" customHeight="1">
      <c r="A9" s="350"/>
      <c r="B9" s="642"/>
      <c r="C9" s="642"/>
      <c r="D9" s="642"/>
      <c r="E9" s="642"/>
      <c r="F9" s="643"/>
      <c r="G9" s="642"/>
      <c r="H9" s="642"/>
      <c r="I9" s="642"/>
      <c r="J9" s="642"/>
      <c r="K9" s="642"/>
      <c r="L9" s="643"/>
      <c r="M9" s="643"/>
      <c r="N9" s="643"/>
      <c r="O9" s="643"/>
      <c r="P9" s="642"/>
      <c r="Q9" s="642"/>
      <c r="R9" s="354"/>
      <c r="S9" s="183"/>
      <c r="T9" s="183"/>
      <c r="U9" s="183"/>
      <c r="V9" s="183"/>
      <c r="W9" s="183"/>
      <c r="X9" s="183"/>
      <c r="Y9" s="183"/>
      <c r="Z9" s="183"/>
      <c r="AA9" s="183"/>
      <c r="AB9" s="183"/>
      <c r="AC9" s="183"/>
      <c r="AD9" s="211"/>
      <c r="AE9" s="211"/>
      <c r="AF9" s="211"/>
      <c r="AG9" s="211"/>
      <c r="AH9" s="211"/>
      <c r="AI9" s="211"/>
      <c r="AJ9" s="211"/>
      <c r="AK9" s="211"/>
      <c r="AL9" s="211"/>
      <c r="AM9" s="211"/>
      <c r="AN9" s="211"/>
    </row>
    <row r="10" spans="1:40" ht="15.95" customHeight="1">
      <c r="A10" s="350"/>
      <c r="B10" s="483" t="s">
        <v>84</v>
      </c>
      <c r="C10" s="61"/>
      <c r="D10" s="61"/>
      <c r="E10" s="61"/>
      <c r="F10" s="61"/>
      <c r="G10" s="61"/>
      <c r="H10" s="414"/>
      <c r="I10" s="61"/>
      <c r="J10" s="61"/>
      <c r="K10" s="61"/>
      <c r="L10" s="61"/>
      <c r="M10" s="61"/>
      <c r="N10" s="61"/>
      <c r="O10" s="61"/>
      <c r="P10" s="135"/>
      <c r="Q10" s="135"/>
      <c r="R10" s="354"/>
      <c r="T10" s="183"/>
      <c r="U10" s="183"/>
      <c r="V10" s="183"/>
      <c r="W10" s="183"/>
      <c r="X10" s="183"/>
      <c r="Y10" s="183"/>
      <c r="Z10" s="183"/>
      <c r="AA10" s="183"/>
      <c r="AB10" s="183"/>
      <c r="AC10" s="183"/>
      <c r="AD10" s="211"/>
      <c r="AE10" s="211"/>
      <c r="AF10" s="211"/>
      <c r="AG10" s="211"/>
      <c r="AH10" s="211"/>
      <c r="AI10" s="211"/>
      <c r="AJ10" s="211"/>
      <c r="AK10" s="211"/>
      <c r="AL10" s="211"/>
      <c r="AM10" s="211"/>
      <c r="AN10" s="211"/>
    </row>
    <row r="11" spans="1:40" ht="15.95" customHeight="1" outlineLevel="1">
      <c r="A11" s="350"/>
      <c r="B11" s="400" t="s">
        <v>19</v>
      </c>
      <c r="C11" s="427" t="s">
        <v>358</v>
      </c>
      <c r="D11" s="409">
        <f>'Balance Energético (u.físicas)'!$M36</f>
        <v>1764.9004624659667</v>
      </c>
      <c r="E11" s="409">
        <f>'Balance Energético (u.físicas)'!$M37</f>
        <v>68.366464490000013</v>
      </c>
      <c r="F11" s="409">
        <f>'Balance Energético (u.físicas)'!$M38</f>
        <v>57.493387500000011</v>
      </c>
      <c r="G11" s="409">
        <f>'Balance Energético (u.físicas)'!$M39</f>
        <v>25.067188510636264</v>
      </c>
      <c r="H11" s="409">
        <f>'Balance Energético (u.físicas)'!$M40</f>
        <v>8.2691884379999987</v>
      </c>
      <c r="I11" s="409">
        <f>'Balance Energético (u.físicas)'!$M41</f>
        <v>4.8500000000000019E-3</v>
      </c>
      <c r="J11" s="409">
        <f>'Balance Energético (u.físicas)'!$M42</f>
        <v>3.8019355439999991</v>
      </c>
      <c r="K11" s="409">
        <f>'Balance Energético (u.físicas)'!$M43</f>
        <v>0.65702293000000012</v>
      </c>
      <c r="L11" s="409">
        <f>'Balance Energético (u.físicas)'!$M44</f>
        <v>169.08551065700004</v>
      </c>
      <c r="M11" s="409">
        <f>'Balance Energético (u.físicas)'!$M45</f>
        <v>114.52975399509151</v>
      </c>
      <c r="N11" s="409">
        <f>'Balance Energético (u.físicas)'!$M46</f>
        <v>205.73188433964674</v>
      </c>
      <c r="O11" s="409">
        <f>'Balance Energético (u.físicas)'!$M47</f>
        <v>618.07194669453168</v>
      </c>
      <c r="P11" s="59">
        <f>'Balance Energético (u.físicas)'!$M48</f>
        <v>420.49347384104027</v>
      </c>
      <c r="Q11" s="59">
        <f>SUM(D11:P11)</f>
        <v>3456.4730694059131</v>
      </c>
      <c r="R11" s="355"/>
      <c r="T11" s="183"/>
      <c r="U11" s="183"/>
      <c r="V11" s="183"/>
      <c r="W11" s="183"/>
      <c r="X11" s="183"/>
      <c r="Y11" s="183"/>
      <c r="Z11" s="183"/>
      <c r="AA11" s="183"/>
      <c r="AB11" s="183"/>
      <c r="AC11" s="183"/>
      <c r="AD11" s="211"/>
      <c r="AE11" s="211"/>
      <c r="AF11" s="211"/>
      <c r="AG11" s="211"/>
      <c r="AH11" s="211"/>
      <c r="AI11" s="211"/>
      <c r="AJ11" s="211"/>
      <c r="AK11" s="211"/>
      <c r="AL11" s="211"/>
      <c r="AM11" s="211"/>
      <c r="AN11" s="211"/>
    </row>
    <row r="12" spans="1:40" ht="15.95" customHeight="1" outlineLevel="1">
      <c r="A12" s="350"/>
      <c r="B12" s="400" t="s">
        <v>20</v>
      </c>
      <c r="C12" s="427" t="s">
        <v>351</v>
      </c>
      <c r="D12" s="409">
        <f>'Balance Energético (u.físicas)'!$N36</f>
        <v>83.752816528961702</v>
      </c>
      <c r="E12" s="409">
        <f>'Balance Energético (u.físicas)'!$N37</f>
        <v>25.223087010000008</v>
      </c>
      <c r="F12" s="409">
        <f>'Balance Energético (u.físicas)'!$N38</f>
        <v>0</v>
      </c>
      <c r="G12" s="409">
        <f>'Balance Energético (u.físicas)'!$N39</f>
        <v>183.60307400000002</v>
      </c>
      <c r="H12" s="409">
        <f>'Balance Energético (u.físicas)'!$N40</f>
        <v>0</v>
      </c>
      <c r="I12" s="409">
        <f>'Balance Energético (u.físicas)'!$N41</f>
        <v>0</v>
      </c>
      <c r="J12" s="409">
        <f>'Balance Energético (u.físicas)'!$N42</f>
        <v>1.3733647200000003</v>
      </c>
      <c r="K12" s="409">
        <f>'Balance Energético (u.físicas)'!$N43</f>
        <v>0.163714</v>
      </c>
      <c r="L12" s="409">
        <f>'Balance Energético (u.físicas)'!$N44</f>
        <v>76.728986571000007</v>
      </c>
      <c r="M12" s="409">
        <f>'Balance Energético (u.físicas)'!$N45</f>
        <v>38.7761985</v>
      </c>
      <c r="N12" s="409">
        <f>'Balance Energético (u.físicas)'!$N46</f>
        <v>3.6497370000000009</v>
      </c>
      <c r="O12" s="409">
        <f>'Balance Energético (u.físicas)'!$N47</f>
        <v>38.49009306</v>
      </c>
      <c r="P12" s="59">
        <f>'Balance Energético (u.físicas)'!$N48</f>
        <v>26.833754242038292</v>
      </c>
      <c r="Q12" s="59">
        <f t="shared" ref="Q12:Q32" si="0">SUM(D12:P12)</f>
        <v>478.5948256320001</v>
      </c>
      <c r="R12" s="355"/>
      <c r="T12" s="183"/>
      <c r="U12" s="183"/>
      <c r="V12" s="183"/>
      <c r="W12" s="183"/>
      <c r="X12" s="183"/>
      <c r="Y12" s="183"/>
      <c r="Z12" s="183"/>
      <c r="AA12" s="183"/>
      <c r="AB12" s="183"/>
      <c r="AC12" s="183"/>
      <c r="AD12" s="211"/>
      <c r="AE12" s="211"/>
      <c r="AF12" s="211"/>
      <c r="AG12" s="211"/>
      <c r="AH12" s="211"/>
      <c r="AI12" s="211"/>
      <c r="AJ12" s="211"/>
      <c r="AK12" s="211"/>
      <c r="AL12" s="211"/>
      <c r="AM12" s="211"/>
      <c r="AN12" s="211"/>
    </row>
    <row r="13" spans="1:40" ht="15.95" customHeight="1" outlineLevel="1">
      <c r="A13" s="350"/>
      <c r="B13" s="400" t="s">
        <v>92</v>
      </c>
      <c r="C13" s="427" t="s">
        <v>358</v>
      </c>
      <c r="D13" s="409">
        <f>'Balance Energético (u.físicas)'!$O36</f>
        <v>0</v>
      </c>
      <c r="E13" s="409">
        <f>'Balance Energético (u.físicas)'!$O37</f>
        <v>0</v>
      </c>
      <c r="F13" s="409">
        <f>'Balance Energético (u.físicas)'!$O38</f>
        <v>0</v>
      </c>
      <c r="G13" s="409">
        <f>'Balance Energético (u.físicas)'!$O39</f>
        <v>0</v>
      </c>
      <c r="H13" s="409">
        <f>'Balance Energético (u.físicas)'!$O40</f>
        <v>0</v>
      </c>
      <c r="I13" s="409">
        <f>'Balance Energético (u.físicas)'!$O41</f>
        <v>0</v>
      </c>
      <c r="J13" s="409">
        <f>'Balance Energético (u.físicas)'!$O42</f>
        <v>0</v>
      </c>
      <c r="K13" s="409">
        <f>'Balance Energético (u.físicas)'!$O43</f>
        <v>0</v>
      </c>
      <c r="L13" s="409">
        <f>'Balance Energético (u.físicas)'!$O44</f>
        <v>0</v>
      </c>
      <c r="M13" s="409">
        <f>'Balance Energético (u.físicas)'!$O45</f>
        <v>0</v>
      </c>
      <c r="N13" s="409">
        <f>'Balance Energético (u.físicas)'!$O46</f>
        <v>0</v>
      </c>
      <c r="O13" s="409">
        <f>'Balance Energético (u.físicas)'!$O47</f>
        <v>0</v>
      </c>
      <c r="P13" s="59">
        <f>'Balance Energético (u.físicas)'!$O48</f>
        <v>0</v>
      </c>
      <c r="Q13" s="59">
        <f t="shared" si="0"/>
        <v>0</v>
      </c>
      <c r="R13" s="355"/>
      <c r="S13" s="183"/>
      <c r="T13" s="183"/>
      <c r="U13" s="183"/>
      <c r="V13" s="183"/>
      <c r="W13" s="183"/>
      <c r="X13" s="183"/>
      <c r="Y13" s="183"/>
      <c r="Z13" s="183"/>
      <c r="AA13" s="183"/>
      <c r="AB13" s="183"/>
      <c r="AC13" s="183"/>
      <c r="AD13" s="211"/>
      <c r="AE13" s="211"/>
      <c r="AF13" s="211"/>
      <c r="AG13" s="211"/>
      <c r="AH13" s="211"/>
      <c r="AI13" s="211"/>
      <c r="AJ13" s="211"/>
      <c r="AK13" s="211"/>
      <c r="AL13" s="211"/>
      <c r="AM13" s="211"/>
      <c r="AN13" s="211"/>
    </row>
    <row r="14" spans="1:40" ht="15.95" customHeight="1" outlineLevel="1">
      <c r="A14" s="350"/>
      <c r="B14" s="400" t="s">
        <v>22</v>
      </c>
      <c r="C14" s="427" t="s">
        <v>358</v>
      </c>
      <c r="D14" s="409">
        <f>'Balance Energético (u.físicas)'!$P36</f>
        <v>10.077775245108354</v>
      </c>
      <c r="E14" s="409">
        <f>'Balance Energético (u.físicas)'!$P37</f>
        <v>0</v>
      </c>
      <c r="F14" s="409">
        <f>'Balance Energético (u.físicas)'!$P38</f>
        <v>0</v>
      </c>
      <c r="G14" s="409">
        <f>'Balance Energético (u.físicas)'!$P39</f>
        <v>6.2000000000000006E-3</v>
      </c>
      <c r="H14" s="409">
        <f>'Balance Energético (u.físicas)'!$P40</f>
        <v>0.11550000000000001</v>
      </c>
      <c r="I14" s="409">
        <f>'Balance Energético (u.físicas)'!$P41</f>
        <v>0</v>
      </c>
      <c r="J14" s="409">
        <f>'Balance Energético (u.físicas)'!$P42</f>
        <v>9.1506000000000004E-2</v>
      </c>
      <c r="K14" s="409">
        <f>'Balance Energético (u.físicas)'!$P43</f>
        <v>0</v>
      </c>
      <c r="L14" s="409">
        <f>'Balance Energético (u.físicas)'!$P44</f>
        <v>0.115</v>
      </c>
      <c r="M14" s="409">
        <f>'Balance Energético (u.físicas)'!$P45</f>
        <v>6.1520000000000004E-3</v>
      </c>
      <c r="N14" s="409">
        <f>'Balance Energético (u.físicas)'!$P46</f>
        <v>0</v>
      </c>
      <c r="O14" s="409">
        <f>'Balance Energético (u.físicas)'!$P47</f>
        <v>3.7946350000000009</v>
      </c>
      <c r="P14" s="59">
        <f>'Balance Energético (u.físicas)'!$P48</f>
        <v>0</v>
      </c>
      <c r="Q14" s="59">
        <f t="shared" si="0"/>
        <v>14.206768245108357</v>
      </c>
      <c r="R14" s="355"/>
      <c r="S14" s="183"/>
      <c r="T14" s="183"/>
      <c r="U14" s="183"/>
      <c r="V14" s="183"/>
      <c r="W14" s="183"/>
      <c r="X14" s="183"/>
      <c r="Y14" s="183"/>
      <c r="Z14" s="183"/>
      <c r="AA14" s="183"/>
      <c r="AB14" s="183"/>
      <c r="AC14" s="183"/>
      <c r="AD14" s="211"/>
      <c r="AE14" s="211"/>
      <c r="AF14" s="211"/>
      <c r="AG14" s="211"/>
      <c r="AH14" s="211"/>
      <c r="AI14" s="211"/>
      <c r="AJ14" s="211"/>
      <c r="AK14" s="211"/>
      <c r="AL14" s="211"/>
      <c r="AM14" s="211"/>
      <c r="AN14" s="211"/>
    </row>
    <row r="15" spans="1:40" ht="15.95" customHeight="1" outlineLevel="1">
      <c r="A15" s="350"/>
      <c r="B15" s="400" t="s">
        <v>23</v>
      </c>
      <c r="C15" s="427" t="s">
        <v>351</v>
      </c>
      <c r="D15" s="409">
        <f>'Balance Energético (u.físicas)'!$Q36</f>
        <v>2.9392875648642969</v>
      </c>
      <c r="E15" s="409">
        <f>'Balance Energético (u.físicas)'!$Q37</f>
        <v>2.4012099999999998</v>
      </c>
      <c r="F15" s="409">
        <f>'Balance Energético (u.físicas)'!$Q38</f>
        <v>0</v>
      </c>
      <c r="G15" s="409">
        <f>'Balance Energético (u.físicas)'!$Q39</f>
        <v>9.8870724485000014</v>
      </c>
      <c r="H15" s="409">
        <f>'Balance Energético (u.físicas)'!$Q40</f>
        <v>1.235633</v>
      </c>
      <c r="I15" s="409">
        <f>'Balance Energético (u.físicas)'!$Q41</f>
        <v>0</v>
      </c>
      <c r="J15" s="409">
        <f>'Balance Energético (u.físicas)'!$Q42</f>
        <v>1.4056540000000002</v>
      </c>
      <c r="K15" s="409">
        <f>'Balance Energético (u.físicas)'!$Q43</f>
        <v>0.25072685</v>
      </c>
      <c r="L15" s="409">
        <f>'Balance Energético (u.físicas)'!$Q44</f>
        <v>4.0040559999999994</v>
      </c>
      <c r="M15" s="409">
        <f>'Balance Energético (u.físicas)'!$Q45</f>
        <v>68.694692376264442</v>
      </c>
      <c r="N15" s="409">
        <f>'Balance Energético (u.físicas)'!$Q46</f>
        <v>1.6252919999999993</v>
      </c>
      <c r="O15" s="409">
        <f>'Balance Energético (u.físicas)'!$Q47</f>
        <v>180.01080747500004</v>
      </c>
      <c r="P15" s="59">
        <f>'Balance Energético (u.físicas)'!$Q48</f>
        <v>3.1612871999999994</v>
      </c>
      <c r="Q15" s="59">
        <f t="shared" si="0"/>
        <v>275.61571891462876</v>
      </c>
      <c r="R15" s="355"/>
      <c r="S15" s="183"/>
      <c r="T15" s="183"/>
      <c r="U15" s="183"/>
      <c r="V15" s="183"/>
      <c r="W15" s="183"/>
      <c r="X15" s="183"/>
      <c r="Y15" s="183"/>
      <c r="Z15" s="183"/>
      <c r="AA15" s="183"/>
      <c r="AB15" s="183"/>
      <c r="AC15" s="183"/>
      <c r="AD15" s="211"/>
      <c r="AE15" s="211"/>
      <c r="AF15" s="211"/>
      <c r="AG15" s="211"/>
      <c r="AH15" s="211"/>
      <c r="AI15" s="211"/>
      <c r="AJ15" s="211"/>
      <c r="AK15" s="211"/>
      <c r="AL15" s="211"/>
      <c r="AM15" s="211"/>
      <c r="AN15" s="211"/>
    </row>
    <row r="16" spans="1:40" ht="15.95" customHeight="1" outlineLevel="1">
      <c r="A16" s="350"/>
      <c r="B16" s="400" t="s">
        <v>24</v>
      </c>
      <c r="C16" s="427" t="s">
        <v>358</v>
      </c>
      <c r="D16" s="409">
        <f>'Balance Energético (u.físicas)'!$R36</f>
        <v>0</v>
      </c>
      <c r="E16" s="409">
        <f>'Balance Energético (u.físicas)'!$R37</f>
        <v>0</v>
      </c>
      <c r="F16" s="409">
        <f>'Balance Energético (u.físicas)'!$R38</f>
        <v>0</v>
      </c>
      <c r="G16" s="409">
        <f>'Balance Energético (u.físicas)'!$R39</f>
        <v>0</v>
      </c>
      <c r="H16" s="409">
        <f>'Balance Energético (u.físicas)'!$R40</f>
        <v>0</v>
      </c>
      <c r="I16" s="409">
        <f>'Balance Energético (u.físicas)'!$R41</f>
        <v>0</v>
      </c>
      <c r="J16" s="409">
        <f>'Balance Energético (u.físicas)'!$R42</f>
        <v>0</v>
      </c>
      <c r="K16" s="409">
        <f>'Balance Energético (u.físicas)'!$R43</f>
        <v>0</v>
      </c>
      <c r="L16" s="409">
        <f>'Balance Energético (u.físicas)'!$R44</f>
        <v>0</v>
      </c>
      <c r="M16" s="409">
        <f>'Balance Energético (u.físicas)'!$R45</f>
        <v>0.01</v>
      </c>
      <c r="N16" s="409">
        <f>'Balance Energético (u.físicas)'!$R46</f>
        <v>1.0500000000000001E-2</v>
      </c>
      <c r="O16" s="409">
        <f>'Balance Energético (u.físicas)'!$R47</f>
        <v>0.88177000000000016</v>
      </c>
      <c r="P16" s="59">
        <f>'Balance Energético (u.físicas)'!$R48</f>
        <v>0</v>
      </c>
      <c r="Q16" s="59">
        <f t="shared" si="0"/>
        <v>0.90227000000000013</v>
      </c>
      <c r="R16" s="355"/>
      <c r="S16" s="183"/>
      <c r="T16" s="183"/>
      <c r="U16" s="183"/>
      <c r="V16" s="183"/>
      <c r="W16" s="183"/>
      <c r="X16" s="183"/>
      <c r="Y16" s="183"/>
      <c r="Z16" s="183"/>
      <c r="AA16" s="183"/>
      <c r="AB16" s="183"/>
      <c r="AC16" s="183"/>
      <c r="AD16" s="211"/>
      <c r="AE16" s="211"/>
      <c r="AF16" s="211"/>
      <c r="AG16" s="211"/>
      <c r="AH16" s="211"/>
      <c r="AI16" s="211"/>
      <c r="AJ16" s="211"/>
      <c r="AK16" s="211"/>
      <c r="AL16" s="211"/>
      <c r="AM16" s="211"/>
      <c r="AN16" s="211"/>
    </row>
    <row r="17" spans="1:40" ht="15.95" customHeight="1" outlineLevel="1">
      <c r="A17" s="350"/>
      <c r="B17" s="400" t="s">
        <v>25</v>
      </c>
      <c r="C17" s="427" t="s">
        <v>358</v>
      </c>
      <c r="D17" s="409">
        <f>'Balance Energético (u.físicas)'!$S36</f>
        <v>6.0000000000000001E-3</v>
      </c>
      <c r="E17" s="409">
        <f>'Balance Energético (u.físicas)'!$S37</f>
        <v>6.2516999999999996</v>
      </c>
      <c r="F17" s="409">
        <f>'Balance Energético (u.físicas)'!$S38</f>
        <v>0</v>
      </c>
      <c r="G17" s="409">
        <f>'Balance Energético (u.físicas)'!$S39</f>
        <v>0</v>
      </c>
      <c r="H17" s="409">
        <f>'Balance Energético (u.físicas)'!$S40</f>
        <v>0</v>
      </c>
      <c r="I17" s="409">
        <f>'Balance Energético (u.físicas)'!$S41</f>
        <v>0</v>
      </c>
      <c r="J17" s="409">
        <f>'Balance Energético (u.físicas)'!$S42</f>
        <v>0</v>
      </c>
      <c r="K17" s="409">
        <f>'Balance Energético (u.físicas)'!$S43</f>
        <v>0</v>
      </c>
      <c r="L17" s="409">
        <f>'Balance Energético (u.físicas)'!$S44</f>
        <v>0</v>
      </c>
      <c r="M17" s="409">
        <f>'Balance Energético (u.físicas)'!$S45</f>
        <v>0.11900000000000001</v>
      </c>
      <c r="N17" s="409">
        <f>'Balance Energético (u.físicas)'!$S46</f>
        <v>0.34</v>
      </c>
      <c r="O17" s="409">
        <f>'Balance Energético (u.físicas)'!$S47</f>
        <v>26.105772999999996</v>
      </c>
      <c r="P17" s="59">
        <f>'Balance Energético (u.físicas)'!$S48</f>
        <v>13.4397</v>
      </c>
      <c r="Q17" s="59">
        <f t="shared" si="0"/>
        <v>46.262172999999997</v>
      </c>
      <c r="R17" s="355"/>
      <c r="S17" s="183"/>
      <c r="T17" s="183"/>
      <c r="U17" s="183"/>
      <c r="V17" s="183"/>
      <c r="W17" s="183"/>
      <c r="X17" s="183"/>
      <c r="Y17" s="183"/>
      <c r="Z17" s="183"/>
      <c r="AA17" s="183"/>
      <c r="AB17" s="183"/>
      <c r="AC17" s="183"/>
      <c r="AD17" s="211"/>
      <c r="AE17" s="211"/>
      <c r="AF17" s="211"/>
      <c r="AG17" s="211"/>
      <c r="AH17" s="211"/>
      <c r="AI17" s="211"/>
      <c r="AJ17" s="211"/>
      <c r="AK17" s="211"/>
      <c r="AL17" s="211"/>
      <c r="AM17" s="211"/>
      <c r="AN17" s="211"/>
    </row>
    <row r="18" spans="1:40" ht="15.95" customHeight="1" outlineLevel="1">
      <c r="A18" s="350"/>
      <c r="B18" s="400" t="s">
        <v>26</v>
      </c>
      <c r="C18" s="427" t="s">
        <v>358</v>
      </c>
      <c r="D18" s="409">
        <f>'Balance Energético (u.físicas)'!$T36</f>
        <v>0</v>
      </c>
      <c r="E18" s="409">
        <f>'Balance Energético (u.físicas)'!$T37</f>
        <v>0</v>
      </c>
      <c r="F18" s="409">
        <f>'Balance Energético (u.físicas)'!$T38</f>
        <v>0</v>
      </c>
      <c r="G18" s="409">
        <f>'Balance Energético (u.físicas)'!$T39</f>
        <v>0</v>
      </c>
      <c r="H18" s="409">
        <f>'Balance Energético (u.físicas)'!$T40</f>
        <v>0</v>
      </c>
      <c r="I18" s="409">
        <f>'Balance Energético (u.físicas)'!$T41</f>
        <v>0</v>
      </c>
      <c r="J18" s="409">
        <f>'Balance Energético (u.físicas)'!$T42</f>
        <v>0</v>
      </c>
      <c r="K18" s="409">
        <f>'Balance Energético (u.físicas)'!$T43</f>
        <v>0</v>
      </c>
      <c r="L18" s="409">
        <f>'Balance Energético (u.físicas)'!$T44</f>
        <v>0</v>
      </c>
      <c r="M18" s="409">
        <f>'Balance Energético (u.físicas)'!$T45</f>
        <v>0</v>
      </c>
      <c r="N18" s="409">
        <f>'Balance Energético (u.físicas)'!$T46</f>
        <v>0</v>
      </c>
      <c r="O18" s="409">
        <f>'Balance Energético (u.físicas)'!$T47</f>
        <v>0</v>
      </c>
      <c r="P18" s="59">
        <f>'Balance Energético (u.físicas)'!$T48</f>
        <v>0</v>
      </c>
      <c r="Q18" s="59">
        <f t="shared" si="0"/>
        <v>0</v>
      </c>
      <c r="R18" s="355"/>
      <c r="S18" s="183"/>
      <c r="T18" s="183"/>
      <c r="U18" s="183"/>
      <c r="V18" s="183"/>
      <c r="W18" s="183"/>
      <c r="X18" s="183"/>
      <c r="Y18" s="183"/>
      <c r="Z18" s="183"/>
      <c r="AA18" s="183"/>
      <c r="AB18" s="183"/>
      <c r="AC18" s="183"/>
      <c r="AD18" s="211"/>
      <c r="AE18" s="211"/>
      <c r="AF18" s="211"/>
      <c r="AG18" s="211"/>
      <c r="AH18" s="211"/>
      <c r="AI18" s="211"/>
      <c r="AJ18" s="211"/>
      <c r="AK18" s="211"/>
      <c r="AL18" s="211"/>
      <c r="AM18" s="211"/>
      <c r="AN18" s="211"/>
    </row>
    <row r="19" spans="1:40" ht="15.95" customHeight="1" outlineLevel="1">
      <c r="A19" s="350"/>
      <c r="B19" s="400" t="s">
        <v>27</v>
      </c>
      <c r="C19" s="427" t="s">
        <v>358</v>
      </c>
      <c r="D19" s="409">
        <f>'Balance Energético (u.físicas)'!$U36</f>
        <v>0</v>
      </c>
      <c r="E19" s="409">
        <f>'Balance Energético (u.físicas)'!$U37</f>
        <v>0</v>
      </c>
      <c r="F19" s="409">
        <f>'Balance Energético (u.físicas)'!$U38</f>
        <v>0</v>
      </c>
      <c r="G19" s="409">
        <f>'Balance Energético (u.físicas)'!$U39</f>
        <v>0</v>
      </c>
      <c r="H19" s="409">
        <f>'Balance Energético (u.físicas)'!$U40</f>
        <v>0</v>
      </c>
      <c r="I19" s="409">
        <f>'Balance Energético (u.físicas)'!$U41</f>
        <v>0</v>
      </c>
      <c r="J19" s="409">
        <f>'Balance Energético (u.físicas)'!$U42</f>
        <v>0</v>
      </c>
      <c r="K19" s="409">
        <f>'Balance Energético (u.físicas)'!$U43</f>
        <v>0</v>
      </c>
      <c r="L19" s="409">
        <f>'Balance Energético (u.físicas)'!$U44</f>
        <v>0</v>
      </c>
      <c r="M19" s="409">
        <f>'Balance Energético (u.físicas)'!$U45</f>
        <v>0</v>
      </c>
      <c r="N19" s="409">
        <f>'Balance Energético (u.físicas)'!$U46</f>
        <v>0</v>
      </c>
      <c r="O19" s="409">
        <f>'Balance Energético (u.físicas)'!$U47</f>
        <v>0</v>
      </c>
      <c r="P19" s="59">
        <f>'Balance Energético (u.físicas)'!$U48</f>
        <v>0</v>
      </c>
      <c r="Q19" s="59">
        <f t="shared" si="0"/>
        <v>0</v>
      </c>
      <c r="R19" s="355"/>
      <c r="S19" s="183"/>
      <c r="T19" s="183"/>
      <c r="U19" s="183"/>
      <c r="V19" s="183"/>
      <c r="W19" s="183"/>
      <c r="X19" s="183"/>
      <c r="Y19" s="183"/>
      <c r="Z19" s="183"/>
      <c r="AA19" s="183"/>
      <c r="AB19" s="183"/>
      <c r="AC19" s="183"/>
      <c r="AD19" s="211"/>
      <c r="AE19" s="211"/>
      <c r="AF19" s="211"/>
      <c r="AG19" s="211"/>
      <c r="AH19" s="211"/>
      <c r="AI19" s="211"/>
      <c r="AJ19" s="211"/>
      <c r="AK19" s="211"/>
      <c r="AL19" s="211"/>
      <c r="AM19" s="211"/>
      <c r="AN19" s="211"/>
    </row>
    <row r="20" spans="1:40" ht="15.95" customHeight="1" outlineLevel="1">
      <c r="A20" s="350"/>
      <c r="B20" s="401" t="s">
        <v>28</v>
      </c>
      <c r="C20" s="427" t="s">
        <v>351</v>
      </c>
      <c r="D20" s="409">
        <f>'Balance Energético (u.físicas)'!$V36</f>
        <v>0.40649938775510208</v>
      </c>
      <c r="E20" s="409">
        <f>'Balance Energético (u.físicas)'!$V37</f>
        <v>0</v>
      </c>
      <c r="F20" s="409">
        <f>'Balance Energético (u.físicas)'!$V38</f>
        <v>0</v>
      </c>
      <c r="G20" s="409">
        <f>'Balance Energético (u.físicas)'!$V39</f>
        <v>0</v>
      </c>
      <c r="H20" s="409">
        <f>'Balance Energético (u.físicas)'!$V40</f>
        <v>0</v>
      </c>
      <c r="I20" s="409">
        <f>'Balance Energético (u.físicas)'!$V41</f>
        <v>0</v>
      </c>
      <c r="J20" s="409">
        <f>'Balance Energético (u.físicas)'!$V42</f>
        <v>274.94178878571427</v>
      </c>
      <c r="K20" s="409">
        <f>'Balance Energético (u.físicas)'!$V43</f>
        <v>0</v>
      </c>
      <c r="L20" s="409">
        <f>'Balance Energético (u.físicas)'!$V44</f>
        <v>0</v>
      </c>
      <c r="M20" s="409">
        <f>'Balance Energético (u.físicas)'!$V45</f>
        <v>0</v>
      </c>
      <c r="N20" s="409">
        <f>'Balance Energético (u.físicas)'!$V46</f>
        <v>0</v>
      </c>
      <c r="O20" s="409">
        <f>'Balance Energético (u.físicas)'!$V47</f>
        <v>15.96083232857143</v>
      </c>
      <c r="P20" s="59">
        <f>'Balance Energético (u.físicas)'!$V48</f>
        <v>0</v>
      </c>
      <c r="Q20" s="59">
        <f t="shared" si="0"/>
        <v>291.3091205020408</v>
      </c>
      <c r="R20" s="355"/>
      <c r="S20" s="183"/>
      <c r="T20" s="183"/>
      <c r="U20" s="183"/>
      <c r="V20" s="183"/>
      <c r="W20" s="183"/>
      <c r="X20" s="183"/>
      <c r="Y20" s="183"/>
      <c r="Z20" s="183"/>
      <c r="AA20" s="183"/>
      <c r="AB20" s="183"/>
      <c r="AC20" s="183"/>
      <c r="AD20" s="211"/>
      <c r="AE20" s="211"/>
      <c r="AF20" s="211"/>
      <c r="AG20" s="211"/>
      <c r="AH20" s="211"/>
      <c r="AI20" s="211"/>
      <c r="AJ20" s="211"/>
      <c r="AK20" s="211"/>
      <c r="AL20" s="211"/>
      <c r="AM20" s="211"/>
      <c r="AN20" s="211"/>
    </row>
    <row r="21" spans="1:40" ht="15.95" customHeight="1" outlineLevel="1">
      <c r="A21" s="350"/>
      <c r="B21" s="401" t="s">
        <v>93</v>
      </c>
      <c r="C21" s="427" t="s">
        <v>351</v>
      </c>
      <c r="D21" s="409">
        <f>'Balance Energético (u.físicas)'!$W36</f>
        <v>0</v>
      </c>
      <c r="E21" s="409">
        <f>'Balance Energético (u.físicas)'!$W37</f>
        <v>0</v>
      </c>
      <c r="F21" s="409">
        <f>'Balance Energético (u.físicas)'!$W38</f>
        <v>0</v>
      </c>
      <c r="G21" s="409">
        <f>'Balance Energético (u.físicas)'!$W39</f>
        <v>0</v>
      </c>
      <c r="H21" s="409">
        <f>'Balance Energético (u.físicas)'!$W40</f>
        <v>0</v>
      </c>
      <c r="I21" s="409">
        <f>'Balance Energético (u.físicas)'!$W41</f>
        <v>0</v>
      </c>
      <c r="J21" s="409">
        <f>'Balance Energético (u.físicas)'!$W42</f>
        <v>0</v>
      </c>
      <c r="K21" s="409">
        <f>'Balance Energético (u.físicas)'!$W43</f>
        <v>0</v>
      </c>
      <c r="L21" s="409">
        <f>'Balance Energético (u.físicas)'!$W44</f>
        <v>0</v>
      </c>
      <c r="M21" s="409">
        <f>'Balance Energético (u.físicas)'!$W45</f>
        <v>0</v>
      </c>
      <c r="N21" s="409">
        <f>'Balance Energético (u.físicas)'!$W46</f>
        <v>0</v>
      </c>
      <c r="O21" s="409">
        <f>'Balance Energético (u.físicas)'!$W47</f>
        <v>0</v>
      </c>
      <c r="P21" s="59">
        <f>'Balance Energético (u.físicas)'!$W48</f>
        <v>0</v>
      </c>
      <c r="Q21" s="59">
        <f t="shared" si="0"/>
        <v>0</v>
      </c>
      <c r="R21" s="355"/>
      <c r="S21" s="183"/>
      <c r="T21" s="183"/>
      <c r="U21" s="183"/>
      <c r="V21" s="183"/>
      <c r="W21" s="183"/>
      <c r="X21" s="183"/>
      <c r="Y21" s="183"/>
      <c r="Z21" s="183"/>
      <c r="AA21" s="183"/>
      <c r="AB21" s="183"/>
      <c r="AC21" s="183"/>
      <c r="AD21" s="211"/>
      <c r="AE21" s="211"/>
      <c r="AF21" s="211"/>
      <c r="AG21" s="211"/>
      <c r="AH21" s="211"/>
      <c r="AI21" s="211"/>
      <c r="AJ21" s="211"/>
      <c r="AK21" s="211"/>
      <c r="AL21" s="211"/>
      <c r="AM21" s="211"/>
      <c r="AN21" s="211"/>
    </row>
    <row r="22" spans="1:40" ht="15.95" customHeight="1">
      <c r="A22" s="350"/>
      <c r="B22" s="404" t="s">
        <v>6</v>
      </c>
      <c r="C22" s="426" t="s">
        <v>354</v>
      </c>
      <c r="D22" s="62">
        <f>'Balance Energético (u.físicas)'!$X36</f>
        <v>23306.424566538353</v>
      </c>
      <c r="E22" s="62">
        <f>'Balance Energético (u.físicas)'!$X37</f>
        <v>264.04534000000001</v>
      </c>
      <c r="F22" s="62">
        <f>'Balance Energético (u.físicas)'!$X38</f>
        <v>808.76080000000002</v>
      </c>
      <c r="G22" s="62">
        <f>'Balance Energético (u.físicas)'!$X39</f>
        <v>5464.931211346001</v>
      </c>
      <c r="H22" s="62">
        <f>'Balance Energético (u.físicas)'!$X40</f>
        <v>612.45113200000003</v>
      </c>
      <c r="I22" s="62">
        <f>'Balance Energético (u.físicas)'!$X41</f>
        <v>31.324999999999999</v>
      </c>
      <c r="J22" s="62">
        <f>'Balance Energético (u.físicas)'!$X42</f>
        <v>484.25636689999993</v>
      </c>
      <c r="K22" s="62">
        <f>'Balance Energético (u.físicas)'!$X43</f>
        <v>27.4644263</v>
      </c>
      <c r="L22" s="62">
        <f>'Balance Energético (u.físicas)'!$X44</f>
        <v>156.35881879999997</v>
      </c>
      <c r="M22" s="62">
        <f>'Balance Energético (u.físicas)'!$X45</f>
        <v>1676.2385885999997</v>
      </c>
      <c r="N22" s="62">
        <f>'Balance Energético (u.físicas)'!$X46</f>
        <v>80.859046000000006</v>
      </c>
      <c r="O22" s="62">
        <f>'Balance Energético (u.físicas)'!$X47</f>
        <v>9417.3209349000008</v>
      </c>
      <c r="P22" s="62">
        <f>'Balance Energético (u.físicas)'!$X48</f>
        <v>1177.7217910000002</v>
      </c>
      <c r="Q22" s="136">
        <f>SUM(D22:P22)</f>
        <v>43508.158022384356</v>
      </c>
      <c r="R22" s="355"/>
      <c r="S22" s="183"/>
      <c r="T22" s="183"/>
      <c r="U22" s="183"/>
      <c r="V22" s="183"/>
      <c r="W22" s="183"/>
      <c r="X22" s="183"/>
      <c r="Y22" s="183"/>
      <c r="Z22" s="183"/>
      <c r="AA22" s="183"/>
      <c r="AB22" s="183"/>
      <c r="AC22" s="183"/>
      <c r="AD22" s="211"/>
      <c r="AE22" s="211"/>
      <c r="AF22" s="211"/>
      <c r="AG22" s="211"/>
      <c r="AH22" s="211"/>
      <c r="AI22" s="211"/>
      <c r="AJ22" s="211"/>
      <c r="AK22" s="211"/>
      <c r="AL22" s="211"/>
      <c r="AM22" s="211"/>
      <c r="AN22" s="211"/>
    </row>
    <row r="23" spans="1:40" ht="15.95" customHeight="1">
      <c r="A23" s="350"/>
      <c r="B23" s="404" t="s">
        <v>30</v>
      </c>
      <c r="C23" s="426" t="s">
        <v>351</v>
      </c>
      <c r="D23" s="62">
        <f>'Balance Energético (u.físicas)'!$Y36</f>
        <v>6.5938100000000004</v>
      </c>
      <c r="E23" s="62">
        <f>'Balance Energético (u.físicas)'!$Y37</f>
        <v>0</v>
      </c>
      <c r="F23" s="62">
        <f>'Balance Energético (u.físicas)'!$Y38</f>
        <v>0</v>
      </c>
      <c r="G23" s="62">
        <f>'Balance Energético (u.físicas)'!$Y39</f>
        <v>0</v>
      </c>
      <c r="H23" s="62">
        <f>'Balance Energético (u.físicas)'!$Y40</f>
        <v>0</v>
      </c>
      <c r="I23" s="62">
        <f>'Balance Energético (u.físicas)'!$Y41</f>
        <v>0</v>
      </c>
      <c r="J23" s="62">
        <f>'Balance Energético (u.físicas)'!$Y42</f>
        <v>0</v>
      </c>
      <c r="K23" s="62">
        <f>'Balance Energético (u.físicas)'!$Y43</f>
        <v>5.7465300000000008</v>
      </c>
      <c r="L23" s="62">
        <f>'Balance Energético (u.físicas)'!$Y44</f>
        <v>0</v>
      </c>
      <c r="M23" s="62">
        <f>'Balance Energético (u.físicas)'!$Y45</f>
        <v>0</v>
      </c>
      <c r="N23" s="62">
        <f>'Balance Energético (u.físicas)'!$Y46</f>
        <v>0</v>
      </c>
      <c r="O23" s="62">
        <f>'Balance Energético (u.físicas)'!$Y47</f>
        <v>1.2405680000000001</v>
      </c>
      <c r="P23" s="62">
        <f>'Balance Energético (u.físicas)'!$Y48</f>
        <v>0</v>
      </c>
      <c r="Q23" s="136">
        <f t="shared" si="0"/>
        <v>13.580908000000001</v>
      </c>
      <c r="R23" s="355"/>
      <c r="S23" s="356"/>
      <c r="T23" s="357"/>
      <c r="U23" s="356"/>
      <c r="V23" s="356"/>
      <c r="W23" s="356"/>
      <c r="X23" s="356"/>
      <c r="Y23" s="356"/>
      <c r="Z23" s="356"/>
      <c r="AA23" s="356"/>
      <c r="AB23" s="356"/>
      <c r="AC23" s="356"/>
    </row>
    <row r="24" spans="1:40" ht="15.95" customHeight="1">
      <c r="A24" s="350"/>
      <c r="B24" s="404" t="s">
        <v>31</v>
      </c>
      <c r="C24" s="426" t="s">
        <v>358</v>
      </c>
      <c r="D24" s="62">
        <f>'Balance Energético (u.físicas)'!$Z36</f>
        <v>0</v>
      </c>
      <c r="E24" s="62">
        <f>'Balance Energético (u.físicas)'!$Z37</f>
        <v>0</v>
      </c>
      <c r="F24" s="62">
        <f>'Balance Energético (u.físicas)'!$Z38</f>
        <v>0</v>
      </c>
      <c r="G24" s="62">
        <f>'Balance Energético (u.físicas)'!$Z39</f>
        <v>0</v>
      </c>
      <c r="H24" s="62">
        <f>'Balance Energético (u.físicas)'!$Z40</f>
        <v>134045.49450549451</v>
      </c>
      <c r="I24" s="62">
        <f>'Balance Energético (u.físicas)'!$Z41</f>
        <v>0</v>
      </c>
      <c r="J24" s="62">
        <f>'Balance Energético (u.físicas)'!$Z42</f>
        <v>0</v>
      </c>
      <c r="K24" s="62">
        <f>'Balance Energético (u.físicas)'!$Z43</f>
        <v>0</v>
      </c>
      <c r="L24" s="62">
        <f>'Balance Energético (u.físicas)'!$Z44</f>
        <v>0</v>
      </c>
      <c r="M24" s="62">
        <f>'Balance Energético (u.físicas)'!$Z45</f>
        <v>0</v>
      </c>
      <c r="N24" s="62">
        <f>'Balance Energético (u.físicas)'!$Z46</f>
        <v>0</v>
      </c>
      <c r="O24" s="62">
        <f>'Balance Energético (u.físicas)'!$Z47</f>
        <v>0</v>
      </c>
      <c r="P24" s="62">
        <f>'Balance Energético (u.físicas)'!$Z48</f>
        <v>0</v>
      </c>
      <c r="Q24" s="136">
        <f t="shared" si="0"/>
        <v>134045.49450549451</v>
      </c>
      <c r="R24" s="355"/>
      <c r="S24" s="356"/>
      <c r="T24" s="357"/>
      <c r="U24" s="356"/>
      <c r="V24" s="356"/>
      <c r="W24" s="356"/>
      <c r="X24" s="356"/>
      <c r="Y24" s="356"/>
      <c r="Z24" s="356"/>
      <c r="AA24" s="356"/>
      <c r="AB24" s="356"/>
      <c r="AC24" s="356"/>
    </row>
    <row r="25" spans="1:40" ht="15.95" customHeight="1">
      <c r="A25" s="350"/>
      <c r="B25" s="404" t="s">
        <v>273</v>
      </c>
      <c r="C25" s="426" t="s">
        <v>358</v>
      </c>
      <c r="D25" s="62">
        <f>'Balance Energético (u.físicas)'!$AA36</f>
        <v>0</v>
      </c>
      <c r="E25" s="62">
        <f>'Balance Energético (u.físicas)'!$AA37</f>
        <v>0</v>
      </c>
      <c r="F25" s="62">
        <f>'Balance Energético (u.físicas)'!$AA38</f>
        <v>0</v>
      </c>
      <c r="G25" s="62">
        <f>'Balance Energético (u.físicas)'!$AA39</f>
        <v>0</v>
      </c>
      <c r="H25" s="62">
        <f>'Balance Energético (u.físicas)'!$AA40</f>
        <v>0</v>
      </c>
      <c r="I25" s="62">
        <f>'Balance Energético (u.físicas)'!$AA41</f>
        <v>0</v>
      </c>
      <c r="J25" s="62">
        <f>'Balance Energético (u.físicas)'!$AA42</f>
        <v>0</v>
      </c>
      <c r="K25" s="62">
        <f>'Balance Energético (u.físicas)'!$AA43</f>
        <v>0</v>
      </c>
      <c r="L25" s="62">
        <f>'Balance Energético (u.físicas)'!$AA44</f>
        <v>0</v>
      </c>
      <c r="M25" s="62">
        <f>'Balance Energético (u.físicas)'!$AA45</f>
        <v>0</v>
      </c>
      <c r="N25" s="62">
        <f>'Balance Energético (u.físicas)'!$AA46</f>
        <v>0</v>
      </c>
      <c r="O25" s="62">
        <f>'Balance Energético (u.físicas)'!$AA47</f>
        <v>0</v>
      </c>
      <c r="P25" s="62">
        <f>'Balance Energético (u.físicas)'!$AA48</f>
        <v>0</v>
      </c>
      <c r="Q25" s="136">
        <f t="shared" si="0"/>
        <v>0</v>
      </c>
      <c r="R25" s="355"/>
      <c r="S25" s="356"/>
      <c r="T25" s="356"/>
      <c r="U25" s="356"/>
      <c r="V25" s="356"/>
      <c r="W25" s="356"/>
      <c r="X25" s="356"/>
      <c r="Y25" s="356"/>
      <c r="Z25" s="356"/>
      <c r="AA25" s="356"/>
      <c r="AB25" s="356"/>
      <c r="AC25" s="356"/>
    </row>
    <row r="26" spans="1:40" ht="14.25">
      <c r="A26" s="350"/>
      <c r="B26" s="404" t="s">
        <v>95</v>
      </c>
      <c r="C26" s="426" t="s">
        <v>358</v>
      </c>
      <c r="D26" s="62">
        <f>'Balance Energético (u.físicas)'!$AB36</f>
        <v>0</v>
      </c>
      <c r="E26" s="62">
        <f>'Balance Energético (u.físicas)'!$AB37</f>
        <v>0</v>
      </c>
      <c r="F26" s="62">
        <f>'Balance Energético (u.físicas)'!$AB38</f>
        <v>0</v>
      </c>
      <c r="G26" s="62">
        <f>'Balance Energético (u.físicas)'!$AB39</f>
        <v>0</v>
      </c>
      <c r="H26" s="62">
        <f>'Balance Energético (u.físicas)'!$AB40</f>
        <v>148509.72222222225</v>
      </c>
      <c r="I26" s="62">
        <f>'Balance Energético (u.físicas)'!$AB41</f>
        <v>0</v>
      </c>
      <c r="J26" s="62">
        <f>'Balance Energético (u.físicas)'!$AB42</f>
        <v>0</v>
      </c>
      <c r="K26" s="62">
        <f>'Balance Energético (u.físicas)'!$AB43</f>
        <v>0</v>
      </c>
      <c r="L26" s="62">
        <f>'Balance Energético (u.físicas)'!$AB44</f>
        <v>0</v>
      </c>
      <c r="M26" s="62">
        <f>'Balance Energético (u.físicas)'!$AB45</f>
        <v>0</v>
      </c>
      <c r="N26" s="62">
        <f>'Balance Energético (u.físicas)'!$AB46</f>
        <v>0</v>
      </c>
      <c r="O26" s="62">
        <f>'Balance Energético (u.físicas)'!$AB47</f>
        <v>0</v>
      </c>
      <c r="P26" s="62">
        <f>'Balance Energético (u.físicas)'!$AB48</f>
        <v>0</v>
      </c>
      <c r="Q26" s="136">
        <f t="shared" si="0"/>
        <v>148509.72222222225</v>
      </c>
      <c r="R26" s="358"/>
    </row>
    <row r="27" spans="1:40" ht="14.25">
      <c r="A27" s="350"/>
      <c r="B27" s="404" t="s">
        <v>8</v>
      </c>
      <c r="C27" s="426" t="s">
        <v>359</v>
      </c>
      <c r="D27" s="62">
        <f>'Balance Energético (u.físicas)'!$AC36</f>
        <v>2.8695652173913041E-5</v>
      </c>
      <c r="E27" s="62">
        <f>'Balance Energético (u.físicas)'!$AC37</f>
        <v>0</v>
      </c>
      <c r="F27" s="62">
        <f>'Balance Energético (u.físicas)'!$AC38</f>
        <v>0</v>
      </c>
      <c r="G27" s="62">
        <f>'Balance Energético (u.físicas)'!$AC39</f>
        <v>0</v>
      </c>
      <c r="H27" s="62">
        <f>'Balance Energético (u.físicas)'!$AC40</f>
        <v>0</v>
      </c>
      <c r="I27" s="62">
        <f>'Balance Energético (u.físicas)'!$AC41</f>
        <v>0</v>
      </c>
      <c r="J27" s="62">
        <f>'Balance Energético (u.físicas)'!$AC42</f>
        <v>6.2200000000000016E-4</v>
      </c>
      <c r="K27" s="62">
        <f>'Balance Energético (u.físicas)'!$AC43</f>
        <v>3.388956521739131E-5</v>
      </c>
      <c r="L27" s="62">
        <f>'Balance Energético (u.físicas)'!$AC44</f>
        <v>0</v>
      </c>
      <c r="M27" s="62">
        <f>'Balance Energético (u.físicas)'!$AC45</f>
        <v>3.9055356521739129E-3</v>
      </c>
      <c r="N27" s="62">
        <f>'Balance Energético (u.físicas)'!$AC46</f>
        <v>0</v>
      </c>
      <c r="O27" s="62">
        <f>'Balance Energético (u.físicas)'!$AC47</f>
        <v>2.1510332695652171E-2</v>
      </c>
      <c r="P27" s="62">
        <f>'Balance Energético (u.físicas)'!$AC48</f>
        <v>2.8695652173913041E-5</v>
      </c>
      <c r="Q27" s="136">
        <f t="shared" si="0"/>
        <v>2.6129149217391304E-2</v>
      </c>
      <c r="R27" s="358"/>
    </row>
    <row r="28" spans="1:40">
      <c r="A28" s="350"/>
      <c r="B28" s="404" t="s">
        <v>9</v>
      </c>
      <c r="C28" s="426" t="s">
        <v>351</v>
      </c>
      <c r="D28" s="62">
        <f>'Balance Energético (u.físicas)'!$AD36</f>
        <v>0</v>
      </c>
      <c r="E28" s="62">
        <f>'Balance Energético (u.físicas)'!$AD37</f>
        <v>0</v>
      </c>
      <c r="F28" s="62">
        <f>'Balance Energético (u.físicas)'!$AD38</f>
        <v>0</v>
      </c>
      <c r="G28" s="62">
        <f>'Balance Energético (u.físicas)'!$AD39</f>
        <v>0</v>
      </c>
      <c r="H28" s="62">
        <f>'Balance Energético (u.físicas)'!$AD40</f>
        <v>0</v>
      </c>
      <c r="I28" s="62">
        <f>'Balance Energético (u.físicas)'!$AD41</f>
        <v>0</v>
      </c>
      <c r="J28" s="62">
        <f>'Balance Energético (u.físicas)'!$AD42</f>
        <v>0</v>
      </c>
      <c r="K28" s="62">
        <f>'Balance Energético (u.físicas)'!$AD43</f>
        <v>0</v>
      </c>
      <c r="L28" s="62">
        <f>'Balance Energético (u.físicas)'!$AD44</f>
        <v>0</v>
      </c>
      <c r="M28" s="62">
        <f>'Balance Energético (u.físicas)'!$AD45</f>
        <v>0</v>
      </c>
      <c r="N28" s="62">
        <f>'Balance Energético (u.físicas)'!$AD46</f>
        <v>0</v>
      </c>
      <c r="O28" s="62">
        <f>'Balance Energético (u.físicas)'!$AD47</f>
        <v>0</v>
      </c>
      <c r="P28" s="62">
        <f>'Balance Energético (u.físicas)'!$AD48</f>
        <v>0</v>
      </c>
      <c r="Q28" s="136">
        <f t="shared" si="0"/>
        <v>0</v>
      </c>
      <c r="R28" s="359"/>
      <c r="S28" s="360"/>
    </row>
    <row r="29" spans="1:40" ht="14.25">
      <c r="A29" s="350"/>
      <c r="B29" s="404" t="s">
        <v>12</v>
      </c>
      <c r="C29" s="426" t="s">
        <v>359</v>
      </c>
      <c r="D29" s="62">
        <f>'Balance Energético (u.físicas)'!$E36</f>
        <v>147.79304588549786</v>
      </c>
      <c r="E29" s="62">
        <f>'Balance Energético (u.físicas)'!$E37</f>
        <v>20.955154694358207</v>
      </c>
      <c r="F29" s="62">
        <f>'Balance Energético (u.físicas)'!$E38</f>
        <v>0</v>
      </c>
      <c r="G29" s="62">
        <f>'Balance Energético (u.físicas)'!$E39</f>
        <v>190.92630828840595</v>
      </c>
      <c r="H29" s="62">
        <f>'Balance Energético (u.físicas)'!$E40</f>
        <v>6.3515880000000005</v>
      </c>
      <c r="I29" s="62">
        <f>'Balance Energético (u.físicas)'!$E41</f>
        <v>2.4889789999999996</v>
      </c>
      <c r="J29" s="62">
        <f>'Balance Energético (u.físicas)'!$E42</f>
        <v>11.842569045926563</v>
      </c>
      <c r="K29" s="62">
        <f>'Balance Energético (u.físicas)'!$E43</f>
        <v>1.2090378890000002</v>
      </c>
      <c r="L29" s="62">
        <f>'Balance Energético (u.físicas)'!$E44</f>
        <v>1.242275</v>
      </c>
      <c r="M29" s="62">
        <f>'Balance Energético (u.físicas)'!$E45</f>
        <v>25.492194498620062</v>
      </c>
      <c r="N29" s="62">
        <f>'Balance Energético (u.físicas)'!$E46</f>
        <v>48.933536575420192</v>
      </c>
      <c r="O29" s="62">
        <f>'Balance Energético (u.físicas)'!$E47</f>
        <v>395.91504806241306</v>
      </c>
      <c r="P29" s="62">
        <f>'Balance Energético (u.físicas)'!$E48</f>
        <v>40.461273451343537</v>
      </c>
      <c r="Q29" s="136">
        <f t="shared" si="0"/>
        <v>893.61101039098537</v>
      </c>
      <c r="R29" s="359"/>
    </row>
    <row r="30" spans="1:40">
      <c r="A30" s="350"/>
      <c r="B30" s="404" t="s">
        <v>13</v>
      </c>
      <c r="C30" s="426" t="s">
        <v>351</v>
      </c>
      <c r="D30" s="62">
        <f>'Balance Energético (u.físicas)'!$F36</f>
        <v>0.29599999999999999</v>
      </c>
      <c r="E30" s="62">
        <f>'Balance Energético (u.físicas)'!$F37</f>
        <v>0</v>
      </c>
      <c r="F30" s="62">
        <f>'Balance Energético (u.físicas)'!$F38</f>
        <v>103.017</v>
      </c>
      <c r="G30" s="62">
        <f>'Balance Energético (u.físicas)'!$F39</f>
        <v>0.6180000000000001</v>
      </c>
      <c r="H30" s="62">
        <f>'Balance Energético (u.físicas)'!$F40</f>
        <v>0</v>
      </c>
      <c r="I30" s="62">
        <f>'Balance Energético (u.físicas)'!$F41</f>
        <v>0</v>
      </c>
      <c r="J30" s="62">
        <f>'Balance Energético (u.físicas)'!$F42</f>
        <v>6.8780000000000001</v>
      </c>
      <c r="K30" s="62">
        <f>'Balance Energético (u.físicas)'!$F43</f>
        <v>117.082492</v>
      </c>
      <c r="L30" s="62">
        <f>'Balance Energético (u.físicas)'!$F44</f>
        <v>2.5517300000000001</v>
      </c>
      <c r="M30" s="62">
        <f>'Balance Energético (u.físicas)'!$F45</f>
        <v>14.273014999999999</v>
      </c>
      <c r="N30" s="62">
        <f>'Balance Energético (u.físicas)'!$F46</f>
        <v>0</v>
      </c>
      <c r="O30" s="62">
        <f>'Balance Energético (u.físicas)'!$F47</f>
        <v>62.637000000000008</v>
      </c>
      <c r="P30" s="62">
        <f>'Balance Energético (u.físicas)'!$F48</f>
        <v>18.427388000000001</v>
      </c>
      <c r="Q30" s="136">
        <f t="shared" si="0"/>
        <v>325.78062499999999</v>
      </c>
      <c r="R30" s="359"/>
    </row>
    <row r="31" spans="1:40">
      <c r="A31" s="350"/>
      <c r="B31" s="404" t="s">
        <v>82</v>
      </c>
      <c r="C31" s="426" t="s">
        <v>351</v>
      </c>
      <c r="D31" s="62">
        <f>'Balance Energético (u.físicas)'!$G36</f>
        <v>2.52739</v>
      </c>
      <c r="E31" s="62">
        <f>'Balance Energético (u.físicas)'!$G37</f>
        <v>0</v>
      </c>
      <c r="F31" s="62">
        <f>'Balance Energético (u.físicas)'!$G38</f>
        <v>0</v>
      </c>
      <c r="G31" s="62">
        <f>'Balance Energético (u.físicas)'!$G39</f>
        <v>4109.3506522830758</v>
      </c>
      <c r="H31" s="62">
        <f>'Balance Energético (u.físicas)'!$G40</f>
        <v>0</v>
      </c>
      <c r="I31" s="62">
        <f>'Balance Energético (u.físicas)'!$G41</f>
        <v>0</v>
      </c>
      <c r="J31" s="62">
        <f>'Balance Energético (u.físicas)'!$G42</f>
        <v>1.2E-2</v>
      </c>
      <c r="K31" s="62">
        <f>'Balance Energético (u.físicas)'!$G43</f>
        <v>0.53535100000000013</v>
      </c>
      <c r="L31" s="62">
        <f>'Balance Energético (u.físicas)'!$G44</f>
        <v>0.12972700000000001</v>
      </c>
      <c r="M31" s="62">
        <f>'Balance Energético (u.físicas)'!$G45</f>
        <v>15.798442760000002</v>
      </c>
      <c r="N31" s="62">
        <f>'Balance Energético (u.físicas)'!$G46</f>
        <v>0</v>
      </c>
      <c r="O31" s="62">
        <f>'Balance Energético (u.físicas)'!$G47</f>
        <v>1608.9340372285717</v>
      </c>
      <c r="P31" s="62">
        <f>'Balance Energético (u.físicas)'!$G48</f>
        <v>2.6139999999999999</v>
      </c>
      <c r="Q31" s="136">
        <f t="shared" si="0"/>
        <v>5739.9016002716471</v>
      </c>
      <c r="R31" s="359"/>
    </row>
    <row r="32" spans="1:40" ht="14.25">
      <c r="A32" s="350"/>
      <c r="B32" s="404" t="s">
        <v>18</v>
      </c>
      <c r="C32" s="428" t="s">
        <v>359</v>
      </c>
      <c r="D32" s="580">
        <f>'Balance Energético (u.físicas)'!$K36</f>
        <v>0</v>
      </c>
      <c r="E32" s="580">
        <f>'Balance Energético (u.físicas)'!$K37</f>
        <v>0</v>
      </c>
      <c r="F32" s="580">
        <f>'Balance Energético (u.físicas)'!$K38</f>
        <v>0</v>
      </c>
      <c r="G32" s="580">
        <f>'Balance Energético (u.físicas)'!$K39</f>
        <v>0</v>
      </c>
      <c r="H32" s="580">
        <f>'Balance Energético (u.físicas)'!$K40</f>
        <v>0</v>
      </c>
      <c r="I32" s="580">
        <f>'Balance Energético (u.físicas)'!$K41</f>
        <v>0</v>
      </c>
      <c r="J32" s="580">
        <f>'Balance Energético (u.físicas)'!$K42</f>
        <v>0</v>
      </c>
      <c r="K32" s="580">
        <f>'Balance Energético (u.físicas)'!$K43</f>
        <v>0</v>
      </c>
      <c r="L32" s="580">
        <f>'Balance Energético (u.físicas)'!$K44</f>
        <v>0</v>
      </c>
      <c r="M32" s="580">
        <f>'Balance Energético (u.físicas)'!$K45</f>
        <v>0</v>
      </c>
      <c r="N32" s="580">
        <f>'Balance Energético (u.físicas)'!$K46</f>
        <v>0</v>
      </c>
      <c r="O32" s="62">
        <f>'Balance Energético (u.físicas)'!$K47</f>
        <v>0</v>
      </c>
      <c r="P32" s="62">
        <f>'Balance Energético (u.físicas)'!$K48</f>
        <v>0</v>
      </c>
      <c r="Q32" s="136">
        <f t="shared" si="0"/>
        <v>0</v>
      </c>
      <c r="R32" s="361"/>
    </row>
    <row r="33" spans="2:18">
      <c r="B33" s="361"/>
      <c r="C33" s="361"/>
      <c r="D33" s="361"/>
      <c r="E33" s="361"/>
      <c r="F33" s="361"/>
      <c r="G33" s="361"/>
      <c r="H33" s="361"/>
      <c r="I33" s="361"/>
      <c r="J33" s="361"/>
      <c r="K33" s="361"/>
      <c r="L33" s="361"/>
      <c r="M33" s="361"/>
      <c r="N33" s="361"/>
      <c r="O33" s="361"/>
      <c r="P33" s="361"/>
      <c r="Q33" s="361"/>
      <c r="R33" s="361"/>
    </row>
    <row r="34" spans="2:18">
      <c r="B34" s="68" t="s">
        <v>259</v>
      </c>
      <c r="C34" s="361"/>
      <c r="D34" s="361"/>
      <c r="E34" s="361"/>
      <c r="F34" s="361"/>
      <c r="G34" s="361"/>
      <c r="H34" s="361"/>
      <c r="I34" s="361"/>
      <c r="J34" s="361"/>
      <c r="K34" s="361"/>
      <c r="L34" s="361"/>
      <c r="M34" s="361"/>
      <c r="N34" s="361"/>
      <c r="O34" s="361"/>
      <c r="P34" s="361"/>
      <c r="Q34" s="361"/>
      <c r="R34" s="361"/>
    </row>
    <row r="35" spans="2:18">
      <c r="B35" s="68" t="s">
        <v>434</v>
      </c>
      <c r="C35" s="361"/>
      <c r="D35" s="361"/>
      <c r="E35" s="361"/>
      <c r="F35" s="361"/>
      <c r="G35" s="361"/>
      <c r="H35" s="361"/>
      <c r="I35" s="361"/>
      <c r="J35" s="361"/>
      <c r="K35" s="361"/>
      <c r="L35" s="361"/>
      <c r="M35" s="361"/>
      <c r="N35" s="361"/>
      <c r="O35" s="361"/>
      <c r="P35" s="361"/>
      <c r="Q35" s="361"/>
      <c r="R35" s="361"/>
    </row>
    <row r="36" spans="2:18">
      <c r="B36" s="68"/>
      <c r="C36" s="361"/>
      <c r="D36" s="361"/>
      <c r="E36" s="361"/>
      <c r="F36" s="361"/>
      <c r="G36" s="361"/>
      <c r="H36" s="361"/>
      <c r="I36" s="361"/>
      <c r="J36" s="361"/>
      <c r="K36" s="361"/>
      <c r="L36" s="361"/>
      <c r="M36" s="361"/>
      <c r="N36" s="361"/>
      <c r="O36" s="361"/>
      <c r="P36" s="361"/>
      <c r="Q36" s="361"/>
      <c r="R36" s="361"/>
    </row>
    <row r="37" spans="2:18">
      <c r="B37" s="361"/>
      <c r="C37" s="361"/>
      <c r="D37" s="361"/>
      <c r="E37" s="361"/>
      <c r="F37" s="361"/>
      <c r="G37" s="361"/>
      <c r="H37" s="361"/>
      <c r="I37" s="361"/>
      <c r="J37" s="361"/>
      <c r="K37" s="361"/>
      <c r="L37" s="361"/>
      <c r="M37" s="361"/>
      <c r="N37" s="361"/>
      <c r="O37" s="361"/>
      <c r="P37" s="361"/>
      <c r="Q37" s="361"/>
      <c r="R37" s="361"/>
    </row>
    <row r="38" spans="2:18">
      <c r="B38" s="361"/>
      <c r="C38" s="361"/>
      <c r="D38" s="361"/>
      <c r="E38" s="361"/>
      <c r="F38" s="361"/>
      <c r="G38" s="361"/>
      <c r="H38" s="361"/>
      <c r="I38" s="361"/>
      <c r="J38" s="361"/>
      <c r="K38" s="361"/>
      <c r="L38" s="361"/>
      <c r="M38" s="361"/>
      <c r="N38" s="361"/>
      <c r="O38" s="361"/>
      <c r="P38" s="361"/>
      <c r="Q38" s="361"/>
      <c r="R38" s="361"/>
    </row>
    <row r="39" spans="2:18">
      <c r="C39" s="361"/>
      <c r="D39" s="361"/>
      <c r="E39" s="361"/>
      <c r="F39" s="361"/>
      <c r="G39" s="361"/>
      <c r="H39" s="361"/>
      <c r="I39" s="361"/>
      <c r="J39" s="361"/>
      <c r="K39" s="361"/>
      <c r="L39" s="361"/>
      <c r="M39" s="361"/>
      <c r="N39" s="361"/>
      <c r="O39" s="361"/>
      <c r="P39" s="361"/>
      <c r="Q39" s="361"/>
      <c r="R39" s="361"/>
    </row>
    <row r="40" spans="2:18">
      <c r="C40" s="361"/>
      <c r="D40" s="361"/>
      <c r="E40" s="361"/>
      <c r="F40" s="361"/>
      <c r="G40" s="361"/>
      <c r="H40" s="361"/>
      <c r="I40" s="361"/>
      <c r="J40" s="361"/>
      <c r="K40" s="361"/>
      <c r="L40" s="361"/>
      <c r="M40" s="361"/>
      <c r="N40" s="361"/>
      <c r="O40" s="361"/>
      <c r="P40" s="361"/>
      <c r="Q40" s="361"/>
      <c r="R40" s="361"/>
    </row>
    <row r="41" spans="2:18">
      <c r="B41" s="361"/>
      <c r="C41" s="361"/>
      <c r="D41" s="361"/>
      <c r="E41" s="361"/>
      <c r="F41" s="361"/>
      <c r="G41" s="361"/>
      <c r="H41" s="361"/>
      <c r="I41" s="361"/>
      <c r="J41" s="361"/>
      <c r="K41" s="361"/>
      <c r="L41" s="361"/>
      <c r="M41" s="361"/>
      <c r="N41" s="361"/>
      <c r="O41" s="361"/>
      <c r="P41" s="361"/>
      <c r="Q41" s="361"/>
      <c r="R41" s="361"/>
    </row>
    <row r="42" spans="2:18">
      <c r="B42" s="361"/>
      <c r="C42" s="361"/>
      <c r="D42" s="361"/>
      <c r="E42" s="361"/>
      <c r="F42" s="361"/>
      <c r="G42" s="361"/>
      <c r="H42" s="361"/>
      <c r="I42" s="361"/>
      <c r="J42" s="361"/>
      <c r="K42" s="361"/>
      <c r="L42" s="361"/>
      <c r="M42" s="361"/>
      <c r="N42" s="361"/>
      <c r="O42" s="361"/>
      <c r="P42" s="361"/>
      <c r="Q42" s="361"/>
      <c r="R42" s="361"/>
    </row>
    <row r="43" spans="2:18">
      <c r="B43" s="361"/>
      <c r="C43" s="361"/>
      <c r="D43" s="361"/>
      <c r="E43" s="361"/>
      <c r="F43" s="361"/>
      <c r="G43" s="361"/>
      <c r="H43" s="361"/>
      <c r="I43" s="361"/>
      <c r="J43" s="361"/>
      <c r="K43" s="361"/>
      <c r="L43" s="361"/>
      <c r="M43" s="361"/>
      <c r="N43" s="361"/>
      <c r="O43" s="361"/>
      <c r="P43" s="361"/>
      <c r="Q43" s="361"/>
      <c r="R43" s="361"/>
    </row>
  </sheetData>
  <mergeCells count="16">
    <mergeCell ref="P8:P9"/>
    <mergeCell ref="Q8:Q9"/>
    <mergeCell ref="H8:H9"/>
    <mergeCell ref="I8:I9"/>
    <mergeCell ref="J8:J9"/>
    <mergeCell ref="K8:K9"/>
    <mergeCell ref="L8:L9"/>
    <mergeCell ref="O8:O9"/>
    <mergeCell ref="N8:N9"/>
    <mergeCell ref="M8:M9"/>
    <mergeCell ref="G8:G9"/>
    <mergeCell ref="B8:B9"/>
    <mergeCell ref="C8:C9"/>
    <mergeCell ref="D8:D9"/>
    <mergeCell ref="E8:E9"/>
    <mergeCell ref="F8:F9"/>
  </mergeCells>
  <hyperlinks>
    <hyperlink ref="S2" location="Índice!A1" display="VOLVER A INDICE"/>
    <hyperlink ref="B6" location="Índice!A1" display="VOLVER A INDICE"/>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tabColor theme="6" tint="0.39997558519241921"/>
  </sheetPr>
  <dimension ref="A1:AE81"/>
  <sheetViews>
    <sheetView zoomScaleNormal="100" workbookViewId="0"/>
  </sheetViews>
  <sheetFormatPr baseColWidth="10" defaultRowHeight="12.75" outlineLevelRow="1"/>
  <cols>
    <col min="1" max="1" width="1.42578125" style="365" customWidth="1"/>
    <col min="2" max="2" width="30.85546875" style="365" customWidth="1"/>
    <col min="3" max="3" width="11.85546875" style="365" bestFit="1" customWidth="1"/>
    <col min="4" max="4" width="13.85546875" style="365" customWidth="1"/>
    <col min="5" max="6" width="11.42578125" style="365"/>
    <col min="7" max="7" width="13.28515625" style="365" bestFit="1" customWidth="1"/>
    <col min="8" max="8" width="11.42578125" style="365"/>
    <col min="9" max="19" width="11.42578125" style="364"/>
    <col min="20" max="16384" width="11.42578125" style="365"/>
  </cols>
  <sheetData>
    <row r="1" spans="1:31" ht="6.75" customHeight="1">
      <c r="A1" s="362"/>
      <c r="B1" s="362"/>
      <c r="C1" s="362"/>
      <c r="D1" s="362"/>
      <c r="E1" s="362"/>
      <c r="F1" s="362"/>
      <c r="G1" s="362"/>
      <c r="H1" s="362"/>
      <c r="I1" s="363"/>
      <c r="J1" s="363"/>
      <c r="K1" s="363"/>
    </row>
    <row r="2" spans="1:31" s="367" customFormat="1" ht="15.95" customHeight="1">
      <c r="A2" s="366"/>
      <c r="B2" s="80" t="s">
        <v>272</v>
      </c>
      <c r="C2" s="80"/>
      <c r="D2" s="80"/>
      <c r="E2" s="80"/>
      <c r="F2" s="80"/>
      <c r="G2" s="80"/>
      <c r="H2" s="80"/>
      <c r="J2" s="368"/>
      <c r="K2" s="369"/>
      <c r="L2" s="370"/>
      <c r="M2" s="370"/>
      <c r="N2" s="370"/>
      <c r="O2" s="370"/>
      <c r="P2" s="370"/>
      <c r="Q2" s="370"/>
      <c r="R2" s="370"/>
      <c r="S2" s="370"/>
    </row>
    <row r="3" spans="1:31" s="367" customFormat="1" ht="15.95" customHeight="1">
      <c r="A3" s="366"/>
      <c r="B3" s="80" t="s">
        <v>447</v>
      </c>
      <c r="C3" s="80"/>
      <c r="D3" s="80"/>
      <c r="E3" s="80"/>
      <c r="F3" s="80"/>
      <c r="G3" s="80"/>
      <c r="H3" s="80"/>
      <c r="J3" s="369"/>
      <c r="K3" s="369"/>
      <c r="L3" s="370"/>
      <c r="M3" s="370"/>
      <c r="N3" s="370"/>
      <c r="O3" s="370"/>
      <c r="P3" s="370"/>
      <c r="Q3" s="370"/>
      <c r="R3" s="370"/>
      <c r="S3" s="370"/>
    </row>
    <row r="4" spans="1:31" s="367" customFormat="1" ht="15.95" customHeight="1">
      <c r="A4" s="366"/>
      <c r="B4" s="80" t="s">
        <v>428</v>
      </c>
      <c r="C4" s="80"/>
      <c r="D4" s="80"/>
      <c r="E4" s="80"/>
      <c r="F4" s="80"/>
      <c r="G4" s="80"/>
      <c r="H4" s="80"/>
      <c r="I4" s="369"/>
      <c r="J4" s="369"/>
      <c r="K4" s="369"/>
      <c r="L4" s="370"/>
      <c r="M4" s="370"/>
      <c r="N4" s="370"/>
      <c r="O4" s="370"/>
      <c r="P4" s="370"/>
      <c r="Q4" s="370"/>
      <c r="R4" s="370"/>
      <c r="S4" s="370"/>
    </row>
    <row r="5" spans="1:31" s="367" customFormat="1" ht="15.95" customHeight="1">
      <c r="A5" s="366"/>
      <c r="B5" s="80" t="s">
        <v>345</v>
      </c>
      <c r="C5" s="80"/>
      <c r="D5" s="80"/>
      <c r="E5" s="80"/>
      <c r="F5" s="80"/>
      <c r="G5" s="80"/>
      <c r="H5" s="80"/>
      <c r="I5" s="369"/>
      <c r="J5" s="369"/>
      <c r="K5" s="369"/>
      <c r="L5" s="370"/>
      <c r="M5" s="370"/>
      <c r="N5" s="370"/>
      <c r="O5" s="370"/>
      <c r="P5" s="370"/>
      <c r="Q5" s="370"/>
      <c r="R5" s="370"/>
      <c r="S5" s="370"/>
    </row>
    <row r="6" spans="1:31" s="367" customFormat="1" ht="15.95" customHeight="1">
      <c r="A6" s="366"/>
      <c r="B6" s="69" t="s">
        <v>2</v>
      </c>
      <c r="C6" s="80"/>
      <c r="D6" s="80"/>
      <c r="E6" s="80"/>
      <c r="F6" s="80"/>
      <c r="G6" s="80"/>
      <c r="H6" s="80"/>
      <c r="I6" s="369"/>
      <c r="J6" s="369"/>
      <c r="K6" s="369"/>
      <c r="L6" s="370"/>
      <c r="M6" s="370"/>
      <c r="N6" s="370"/>
      <c r="O6" s="370"/>
      <c r="P6" s="370"/>
      <c r="Q6" s="370"/>
      <c r="R6" s="370"/>
      <c r="S6" s="370"/>
    </row>
    <row r="7" spans="1:31" s="367" customFormat="1" ht="15.95" customHeight="1">
      <c r="A7" s="366"/>
      <c r="C7" s="80"/>
      <c r="D7" s="80"/>
      <c r="E7" s="80"/>
      <c r="F7" s="80"/>
      <c r="G7" s="80"/>
      <c r="H7" s="80"/>
      <c r="I7" s="369"/>
      <c r="J7" s="369"/>
      <c r="K7" s="369"/>
      <c r="L7" s="370"/>
      <c r="M7" s="370"/>
      <c r="N7" s="370"/>
      <c r="O7" s="370"/>
      <c r="P7" s="370"/>
      <c r="Q7" s="370"/>
      <c r="R7" s="370"/>
      <c r="S7" s="370"/>
    </row>
    <row r="8" spans="1:31" s="367" customFormat="1" ht="15.95" customHeight="1">
      <c r="A8" s="366"/>
      <c r="B8" s="394" t="s">
        <v>79</v>
      </c>
      <c r="C8" s="394" t="s">
        <v>346</v>
      </c>
      <c r="D8" s="394" t="s">
        <v>74</v>
      </c>
      <c r="E8" s="394" t="s">
        <v>75</v>
      </c>
      <c r="F8" s="579" t="s">
        <v>432</v>
      </c>
      <c r="G8" s="394" t="s">
        <v>76</v>
      </c>
      <c r="H8" s="394" t="s">
        <v>96</v>
      </c>
      <c r="I8" s="369"/>
      <c r="K8" s="183"/>
      <c r="L8" s="183"/>
      <c r="M8" s="183"/>
      <c r="N8" s="183"/>
      <c r="O8" s="183"/>
      <c r="P8" s="183"/>
      <c r="Q8" s="183"/>
      <c r="R8" s="183"/>
      <c r="S8" s="183"/>
      <c r="T8" s="183"/>
      <c r="U8" s="211"/>
      <c r="V8" s="211"/>
      <c r="W8" s="211"/>
      <c r="X8" s="211"/>
      <c r="Y8" s="211"/>
      <c r="Z8" s="211"/>
      <c r="AA8" s="211"/>
      <c r="AB8" s="211"/>
      <c r="AC8" s="211"/>
      <c r="AD8" s="211"/>
      <c r="AE8" s="211"/>
    </row>
    <row r="9" spans="1:31" s="367" customFormat="1" ht="15.95" customHeight="1">
      <c r="A9" s="366"/>
      <c r="B9" s="402" t="s">
        <v>84</v>
      </c>
      <c r="C9" s="61"/>
      <c r="D9" s="61"/>
      <c r="E9" s="61"/>
      <c r="F9" s="61"/>
      <c r="G9" s="135"/>
      <c r="H9" s="135"/>
      <c r="I9" s="369"/>
      <c r="K9" s="183"/>
      <c r="L9" s="183"/>
      <c r="M9" s="183"/>
      <c r="N9" s="183"/>
      <c r="O9" s="183"/>
      <c r="P9" s="183"/>
      <c r="Q9" s="183"/>
      <c r="R9" s="183"/>
      <c r="S9" s="183"/>
      <c r="T9" s="183"/>
      <c r="U9" s="211"/>
      <c r="V9" s="211"/>
      <c r="W9" s="211"/>
      <c r="X9" s="211"/>
      <c r="Y9" s="211"/>
      <c r="Z9" s="211"/>
      <c r="AA9" s="211"/>
      <c r="AB9" s="211"/>
      <c r="AC9" s="211"/>
      <c r="AD9" s="211"/>
      <c r="AE9" s="211"/>
    </row>
    <row r="10" spans="1:31" s="367" customFormat="1" ht="15.95" customHeight="1" outlineLevel="1">
      <c r="A10" s="366"/>
      <c r="B10" s="403" t="s">
        <v>19</v>
      </c>
      <c r="C10" s="409" t="s">
        <v>358</v>
      </c>
      <c r="D10" s="409">
        <f>'Balance Energético (u.físicas)'!$M56</f>
        <v>513.71947308283256</v>
      </c>
      <c r="E10" s="409">
        <f>'Balance Energético (u.físicas)'!$M57</f>
        <v>45.945641000000002</v>
      </c>
      <c r="F10" s="409">
        <f>'Balance Energético (u.físicas)'!$M58</f>
        <v>6.50546783251077</v>
      </c>
      <c r="G10" s="409">
        <f>'Balance Energético (u.físicas)'!$M59</f>
        <v>0</v>
      </c>
      <c r="H10" s="409">
        <f t="shared" ref="H10:H31" si="0">SUM(D10:G10)</f>
        <v>566.1705819153434</v>
      </c>
      <c r="I10" s="369"/>
      <c r="K10" s="183"/>
      <c r="L10" s="183"/>
      <c r="M10" s="183"/>
      <c r="N10" s="183"/>
      <c r="O10" s="183"/>
      <c r="P10" s="183"/>
      <c r="Q10" s="183"/>
      <c r="R10" s="183"/>
      <c r="S10" s="183"/>
      <c r="T10" s="183"/>
      <c r="U10" s="211"/>
      <c r="V10" s="211"/>
      <c r="W10" s="211"/>
      <c r="X10" s="211"/>
      <c r="Y10" s="211"/>
      <c r="Z10" s="211"/>
      <c r="AA10" s="211"/>
      <c r="AB10" s="211"/>
      <c r="AC10" s="211"/>
      <c r="AD10" s="211"/>
      <c r="AE10" s="211"/>
    </row>
    <row r="11" spans="1:31" s="367" customFormat="1" ht="15.95" customHeight="1" outlineLevel="1">
      <c r="A11" s="366"/>
      <c r="B11" s="403" t="s">
        <v>20</v>
      </c>
      <c r="C11" s="409" t="s">
        <v>351</v>
      </c>
      <c r="D11" s="409">
        <f>'Balance Energético (u.físicas)'!$N56</f>
        <v>10.27375629</v>
      </c>
      <c r="E11" s="409">
        <f>'Balance Energético (u.físicas)'!$N57</f>
        <v>0</v>
      </c>
      <c r="F11" s="409">
        <f>'Balance Energético (u.físicas)'!$N58</f>
        <v>0</v>
      </c>
      <c r="G11" s="409">
        <f>'Balance Energético (u.físicas)'!$N59</f>
        <v>0</v>
      </c>
      <c r="H11" s="409">
        <f t="shared" si="0"/>
        <v>10.27375629</v>
      </c>
      <c r="I11" s="369"/>
      <c r="J11" s="183"/>
      <c r="K11" s="183"/>
      <c r="L11" s="183"/>
      <c r="M11" s="183"/>
      <c r="N11" s="183"/>
      <c r="O11" s="183"/>
      <c r="P11" s="183"/>
      <c r="Q11" s="183"/>
      <c r="R11" s="183"/>
      <c r="S11" s="183"/>
      <c r="T11" s="183"/>
      <c r="U11" s="211"/>
      <c r="V11" s="211"/>
      <c r="W11" s="211"/>
      <c r="X11" s="211"/>
      <c r="Y11" s="211"/>
      <c r="Z11" s="211"/>
      <c r="AA11" s="211"/>
      <c r="AB11" s="211"/>
      <c r="AC11" s="211"/>
      <c r="AD11" s="211"/>
      <c r="AE11" s="211"/>
    </row>
    <row r="12" spans="1:31" s="367" customFormat="1" ht="15.95" customHeight="1" outlineLevel="1">
      <c r="A12" s="366"/>
      <c r="B12" s="403" t="s">
        <v>21</v>
      </c>
      <c r="C12" s="409" t="s">
        <v>358</v>
      </c>
      <c r="D12" s="409">
        <f>'Balance Energético (u.físicas)'!$O56</f>
        <v>0</v>
      </c>
      <c r="E12" s="409">
        <f>'Balance Energético (u.físicas)'!$O57</f>
        <v>0</v>
      </c>
      <c r="F12" s="409">
        <f>'Balance Energético (u.físicas)'!$O58</f>
        <v>0</v>
      </c>
      <c r="G12" s="409">
        <f>'Balance Energético (u.físicas)'!$O59</f>
        <v>0</v>
      </c>
      <c r="H12" s="409">
        <f t="shared" si="0"/>
        <v>0</v>
      </c>
      <c r="I12" s="369"/>
      <c r="J12" s="369"/>
      <c r="K12" s="369"/>
      <c r="L12" s="370"/>
      <c r="M12" s="370"/>
      <c r="N12" s="370"/>
      <c r="O12" s="370"/>
      <c r="P12" s="370"/>
      <c r="Q12" s="370"/>
      <c r="R12" s="370"/>
      <c r="S12" s="370"/>
    </row>
    <row r="13" spans="1:31" s="367" customFormat="1" ht="15.95" customHeight="1" outlineLevel="1">
      <c r="A13" s="366"/>
      <c r="B13" s="403" t="s">
        <v>22</v>
      </c>
      <c r="C13" s="409" t="s">
        <v>358</v>
      </c>
      <c r="D13" s="409">
        <f>'Balance Energético (u.físicas)'!$P56</f>
        <v>4.4726709999999992</v>
      </c>
      <c r="E13" s="409">
        <f>'Balance Energético (u.físicas)'!$P57</f>
        <v>2.0000000000000004E-4</v>
      </c>
      <c r="F13" s="409">
        <f>'Balance Energético (u.físicas)'!$P58</f>
        <v>0</v>
      </c>
      <c r="G13" s="409">
        <f>'Balance Energético (u.físicas)'!$P59</f>
        <v>138.10858800000003</v>
      </c>
      <c r="H13" s="409">
        <f t="shared" si="0"/>
        <v>142.58145900000002</v>
      </c>
      <c r="I13" s="369"/>
      <c r="J13" s="369"/>
      <c r="K13" s="369"/>
      <c r="L13" s="370"/>
      <c r="M13" s="370"/>
      <c r="N13" s="370"/>
      <c r="O13" s="370"/>
      <c r="P13" s="370"/>
      <c r="Q13" s="370"/>
      <c r="R13" s="370"/>
      <c r="S13" s="370"/>
    </row>
    <row r="14" spans="1:31" s="367" customFormat="1" ht="15.95" customHeight="1" outlineLevel="1">
      <c r="A14" s="366"/>
      <c r="B14" s="403" t="s">
        <v>23</v>
      </c>
      <c r="C14" s="409" t="s">
        <v>351</v>
      </c>
      <c r="D14" s="409">
        <f>'Balance Energético (u.físicas)'!$Q56</f>
        <v>161.654114359</v>
      </c>
      <c r="E14" s="409">
        <f>'Balance Energético (u.físicas)'!$Q57</f>
        <v>20.847188000000003</v>
      </c>
      <c r="F14" s="409">
        <f>'Balance Energético (u.físicas)'!$Q58</f>
        <v>0.26717000000000007</v>
      </c>
      <c r="G14" s="409">
        <f>'Balance Energético (u.físicas)'!$Q59</f>
        <v>835.04974689900041</v>
      </c>
      <c r="H14" s="409">
        <f t="shared" si="0"/>
        <v>1017.8182192580005</v>
      </c>
      <c r="I14" s="369"/>
      <c r="J14" s="369"/>
      <c r="K14" s="369"/>
      <c r="L14" s="370"/>
      <c r="M14" s="370"/>
      <c r="N14" s="370"/>
      <c r="O14" s="370"/>
      <c r="P14" s="370"/>
      <c r="Q14" s="370"/>
      <c r="R14" s="370"/>
      <c r="S14" s="370"/>
    </row>
    <row r="15" spans="1:31" s="367" customFormat="1" ht="15.95" customHeight="1" outlineLevel="1">
      <c r="A15" s="366"/>
      <c r="B15" s="403" t="s">
        <v>24</v>
      </c>
      <c r="C15" s="409" t="s">
        <v>358</v>
      </c>
      <c r="D15" s="409">
        <f>'Balance Energético (u.físicas)'!$R56</f>
        <v>3.2431000000000008E-2</v>
      </c>
      <c r="E15" s="409">
        <f>'Balance Energético (u.físicas)'!$R57</f>
        <v>7.0379000000000011E-2</v>
      </c>
      <c r="F15" s="409">
        <f>'Balance Energético (u.físicas)'!$R58</f>
        <v>0</v>
      </c>
      <c r="G15" s="409">
        <f>'Balance Energético (u.físicas)'!$R59</f>
        <v>0</v>
      </c>
      <c r="H15" s="409">
        <f t="shared" si="0"/>
        <v>0.10281000000000001</v>
      </c>
      <c r="I15" s="369"/>
      <c r="J15" s="369"/>
      <c r="K15" s="369"/>
      <c r="L15" s="370"/>
      <c r="M15" s="370"/>
      <c r="N15" s="370"/>
      <c r="O15" s="370"/>
      <c r="P15" s="370"/>
      <c r="Q15" s="370"/>
      <c r="R15" s="370"/>
      <c r="S15" s="370"/>
    </row>
    <row r="16" spans="1:31" s="367" customFormat="1" ht="15.95" customHeight="1" outlineLevel="1">
      <c r="A16" s="366"/>
      <c r="B16" s="403" t="s">
        <v>25</v>
      </c>
      <c r="C16" s="409" t="s">
        <v>358</v>
      </c>
      <c r="D16" s="409">
        <f>'Balance Energético (u.físicas)'!$S56</f>
        <v>2.6286719999999999</v>
      </c>
      <c r="E16" s="409">
        <f>'Balance Energético (u.físicas)'!$S57</f>
        <v>1.594284</v>
      </c>
      <c r="F16" s="409">
        <f>'Balance Energético (u.físicas)'!$S58</f>
        <v>0</v>
      </c>
      <c r="G16" s="409">
        <f>'Balance Energético (u.físicas)'!$S59</f>
        <v>0</v>
      </c>
      <c r="H16" s="409">
        <f t="shared" si="0"/>
        <v>4.2229559999999999</v>
      </c>
      <c r="I16" s="369"/>
      <c r="J16" s="369"/>
      <c r="K16" s="369"/>
      <c r="L16" s="370"/>
      <c r="M16" s="370"/>
      <c r="N16" s="370"/>
      <c r="O16" s="370"/>
      <c r="P16" s="370"/>
      <c r="Q16" s="370"/>
      <c r="R16" s="370"/>
      <c r="S16" s="370"/>
    </row>
    <row r="17" spans="1:19" s="367" customFormat="1" ht="15.95" customHeight="1" outlineLevel="1">
      <c r="A17" s="366"/>
      <c r="B17" s="403" t="s">
        <v>26</v>
      </c>
      <c r="C17" s="409" t="s">
        <v>358</v>
      </c>
      <c r="D17" s="409">
        <f>'Balance Energético (u.físicas)'!$T56</f>
        <v>0</v>
      </c>
      <c r="E17" s="409">
        <f>'Balance Energético (u.físicas)'!$T57</f>
        <v>0</v>
      </c>
      <c r="F17" s="409">
        <f>'Balance Energético (u.físicas)'!$T58</f>
        <v>0</v>
      </c>
      <c r="G17" s="409">
        <f>'Balance Energético (u.físicas)'!$T59</f>
        <v>0</v>
      </c>
      <c r="H17" s="409">
        <f t="shared" si="0"/>
        <v>0</v>
      </c>
      <c r="I17" s="369"/>
      <c r="J17" s="369"/>
      <c r="K17" s="369"/>
      <c r="L17" s="370"/>
      <c r="M17" s="370"/>
      <c r="N17" s="370"/>
      <c r="O17" s="370"/>
      <c r="P17" s="370"/>
      <c r="Q17" s="370"/>
      <c r="R17" s="370"/>
      <c r="S17" s="370"/>
    </row>
    <row r="18" spans="1:19" s="367" customFormat="1" ht="15.95" customHeight="1" outlineLevel="1">
      <c r="A18" s="366"/>
      <c r="B18" s="403" t="s">
        <v>27</v>
      </c>
      <c r="C18" s="409" t="s">
        <v>358</v>
      </c>
      <c r="D18" s="409">
        <f>'Balance Energético (u.físicas)'!$U56</f>
        <v>0</v>
      </c>
      <c r="E18" s="409">
        <f>'Balance Energético (u.físicas)'!$U57</f>
        <v>0</v>
      </c>
      <c r="F18" s="409">
        <f>'Balance Energético (u.físicas)'!$U58</f>
        <v>0</v>
      </c>
      <c r="G18" s="409">
        <f>'Balance Energético (u.físicas)'!$U59</f>
        <v>0</v>
      </c>
      <c r="H18" s="409">
        <f t="shared" si="0"/>
        <v>0</v>
      </c>
      <c r="I18" s="369"/>
      <c r="J18" s="369"/>
      <c r="K18" s="369"/>
      <c r="L18" s="370"/>
      <c r="M18" s="370"/>
      <c r="N18" s="370"/>
      <c r="O18" s="370"/>
      <c r="P18" s="370"/>
      <c r="Q18" s="370"/>
      <c r="R18" s="370"/>
      <c r="S18" s="370"/>
    </row>
    <row r="19" spans="1:19" s="367" customFormat="1" ht="15.95" customHeight="1" outlineLevel="1">
      <c r="A19" s="366"/>
      <c r="B19" s="403" t="s">
        <v>28</v>
      </c>
      <c r="C19" s="409" t="s">
        <v>351</v>
      </c>
      <c r="D19" s="409">
        <f>'Balance Energético (u.físicas)'!$V56</f>
        <v>0</v>
      </c>
      <c r="E19" s="409">
        <f>'Balance Energético (u.físicas)'!$V57</f>
        <v>0</v>
      </c>
      <c r="F19" s="409">
        <f>'Balance Energético (u.físicas)'!$V58</f>
        <v>0</v>
      </c>
      <c r="G19" s="409">
        <f>'Balance Energético (u.físicas)'!$V59</f>
        <v>0</v>
      </c>
      <c r="H19" s="409">
        <f t="shared" si="0"/>
        <v>0</v>
      </c>
      <c r="I19" s="369"/>
      <c r="J19" s="369"/>
      <c r="K19" s="369"/>
      <c r="L19" s="370"/>
      <c r="M19" s="370"/>
      <c r="N19" s="370"/>
      <c r="O19" s="370"/>
      <c r="P19" s="370"/>
      <c r="Q19" s="370"/>
      <c r="R19" s="370"/>
      <c r="S19" s="370"/>
    </row>
    <row r="20" spans="1:19" outlineLevel="1">
      <c r="A20" s="362"/>
      <c r="B20" s="403" t="s">
        <v>93</v>
      </c>
      <c r="C20" s="409" t="s">
        <v>351</v>
      </c>
      <c r="D20" s="409">
        <f>'Balance Energético (u.físicas)'!$W56</f>
        <v>0</v>
      </c>
      <c r="E20" s="409">
        <f>'Balance Energético (u.físicas)'!$W57</f>
        <v>0</v>
      </c>
      <c r="F20" s="409">
        <f>'Balance Energético (u.físicas)'!$W58</f>
        <v>0</v>
      </c>
      <c r="G20" s="409">
        <f>'Balance Energético (u.físicas)'!$W59</f>
        <v>0</v>
      </c>
      <c r="H20" s="409">
        <f t="shared" si="0"/>
        <v>0</v>
      </c>
      <c r="I20" s="371"/>
      <c r="J20" s="371"/>
      <c r="K20" s="371"/>
    </row>
    <row r="21" spans="1:19">
      <c r="A21" s="362"/>
      <c r="B21" s="404" t="s">
        <v>6</v>
      </c>
      <c r="C21" s="426" t="s">
        <v>354</v>
      </c>
      <c r="D21" s="62">
        <f>'Balance Energético (u.físicas)'!$X56</f>
        <v>8738.6732365199987</v>
      </c>
      <c r="E21" s="62">
        <f>'Balance Energético (u.físicas)'!$X57</f>
        <v>2133.9460216700008</v>
      </c>
      <c r="F21" s="62">
        <f>'Balance Energético (u.físicas)'!$X58</f>
        <v>974.96181148000005</v>
      </c>
      <c r="G21" s="62">
        <f>'Balance Energético (u.físicas)'!$X59</f>
        <v>12573.19681609</v>
      </c>
      <c r="H21" s="136">
        <f>SUM(D21:G21)</f>
        <v>24420.777885759999</v>
      </c>
      <c r="I21" s="372"/>
      <c r="J21" s="372"/>
      <c r="K21" s="373"/>
    </row>
    <row r="22" spans="1:19">
      <c r="A22" s="362"/>
      <c r="B22" s="404" t="s">
        <v>30</v>
      </c>
      <c r="C22" s="426" t="s">
        <v>351</v>
      </c>
      <c r="D22" s="62">
        <f>'Balance Energético (u.físicas)'!$Y56</f>
        <v>0</v>
      </c>
      <c r="E22" s="62">
        <f>'Balance Energético (u.físicas)'!$Y57</f>
        <v>0</v>
      </c>
      <c r="F22" s="62">
        <f>'Balance Energético (u.físicas)'!$Y58</f>
        <v>0</v>
      </c>
      <c r="G22" s="62">
        <f>'Balance Energético (u.físicas)'!$Y59</f>
        <v>0</v>
      </c>
      <c r="H22" s="136">
        <f t="shared" si="0"/>
        <v>0</v>
      </c>
      <c r="I22" s="372"/>
      <c r="J22" s="372"/>
      <c r="K22" s="373"/>
    </row>
    <row r="23" spans="1:19" ht="14.25">
      <c r="A23" s="362"/>
      <c r="B23" s="404" t="s">
        <v>31</v>
      </c>
      <c r="C23" s="426" t="s">
        <v>358</v>
      </c>
      <c r="D23" s="62">
        <f>'Balance Energético (u.físicas)'!$Z56</f>
        <v>0</v>
      </c>
      <c r="E23" s="62">
        <f>'Balance Energético (u.físicas)'!$Z57</f>
        <v>0</v>
      </c>
      <c r="F23" s="62">
        <f>'Balance Energético (u.físicas)'!$Z58</f>
        <v>0</v>
      </c>
      <c r="G23" s="62">
        <f>'Balance Energético (u.físicas)'!$Z59</f>
        <v>0</v>
      </c>
      <c r="H23" s="136">
        <f t="shared" si="0"/>
        <v>0</v>
      </c>
      <c r="I23" s="371"/>
      <c r="J23" s="371"/>
      <c r="K23" s="371"/>
    </row>
    <row r="24" spans="1:19" ht="14.25">
      <c r="A24" s="362"/>
      <c r="B24" s="404" t="s">
        <v>273</v>
      </c>
      <c r="C24" s="426" t="s">
        <v>358</v>
      </c>
      <c r="D24" s="62">
        <f>'Balance Energético (u.físicas)'!$AA56</f>
        <v>0</v>
      </c>
      <c r="E24" s="62">
        <f>'Balance Energético (u.físicas)'!$AA57</f>
        <v>0</v>
      </c>
      <c r="F24" s="62">
        <f>'Balance Energético (u.físicas)'!$AA58</f>
        <v>0</v>
      </c>
      <c r="G24" s="62">
        <f>'Balance Energético (u.físicas)'!$AA59</f>
        <v>0</v>
      </c>
      <c r="H24" s="136">
        <f t="shared" si="0"/>
        <v>0</v>
      </c>
      <c r="I24" s="371"/>
      <c r="J24" s="371"/>
      <c r="K24" s="371"/>
    </row>
    <row r="25" spans="1:19" ht="14.25">
      <c r="A25" s="362"/>
      <c r="B25" s="404" t="s">
        <v>95</v>
      </c>
      <c r="C25" s="426" t="s">
        <v>358</v>
      </c>
      <c r="D25" s="62">
        <f>'Balance Energético (u.físicas)'!$AB56</f>
        <v>0</v>
      </c>
      <c r="E25" s="62">
        <f>'Balance Energético (u.físicas)'!$AB57</f>
        <v>0</v>
      </c>
      <c r="F25" s="62">
        <f>'Balance Energético (u.físicas)'!$AB58</f>
        <v>0</v>
      </c>
      <c r="G25" s="62">
        <f>'Balance Energético (u.físicas)'!$AB59</f>
        <v>0</v>
      </c>
      <c r="H25" s="136">
        <f t="shared" si="0"/>
        <v>0</v>
      </c>
      <c r="I25" s="363"/>
      <c r="J25" s="363"/>
      <c r="K25" s="363"/>
    </row>
    <row r="26" spans="1:19" ht="14.25">
      <c r="A26" s="362"/>
      <c r="B26" s="404" t="s">
        <v>8</v>
      </c>
      <c r="C26" s="426" t="s">
        <v>359</v>
      </c>
      <c r="D26" s="62">
        <f>'Balance Energético (u.físicas)'!$AC56</f>
        <v>2.1220980434782606E-2</v>
      </c>
      <c r="E26" s="62">
        <f>'Balance Energético (u.físicas)'!$AC57</f>
        <v>0</v>
      </c>
      <c r="F26" s="62">
        <f>'Balance Energético (u.físicas)'!$AC58</f>
        <v>0</v>
      </c>
      <c r="G26" s="62">
        <f>'Balance Energético (u.físicas)'!$AC59</f>
        <v>3.0518911956521739</v>
      </c>
      <c r="H26" s="136">
        <f t="shared" si="0"/>
        <v>3.0731121760869566</v>
      </c>
      <c r="I26" s="363"/>
      <c r="J26" s="363"/>
      <c r="K26" s="363"/>
    </row>
    <row r="27" spans="1:19">
      <c r="A27" s="362"/>
      <c r="B27" s="404" t="s">
        <v>9</v>
      </c>
      <c r="C27" s="426" t="s">
        <v>351</v>
      </c>
      <c r="D27" s="62">
        <f>'Balance Energético (u.físicas)'!$AD56</f>
        <v>0</v>
      </c>
      <c r="E27" s="62">
        <f>'Balance Energético (u.físicas)'!$AD57</f>
        <v>0</v>
      </c>
      <c r="F27" s="62">
        <f>'Balance Energético (u.físicas)'!$AD58</f>
        <v>0</v>
      </c>
      <c r="G27" s="62">
        <f>'Balance Energético (u.físicas)'!$AD59</f>
        <v>0</v>
      </c>
      <c r="H27" s="136">
        <f t="shared" si="0"/>
        <v>0</v>
      </c>
      <c r="I27" s="363"/>
      <c r="J27" s="363"/>
      <c r="K27" s="363"/>
    </row>
    <row r="28" spans="1:19" ht="14.25">
      <c r="A28" s="362"/>
      <c r="B28" s="404" t="s">
        <v>12</v>
      </c>
      <c r="C28" s="426" t="s">
        <v>359</v>
      </c>
      <c r="D28" s="62">
        <f>'Balance Energético (u.físicas)'!$E56</f>
        <v>154.02630989797666</v>
      </c>
      <c r="E28" s="62">
        <f>'Balance Energético (u.físicas)'!$E57</f>
        <v>44.418313000000005</v>
      </c>
      <c r="F28" s="62">
        <f>'Balance Energético (u.físicas)'!$E58</f>
        <v>0</v>
      </c>
      <c r="G28" s="62">
        <f>'Balance Energético (u.físicas)'!$E59</f>
        <v>569.50713399999995</v>
      </c>
      <c r="H28" s="136">
        <f t="shared" si="0"/>
        <v>767.95175689797657</v>
      </c>
      <c r="I28" s="363"/>
      <c r="J28" s="363"/>
      <c r="K28" s="363"/>
    </row>
    <row r="29" spans="1:19">
      <c r="B29" s="404" t="s">
        <v>13</v>
      </c>
      <c r="C29" s="426" t="s">
        <v>351</v>
      </c>
      <c r="D29" s="62">
        <f>'Balance Energético (u.físicas)'!$F56</f>
        <v>0</v>
      </c>
      <c r="E29" s="62">
        <f>'Balance Energético (u.físicas)'!$F57</f>
        <v>0</v>
      </c>
      <c r="F29" s="62">
        <f>'Balance Energético (u.físicas)'!$F58</f>
        <v>0</v>
      </c>
      <c r="G29" s="62">
        <f>'Balance Energético (u.físicas)'!$F59</f>
        <v>0</v>
      </c>
      <c r="H29" s="136">
        <f t="shared" si="0"/>
        <v>0</v>
      </c>
    </row>
    <row r="30" spans="1:19">
      <c r="B30" s="404" t="s">
        <v>82</v>
      </c>
      <c r="C30" s="426" t="s">
        <v>351</v>
      </c>
      <c r="D30" s="62">
        <f>'Balance Energético (u.físicas)'!$G56</f>
        <v>15.685461339362998</v>
      </c>
      <c r="E30" s="62">
        <f>'Balance Energético (u.físicas)'!$G57</f>
        <v>16.979438723249935</v>
      </c>
      <c r="F30" s="62">
        <f>'Balance Energético (u.físicas)'!$G58</f>
        <v>1.1739999999999999E-2</v>
      </c>
      <c r="G30" s="62">
        <f>'Balance Energético (u.físicas)'!$G59</f>
        <v>4996.9366577476567</v>
      </c>
      <c r="H30" s="136">
        <f t="shared" si="0"/>
        <v>5029.6132978102696</v>
      </c>
    </row>
    <row r="31" spans="1:19" ht="14.25">
      <c r="B31" s="404" t="s">
        <v>18</v>
      </c>
      <c r="C31" s="426" t="s">
        <v>359</v>
      </c>
      <c r="D31" s="62">
        <f>'Balance Energético (u.físicas)'!$K56</f>
        <v>6.181629</v>
      </c>
      <c r="E31" s="62">
        <f>'Balance Energético (u.físicas)'!$K57</f>
        <v>0</v>
      </c>
      <c r="F31" s="62">
        <f>'Balance Energético (u.físicas)'!$K58</f>
        <v>8.9667900000000031</v>
      </c>
      <c r="G31" s="62">
        <f>'Balance Energético (u.físicas)'!$K59</f>
        <v>1.4282819999999998</v>
      </c>
      <c r="H31" s="136">
        <f t="shared" si="0"/>
        <v>16.576701000000003</v>
      </c>
    </row>
    <row r="32" spans="1:19">
      <c r="B32" s="364"/>
      <c r="C32" s="364"/>
      <c r="D32" s="364"/>
      <c r="E32" s="364"/>
      <c r="F32" s="364"/>
      <c r="G32" s="364"/>
      <c r="H32" s="364"/>
    </row>
    <row r="33" spans="2:8">
      <c r="B33" s="68" t="s">
        <v>259</v>
      </c>
      <c r="C33" s="364"/>
      <c r="D33" s="364"/>
      <c r="E33" s="364"/>
      <c r="F33" s="364"/>
      <c r="G33" s="364"/>
      <c r="H33" s="364"/>
    </row>
    <row r="34" spans="2:8">
      <c r="B34" s="68" t="s">
        <v>434</v>
      </c>
      <c r="C34" s="364"/>
      <c r="D34" s="364"/>
      <c r="E34" s="364"/>
      <c r="F34" s="364"/>
      <c r="G34" s="364"/>
      <c r="H34" s="364"/>
    </row>
    <row r="35" spans="2:8">
      <c r="B35" s="68"/>
      <c r="C35" s="364"/>
      <c r="D35" s="364"/>
      <c r="E35" s="364"/>
      <c r="F35" s="364"/>
      <c r="G35" s="364"/>
      <c r="H35" s="364"/>
    </row>
    <row r="36" spans="2:8">
      <c r="B36" s="364"/>
      <c r="C36" s="364"/>
      <c r="D36" s="364"/>
      <c r="E36" s="364"/>
      <c r="F36" s="364"/>
      <c r="G36" s="364"/>
      <c r="H36" s="364"/>
    </row>
    <row r="37" spans="2:8" s="364" customFormat="1"/>
    <row r="38" spans="2:8" s="364" customFormat="1"/>
    <row r="39" spans="2:8" s="364" customFormat="1"/>
    <row r="40" spans="2:8" s="364" customFormat="1"/>
    <row r="41" spans="2:8" s="364" customFormat="1"/>
    <row r="42" spans="2:8" s="364" customFormat="1"/>
    <row r="43" spans="2:8" s="364" customFormat="1"/>
    <row r="44" spans="2:8" s="364" customFormat="1"/>
    <row r="45" spans="2:8" s="364" customFormat="1"/>
    <row r="46" spans="2:8" s="364" customFormat="1"/>
    <row r="47" spans="2:8" s="364" customFormat="1"/>
    <row r="48" spans="2:8" s="364" customFormat="1"/>
    <row r="49" s="364" customFormat="1"/>
    <row r="50" s="364" customFormat="1"/>
    <row r="51" s="364" customFormat="1"/>
    <row r="52" s="364" customFormat="1"/>
    <row r="53" s="364" customFormat="1"/>
    <row r="54" s="364" customFormat="1"/>
    <row r="55" s="364" customFormat="1"/>
    <row r="56" s="364" customFormat="1"/>
    <row r="57" s="364" customFormat="1"/>
    <row r="58" s="364" customFormat="1"/>
    <row r="59" s="364" customFormat="1"/>
    <row r="60" s="364" customFormat="1"/>
    <row r="61" s="364" customFormat="1"/>
    <row r="62" s="364" customFormat="1"/>
    <row r="63" s="364" customFormat="1"/>
    <row r="64" s="364" customFormat="1"/>
    <row r="65" s="364" customFormat="1"/>
    <row r="66" s="364" customFormat="1"/>
    <row r="67" s="364" customFormat="1"/>
    <row r="68" s="364" customFormat="1"/>
    <row r="69" s="364" customFormat="1"/>
    <row r="70" s="364" customFormat="1"/>
    <row r="71" s="364" customFormat="1"/>
    <row r="72" s="364" customFormat="1"/>
    <row r="73" s="364" customFormat="1"/>
    <row r="74" s="364" customFormat="1"/>
    <row r="75" s="364" customFormat="1"/>
    <row r="76" s="364" customFormat="1"/>
    <row r="77" s="364" customFormat="1"/>
    <row r="78" s="364" customFormat="1"/>
    <row r="79" s="364" customFormat="1"/>
    <row r="80" s="364" customFormat="1"/>
    <row r="81" s="364" customFormat="1"/>
  </sheetData>
  <hyperlinks>
    <hyperlink ref="B6" location="Índice!A1" display="VOLVER A INDICE"/>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tabColor theme="6" tint="0.39997558519241921"/>
  </sheetPr>
  <dimension ref="A1:AH36"/>
  <sheetViews>
    <sheetView zoomScaleNormal="100" workbookViewId="0"/>
  </sheetViews>
  <sheetFormatPr baseColWidth="10" defaultRowHeight="12.75" outlineLevelRow="1"/>
  <cols>
    <col min="1" max="1" width="2.85546875" style="353" customWidth="1"/>
    <col min="2" max="2" width="30.85546875" style="353" customWidth="1"/>
    <col min="3" max="3" width="11.85546875" style="353" bestFit="1" customWidth="1"/>
    <col min="4" max="4" width="13.140625" style="353" customWidth="1"/>
    <col min="5" max="5" width="14.28515625" style="353" customWidth="1"/>
    <col min="6" max="6" width="13.85546875" style="353" customWidth="1"/>
    <col min="7" max="7" width="13.42578125" style="353" bestFit="1" customWidth="1"/>
    <col min="8" max="8" width="12.5703125" style="353" bestFit="1" customWidth="1"/>
    <col min="9" max="9" width="12.85546875" style="353" customWidth="1"/>
    <col min="10" max="10" width="17.140625" style="353" bestFit="1" customWidth="1"/>
    <col min="11" max="11" width="13.42578125" style="353" bestFit="1" customWidth="1"/>
    <col min="12" max="16384" width="11.42578125" style="353"/>
  </cols>
  <sheetData>
    <row r="1" spans="1:34" ht="7.5" customHeight="1">
      <c r="A1" s="374"/>
      <c r="B1" s="351"/>
      <c r="C1" s="351"/>
      <c r="D1" s="351"/>
      <c r="E1" s="351"/>
      <c r="F1" s="351"/>
      <c r="G1" s="351"/>
      <c r="H1" s="351"/>
      <c r="I1" s="351"/>
      <c r="J1" s="351"/>
      <c r="K1" s="375"/>
    </row>
    <row r="2" spans="1:34" s="377" customFormat="1" ht="15.95" customHeight="1">
      <c r="A2" s="376"/>
      <c r="B2" s="80" t="s">
        <v>272</v>
      </c>
      <c r="C2" s="80"/>
      <c r="D2" s="80"/>
      <c r="E2" s="80"/>
      <c r="F2" s="80"/>
      <c r="G2" s="80"/>
      <c r="H2" s="80"/>
      <c r="I2" s="80"/>
      <c r="J2" s="80"/>
      <c r="K2" s="80"/>
      <c r="M2" s="378"/>
    </row>
    <row r="3" spans="1:34" s="377" customFormat="1" ht="15.95" customHeight="1">
      <c r="A3" s="376"/>
      <c r="B3" s="80" t="s">
        <v>55</v>
      </c>
      <c r="C3" s="80"/>
      <c r="D3" s="80"/>
      <c r="E3" s="80"/>
      <c r="F3" s="80"/>
      <c r="G3" s="80"/>
      <c r="H3" s="80"/>
      <c r="I3" s="80"/>
      <c r="J3" s="80"/>
      <c r="K3" s="80"/>
    </row>
    <row r="4" spans="1:34" s="377" customFormat="1" ht="15.95" customHeight="1">
      <c r="A4" s="376"/>
      <c r="B4" s="80" t="s">
        <v>428</v>
      </c>
      <c r="C4" s="80"/>
      <c r="D4" s="80"/>
      <c r="E4" s="80"/>
      <c r="F4" s="80"/>
      <c r="G4" s="80"/>
      <c r="H4" s="80"/>
      <c r="I4" s="80"/>
      <c r="J4" s="80"/>
      <c r="K4" s="80"/>
    </row>
    <row r="5" spans="1:34" s="377" customFormat="1" ht="15.95" customHeight="1">
      <c r="A5" s="376"/>
      <c r="B5" s="80" t="s">
        <v>345</v>
      </c>
      <c r="C5" s="80"/>
      <c r="D5" s="80"/>
      <c r="E5" s="80"/>
      <c r="F5" s="80"/>
      <c r="G5" s="80"/>
      <c r="H5" s="80"/>
      <c r="I5" s="80"/>
      <c r="J5" s="80"/>
      <c r="K5" s="80"/>
    </row>
    <row r="6" spans="1:34" s="377" customFormat="1" ht="15.95" customHeight="1">
      <c r="A6" s="376"/>
      <c r="B6" s="69" t="s">
        <v>2</v>
      </c>
      <c r="C6" s="80"/>
      <c r="D6" s="80"/>
      <c r="E6" s="80"/>
      <c r="F6" s="80"/>
      <c r="G6" s="80"/>
      <c r="H6" s="80"/>
      <c r="I6" s="80"/>
      <c r="J6" s="80"/>
      <c r="K6" s="80"/>
    </row>
    <row r="7" spans="1:34" s="377" customFormat="1" ht="15.95" customHeight="1">
      <c r="A7" s="376"/>
      <c r="C7" s="80"/>
      <c r="D7" s="80"/>
      <c r="E7" s="80"/>
      <c r="F7" s="80"/>
      <c r="G7" s="80"/>
      <c r="H7" s="80"/>
      <c r="I7" s="80"/>
      <c r="J7" s="80"/>
      <c r="K7" s="80"/>
      <c r="M7" s="183"/>
      <c r="N7" s="183"/>
      <c r="O7" s="183"/>
      <c r="P7" s="183"/>
      <c r="Q7" s="183"/>
      <c r="R7" s="183"/>
      <c r="S7" s="183"/>
      <c r="T7" s="183"/>
      <c r="U7" s="183"/>
      <c r="V7" s="183"/>
      <c r="W7" s="211"/>
      <c r="X7" s="211"/>
      <c r="Y7" s="211"/>
      <c r="Z7" s="211"/>
      <c r="AA7" s="211"/>
      <c r="AB7" s="211"/>
      <c r="AC7" s="211"/>
      <c r="AD7" s="211"/>
      <c r="AE7" s="211"/>
      <c r="AF7" s="211"/>
      <c r="AG7" s="211"/>
      <c r="AH7" s="211"/>
    </row>
    <row r="8" spans="1:34" s="377" customFormat="1" ht="15.95" customHeight="1">
      <c r="A8" s="376"/>
      <c r="B8" s="642" t="s">
        <v>79</v>
      </c>
      <c r="C8" s="642" t="s">
        <v>346</v>
      </c>
      <c r="D8" s="642" t="s">
        <v>44</v>
      </c>
      <c r="E8" s="643" t="s">
        <v>6</v>
      </c>
      <c r="F8" s="643" t="s">
        <v>47</v>
      </c>
      <c r="G8" s="643" t="s">
        <v>48</v>
      </c>
      <c r="H8" s="642" t="s">
        <v>49</v>
      </c>
      <c r="I8" s="643" t="s">
        <v>50</v>
      </c>
      <c r="J8" s="643" t="s">
        <v>51</v>
      </c>
      <c r="K8" s="642" t="s">
        <v>96</v>
      </c>
      <c r="M8" s="183"/>
      <c r="N8" s="183"/>
      <c r="O8" s="183"/>
      <c r="P8" s="183"/>
      <c r="Q8" s="183"/>
      <c r="R8" s="183"/>
      <c r="S8" s="183"/>
      <c r="T8" s="183"/>
      <c r="U8" s="183"/>
      <c r="V8" s="183"/>
      <c r="W8" s="211"/>
      <c r="X8" s="211"/>
      <c r="Y8" s="211"/>
      <c r="Z8" s="211"/>
      <c r="AA8" s="211"/>
      <c r="AB8" s="211"/>
      <c r="AC8" s="211"/>
      <c r="AD8" s="211"/>
      <c r="AE8" s="211"/>
      <c r="AF8" s="211"/>
      <c r="AG8" s="211"/>
      <c r="AH8" s="211"/>
    </row>
    <row r="9" spans="1:34" s="377" customFormat="1" ht="21.75" customHeight="1">
      <c r="A9" s="376"/>
      <c r="B9" s="642"/>
      <c r="C9" s="642"/>
      <c r="D9" s="642"/>
      <c r="E9" s="643"/>
      <c r="F9" s="643"/>
      <c r="G9" s="643"/>
      <c r="H9" s="642"/>
      <c r="I9" s="643"/>
      <c r="J9" s="643"/>
      <c r="K9" s="642"/>
      <c r="N9" s="183"/>
      <c r="O9" s="183"/>
      <c r="P9" s="183"/>
      <c r="Q9" s="183"/>
      <c r="R9" s="183"/>
      <c r="S9" s="183"/>
      <c r="T9" s="183"/>
      <c r="U9" s="183"/>
      <c r="V9" s="183"/>
      <c r="W9" s="211"/>
      <c r="X9" s="211"/>
      <c r="Y9" s="211"/>
      <c r="Z9" s="211"/>
      <c r="AA9" s="211"/>
      <c r="AB9" s="211"/>
      <c r="AC9" s="211"/>
      <c r="AD9" s="211"/>
      <c r="AE9" s="211"/>
      <c r="AF9" s="211"/>
      <c r="AG9" s="211"/>
      <c r="AH9" s="211"/>
    </row>
    <row r="10" spans="1:34" s="377" customFormat="1" ht="21.75" customHeight="1">
      <c r="A10" s="376"/>
      <c r="B10" s="402" t="s">
        <v>84</v>
      </c>
      <c r="C10" s="414"/>
      <c r="D10" s="414"/>
      <c r="E10" s="414"/>
      <c r="F10" s="414"/>
      <c r="G10" s="414"/>
      <c r="H10" s="414"/>
      <c r="I10" s="414"/>
      <c r="J10" s="135"/>
      <c r="K10" s="135"/>
      <c r="N10" s="183"/>
      <c r="O10" s="183"/>
      <c r="P10" s="183"/>
      <c r="Q10" s="183"/>
      <c r="R10" s="183"/>
      <c r="S10" s="183"/>
      <c r="T10" s="183"/>
      <c r="U10" s="183"/>
      <c r="V10" s="183"/>
      <c r="W10" s="211"/>
      <c r="X10" s="211"/>
      <c r="Y10" s="211"/>
      <c r="Z10" s="211"/>
      <c r="AA10" s="211"/>
      <c r="AB10" s="211"/>
      <c r="AC10" s="211"/>
      <c r="AD10" s="211"/>
      <c r="AE10" s="211"/>
      <c r="AF10" s="211"/>
      <c r="AG10" s="211"/>
      <c r="AH10" s="211"/>
    </row>
    <row r="11" spans="1:34" s="377" customFormat="1" ht="15.95" customHeight="1" outlineLevel="1">
      <c r="A11" s="376"/>
      <c r="B11" s="400" t="s">
        <v>19</v>
      </c>
      <c r="C11" s="393" t="s">
        <v>358</v>
      </c>
      <c r="D11" s="393">
        <f>'Balance Energético (u.físicas)'!$M28</f>
        <v>0</v>
      </c>
      <c r="E11" s="393">
        <f>'Balance Energético (u.físicas)'!$M29</f>
        <v>0</v>
      </c>
      <c r="F11" s="393">
        <f>'Balance Energético (u.físicas)'!$M30</f>
        <v>0</v>
      </c>
      <c r="G11" s="393">
        <f>'Balance Energético (u.físicas)'!$M31</f>
        <v>0</v>
      </c>
      <c r="H11" s="393">
        <f>'Balance Energético (u.físicas)'!$M32</f>
        <v>0</v>
      </c>
      <c r="I11" s="393">
        <f>'Balance Energético (u.físicas)'!$M33</f>
        <v>0.28404200000000002</v>
      </c>
      <c r="J11" s="393">
        <f>'Balance Energético (u.físicas)'!$M34</f>
        <v>0</v>
      </c>
      <c r="K11" s="59">
        <f>SUM(D11:J11)</f>
        <v>0.28404200000000002</v>
      </c>
      <c r="N11" s="183"/>
      <c r="O11" s="183"/>
      <c r="P11" s="183"/>
      <c r="Q11" s="183"/>
      <c r="R11" s="183"/>
      <c r="S11" s="183"/>
      <c r="T11" s="183"/>
      <c r="U11" s="183"/>
      <c r="V11" s="183"/>
      <c r="W11" s="211"/>
      <c r="X11" s="211"/>
      <c r="Y11" s="211"/>
      <c r="Z11" s="211"/>
      <c r="AA11" s="211"/>
      <c r="AB11" s="211"/>
      <c r="AC11" s="211"/>
      <c r="AD11" s="211"/>
      <c r="AE11" s="211"/>
      <c r="AF11" s="211"/>
      <c r="AG11" s="211"/>
      <c r="AH11" s="211"/>
    </row>
    <row r="12" spans="1:34" s="377" customFormat="1" ht="15.95" customHeight="1" outlineLevel="1">
      <c r="A12" s="376"/>
      <c r="B12" s="400" t="s">
        <v>20</v>
      </c>
      <c r="C12" s="393" t="s">
        <v>351</v>
      </c>
      <c r="D12" s="393">
        <f>'Balance Energético (u.físicas)'!$N28</f>
        <v>0</v>
      </c>
      <c r="E12" s="393">
        <f>'Balance Energético (u.físicas)'!$N29</f>
        <v>0</v>
      </c>
      <c r="F12" s="393">
        <f>'Balance Energético (u.físicas)'!$N30</f>
        <v>0</v>
      </c>
      <c r="G12" s="393">
        <f>'Balance Energético (u.físicas)'!$N31</f>
        <v>2.04332</v>
      </c>
      <c r="H12" s="393">
        <f>'Balance Energético (u.físicas)'!$N32</f>
        <v>0</v>
      </c>
      <c r="I12" s="393">
        <f>'Balance Energético (u.físicas)'!$N33</f>
        <v>0</v>
      </c>
      <c r="J12" s="393">
        <f>'Balance Energético (u.físicas)'!$N34</f>
        <v>0</v>
      </c>
      <c r="K12" s="59">
        <f t="shared" ref="K12:K32" si="0">SUM(D12:J12)</f>
        <v>2.04332</v>
      </c>
      <c r="M12" s="183"/>
      <c r="N12" s="183"/>
      <c r="O12" s="183"/>
      <c r="P12" s="183"/>
      <c r="Q12" s="183"/>
      <c r="R12" s="183"/>
      <c r="S12" s="183"/>
      <c r="T12" s="183"/>
      <c r="U12" s="183"/>
      <c r="V12" s="183"/>
      <c r="W12" s="211"/>
      <c r="X12" s="211"/>
      <c r="Y12" s="211"/>
      <c r="Z12" s="211"/>
      <c r="AA12" s="211"/>
      <c r="AB12" s="211"/>
      <c r="AC12" s="211"/>
      <c r="AD12" s="211"/>
      <c r="AE12" s="211"/>
      <c r="AF12" s="211"/>
      <c r="AG12" s="211"/>
      <c r="AH12" s="211"/>
    </row>
    <row r="13" spans="1:34" s="377" customFormat="1" ht="15.95" customHeight="1" outlineLevel="1">
      <c r="A13" s="376"/>
      <c r="B13" s="400" t="s">
        <v>92</v>
      </c>
      <c r="C13" s="393" t="s">
        <v>358</v>
      </c>
      <c r="D13" s="393">
        <f>'Balance Energético (u.físicas)'!$O28</f>
        <v>0</v>
      </c>
      <c r="E13" s="393">
        <f>'Balance Energético (u.físicas)'!$O29</f>
        <v>0</v>
      </c>
      <c r="F13" s="393">
        <f>'Balance Energético (u.físicas)'!$O30</f>
        <v>0</v>
      </c>
      <c r="G13" s="393">
        <f>'Balance Energético (u.físicas)'!$O31</f>
        <v>0</v>
      </c>
      <c r="H13" s="393">
        <f>'Balance Energético (u.físicas)'!$O32</f>
        <v>0</v>
      </c>
      <c r="I13" s="393">
        <f>'Balance Energético (u.físicas)'!$O33</f>
        <v>0</v>
      </c>
      <c r="J13" s="393">
        <f>'Balance Energético (u.físicas)'!$O34</f>
        <v>0</v>
      </c>
      <c r="K13" s="59">
        <f t="shared" si="0"/>
        <v>0</v>
      </c>
      <c r="M13" s="183"/>
      <c r="N13" s="183"/>
      <c r="O13" s="183"/>
      <c r="P13" s="183"/>
      <c r="Q13" s="183"/>
      <c r="R13" s="183"/>
      <c r="S13" s="183"/>
      <c r="T13" s="183"/>
      <c r="U13" s="183"/>
      <c r="V13" s="183"/>
      <c r="W13" s="211"/>
      <c r="X13" s="211"/>
      <c r="Y13" s="211"/>
      <c r="Z13" s="211"/>
      <c r="AA13" s="211"/>
      <c r="AB13" s="211"/>
      <c r="AC13" s="211"/>
      <c r="AD13" s="211"/>
      <c r="AE13" s="211"/>
      <c r="AF13" s="211"/>
      <c r="AG13" s="211"/>
      <c r="AH13" s="211"/>
    </row>
    <row r="14" spans="1:34" s="377" customFormat="1" ht="15.95" customHeight="1" outlineLevel="1">
      <c r="A14" s="376"/>
      <c r="B14" s="400" t="s">
        <v>22</v>
      </c>
      <c r="C14" s="393" t="s">
        <v>358</v>
      </c>
      <c r="D14" s="393">
        <f>'Balance Energético (u.físicas)'!$P28</f>
        <v>0</v>
      </c>
      <c r="E14" s="393">
        <f>'Balance Energético (u.físicas)'!$P29</f>
        <v>0</v>
      </c>
      <c r="F14" s="393">
        <f>'Balance Energético (u.físicas)'!$P30</f>
        <v>0</v>
      </c>
      <c r="G14" s="393">
        <f>'Balance Energético (u.físicas)'!$P31</f>
        <v>0</v>
      </c>
      <c r="H14" s="393">
        <f>'Balance Energético (u.físicas)'!$P32</f>
        <v>0</v>
      </c>
      <c r="I14" s="393">
        <f>'Balance Energético (u.físicas)'!$P33</f>
        <v>0</v>
      </c>
      <c r="J14" s="393">
        <f>'Balance Energético (u.físicas)'!$P34</f>
        <v>0</v>
      </c>
      <c r="K14" s="59">
        <f t="shared" si="0"/>
        <v>0</v>
      </c>
      <c r="M14" s="183"/>
      <c r="N14" s="183"/>
      <c r="O14" s="183"/>
      <c r="P14" s="183"/>
      <c r="Q14" s="183"/>
      <c r="R14" s="183"/>
      <c r="S14" s="183"/>
      <c r="T14" s="183"/>
      <c r="U14" s="183"/>
      <c r="V14" s="183"/>
      <c r="W14" s="211"/>
      <c r="X14" s="211"/>
      <c r="Y14" s="211"/>
      <c r="Z14" s="211"/>
      <c r="AA14" s="211"/>
      <c r="AB14" s="211"/>
      <c r="AC14" s="211"/>
      <c r="AD14" s="211"/>
      <c r="AE14" s="211"/>
      <c r="AF14" s="211"/>
      <c r="AG14" s="211"/>
      <c r="AH14" s="211"/>
    </row>
    <row r="15" spans="1:34" s="377" customFormat="1" ht="15.95" customHeight="1" outlineLevel="1">
      <c r="A15" s="376"/>
      <c r="B15" s="400" t="s">
        <v>23</v>
      </c>
      <c r="C15" s="393" t="s">
        <v>351</v>
      </c>
      <c r="D15" s="393">
        <f>'Balance Energético (u.físicas)'!$Q28</f>
        <v>0</v>
      </c>
      <c r="E15" s="393">
        <f>'Balance Energético (u.físicas)'!$Q29</f>
        <v>0</v>
      </c>
      <c r="F15" s="393">
        <f>'Balance Energético (u.físicas)'!$Q30</f>
        <v>0</v>
      </c>
      <c r="G15" s="393">
        <f>'Balance Energético (u.físicas)'!$Q31</f>
        <v>0</v>
      </c>
      <c r="H15" s="393">
        <f>'Balance Energético (u.físicas)'!$Q32</f>
        <v>0</v>
      </c>
      <c r="I15" s="393">
        <f>'Balance Energético (u.físicas)'!$Q33</f>
        <v>6.479000000000001</v>
      </c>
      <c r="J15" s="393">
        <f>'Balance Energético (u.físicas)'!$Q34</f>
        <v>0</v>
      </c>
      <c r="K15" s="59">
        <f t="shared" si="0"/>
        <v>6.479000000000001</v>
      </c>
    </row>
    <row r="16" spans="1:34" s="377" customFormat="1" ht="15.95" customHeight="1" outlineLevel="1">
      <c r="A16" s="376"/>
      <c r="B16" s="400" t="s">
        <v>24</v>
      </c>
      <c r="C16" s="393" t="s">
        <v>358</v>
      </c>
      <c r="D16" s="393">
        <f>'Balance Energético (u.físicas)'!$R28</f>
        <v>0</v>
      </c>
      <c r="E16" s="393">
        <f>'Balance Energético (u.físicas)'!$R29</f>
        <v>0</v>
      </c>
      <c r="F16" s="393">
        <f>'Balance Energético (u.físicas)'!$R30</f>
        <v>0</v>
      </c>
      <c r="G16" s="393">
        <f>'Balance Energético (u.físicas)'!$R31</f>
        <v>0</v>
      </c>
      <c r="H16" s="393">
        <f>'Balance Energético (u.físicas)'!$R32</f>
        <v>0</v>
      </c>
      <c r="I16" s="393">
        <f>'Balance Energético (u.físicas)'!$R33</f>
        <v>0</v>
      </c>
      <c r="J16" s="393">
        <f>'Balance Energético (u.físicas)'!$R34</f>
        <v>0</v>
      </c>
      <c r="K16" s="59">
        <f t="shared" si="0"/>
        <v>0</v>
      </c>
    </row>
    <row r="17" spans="1:11" s="377" customFormat="1" ht="15.95" customHeight="1" outlineLevel="1">
      <c r="A17" s="376"/>
      <c r="B17" s="400" t="s">
        <v>25</v>
      </c>
      <c r="C17" s="393" t="s">
        <v>358</v>
      </c>
      <c r="D17" s="393">
        <f>'Balance Energético (u.físicas)'!$S28</f>
        <v>0</v>
      </c>
      <c r="E17" s="393">
        <f>'Balance Energético (u.físicas)'!$S29</f>
        <v>0</v>
      </c>
      <c r="F17" s="393">
        <f>'Balance Energético (u.físicas)'!$S30</f>
        <v>0</v>
      </c>
      <c r="G17" s="393">
        <f>'Balance Energético (u.físicas)'!$S31</f>
        <v>0</v>
      </c>
      <c r="H17" s="393">
        <f>'Balance Energético (u.físicas)'!$S32</f>
        <v>0</v>
      </c>
      <c r="I17" s="393">
        <f>'Balance Energético (u.físicas)'!$S33</f>
        <v>0</v>
      </c>
      <c r="J17" s="393">
        <f>'Balance Energético (u.físicas)'!$S34</f>
        <v>0</v>
      </c>
      <c r="K17" s="59">
        <f t="shared" si="0"/>
        <v>0</v>
      </c>
    </row>
    <row r="18" spans="1:11" s="377" customFormat="1" ht="15.95" customHeight="1" outlineLevel="1">
      <c r="A18" s="376"/>
      <c r="B18" s="400" t="s">
        <v>26</v>
      </c>
      <c r="C18" s="393" t="s">
        <v>358</v>
      </c>
      <c r="D18" s="393">
        <f>'Balance Energético (u.físicas)'!$T28</f>
        <v>0</v>
      </c>
      <c r="E18" s="393">
        <f>'Balance Energético (u.físicas)'!$T29</f>
        <v>0</v>
      </c>
      <c r="F18" s="393">
        <f>'Balance Energético (u.físicas)'!$T30</f>
        <v>0</v>
      </c>
      <c r="G18" s="393">
        <f>'Balance Energético (u.físicas)'!$T31</f>
        <v>0</v>
      </c>
      <c r="H18" s="393">
        <f>'Balance Energético (u.físicas)'!$T32</f>
        <v>0</v>
      </c>
      <c r="I18" s="393">
        <f>'Balance Energético (u.físicas)'!$T33</f>
        <v>3.5099999999999997E-3</v>
      </c>
      <c r="J18" s="393">
        <f>'Balance Energético (u.físicas)'!$T34</f>
        <v>0</v>
      </c>
      <c r="K18" s="59">
        <f t="shared" si="0"/>
        <v>3.5099999999999997E-3</v>
      </c>
    </row>
    <row r="19" spans="1:11" s="377" customFormat="1" ht="15.95" customHeight="1" outlineLevel="1">
      <c r="A19" s="376"/>
      <c r="B19" s="400" t="s">
        <v>27</v>
      </c>
      <c r="C19" s="393" t="s">
        <v>358</v>
      </c>
      <c r="D19" s="393">
        <f>'Balance Energético (u.físicas)'!$U28</f>
        <v>0</v>
      </c>
      <c r="E19" s="393">
        <f>'Balance Energético (u.físicas)'!$U29</f>
        <v>0</v>
      </c>
      <c r="F19" s="393">
        <f>'Balance Energético (u.físicas)'!$U30</f>
        <v>0</v>
      </c>
      <c r="G19" s="393">
        <f>'Balance Energético (u.físicas)'!$U31</f>
        <v>0</v>
      </c>
      <c r="H19" s="393">
        <f>'Balance Energético (u.físicas)'!$U32</f>
        <v>0</v>
      </c>
      <c r="I19" s="393">
        <f>'Balance Energético (u.físicas)'!$U33</f>
        <v>364.01409440111865</v>
      </c>
      <c r="J19" s="393">
        <f>'Balance Energético (u.físicas)'!$U34</f>
        <v>0</v>
      </c>
      <c r="K19" s="59">
        <f t="shared" si="0"/>
        <v>364.01409440111865</v>
      </c>
    </row>
    <row r="20" spans="1:11" s="377" customFormat="1" ht="15.95" customHeight="1" outlineLevel="1">
      <c r="A20" s="376"/>
      <c r="B20" s="401" t="s">
        <v>28</v>
      </c>
      <c r="C20" s="393" t="s">
        <v>351</v>
      </c>
      <c r="D20" s="393">
        <f>'Balance Energético (u.físicas)'!$V28</f>
        <v>0</v>
      </c>
      <c r="E20" s="393">
        <f>'Balance Energético (u.físicas)'!$V29</f>
        <v>0</v>
      </c>
      <c r="F20" s="393">
        <f>'Balance Energético (u.físicas)'!$V30</f>
        <v>0</v>
      </c>
      <c r="G20" s="393">
        <f>'Balance Energético (u.físicas)'!$V31</f>
        <v>0</v>
      </c>
      <c r="H20" s="393">
        <f>'Balance Energético (u.físicas)'!$V32</f>
        <v>0</v>
      </c>
      <c r="I20" s="393">
        <f>'Balance Energético (u.físicas)'!$V33</f>
        <v>0</v>
      </c>
      <c r="J20" s="393">
        <f>'Balance Energético (u.físicas)'!$V34</f>
        <v>0</v>
      </c>
      <c r="K20" s="59">
        <f t="shared" si="0"/>
        <v>0</v>
      </c>
    </row>
    <row r="21" spans="1:11" s="377" customFormat="1" ht="15.95" customHeight="1" outlineLevel="1">
      <c r="A21" s="376"/>
      <c r="B21" s="401" t="s">
        <v>93</v>
      </c>
      <c r="C21" s="393" t="s">
        <v>351</v>
      </c>
      <c r="D21" s="393">
        <f>'Balance Energético (u.físicas)'!$W28</f>
        <v>0</v>
      </c>
      <c r="E21" s="393">
        <f>'Balance Energético (u.físicas)'!$W29</f>
        <v>0</v>
      </c>
      <c r="F21" s="393">
        <f>'Balance Energético (u.físicas)'!$W30</f>
        <v>0</v>
      </c>
      <c r="G21" s="393">
        <f>'Balance Energético (u.físicas)'!$W31</f>
        <v>0</v>
      </c>
      <c r="H21" s="393">
        <f>'Balance Energético (u.físicas)'!$W32</f>
        <v>0</v>
      </c>
      <c r="I21" s="393">
        <f>'Balance Energético (u.físicas)'!$W33</f>
        <v>66.112014149979231</v>
      </c>
      <c r="J21" s="393">
        <f>'Balance Energético (u.físicas)'!$W34</f>
        <v>0</v>
      </c>
      <c r="K21" s="59">
        <f t="shared" si="0"/>
        <v>66.112014149979231</v>
      </c>
    </row>
    <row r="22" spans="1:11" s="377" customFormat="1" ht="15.95" customHeight="1">
      <c r="A22" s="376"/>
      <c r="B22" s="404" t="s">
        <v>6</v>
      </c>
      <c r="C22" s="426" t="s">
        <v>354</v>
      </c>
      <c r="D22" s="62">
        <f>'Balance Energético (u.físicas)'!$X28</f>
        <v>0</v>
      </c>
      <c r="E22" s="62">
        <f>'Balance Energético (u.físicas)'!$X29</f>
        <v>2369.4906752169991</v>
      </c>
      <c r="F22" s="62">
        <f>'Balance Energético (u.físicas)'!$X30</f>
        <v>0</v>
      </c>
      <c r="G22" s="62">
        <f>'Balance Energético (u.físicas)'!$X31</f>
        <v>0</v>
      </c>
      <c r="H22" s="62">
        <f>'Balance Energético (u.físicas)'!$X32</f>
        <v>86.975929999999991</v>
      </c>
      <c r="I22" s="62">
        <f>'Balance Energético (u.físicas)'!$X33</f>
        <v>617.67251504956982</v>
      </c>
      <c r="J22" s="62">
        <f>'Balance Energético (u.físicas)'!$X34</f>
        <v>22.018000000000001</v>
      </c>
      <c r="K22" s="136">
        <f t="shared" si="0"/>
        <v>3096.1571202665691</v>
      </c>
    </row>
    <row r="23" spans="1:11" s="377" customFormat="1" ht="15.95" customHeight="1">
      <c r="A23" s="376"/>
      <c r="B23" s="404" t="s">
        <v>30</v>
      </c>
      <c r="C23" s="426" t="s">
        <v>351</v>
      </c>
      <c r="D23" s="62">
        <f>'Balance Energético (u.físicas)'!$Y28</f>
        <v>0</v>
      </c>
      <c r="E23" s="62">
        <f>'Balance Energético (u.físicas)'!$Y29</f>
        <v>0</v>
      </c>
      <c r="F23" s="62">
        <f>'Balance Energético (u.físicas)'!$Y30</f>
        <v>0</v>
      </c>
      <c r="G23" s="62">
        <f>'Balance Energético (u.físicas)'!$Y31</f>
        <v>0</v>
      </c>
      <c r="H23" s="62">
        <f>'Balance Energético (u.físicas)'!$Y32</f>
        <v>0</v>
      </c>
      <c r="I23" s="62">
        <f>'Balance Energético (u.físicas)'!$Y33</f>
        <v>0</v>
      </c>
      <c r="J23" s="62">
        <f>'Balance Energético (u.físicas)'!$Y34</f>
        <v>0</v>
      </c>
      <c r="K23" s="136">
        <f t="shared" si="0"/>
        <v>0</v>
      </c>
    </row>
    <row r="24" spans="1:11" ht="14.25">
      <c r="A24" s="374"/>
      <c r="B24" s="404" t="s">
        <v>31</v>
      </c>
      <c r="C24" s="426" t="s">
        <v>358</v>
      </c>
      <c r="D24" s="62">
        <f>'Balance Energético (u.físicas)'!$Z28</f>
        <v>0</v>
      </c>
      <c r="E24" s="62">
        <f>'Balance Energético (u.físicas)'!$Z29</f>
        <v>0</v>
      </c>
      <c r="F24" s="62">
        <f>'Balance Energético (u.físicas)'!$Z30</f>
        <v>19486.153846153848</v>
      </c>
      <c r="G24" s="62">
        <f>'Balance Energético (u.físicas)'!$Z31</f>
        <v>20147.472527472524</v>
      </c>
      <c r="H24" s="62">
        <f>'Balance Energético (u.físicas)'!$Z32</f>
        <v>0</v>
      </c>
      <c r="I24" s="62">
        <f>'Balance Energético (u.físicas)'!$Z33</f>
        <v>0</v>
      </c>
      <c r="J24" s="62">
        <f>'Balance Energético (u.físicas)'!$Z34</f>
        <v>0</v>
      </c>
      <c r="K24" s="136">
        <f t="shared" si="0"/>
        <v>39633.626373626372</v>
      </c>
    </row>
    <row r="25" spans="1:11" ht="14.25">
      <c r="A25" s="349"/>
      <c r="B25" s="404" t="s">
        <v>273</v>
      </c>
      <c r="C25" s="426" t="s">
        <v>358</v>
      </c>
      <c r="D25" s="62">
        <f>'Balance Energético (u.físicas)'!$AA28</f>
        <v>0</v>
      </c>
      <c r="E25" s="62">
        <f>'Balance Energético (u.físicas)'!$AA29</f>
        <v>0</v>
      </c>
      <c r="F25" s="62">
        <f>'Balance Energético (u.físicas)'!$AA30</f>
        <v>0</v>
      </c>
      <c r="G25" s="62">
        <f>'Balance Energético (u.físicas)'!$AA31</f>
        <v>15.067884615384616</v>
      </c>
      <c r="H25" s="62">
        <f>'Balance Energético (u.físicas)'!$AA32</f>
        <v>0</v>
      </c>
      <c r="I25" s="62">
        <f>'Balance Energético (u.físicas)'!$AA33</f>
        <v>0</v>
      </c>
      <c r="J25" s="62">
        <f>'Balance Energético (u.físicas)'!$AA34</f>
        <v>0</v>
      </c>
      <c r="K25" s="136">
        <f t="shared" si="0"/>
        <v>15.067884615384616</v>
      </c>
    </row>
    <row r="26" spans="1:11" ht="14.25">
      <c r="A26" s="349"/>
      <c r="B26" s="404" t="s">
        <v>95</v>
      </c>
      <c r="C26" s="426" t="s">
        <v>358</v>
      </c>
      <c r="D26" s="62">
        <f>'Balance Energético (u.físicas)'!$AB28</f>
        <v>0</v>
      </c>
      <c r="E26" s="62">
        <f>'Balance Energético (u.físicas)'!$AB29</f>
        <v>0</v>
      </c>
      <c r="F26" s="62">
        <f>'Balance Energético (u.físicas)'!$AB30</f>
        <v>371375</v>
      </c>
      <c r="G26" s="62">
        <f>'Balance Energético (u.físicas)'!$AB31</f>
        <v>335630.5555555555</v>
      </c>
      <c r="H26" s="62">
        <f>'Balance Energético (u.físicas)'!$AB32</f>
        <v>0</v>
      </c>
      <c r="I26" s="62">
        <f>'Balance Energético (u.físicas)'!$AB33</f>
        <v>0</v>
      </c>
      <c r="J26" s="62">
        <f>'Balance Energético (u.físicas)'!$AB34</f>
        <v>0</v>
      </c>
      <c r="K26" s="136">
        <f t="shared" si="0"/>
        <v>707005.5555555555</v>
      </c>
    </row>
    <row r="27" spans="1:11" ht="14.25">
      <c r="A27" s="349"/>
      <c r="B27" s="404" t="s">
        <v>8</v>
      </c>
      <c r="C27" s="426" t="s">
        <v>359</v>
      </c>
      <c r="D27" s="62">
        <f>'Balance Energético (u.físicas)'!$AC28</f>
        <v>0</v>
      </c>
      <c r="E27" s="62">
        <f>'Balance Energético (u.físicas)'!$AC29</f>
        <v>0</v>
      </c>
      <c r="F27" s="62">
        <f>'Balance Energético (u.físicas)'!$AC30</f>
        <v>0</v>
      </c>
      <c r="G27" s="62">
        <f>'Balance Energético (u.físicas)'!$AC31</f>
        <v>0</v>
      </c>
      <c r="H27" s="62">
        <f>'Balance Energético (u.físicas)'!$AC32</f>
        <v>0</v>
      </c>
      <c r="I27" s="62">
        <f>'Balance Energético (u.físicas)'!$AC33</f>
        <v>0</v>
      </c>
      <c r="J27" s="62">
        <f>'Balance Energético (u.físicas)'!$AC34</f>
        <v>0</v>
      </c>
      <c r="K27" s="136">
        <f t="shared" si="0"/>
        <v>0</v>
      </c>
    </row>
    <row r="28" spans="1:11">
      <c r="A28" s="349"/>
      <c r="B28" s="404" t="s">
        <v>9</v>
      </c>
      <c r="C28" s="426" t="s">
        <v>351</v>
      </c>
      <c r="D28" s="62">
        <f>'Balance Energético (u.físicas)'!$AD28</f>
        <v>0</v>
      </c>
      <c r="E28" s="62">
        <f>'Balance Energético (u.físicas)'!$AD29</f>
        <v>0</v>
      </c>
      <c r="F28" s="62">
        <f>'Balance Energético (u.físicas)'!$AD30</f>
        <v>0</v>
      </c>
      <c r="G28" s="62">
        <f>'Balance Energético (u.físicas)'!$AD31</f>
        <v>0</v>
      </c>
      <c r="H28" s="62">
        <f>'Balance Energético (u.físicas)'!$AD32</f>
        <v>0</v>
      </c>
      <c r="I28" s="62">
        <f>'Balance Energético (u.físicas)'!$AD33</f>
        <v>0</v>
      </c>
      <c r="J28" s="62">
        <f>'Balance Energético (u.físicas)'!$AD34</f>
        <v>0</v>
      </c>
      <c r="K28" s="136">
        <f t="shared" si="0"/>
        <v>0</v>
      </c>
    </row>
    <row r="29" spans="1:11" ht="14.25">
      <c r="A29" s="349"/>
      <c r="B29" s="404" t="s">
        <v>12</v>
      </c>
      <c r="C29" s="426" t="s">
        <v>359</v>
      </c>
      <c r="D29" s="62">
        <f>'Balance Energético (u.físicas)'!$E28</f>
        <v>0</v>
      </c>
      <c r="E29" s="62">
        <f>'Balance Energético (u.físicas)'!$E29</f>
        <v>0</v>
      </c>
      <c r="F29" s="62">
        <f>'Balance Energético (u.físicas)'!$E30</f>
        <v>0</v>
      </c>
      <c r="G29" s="62">
        <f>'Balance Energético (u.físicas)'!$E31</f>
        <v>0</v>
      </c>
      <c r="H29" s="62">
        <f>'Balance Energético (u.físicas)'!$E32</f>
        <v>0</v>
      </c>
      <c r="I29" s="62">
        <f>'Balance Energético (u.físicas)'!$E33</f>
        <v>181.77864947925488</v>
      </c>
      <c r="J29" s="62">
        <f>'Balance Energético (u.físicas)'!$E34</f>
        <v>85.347843999999995</v>
      </c>
      <c r="K29" s="136">
        <f t="shared" si="0"/>
        <v>267.12649347925486</v>
      </c>
    </row>
    <row r="30" spans="1:11">
      <c r="A30" s="349"/>
      <c r="B30" s="404" t="s">
        <v>13</v>
      </c>
      <c r="C30" s="426" t="s">
        <v>351</v>
      </c>
      <c r="D30" s="62">
        <f>'Balance Energético (u.físicas)'!$F28</f>
        <v>0</v>
      </c>
      <c r="E30" s="62">
        <f>'Balance Energético (u.físicas)'!$F29</f>
        <v>1.097</v>
      </c>
      <c r="F30" s="62">
        <f>'Balance Energético (u.físicas)'!$F30</f>
        <v>0</v>
      </c>
      <c r="G30" s="62">
        <f>'Balance Energético (u.físicas)'!$F31</f>
        <v>0</v>
      </c>
      <c r="H30" s="62">
        <f>'Balance Energético (u.físicas)'!$F32</f>
        <v>0</v>
      </c>
      <c r="I30" s="62">
        <f>'Balance Energético (u.físicas)'!$F33</f>
        <v>0</v>
      </c>
      <c r="J30" s="62">
        <f>'Balance Energético (u.físicas)'!$F34</f>
        <v>0</v>
      </c>
      <c r="K30" s="136">
        <f t="shared" si="0"/>
        <v>1.097</v>
      </c>
    </row>
    <row r="31" spans="1:11">
      <c r="A31" s="374"/>
      <c r="B31" s="404" t="s">
        <v>82</v>
      </c>
      <c r="C31" s="426" t="s">
        <v>351</v>
      </c>
      <c r="D31" s="62">
        <f>'Balance Energético (u.físicas)'!$G28</f>
        <v>0</v>
      </c>
      <c r="E31" s="62">
        <f>'Balance Energético (u.físicas)'!$G29</f>
        <v>0</v>
      </c>
      <c r="F31" s="62">
        <f>'Balance Energético (u.físicas)'!$G30</f>
        <v>0</v>
      </c>
      <c r="G31" s="62">
        <f>'Balance Energético (u.físicas)'!$G31</f>
        <v>0</v>
      </c>
      <c r="H31" s="62">
        <f>'Balance Energético (u.físicas)'!$G32</f>
        <v>0</v>
      </c>
      <c r="I31" s="62">
        <f>'Balance Energético (u.físicas)'!$G33</f>
        <v>0</v>
      </c>
      <c r="J31" s="62">
        <f>'Balance Energético (u.físicas)'!$G34</f>
        <v>0</v>
      </c>
      <c r="K31" s="136">
        <f t="shared" si="0"/>
        <v>0</v>
      </c>
    </row>
    <row r="32" spans="1:11" ht="14.25">
      <c r="A32" s="374"/>
      <c r="B32" s="404" t="s">
        <v>18</v>
      </c>
      <c r="C32" s="426" t="s">
        <v>359</v>
      </c>
      <c r="D32" s="62">
        <f>'Balance Energético (u.físicas)'!$K28</f>
        <v>0</v>
      </c>
      <c r="E32" s="62">
        <f>'Balance Energético (u.físicas)'!$K29</f>
        <v>0</v>
      </c>
      <c r="F32" s="62">
        <f>'Balance Energético (u.físicas)'!$K30</f>
        <v>0</v>
      </c>
      <c r="G32" s="62">
        <f>'Balance Energético (u.físicas)'!$K31</f>
        <v>0</v>
      </c>
      <c r="H32" s="62">
        <f>'Balance Energético (u.físicas)'!$K32</f>
        <v>0</v>
      </c>
      <c r="I32" s="62">
        <f>'Balance Energético (u.físicas)'!$K33</f>
        <v>0</v>
      </c>
      <c r="J32" s="62">
        <f>'Balance Energético (u.físicas)'!$K34</f>
        <v>0</v>
      </c>
      <c r="K32" s="136">
        <f t="shared" si="0"/>
        <v>0</v>
      </c>
    </row>
    <row r="34" spans="1:2">
      <c r="A34" s="352"/>
      <c r="B34" s="68" t="s">
        <v>361</v>
      </c>
    </row>
    <row r="35" spans="1:2">
      <c r="A35" s="352"/>
      <c r="B35" s="68" t="s">
        <v>259</v>
      </c>
    </row>
    <row r="36" spans="1:2">
      <c r="A36" s="352"/>
      <c r="B36" s="68" t="s">
        <v>434</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tabColor theme="6" tint="0.39997558519241921"/>
  </sheetPr>
  <dimension ref="A1:AI45"/>
  <sheetViews>
    <sheetView zoomScaleNormal="100" workbookViewId="0"/>
  </sheetViews>
  <sheetFormatPr baseColWidth="10" defaultRowHeight="12.75" outlineLevelRow="1"/>
  <cols>
    <col min="1" max="1" width="1.85546875" style="379" customWidth="1"/>
    <col min="2" max="2" width="30.140625" style="379" customWidth="1"/>
    <col min="3" max="3" width="11.85546875" style="379" bestFit="1" customWidth="1"/>
    <col min="4" max="4" width="12.7109375" style="379" customWidth="1"/>
    <col min="5" max="5" width="13.5703125" style="379" customWidth="1"/>
    <col min="6" max="6" width="15.140625" style="379" customWidth="1"/>
    <col min="7" max="7" width="16.7109375" style="379" customWidth="1"/>
    <col min="8" max="8" width="12.140625" style="379" customWidth="1"/>
    <col min="9" max="9" width="10.140625" style="379" customWidth="1"/>
    <col min="10" max="10" width="19.28515625" style="379" customWidth="1"/>
    <col min="11" max="15" width="11.42578125" style="349"/>
    <col min="16" max="16384" width="11.42578125" style="379"/>
  </cols>
  <sheetData>
    <row r="1" spans="1:35" ht="6" customHeight="1">
      <c r="A1" s="350"/>
      <c r="B1" s="350"/>
      <c r="C1" s="350"/>
      <c r="D1" s="350"/>
      <c r="E1" s="350"/>
      <c r="F1" s="350"/>
      <c r="G1" s="350"/>
      <c r="H1" s="350"/>
      <c r="I1" s="350"/>
      <c r="J1" s="350"/>
    </row>
    <row r="2" spans="1:35" s="381" customFormat="1" ht="15.95" customHeight="1">
      <c r="A2" s="380"/>
      <c r="B2" s="80" t="s">
        <v>272</v>
      </c>
      <c r="C2" s="80"/>
      <c r="D2" s="80"/>
      <c r="E2" s="80"/>
      <c r="F2" s="80"/>
      <c r="G2" s="80"/>
      <c r="H2" s="80"/>
      <c r="I2" s="80"/>
      <c r="J2" s="80"/>
      <c r="K2" s="80"/>
      <c r="L2" s="80"/>
      <c r="N2" s="318"/>
      <c r="O2" s="382"/>
    </row>
    <row r="3" spans="1:35" s="381" customFormat="1" ht="15.95" customHeight="1">
      <c r="A3" s="380"/>
      <c r="B3" s="80" t="s">
        <v>278</v>
      </c>
      <c r="C3" s="80"/>
      <c r="D3" s="80"/>
      <c r="E3" s="80"/>
      <c r="F3" s="80"/>
      <c r="G3" s="80"/>
      <c r="H3" s="80"/>
      <c r="I3" s="80"/>
      <c r="J3" s="80"/>
      <c r="K3" s="80"/>
      <c r="L3" s="80"/>
      <c r="N3" s="383"/>
      <c r="O3" s="382"/>
    </row>
    <row r="4" spans="1:35" s="381" customFormat="1" ht="15.95" customHeight="1">
      <c r="A4" s="380"/>
      <c r="B4" s="80" t="s">
        <v>428</v>
      </c>
      <c r="C4" s="80"/>
      <c r="D4" s="80"/>
      <c r="E4" s="80"/>
      <c r="F4" s="80"/>
      <c r="G4" s="80"/>
      <c r="H4" s="80"/>
      <c r="I4" s="80"/>
      <c r="J4" s="80"/>
      <c r="K4" s="80"/>
      <c r="L4" s="80"/>
      <c r="N4" s="383"/>
      <c r="O4" s="382"/>
    </row>
    <row r="5" spans="1:35" s="381" customFormat="1" ht="15.95" customHeight="1">
      <c r="A5" s="380"/>
      <c r="B5" s="80" t="s">
        <v>345</v>
      </c>
      <c r="C5" s="80"/>
      <c r="D5" s="80"/>
      <c r="E5" s="80"/>
      <c r="F5" s="80"/>
      <c r="G5" s="80"/>
      <c r="H5" s="80"/>
      <c r="I5" s="80"/>
      <c r="J5" s="80"/>
      <c r="K5" s="80"/>
      <c r="L5" s="80"/>
      <c r="N5" s="383"/>
      <c r="O5" s="382"/>
    </row>
    <row r="6" spans="1:35" s="381" customFormat="1" ht="14.25" customHeight="1">
      <c r="A6" s="380"/>
      <c r="B6" s="69" t="s">
        <v>2</v>
      </c>
      <c r="C6" s="80"/>
      <c r="D6" s="80"/>
      <c r="E6" s="80"/>
      <c r="F6" s="80"/>
      <c r="G6" s="80"/>
      <c r="H6" s="80"/>
      <c r="I6" s="80"/>
      <c r="J6" s="80"/>
      <c r="K6" s="80"/>
      <c r="L6" s="80"/>
      <c r="M6" s="382"/>
      <c r="N6" s="382"/>
      <c r="O6" s="382"/>
    </row>
    <row r="7" spans="1:35" s="381" customFormat="1" ht="15.95" customHeight="1">
      <c r="A7" s="380"/>
      <c r="C7" s="80"/>
      <c r="D7" s="80"/>
      <c r="E7" s="80"/>
      <c r="F7" s="80"/>
      <c r="G7" s="80"/>
      <c r="H7" s="80"/>
      <c r="I7" s="80"/>
      <c r="J7" s="80"/>
      <c r="K7" s="80"/>
      <c r="L7" s="80"/>
      <c r="M7" s="382"/>
      <c r="N7" s="382"/>
      <c r="O7" s="382"/>
    </row>
    <row r="8" spans="1:35" s="381" customFormat="1" ht="15.95" customHeight="1">
      <c r="A8" s="380"/>
      <c r="B8" s="642" t="s">
        <v>79</v>
      </c>
      <c r="C8" s="643" t="s">
        <v>346</v>
      </c>
      <c r="D8" s="642" t="s">
        <v>44</v>
      </c>
      <c r="E8" s="643" t="s">
        <v>45</v>
      </c>
      <c r="F8" s="643" t="s">
        <v>46</v>
      </c>
      <c r="G8" s="643" t="s">
        <v>47</v>
      </c>
      <c r="H8" s="643" t="s">
        <v>48</v>
      </c>
      <c r="I8" s="643" t="s">
        <v>49</v>
      </c>
      <c r="J8" s="643" t="s">
        <v>50</v>
      </c>
      <c r="K8" s="643" t="s">
        <v>51</v>
      </c>
      <c r="L8" s="642" t="s">
        <v>96</v>
      </c>
      <c r="M8" s="382"/>
      <c r="O8" s="183"/>
      <c r="P8" s="183"/>
      <c r="Q8" s="183"/>
      <c r="R8" s="183"/>
      <c r="S8" s="183"/>
      <c r="T8" s="183"/>
      <c r="U8" s="183"/>
      <c r="V8" s="183"/>
      <c r="W8" s="183"/>
      <c r="X8" s="183"/>
      <c r="Y8" s="211"/>
      <c r="Z8" s="211"/>
      <c r="AA8" s="211"/>
      <c r="AB8" s="211"/>
      <c r="AC8" s="211"/>
      <c r="AD8" s="211"/>
      <c r="AE8" s="211"/>
      <c r="AF8" s="211"/>
      <c r="AG8" s="211"/>
      <c r="AH8" s="211"/>
      <c r="AI8" s="211"/>
    </row>
    <row r="9" spans="1:35" s="381" customFormat="1" ht="22.5" customHeight="1">
      <c r="A9" s="380"/>
      <c r="B9" s="642"/>
      <c r="C9" s="643"/>
      <c r="D9" s="642"/>
      <c r="E9" s="643"/>
      <c r="F9" s="643"/>
      <c r="G9" s="643"/>
      <c r="H9" s="643"/>
      <c r="I9" s="643"/>
      <c r="J9" s="643"/>
      <c r="K9" s="643"/>
      <c r="L9" s="642"/>
      <c r="M9" s="382"/>
      <c r="O9" s="183"/>
      <c r="P9" s="183"/>
      <c r="Q9" s="183"/>
      <c r="R9" s="183"/>
      <c r="S9" s="183"/>
      <c r="T9" s="183"/>
      <c r="U9" s="183"/>
      <c r="V9" s="183"/>
      <c r="W9" s="183"/>
      <c r="X9" s="183"/>
      <c r="Y9" s="211"/>
      <c r="Z9" s="211"/>
      <c r="AA9" s="211"/>
      <c r="AB9" s="211"/>
      <c r="AC9" s="211"/>
      <c r="AD9" s="211"/>
      <c r="AE9" s="211"/>
      <c r="AF9" s="211"/>
      <c r="AG9" s="211"/>
      <c r="AH9" s="211"/>
      <c r="AI9" s="211"/>
    </row>
    <row r="10" spans="1:35" s="381" customFormat="1" ht="19.5" customHeight="1">
      <c r="A10" s="380"/>
      <c r="B10" s="483" t="s">
        <v>84</v>
      </c>
      <c r="C10" s="466"/>
      <c r="D10" s="466"/>
      <c r="E10" s="466"/>
      <c r="F10" s="466"/>
      <c r="G10" s="466"/>
      <c r="H10" s="466"/>
      <c r="I10" s="466"/>
      <c r="J10" s="466"/>
      <c r="K10" s="485"/>
      <c r="L10" s="485"/>
      <c r="M10" s="382"/>
      <c r="O10" s="183"/>
      <c r="P10" s="183"/>
      <c r="Q10" s="183"/>
      <c r="R10" s="183"/>
      <c r="S10" s="183"/>
      <c r="T10" s="183"/>
      <c r="U10" s="183"/>
      <c r="V10" s="183"/>
      <c r="W10" s="183"/>
      <c r="X10" s="183"/>
      <c r="Y10" s="211"/>
      <c r="Z10" s="211"/>
      <c r="AA10" s="211"/>
      <c r="AB10" s="211"/>
      <c r="AC10" s="211"/>
      <c r="AD10" s="211"/>
      <c r="AE10" s="211"/>
      <c r="AF10" s="211"/>
      <c r="AG10" s="211"/>
      <c r="AH10" s="211"/>
      <c r="AI10" s="211"/>
    </row>
    <row r="11" spans="1:35" s="381" customFormat="1" ht="15.95" customHeight="1" outlineLevel="1">
      <c r="A11" s="380"/>
      <c r="B11" s="400" t="s">
        <v>19</v>
      </c>
      <c r="C11" s="393" t="s">
        <v>386</v>
      </c>
      <c r="D11" s="393">
        <f>'Matriz de Consumos (u.físicas)'!$M12</f>
        <v>0</v>
      </c>
      <c r="E11" s="393">
        <f>'Matriz de Consumos (u.físicas)'!$M13</f>
        <v>237.18008739180007</v>
      </c>
      <c r="F11" s="393">
        <f>'Matriz de Consumos (u.físicas)'!$M14</f>
        <v>80.066920010428802</v>
      </c>
      <c r="G11" s="393">
        <f>'Matriz de Consumos (u.físicas)'!$M15</f>
        <v>0</v>
      </c>
      <c r="H11" s="393">
        <f>'Matriz de Consumos (u.físicas)'!$M16</f>
        <v>0</v>
      </c>
      <c r="I11" s="393">
        <f>'Matriz de Consumos (u.físicas)'!$M17</f>
        <v>0</v>
      </c>
      <c r="J11" s="393">
        <f>'Matriz de Consumos (u.físicas)'!$M18</f>
        <v>138.70595800000018</v>
      </c>
      <c r="K11" s="393">
        <f>'Matriz de Consumos (u.físicas)'!$M19</f>
        <v>0</v>
      </c>
      <c r="L11" s="393">
        <f>SUM(D11:K11)</f>
        <v>455.95296540222904</v>
      </c>
      <c r="M11" s="382"/>
      <c r="N11" s="183"/>
      <c r="O11" s="183"/>
      <c r="P11" s="183"/>
      <c r="Q11" s="183"/>
      <c r="R11" s="183"/>
      <c r="S11" s="183"/>
      <c r="T11" s="183"/>
      <c r="U11" s="183"/>
      <c r="V11" s="183"/>
      <c r="W11" s="183"/>
      <c r="X11" s="183"/>
      <c r="Y11" s="211"/>
      <c r="Z11" s="211"/>
      <c r="AA11" s="211"/>
      <c r="AB11" s="211"/>
      <c r="AC11" s="211"/>
      <c r="AD11" s="211"/>
      <c r="AE11" s="211"/>
      <c r="AF11" s="211"/>
      <c r="AG11" s="211"/>
      <c r="AH11" s="211"/>
      <c r="AI11" s="211"/>
    </row>
    <row r="12" spans="1:35" s="381" customFormat="1" ht="15.95" customHeight="1" outlineLevel="1">
      <c r="A12" s="380"/>
      <c r="B12" s="400" t="s">
        <v>20</v>
      </c>
      <c r="C12" s="393" t="s">
        <v>351</v>
      </c>
      <c r="D12" s="393">
        <f>'Matriz de Consumos (u.físicas)'!$N12</f>
        <v>0</v>
      </c>
      <c r="E12" s="393">
        <f>'Matriz de Consumos (u.físicas)'!$N13</f>
        <v>10.3598227</v>
      </c>
      <c r="F12" s="393">
        <f>'Matriz de Consumos (u.físicas)'!$N14</f>
        <v>74.009466619999998</v>
      </c>
      <c r="G12" s="393">
        <f>'Matriz de Consumos (u.físicas)'!$N15</f>
        <v>0</v>
      </c>
      <c r="H12" s="393">
        <f>'Matriz de Consumos (u.físicas)'!$N16</f>
        <v>0</v>
      </c>
      <c r="I12" s="393">
        <f>'Matriz de Consumos (u.físicas)'!$N17</f>
        <v>0</v>
      </c>
      <c r="J12" s="393">
        <f>'Matriz de Consumos (u.físicas)'!$N18</f>
        <v>36.959952349999988</v>
      </c>
      <c r="K12" s="393">
        <f>'Matriz de Consumos (u.físicas)'!$N19</f>
        <v>0</v>
      </c>
      <c r="L12" s="393">
        <f t="shared" ref="L12:L36" si="0">SUM(D12:K12)</f>
        <v>121.32924166999999</v>
      </c>
      <c r="M12" s="382"/>
      <c r="N12" s="183"/>
      <c r="O12" s="183"/>
      <c r="P12" s="183"/>
      <c r="Q12" s="183"/>
      <c r="R12" s="183"/>
      <c r="S12" s="183"/>
      <c r="T12" s="183"/>
      <c r="U12" s="183"/>
      <c r="V12" s="183"/>
      <c r="W12" s="183"/>
      <c r="X12" s="183"/>
      <c r="Y12" s="211"/>
      <c r="Z12" s="211"/>
      <c r="AA12" s="211"/>
      <c r="AB12" s="211"/>
      <c r="AC12" s="211"/>
      <c r="AD12" s="211"/>
      <c r="AE12" s="211"/>
      <c r="AF12" s="211"/>
      <c r="AG12" s="211"/>
      <c r="AH12" s="211"/>
      <c r="AI12" s="211"/>
    </row>
    <row r="13" spans="1:35" s="381" customFormat="1" ht="15.95" customHeight="1" outlineLevel="1">
      <c r="A13" s="380"/>
      <c r="B13" s="400" t="s">
        <v>92</v>
      </c>
      <c r="C13" s="393" t="s">
        <v>386</v>
      </c>
      <c r="D13" s="393">
        <f>'Matriz de Consumos (u.físicas)'!$O12</f>
        <v>0</v>
      </c>
      <c r="E13" s="393">
        <f>'Matriz de Consumos (u.físicas)'!$O13</f>
        <v>0</v>
      </c>
      <c r="F13" s="393">
        <f>'Matriz de Consumos (u.físicas)'!$O14</f>
        <v>0</v>
      </c>
      <c r="G13" s="393">
        <f>'Matriz de Consumos (u.físicas)'!$O15</f>
        <v>0</v>
      </c>
      <c r="H13" s="393">
        <f>'Matriz de Consumos (u.físicas)'!$O16</f>
        <v>0</v>
      </c>
      <c r="I13" s="393">
        <f>'Matriz de Consumos (u.físicas)'!$O17</f>
        <v>0</v>
      </c>
      <c r="J13" s="393">
        <f>'Matriz de Consumos (u.físicas)'!$O18</f>
        <v>111.63942879999986</v>
      </c>
      <c r="K13" s="393">
        <f>'Matriz de Consumos (u.físicas)'!$O19</f>
        <v>0</v>
      </c>
      <c r="L13" s="393">
        <f t="shared" si="0"/>
        <v>111.63942879999986</v>
      </c>
      <c r="M13" s="382"/>
      <c r="N13" s="183"/>
      <c r="O13" s="183"/>
      <c r="P13" s="183"/>
      <c r="Q13" s="183"/>
      <c r="R13" s="183"/>
      <c r="S13" s="183"/>
      <c r="T13" s="183"/>
      <c r="U13" s="183"/>
      <c r="V13" s="183"/>
      <c r="W13" s="183"/>
      <c r="X13" s="183"/>
      <c r="Y13" s="211"/>
      <c r="Z13" s="211"/>
      <c r="AA13" s="211"/>
      <c r="AB13" s="211"/>
      <c r="AC13" s="211"/>
      <c r="AD13" s="211"/>
      <c r="AE13" s="211"/>
      <c r="AF13" s="211"/>
      <c r="AG13" s="211"/>
      <c r="AH13" s="211"/>
      <c r="AI13" s="211"/>
    </row>
    <row r="14" spans="1:35" s="381" customFormat="1" ht="15.95" customHeight="1" outlineLevel="1">
      <c r="A14" s="380"/>
      <c r="B14" s="400" t="s">
        <v>22</v>
      </c>
      <c r="C14" s="393" t="s">
        <v>386</v>
      </c>
      <c r="D14" s="393">
        <f>'Matriz de Consumos (u.físicas)'!$P12</f>
        <v>0</v>
      </c>
      <c r="E14" s="393">
        <f>'Matriz de Consumos (u.físicas)'!$P13</f>
        <v>0</v>
      </c>
      <c r="F14" s="393">
        <f>'Matriz de Consumos (u.físicas)'!$P14</f>
        <v>0</v>
      </c>
      <c r="G14" s="393">
        <f>'Matriz de Consumos (u.físicas)'!$P15</f>
        <v>0</v>
      </c>
      <c r="H14" s="393">
        <f>'Matriz de Consumos (u.físicas)'!$P16</f>
        <v>0</v>
      </c>
      <c r="I14" s="393">
        <f>'Matriz de Consumos (u.físicas)'!$P17</f>
        <v>0</v>
      </c>
      <c r="J14" s="393">
        <f>'Matriz de Consumos (u.físicas)'!$P18</f>
        <v>47.297606999999978</v>
      </c>
      <c r="K14" s="393">
        <f>'Matriz de Consumos (u.físicas)'!$P19</f>
        <v>0</v>
      </c>
      <c r="L14" s="393">
        <f t="shared" si="0"/>
        <v>47.297606999999978</v>
      </c>
      <c r="M14" s="382"/>
      <c r="N14" s="183"/>
      <c r="O14" s="183"/>
      <c r="P14" s="183"/>
      <c r="Q14" s="183"/>
      <c r="R14" s="183"/>
      <c r="S14" s="183"/>
      <c r="T14" s="183"/>
      <c r="U14" s="183"/>
      <c r="V14" s="183"/>
      <c r="W14" s="183"/>
      <c r="X14" s="183"/>
      <c r="Y14" s="211"/>
      <c r="Z14" s="211"/>
      <c r="AA14" s="211"/>
      <c r="AB14" s="211"/>
      <c r="AC14" s="211"/>
      <c r="AD14" s="211"/>
      <c r="AE14" s="211"/>
      <c r="AF14" s="211"/>
      <c r="AG14" s="211"/>
      <c r="AH14" s="211"/>
      <c r="AI14" s="211"/>
    </row>
    <row r="15" spans="1:35" s="381" customFormat="1" ht="15.95" customHeight="1" outlineLevel="1">
      <c r="A15" s="380"/>
      <c r="B15" s="400" t="s">
        <v>23</v>
      </c>
      <c r="C15" s="393" t="s">
        <v>351</v>
      </c>
      <c r="D15" s="393">
        <f>'Matriz de Consumos (u.físicas)'!$Q12</f>
        <v>0</v>
      </c>
      <c r="E15" s="393">
        <f>'Matriz de Consumos (u.físicas)'!$Q13</f>
        <v>2.1880350000000002</v>
      </c>
      <c r="F15" s="393">
        <f>'Matriz de Consumos (u.físicas)'!$Q14</f>
        <v>0.27971459999999998</v>
      </c>
      <c r="G15" s="393">
        <f>'Matriz de Consumos (u.físicas)'!$Q15</f>
        <v>0</v>
      </c>
      <c r="H15" s="393">
        <f>'Matriz de Consumos (u.físicas)'!$Q16</f>
        <v>0</v>
      </c>
      <c r="I15" s="393">
        <f>'Matriz de Consumos (u.físicas)'!$Q17</f>
        <v>0</v>
      </c>
      <c r="J15" s="393">
        <f>'Matriz de Consumos (u.físicas)'!$Q18</f>
        <v>8.8608172399999905</v>
      </c>
      <c r="K15" s="393">
        <f>'Matriz de Consumos (u.físicas)'!$Q19</f>
        <v>0</v>
      </c>
      <c r="L15" s="393">
        <f t="shared" si="0"/>
        <v>11.32856683999999</v>
      </c>
      <c r="M15" s="382"/>
      <c r="N15" s="183"/>
      <c r="O15" s="183"/>
      <c r="P15" s="183"/>
      <c r="Q15" s="183"/>
      <c r="R15" s="183"/>
      <c r="S15" s="183"/>
      <c r="T15" s="183"/>
      <c r="U15" s="183"/>
      <c r="V15" s="183"/>
      <c r="W15" s="183"/>
      <c r="X15" s="183"/>
      <c r="Y15" s="211"/>
      <c r="Z15" s="211"/>
      <c r="AA15" s="211"/>
      <c r="AB15" s="211"/>
      <c r="AC15" s="211"/>
      <c r="AD15" s="211"/>
      <c r="AE15" s="211"/>
      <c r="AF15" s="211"/>
      <c r="AG15" s="211"/>
      <c r="AH15" s="211"/>
      <c r="AI15" s="211"/>
    </row>
    <row r="16" spans="1:35" s="381" customFormat="1" ht="15.95" customHeight="1" outlineLevel="1">
      <c r="A16" s="380"/>
      <c r="B16" s="400" t="s">
        <v>24</v>
      </c>
      <c r="C16" s="393" t="s">
        <v>386</v>
      </c>
      <c r="D16" s="393">
        <f>'Matriz de Consumos (u.físicas)'!$R12</f>
        <v>0</v>
      </c>
      <c r="E16" s="393">
        <f>'Matriz de Consumos (u.físicas)'!$R13</f>
        <v>0</v>
      </c>
      <c r="F16" s="393">
        <f>'Matriz de Consumos (u.físicas)'!$R14</f>
        <v>0</v>
      </c>
      <c r="G16" s="393">
        <f>'Matriz de Consumos (u.físicas)'!$R15</f>
        <v>0</v>
      </c>
      <c r="H16" s="393">
        <f>'Matriz de Consumos (u.físicas)'!$R16</f>
        <v>0</v>
      </c>
      <c r="I16" s="393">
        <f>'Matriz de Consumos (u.físicas)'!$R17</f>
        <v>0</v>
      </c>
      <c r="J16" s="393">
        <f>'Matriz de Consumos (u.físicas)'!$R18</f>
        <v>0.64392699999999969</v>
      </c>
      <c r="K16" s="393">
        <f>'Matriz de Consumos (u.físicas)'!$R19</f>
        <v>0</v>
      </c>
      <c r="L16" s="393">
        <f t="shared" si="0"/>
        <v>0.64392699999999969</v>
      </c>
      <c r="M16" s="382"/>
      <c r="N16" s="183"/>
      <c r="O16" s="183"/>
      <c r="P16" s="183"/>
      <c r="Q16" s="183"/>
      <c r="R16" s="183"/>
      <c r="S16" s="183"/>
      <c r="T16" s="183"/>
      <c r="U16" s="183"/>
      <c r="V16" s="183"/>
      <c r="W16" s="183"/>
      <c r="X16" s="183"/>
      <c r="Y16" s="211"/>
      <c r="Z16" s="211"/>
      <c r="AA16" s="211"/>
      <c r="AB16" s="211"/>
      <c r="AC16" s="211"/>
      <c r="AD16" s="211"/>
      <c r="AE16" s="211"/>
      <c r="AF16" s="211"/>
      <c r="AG16" s="211"/>
      <c r="AH16" s="211"/>
      <c r="AI16" s="211"/>
    </row>
    <row r="17" spans="1:35" s="381" customFormat="1" ht="15.95" customHeight="1" outlineLevel="1">
      <c r="A17" s="380"/>
      <c r="B17" s="400" t="s">
        <v>25</v>
      </c>
      <c r="C17" s="393" t="s">
        <v>386</v>
      </c>
      <c r="D17" s="393">
        <f>'Matriz de Consumos (u.físicas)'!$S12</f>
        <v>0</v>
      </c>
      <c r="E17" s="393">
        <f>'Matriz de Consumos (u.físicas)'!$S13</f>
        <v>0</v>
      </c>
      <c r="F17" s="393">
        <f>'Matriz de Consumos (u.físicas)'!$S14</f>
        <v>0</v>
      </c>
      <c r="G17" s="393">
        <f>'Matriz de Consumos (u.físicas)'!$S15</f>
        <v>0</v>
      </c>
      <c r="H17" s="393">
        <f>'Matriz de Consumos (u.físicas)'!$S16</f>
        <v>0</v>
      </c>
      <c r="I17" s="393">
        <f>'Matriz de Consumos (u.físicas)'!$S17</f>
        <v>0</v>
      </c>
      <c r="J17" s="393">
        <f>'Matriz de Consumos (u.físicas)'!$S18</f>
        <v>2.1999999999999999E-2</v>
      </c>
      <c r="K17" s="393">
        <f>'Matriz de Consumos (u.físicas)'!$S19</f>
        <v>0</v>
      </c>
      <c r="L17" s="393">
        <f t="shared" si="0"/>
        <v>2.1999999999999999E-2</v>
      </c>
      <c r="M17" s="382"/>
      <c r="N17" s="183"/>
      <c r="O17" s="183"/>
      <c r="P17" s="183"/>
      <c r="Q17" s="183"/>
      <c r="R17" s="183"/>
      <c r="S17" s="183"/>
      <c r="T17" s="183"/>
      <c r="U17" s="183"/>
      <c r="V17" s="183"/>
      <c r="W17" s="183"/>
      <c r="X17" s="183"/>
      <c r="Y17" s="211"/>
      <c r="Z17" s="211"/>
      <c r="AA17" s="211"/>
      <c r="AB17" s="211"/>
      <c r="AC17" s="211"/>
      <c r="AD17" s="211"/>
      <c r="AE17" s="211"/>
      <c r="AF17" s="211"/>
      <c r="AG17" s="211"/>
      <c r="AH17" s="211"/>
      <c r="AI17" s="211"/>
    </row>
    <row r="18" spans="1:35" s="381" customFormat="1" ht="15.95" customHeight="1" outlineLevel="1">
      <c r="A18" s="380"/>
      <c r="B18" s="400" t="s">
        <v>26</v>
      </c>
      <c r="C18" s="393" t="s">
        <v>386</v>
      </c>
      <c r="D18" s="393">
        <f>'Matriz de Consumos (u.físicas)'!$T12</f>
        <v>0</v>
      </c>
      <c r="E18" s="393">
        <f>'Matriz de Consumos (u.físicas)'!$T13</f>
        <v>0</v>
      </c>
      <c r="F18" s="393">
        <f>'Matriz de Consumos (u.físicas)'!$T14</f>
        <v>0</v>
      </c>
      <c r="G18" s="393">
        <f>'Matriz de Consumos (u.físicas)'!$T15</f>
        <v>0</v>
      </c>
      <c r="H18" s="393">
        <f>'Matriz de Consumos (u.físicas)'!$T16</f>
        <v>0</v>
      </c>
      <c r="I18" s="393">
        <f>'Matriz de Consumos (u.físicas)'!$T17</f>
        <v>0</v>
      </c>
      <c r="J18" s="393">
        <f>'Matriz de Consumos (u.físicas)'!$T18</f>
        <v>327.6679759999999</v>
      </c>
      <c r="K18" s="393">
        <f>'Matriz de Consumos (u.físicas)'!$T19</f>
        <v>0</v>
      </c>
      <c r="L18" s="393">
        <f t="shared" si="0"/>
        <v>327.6679759999999</v>
      </c>
      <c r="M18" s="382"/>
      <c r="N18" s="183"/>
      <c r="O18" s="183"/>
      <c r="P18" s="183"/>
      <c r="Q18" s="183"/>
      <c r="R18" s="183"/>
      <c r="S18" s="183"/>
      <c r="T18" s="183"/>
      <c r="U18" s="183"/>
      <c r="V18" s="183"/>
      <c r="W18" s="183"/>
      <c r="X18" s="183"/>
      <c r="Y18" s="211"/>
      <c r="Z18" s="211"/>
      <c r="AA18" s="211"/>
      <c r="AB18" s="211"/>
      <c r="AC18" s="211"/>
      <c r="AD18" s="211"/>
      <c r="AE18" s="211"/>
      <c r="AF18" s="211"/>
      <c r="AG18" s="211"/>
      <c r="AH18" s="211"/>
      <c r="AI18" s="211"/>
    </row>
    <row r="19" spans="1:35" s="381" customFormat="1" ht="15.95" customHeight="1" outlineLevel="1">
      <c r="A19" s="380"/>
      <c r="B19" s="400" t="s">
        <v>27</v>
      </c>
      <c r="C19" s="393" t="s">
        <v>386</v>
      </c>
      <c r="D19" s="393">
        <f>'Matriz de Consumos (u.físicas)'!$U12</f>
        <v>0</v>
      </c>
      <c r="E19" s="393">
        <f>'Matriz de Consumos (u.físicas)'!$U13</f>
        <v>0</v>
      </c>
      <c r="F19" s="393">
        <f>'Matriz de Consumos (u.físicas)'!$U14</f>
        <v>0</v>
      </c>
      <c r="G19" s="393">
        <f>'Matriz de Consumos (u.físicas)'!$U15</f>
        <v>0</v>
      </c>
      <c r="H19" s="393">
        <f>'Matriz de Consumos (u.físicas)'!$U16</f>
        <v>0</v>
      </c>
      <c r="I19" s="393">
        <f>'Matriz de Consumos (u.físicas)'!$U17</f>
        <v>0</v>
      </c>
      <c r="J19" s="393">
        <f>'Matriz de Consumos (u.físicas)'!$U18</f>
        <v>0</v>
      </c>
      <c r="K19" s="393">
        <f>'Matriz de Consumos (u.físicas)'!$U19</f>
        <v>0</v>
      </c>
      <c r="L19" s="393">
        <f t="shared" si="0"/>
        <v>0</v>
      </c>
      <c r="M19" s="382"/>
      <c r="N19" s="183"/>
      <c r="O19" s="183"/>
      <c r="P19" s="183"/>
      <c r="Q19" s="183"/>
      <c r="R19" s="183"/>
      <c r="S19" s="183"/>
      <c r="T19" s="183"/>
      <c r="U19" s="183"/>
      <c r="V19" s="183"/>
      <c r="W19" s="183"/>
      <c r="X19" s="183"/>
      <c r="Y19" s="211"/>
      <c r="Z19" s="211"/>
      <c r="AA19" s="211"/>
      <c r="AB19" s="211"/>
      <c r="AC19" s="211"/>
      <c r="AD19" s="211"/>
      <c r="AE19" s="211"/>
      <c r="AF19" s="211"/>
      <c r="AG19" s="211"/>
      <c r="AH19" s="211"/>
      <c r="AI19" s="211"/>
    </row>
    <row r="20" spans="1:35" outlineLevel="1">
      <c r="A20" s="350"/>
      <c r="B20" s="401" t="s">
        <v>28</v>
      </c>
      <c r="C20" s="393" t="s">
        <v>351</v>
      </c>
      <c r="D20" s="393">
        <f>'Matriz de Consumos (u.físicas)'!$V12</f>
        <v>0</v>
      </c>
      <c r="E20" s="393">
        <f>'Matriz de Consumos (u.físicas)'!$V13</f>
        <v>205.02544111971429</v>
      </c>
      <c r="F20" s="393">
        <f>'Matriz de Consumos (u.físicas)'!$V14</f>
        <v>0</v>
      </c>
      <c r="G20" s="393">
        <f>'Matriz de Consumos (u.físicas)'!$V15</f>
        <v>0</v>
      </c>
      <c r="H20" s="393">
        <f>'Matriz de Consumos (u.físicas)'!$V16</f>
        <v>0</v>
      </c>
      <c r="I20" s="393">
        <f>'Matriz de Consumos (u.físicas)'!$V17</f>
        <v>0</v>
      </c>
      <c r="J20" s="393">
        <f>'Matriz de Consumos (u.físicas)'!$V18</f>
        <v>0</v>
      </c>
      <c r="K20" s="393">
        <f>'Matriz de Consumos (u.físicas)'!$V19</f>
        <v>0</v>
      </c>
      <c r="L20" s="393">
        <f t="shared" si="0"/>
        <v>205.02544111971429</v>
      </c>
    </row>
    <row r="21" spans="1:35" outlineLevel="1">
      <c r="A21" s="350"/>
      <c r="B21" s="401" t="s">
        <v>93</v>
      </c>
      <c r="C21" s="393" t="s">
        <v>351</v>
      </c>
      <c r="D21" s="393">
        <f>'Matriz de Consumos (u.físicas)'!$W12</f>
        <v>0</v>
      </c>
      <c r="E21" s="393">
        <f>'Matriz de Consumos (u.físicas)'!$W13</f>
        <v>0</v>
      </c>
      <c r="F21" s="393">
        <f>'Matriz de Consumos (u.físicas)'!$W14</f>
        <v>0</v>
      </c>
      <c r="G21" s="393">
        <f>'Matriz de Consumos (u.físicas)'!$W15</f>
        <v>0</v>
      </c>
      <c r="H21" s="393">
        <f>'Matriz de Consumos (u.físicas)'!$W16</f>
        <v>0</v>
      </c>
      <c r="I21" s="393">
        <f>'Matriz de Consumos (u.físicas)'!$W17</f>
        <v>0</v>
      </c>
      <c r="J21" s="393">
        <f>'Matriz de Consumos (u.físicas)'!$W18</f>
        <v>0</v>
      </c>
      <c r="K21" s="393">
        <f>'Matriz de Consumos (u.físicas)'!$W19</f>
        <v>0</v>
      </c>
      <c r="L21" s="393">
        <f t="shared" si="0"/>
        <v>0</v>
      </c>
    </row>
    <row r="22" spans="1:35">
      <c r="A22" s="350"/>
      <c r="B22" s="404" t="s">
        <v>6</v>
      </c>
      <c r="C22" s="484" t="s">
        <v>354</v>
      </c>
      <c r="D22" s="62">
        <f>'Matriz de Consumos (u.físicas)'!$X12</f>
        <v>0</v>
      </c>
      <c r="E22" s="62">
        <f>'Matriz de Consumos (u.físicas)'!$X13</f>
        <v>0</v>
      </c>
      <c r="F22" s="62">
        <f>'Matriz de Consumos (u.físicas)'!$X14</f>
        <v>0</v>
      </c>
      <c r="G22" s="62">
        <f>'Matriz de Consumos (u.físicas)'!$X15</f>
        <v>0</v>
      </c>
      <c r="H22" s="62">
        <f>'Matriz de Consumos (u.físicas)'!$X16</f>
        <v>0</v>
      </c>
      <c r="I22" s="62">
        <f>'Matriz de Consumos (u.físicas)'!$X17</f>
        <v>0</v>
      </c>
      <c r="J22" s="62">
        <f>'Matriz de Consumos (u.físicas)'!$X18</f>
        <v>0</v>
      </c>
      <c r="K22" s="62">
        <f>'Matriz de Consumos (u.físicas)'!$X19</f>
        <v>0</v>
      </c>
      <c r="L22" s="136">
        <f t="shared" si="0"/>
        <v>0</v>
      </c>
    </row>
    <row r="23" spans="1:35">
      <c r="A23" s="350"/>
      <c r="B23" s="404" t="s">
        <v>30</v>
      </c>
      <c r="C23" s="484" t="s">
        <v>351</v>
      </c>
      <c r="D23" s="62">
        <f>'Matriz de Consumos (u.físicas)'!$Y12</f>
        <v>0</v>
      </c>
      <c r="E23" s="62">
        <f>'Matriz de Consumos (u.físicas)'!$Y13</f>
        <v>0</v>
      </c>
      <c r="F23" s="62">
        <f>'Matriz de Consumos (u.físicas)'!$Y14</f>
        <v>0</v>
      </c>
      <c r="G23" s="62">
        <f>'Matriz de Consumos (u.físicas)'!$Y15</f>
        <v>0</v>
      </c>
      <c r="H23" s="62">
        <f>'Matriz de Consumos (u.físicas)'!$Y16</f>
        <v>329.82908194285716</v>
      </c>
      <c r="I23" s="62">
        <f>'Matriz de Consumos (u.físicas)'!$Y17</f>
        <v>0</v>
      </c>
      <c r="J23" s="62">
        <f>'Matriz de Consumos (u.físicas)'!$Y18</f>
        <v>0</v>
      </c>
      <c r="K23" s="62">
        <f>'Matriz de Consumos (u.físicas)'!$Y19</f>
        <v>0</v>
      </c>
      <c r="L23" s="136">
        <f t="shared" si="0"/>
        <v>329.82908194285716</v>
      </c>
    </row>
    <row r="24" spans="1:35" ht="15">
      <c r="A24" s="350"/>
      <c r="B24" s="404" t="s">
        <v>31</v>
      </c>
      <c r="C24" s="484" t="s">
        <v>385</v>
      </c>
      <c r="D24" s="62">
        <f>'Matriz de Consumos (u.físicas)'!$Z12</f>
        <v>0</v>
      </c>
      <c r="E24" s="62">
        <f>'Matriz de Consumos (u.físicas)'!$Z13</f>
        <v>0</v>
      </c>
      <c r="F24" s="62">
        <f>'Matriz de Consumos (u.físicas)'!$Z14</f>
        <v>0</v>
      </c>
      <c r="G24" s="62">
        <f>'Matriz de Consumos (u.físicas)'!$Z15</f>
        <v>0</v>
      </c>
      <c r="H24" s="62">
        <f>'Matriz de Consumos (u.físicas)'!$Z16</f>
        <v>0</v>
      </c>
      <c r="I24" s="62">
        <f>'Matriz de Consumos (u.físicas)'!$Z17</f>
        <v>0</v>
      </c>
      <c r="J24" s="62">
        <f>'Matriz de Consumos (u.físicas)'!$Z18</f>
        <v>0</v>
      </c>
      <c r="K24" s="62">
        <f>'Matriz de Consumos (u.físicas)'!$Z19</f>
        <v>0</v>
      </c>
      <c r="L24" s="136">
        <f t="shared" si="0"/>
        <v>0</v>
      </c>
    </row>
    <row r="25" spans="1:35" ht="15">
      <c r="A25" s="350"/>
      <c r="B25" s="404" t="s">
        <v>273</v>
      </c>
      <c r="C25" s="484" t="s">
        <v>385</v>
      </c>
      <c r="D25" s="62">
        <f>'Matriz de Consumos (u.físicas)'!$AA12</f>
        <v>0</v>
      </c>
      <c r="E25" s="62">
        <f>'Matriz de Consumos (u.físicas)'!$AA13</f>
        <v>0</v>
      </c>
      <c r="F25" s="62">
        <f>'Matriz de Consumos (u.físicas)'!$AA14</f>
        <v>0</v>
      </c>
      <c r="G25" s="62">
        <f>'Matriz de Consumos (u.físicas)'!$AA15</f>
        <v>0</v>
      </c>
      <c r="H25" s="62">
        <f>'Matriz de Consumos (u.físicas)'!$AA16</f>
        <v>0</v>
      </c>
      <c r="I25" s="62">
        <f>'Matriz de Consumos (u.físicas)'!$AA17</f>
        <v>0</v>
      </c>
      <c r="J25" s="62">
        <f>'Matriz de Consumos (u.físicas)'!$AA18</f>
        <v>0</v>
      </c>
      <c r="K25" s="62">
        <f>'Matriz de Consumos (u.físicas)'!$AA19</f>
        <v>0</v>
      </c>
      <c r="L25" s="136">
        <f t="shared" si="0"/>
        <v>0</v>
      </c>
    </row>
    <row r="26" spans="1:35" ht="15">
      <c r="A26" s="350"/>
      <c r="B26" s="404" t="s">
        <v>95</v>
      </c>
      <c r="C26" s="484" t="s">
        <v>385</v>
      </c>
      <c r="D26" s="62">
        <f>'Matriz de Consumos (u.físicas)'!$AB12</f>
        <v>0</v>
      </c>
      <c r="E26" s="62">
        <f>'Matriz de Consumos (u.físicas)'!$AB13</f>
        <v>0</v>
      </c>
      <c r="F26" s="62">
        <f>'Matriz de Consumos (u.físicas)'!$AB14</f>
        <v>0</v>
      </c>
      <c r="G26" s="62">
        <f>'Matriz de Consumos (u.físicas)'!$AB15</f>
        <v>0</v>
      </c>
      <c r="H26" s="62">
        <f>'Matriz de Consumos (u.físicas)'!$AB16</f>
        <v>0</v>
      </c>
      <c r="I26" s="62">
        <f>'Matriz de Consumos (u.físicas)'!$AB17</f>
        <v>0</v>
      </c>
      <c r="J26" s="62">
        <f>'Matriz de Consumos (u.físicas)'!$AB18</f>
        <v>0</v>
      </c>
      <c r="K26" s="62">
        <f>'Matriz de Consumos (u.físicas)'!$AB19</f>
        <v>0</v>
      </c>
      <c r="L26" s="136">
        <f t="shared" si="0"/>
        <v>0</v>
      </c>
    </row>
    <row r="27" spans="1:35" ht="15">
      <c r="A27" s="350"/>
      <c r="B27" s="404" t="s">
        <v>8</v>
      </c>
      <c r="C27" s="484" t="s">
        <v>387</v>
      </c>
      <c r="D27" s="62">
        <f>'Matriz de Consumos (u.físicas)'!$AC12</f>
        <v>0</v>
      </c>
      <c r="E27" s="62">
        <f>'Matriz de Consumos (u.físicas)'!$AC13</f>
        <v>0</v>
      </c>
      <c r="F27" s="62">
        <f>'Matriz de Consumos (u.físicas)'!$AC14</f>
        <v>0</v>
      </c>
      <c r="G27" s="62">
        <f>'Matriz de Consumos (u.físicas)'!$AC15</f>
        <v>0</v>
      </c>
      <c r="H27" s="62">
        <f>'Matriz de Consumos (u.físicas)'!$AC16</f>
        <v>0</v>
      </c>
      <c r="I27" s="62">
        <f>'Matriz de Consumos (u.físicas)'!$AC17</f>
        <v>0</v>
      </c>
      <c r="J27" s="62">
        <f>'Matriz de Consumos (u.físicas)'!$AC18</f>
        <v>0</v>
      </c>
      <c r="K27" s="62">
        <f>'Matriz de Consumos (u.físicas)'!$AC19</f>
        <v>0</v>
      </c>
      <c r="L27" s="136">
        <f t="shared" si="0"/>
        <v>0</v>
      </c>
    </row>
    <row r="28" spans="1:35">
      <c r="A28" s="350"/>
      <c r="B28" s="404" t="s">
        <v>9</v>
      </c>
      <c r="C28" s="484" t="s">
        <v>351</v>
      </c>
      <c r="D28" s="62">
        <f>'Matriz de Consumos (u.físicas)'!$AD12</f>
        <v>0</v>
      </c>
      <c r="E28" s="62">
        <f>'Matriz de Consumos (u.físicas)'!$AD13</f>
        <v>0</v>
      </c>
      <c r="F28" s="62">
        <f>'Matriz de Consumos (u.físicas)'!$AD14</f>
        <v>0</v>
      </c>
      <c r="G28" s="62">
        <f>'Matriz de Consumos (u.físicas)'!$AD15</f>
        <v>0</v>
      </c>
      <c r="H28" s="62">
        <f>'Matriz de Consumos (u.físicas)'!$AD16</f>
        <v>0</v>
      </c>
      <c r="I28" s="62">
        <f>'Matriz de Consumos (u.físicas)'!$AD17</f>
        <v>0</v>
      </c>
      <c r="J28" s="62">
        <f>'Matriz de Consumos (u.físicas)'!$AD18</f>
        <v>0</v>
      </c>
      <c r="K28" s="62">
        <f>'Matriz de Consumos (u.físicas)'!$AD19</f>
        <v>0</v>
      </c>
      <c r="L28" s="136">
        <f t="shared" si="0"/>
        <v>0</v>
      </c>
    </row>
    <row r="29" spans="1:35" ht="15">
      <c r="A29" s="348"/>
      <c r="B29" s="404" t="s">
        <v>12</v>
      </c>
      <c r="C29" s="484" t="s">
        <v>387</v>
      </c>
      <c r="D29" s="62">
        <f>'Matriz de Consumos (u.físicas)'!$E12</f>
        <v>0</v>
      </c>
      <c r="E29" s="62">
        <f>'Matriz de Consumos (u.físicas)'!$E13</f>
        <v>2579.2413652903651</v>
      </c>
      <c r="F29" s="62">
        <f>'Matriz de Consumos (u.físicas)'!$E14</f>
        <v>126.91557976234883</v>
      </c>
      <c r="G29" s="62">
        <f>'Matriz de Consumos (u.físicas)'!$E15</f>
        <v>0</v>
      </c>
      <c r="H29" s="62">
        <f>'Matriz de Consumos (u.físicas)'!$E16</f>
        <v>0</v>
      </c>
      <c r="I29" s="62">
        <f>'Matriz de Consumos (u.físicas)'!$E17</f>
        <v>2.0432180000000004</v>
      </c>
      <c r="J29" s="62">
        <f>'Matriz de Consumos (u.físicas)'!$E18</f>
        <v>0</v>
      </c>
      <c r="K29" s="62">
        <f>'Matriz de Consumos (u.físicas)'!$E19</f>
        <v>253.99361900000005</v>
      </c>
      <c r="L29" s="136">
        <f t="shared" si="0"/>
        <v>2962.1937820527137</v>
      </c>
    </row>
    <row r="30" spans="1:35">
      <c r="A30" s="349"/>
      <c r="B30" s="404" t="s">
        <v>13</v>
      </c>
      <c r="C30" s="484" t="s">
        <v>351</v>
      </c>
      <c r="D30" s="62">
        <f>'Matriz de Consumos (u.físicas)'!$F12</f>
        <v>0</v>
      </c>
      <c r="E30" s="62">
        <f>'Matriz de Consumos (u.físicas)'!$F13</f>
        <v>10420.003655885714</v>
      </c>
      <c r="F30" s="62">
        <f>'Matriz de Consumos (u.físicas)'!$F14</f>
        <v>0</v>
      </c>
      <c r="G30" s="62">
        <f>'Matriz de Consumos (u.físicas)'!$F15</f>
        <v>487.97819279999999</v>
      </c>
      <c r="H30" s="62">
        <f>'Matriz de Consumos (u.físicas)'!$F16</f>
        <v>0</v>
      </c>
      <c r="I30" s="62">
        <f>'Matriz de Consumos (u.físicas)'!$F17</f>
        <v>0</v>
      </c>
      <c r="J30" s="62">
        <f>'Matriz de Consumos (u.físicas)'!$F18</f>
        <v>0</v>
      </c>
      <c r="K30" s="62">
        <f>'Matriz de Consumos (u.físicas)'!$F19</f>
        <v>0</v>
      </c>
      <c r="L30" s="136">
        <f t="shared" si="0"/>
        <v>10907.981848685713</v>
      </c>
    </row>
    <row r="31" spans="1:35">
      <c r="A31" s="349"/>
      <c r="B31" s="404" t="s">
        <v>82</v>
      </c>
      <c r="C31" s="484" t="s">
        <v>351</v>
      </c>
      <c r="D31" s="62">
        <f>'Matriz de Consumos (u.físicas)'!$G12</f>
        <v>0</v>
      </c>
      <c r="E31" s="62">
        <f>'Matriz de Consumos (u.físicas)'!$G13</f>
        <v>1515.7655949476998</v>
      </c>
      <c r="F31" s="62">
        <f>'Matriz de Consumos (u.físicas)'!$G14</f>
        <v>10579.388393254811</v>
      </c>
      <c r="G31" s="62">
        <f>'Matriz de Consumos (u.físicas)'!$G15</f>
        <v>0</v>
      </c>
      <c r="H31" s="62">
        <f>'Matriz de Consumos (u.físicas)'!$G16</f>
        <v>0</v>
      </c>
      <c r="I31" s="62">
        <f>'Matriz de Consumos (u.físicas)'!$G17</f>
        <v>0</v>
      </c>
      <c r="J31" s="62">
        <f>'Matriz de Consumos (u.físicas)'!$G18</f>
        <v>0</v>
      </c>
      <c r="K31" s="62">
        <f>'Matriz de Consumos (u.físicas)'!$G19</f>
        <v>0</v>
      </c>
      <c r="L31" s="136">
        <f t="shared" si="0"/>
        <v>12095.15398820251</v>
      </c>
    </row>
    <row r="32" spans="1:35">
      <c r="A32" s="349"/>
      <c r="B32" s="550" t="s">
        <v>15</v>
      </c>
      <c r="C32" s="484" t="s">
        <v>354</v>
      </c>
      <c r="D32" s="62">
        <f>+'Matriz de Consumos (u.físicas)'!H12</f>
        <v>0</v>
      </c>
      <c r="E32" s="62">
        <f>+'Matriz de Consumos (u.físicas)'!H13</f>
        <v>21271.405354959999</v>
      </c>
      <c r="F32" s="62">
        <f>+'Matriz de Consumos (u.físicas)'!H14</f>
        <v>54.325530000000015</v>
      </c>
      <c r="G32" s="62">
        <f>+'Matriz de Consumos (u.físicas)'!H15</f>
        <v>0</v>
      </c>
      <c r="H32" s="62">
        <f>+'Matriz de Consumos (u.físicas)'!H16</f>
        <v>0</v>
      </c>
      <c r="I32" s="62">
        <f>+'Matriz de Consumos (u.físicas)'!H17</f>
        <v>0</v>
      </c>
      <c r="J32" s="62">
        <f>+'Matriz de Consumos (u.físicas)'!H18</f>
        <v>0</v>
      </c>
      <c r="K32" s="62">
        <f>+'Matriz de Consumos (u.físicas)'!H19</f>
        <v>0</v>
      </c>
      <c r="L32" s="136">
        <f t="shared" si="0"/>
        <v>21325.730884959998</v>
      </c>
    </row>
    <row r="33" spans="1:12">
      <c r="A33" s="349"/>
      <c r="B33" s="550" t="s">
        <v>16</v>
      </c>
      <c r="C33" s="484" t="s">
        <v>354</v>
      </c>
      <c r="D33" s="62">
        <f>+'Matriz de Consumos (u.físicas)'!I12</f>
        <v>0</v>
      </c>
      <c r="E33" s="62">
        <f>+'Matriz de Consumos (u.físicas)'!I13</f>
        <v>3623.9715367499998</v>
      </c>
      <c r="F33" s="62">
        <f>+'Matriz de Consumos (u.físicas)'!I14</f>
        <v>1.58782</v>
      </c>
      <c r="G33" s="62">
        <f>+'Matriz de Consumos (u.físicas)'!I15</f>
        <v>0</v>
      </c>
      <c r="H33" s="62">
        <f>+'Matriz de Consumos (u.físicas)'!I16</f>
        <v>0</v>
      </c>
      <c r="I33" s="62">
        <f>+'Matriz de Consumos (u.físicas)'!I17</f>
        <v>0</v>
      </c>
      <c r="J33" s="62">
        <f>+'Matriz de Consumos (u.físicas)'!I18</f>
        <v>0</v>
      </c>
      <c r="K33" s="62">
        <f>+'Matriz de Consumos (u.físicas)'!I19</f>
        <v>0</v>
      </c>
      <c r="L33" s="136">
        <f t="shared" si="0"/>
        <v>3625.55935675</v>
      </c>
    </row>
    <row r="34" spans="1:12">
      <c r="A34" s="349"/>
      <c r="B34" s="550" t="s">
        <v>17</v>
      </c>
      <c r="C34" s="484" t="s">
        <v>354</v>
      </c>
      <c r="D34" s="62">
        <f>+'Matriz de Consumos (u.físicas)'!J12</f>
        <v>0</v>
      </c>
      <c r="E34" s="62">
        <f>+'Matriz de Consumos (u.físicas)'!J13</f>
        <v>3912.489589303997</v>
      </c>
      <c r="F34" s="62">
        <f>+'Matriz de Consumos (u.físicas)'!J14</f>
        <v>2.2161128499999996</v>
      </c>
      <c r="G34" s="62">
        <f>+'Matriz de Consumos (u.físicas)'!J15</f>
        <v>0</v>
      </c>
      <c r="H34" s="62">
        <f>+'Matriz de Consumos (u.físicas)'!J16</f>
        <v>0</v>
      </c>
      <c r="I34" s="62">
        <f>+'Matriz de Consumos (u.físicas)'!J17</f>
        <v>0</v>
      </c>
      <c r="J34" s="62">
        <f>+'Matriz de Consumos (u.físicas)'!J18</f>
        <v>0</v>
      </c>
      <c r="K34" s="62">
        <f>+'Matriz de Consumos (u.físicas)'!J19</f>
        <v>0</v>
      </c>
      <c r="L34" s="136">
        <f t="shared" si="0"/>
        <v>3914.7057021539972</v>
      </c>
    </row>
    <row r="35" spans="1:12" ht="15">
      <c r="A35" s="349"/>
      <c r="B35" s="404" t="s">
        <v>18</v>
      </c>
      <c r="C35" s="484" t="s">
        <v>387</v>
      </c>
      <c r="D35" s="62">
        <f>'Matriz de Consumos (u.físicas)'!$K12</f>
        <v>0</v>
      </c>
      <c r="E35" s="62">
        <f>'Matriz de Consumos (u.físicas)'!$K13</f>
        <v>99.530520370065133</v>
      </c>
      <c r="F35" s="62">
        <f>'Matriz de Consumos (u.físicas)'!$K14</f>
        <v>24.880119000000001</v>
      </c>
      <c r="G35" s="62">
        <f>'Matriz de Consumos (u.físicas)'!$K15</f>
        <v>0</v>
      </c>
      <c r="H35" s="62">
        <f>'Matriz de Consumos (u.físicas)'!$K16</f>
        <v>0</v>
      </c>
      <c r="I35" s="62">
        <f>'Matriz de Consumos (u.físicas)'!$K17</f>
        <v>0</v>
      </c>
      <c r="J35" s="62">
        <f>'Matriz de Consumos (u.físicas)'!$K18</f>
        <v>0</v>
      </c>
      <c r="K35" s="62">
        <f>'Matriz de Consumos (u.físicas)'!$K19</f>
        <v>0</v>
      </c>
      <c r="L35" s="136">
        <f t="shared" si="0"/>
        <v>124.41063937006513</v>
      </c>
    </row>
    <row r="36" spans="1:12">
      <c r="A36" s="349"/>
      <c r="B36" s="404" t="s">
        <v>433</v>
      </c>
      <c r="C36" s="484" t="s">
        <v>354</v>
      </c>
      <c r="D36" s="62">
        <f>'Matriz de Consumos (u.físicas)'!$L12</f>
        <v>0</v>
      </c>
      <c r="E36" s="62">
        <f>'Matriz de Consumos (u.físicas)'!$L13</f>
        <v>63.8</v>
      </c>
      <c r="F36" s="62">
        <f>'Matriz de Consumos (u.físicas)'!$L14</f>
        <v>0</v>
      </c>
      <c r="G36" s="62">
        <f>'Matriz de Consumos (u.físicas)'!$L15</f>
        <v>0</v>
      </c>
      <c r="H36" s="62">
        <f>'Matriz de Consumos (u.físicas)'!$L16</f>
        <v>0</v>
      </c>
      <c r="I36" s="62">
        <f>'Matriz de Consumos (u.físicas)'!$L17</f>
        <v>0</v>
      </c>
      <c r="J36" s="62">
        <f>'Matriz de Consumos (u.físicas)'!$L18</f>
        <v>0</v>
      </c>
      <c r="K36" s="62">
        <f>'Matriz de Consumos (u.físicas)'!$L19</f>
        <v>0</v>
      </c>
      <c r="L36" s="136">
        <f t="shared" si="0"/>
        <v>63.8</v>
      </c>
    </row>
    <row r="37" spans="1:12">
      <c r="A37" s="349"/>
      <c r="B37" s="349"/>
      <c r="C37" s="349"/>
      <c r="D37" s="349"/>
      <c r="E37" s="349"/>
      <c r="F37" s="349"/>
      <c r="G37" s="349"/>
      <c r="H37" s="349"/>
      <c r="I37" s="349"/>
      <c r="J37" s="349"/>
    </row>
    <row r="38" spans="1:12">
      <c r="A38" s="68"/>
      <c r="B38" s="68"/>
      <c r="C38" s="349"/>
      <c r="D38" s="349"/>
      <c r="E38" s="349"/>
      <c r="F38" s="349"/>
      <c r="G38" s="349"/>
      <c r="H38" s="349"/>
      <c r="I38" s="349"/>
      <c r="J38" s="349"/>
    </row>
    <row r="39" spans="1:12">
      <c r="A39" s="68"/>
      <c r="B39" s="68" t="s">
        <v>362</v>
      </c>
      <c r="C39" s="349"/>
      <c r="D39" s="349"/>
      <c r="E39" s="349"/>
      <c r="F39" s="349"/>
      <c r="G39" s="349"/>
      <c r="H39" s="349"/>
      <c r="I39" s="349"/>
      <c r="J39" s="349"/>
    </row>
    <row r="40" spans="1:12">
      <c r="A40" s="68"/>
      <c r="B40" s="68" t="s">
        <v>363</v>
      </c>
    </row>
    <row r="41" spans="1:12">
      <c r="A41" s="68"/>
      <c r="B41" s="68" t="s">
        <v>364</v>
      </c>
    </row>
    <row r="42" spans="1:12">
      <c r="A42" s="68"/>
      <c r="B42" s="68" t="s">
        <v>259</v>
      </c>
    </row>
    <row r="43" spans="1:12">
      <c r="A43" s="68"/>
      <c r="B43" s="68" t="s">
        <v>434</v>
      </c>
    </row>
    <row r="44" spans="1:12">
      <c r="A44" s="68"/>
      <c r="B44" s="68"/>
    </row>
    <row r="45" spans="1:12">
      <c r="A45" s="68"/>
      <c r="B45" s="68"/>
    </row>
  </sheetData>
  <mergeCells count="11">
    <mergeCell ref="L8:L9"/>
    <mergeCell ref="G8:G9"/>
    <mergeCell ref="H8:H9"/>
    <mergeCell ref="I8:I9"/>
    <mergeCell ref="J8:J9"/>
    <mergeCell ref="K8:K9"/>
    <mergeCell ref="B8:B9"/>
    <mergeCell ref="C8:C9"/>
    <mergeCell ref="D8:D9"/>
    <mergeCell ref="E8:E9"/>
    <mergeCell ref="F8:F9"/>
  </mergeCells>
  <hyperlinks>
    <hyperlink ref="B6" location="Índice!A1" display="VOLVER A INDICE"/>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tabColor theme="6" tint="0.39997558519241921"/>
  </sheetPr>
  <dimension ref="A1:P64"/>
  <sheetViews>
    <sheetView workbookViewId="0"/>
  </sheetViews>
  <sheetFormatPr baseColWidth="10" defaultRowHeight="12.75" outlineLevelRow="1"/>
  <cols>
    <col min="1" max="1" width="1.7109375" style="305" customWidth="1"/>
    <col min="2" max="2" width="35.140625" style="305" customWidth="1"/>
    <col min="3" max="3" width="19.7109375" style="305" customWidth="1"/>
    <col min="4" max="4" width="11.42578125" style="305"/>
    <col min="5" max="5" width="0" style="305" hidden="1" customWidth="1"/>
    <col min="6" max="10" width="11.42578125" style="305"/>
    <col min="11" max="16" width="11.42578125" style="304"/>
    <col min="17" max="16384" width="11.42578125" style="305"/>
  </cols>
  <sheetData>
    <row r="1" spans="1:10" ht="6.75" customHeight="1">
      <c r="A1" s="302"/>
      <c r="B1" s="302"/>
      <c r="C1" s="302"/>
      <c r="D1" s="302"/>
      <c r="E1" s="302"/>
      <c r="F1" s="302"/>
    </row>
    <row r="2" spans="1:10" s="336" customFormat="1" ht="15.95" customHeight="1">
      <c r="A2" s="317"/>
      <c r="B2" s="80" t="s">
        <v>93</v>
      </c>
      <c r="C2" s="80"/>
      <c r="E2" s="151" t="s">
        <v>2</v>
      </c>
      <c r="F2" s="384"/>
      <c r="G2" s="385"/>
      <c r="H2" s="338"/>
      <c r="I2" s="338"/>
      <c r="J2" s="338"/>
    </row>
    <row r="3" spans="1:10" s="336" customFormat="1" ht="15.95" customHeight="1">
      <c r="A3" s="317"/>
      <c r="B3" s="80" t="s">
        <v>428</v>
      </c>
      <c r="C3" s="80"/>
      <c r="D3" s="384"/>
      <c r="E3" s="384"/>
      <c r="F3" s="384"/>
      <c r="G3" s="385"/>
      <c r="H3" s="338"/>
      <c r="I3" s="338"/>
      <c r="J3" s="338"/>
    </row>
    <row r="4" spans="1:10" s="336" customFormat="1" ht="15.95" customHeight="1">
      <c r="A4" s="317"/>
      <c r="B4" s="80" t="s">
        <v>365</v>
      </c>
      <c r="C4" s="80"/>
      <c r="D4" s="384"/>
      <c r="E4" s="384"/>
      <c r="F4" s="384"/>
      <c r="G4" s="385"/>
      <c r="H4" s="338"/>
      <c r="I4" s="338"/>
      <c r="J4" s="338"/>
    </row>
    <row r="5" spans="1:10" s="336" customFormat="1" ht="15.95" customHeight="1">
      <c r="A5" s="317"/>
      <c r="B5" s="69" t="s">
        <v>2</v>
      </c>
      <c r="C5" s="80"/>
      <c r="D5" s="384"/>
      <c r="E5" s="384"/>
      <c r="F5" s="384"/>
      <c r="G5" s="385"/>
      <c r="H5" s="338"/>
      <c r="I5" s="338"/>
      <c r="J5" s="338"/>
    </row>
    <row r="6" spans="1:10" s="336" customFormat="1" ht="15.95" customHeight="1">
      <c r="A6" s="317"/>
      <c r="B6" s="69"/>
      <c r="C6" s="80"/>
      <c r="D6" s="384"/>
      <c r="E6" s="384"/>
      <c r="F6" s="384"/>
      <c r="G6" s="385"/>
      <c r="H6" s="338"/>
      <c r="I6" s="338"/>
      <c r="J6" s="338"/>
    </row>
    <row r="7" spans="1:10" s="336" customFormat="1" ht="15.95" customHeight="1">
      <c r="A7" s="317"/>
      <c r="B7" s="558"/>
      <c r="C7" s="58" t="s">
        <v>290</v>
      </c>
      <c r="D7" s="384"/>
      <c r="E7" s="384"/>
      <c r="F7" s="384"/>
      <c r="G7" s="385"/>
      <c r="H7" s="338"/>
      <c r="I7" s="338"/>
      <c r="J7" s="338"/>
    </row>
    <row r="8" spans="1:10" s="336" customFormat="1" ht="15.95" customHeight="1">
      <c r="A8" s="317"/>
      <c r="B8" s="464" t="s">
        <v>289</v>
      </c>
      <c r="C8" s="393">
        <f>'Producción bruta (u.físicas)'!$E$31</f>
        <v>348.75753723536297</v>
      </c>
      <c r="D8" s="384"/>
      <c r="E8" s="384"/>
      <c r="F8" s="384"/>
      <c r="G8" s="385"/>
      <c r="H8" s="338"/>
      <c r="I8" s="338"/>
      <c r="J8" s="338"/>
    </row>
    <row r="9" spans="1:10" s="336" customFormat="1" ht="15.95" customHeight="1">
      <c r="A9" s="317"/>
      <c r="B9" s="464" t="s">
        <v>288</v>
      </c>
      <c r="C9" s="393">
        <f>'Balance Energético (u.físicas)'!W10</f>
        <v>0</v>
      </c>
      <c r="D9" s="384"/>
      <c r="E9" s="384"/>
      <c r="F9" s="384"/>
      <c r="G9" s="385"/>
      <c r="H9" s="338"/>
      <c r="I9" s="338"/>
      <c r="J9" s="338"/>
    </row>
    <row r="10" spans="1:10" s="336" customFormat="1" ht="15.95" customHeight="1">
      <c r="A10" s="317"/>
      <c r="B10" s="464" t="s">
        <v>287</v>
      </c>
      <c r="C10" s="393">
        <f>'Balance Energético (u.físicas)'!W11</f>
        <v>0</v>
      </c>
      <c r="D10" s="384"/>
      <c r="E10" s="80"/>
      <c r="F10" s="384"/>
      <c r="G10" s="385"/>
      <c r="H10" s="338"/>
      <c r="I10" s="338"/>
      <c r="J10" s="338"/>
    </row>
    <row r="11" spans="1:10" s="336" customFormat="1" ht="15.95" customHeight="1">
      <c r="A11" s="317"/>
      <c r="B11" s="464" t="s">
        <v>286</v>
      </c>
      <c r="C11" s="393">
        <f>'Balance Energético (u.físicas)'!$W$14</f>
        <v>110.53603026523849</v>
      </c>
      <c r="D11" s="384"/>
      <c r="F11" s="384"/>
      <c r="G11" s="385"/>
      <c r="H11" s="338"/>
      <c r="I11" s="338"/>
      <c r="J11" s="338"/>
    </row>
    <row r="12" spans="1:10" s="336" customFormat="1" ht="15.95" customHeight="1">
      <c r="A12" s="317"/>
      <c r="B12" s="463" t="s">
        <v>90</v>
      </c>
      <c r="C12" s="553">
        <f>'Matriz de Consumos (u.físicas)'!$W$9</f>
        <v>240.02703715267518</v>
      </c>
      <c r="D12" s="384"/>
      <c r="E12" s="384"/>
      <c r="F12" s="384"/>
      <c r="G12" s="385"/>
      <c r="H12" s="338"/>
      <c r="I12" s="338"/>
      <c r="J12" s="338"/>
    </row>
    <row r="13" spans="1:10" s="336" customFormat="1" ht="15.95" customHeight="1">
      <c r="A13" s="317"/>
      <c r="B13" s="560" t="s">
        <v>285</v>
      </c>
      <c r="C13" s="461">
        <f>'Matriz de Consumos (u.físicas)'!$W$22</f>
        <v>66.112014149979231</v>
      </c>
      <c r="D13" s="384"/>
      <c r="E13" s="384"/>
      <c r="F13" s="384"/>
      <c r="G13" s="385"/>
      <c r="H13" s="338"/>
      <c r="I13" s="338"/>
      <c r="J13" s="338"/>
    </row>
    <row r="14" spans="1:10" s="336" customFormat="1" ht="15.95" customHeight="1">
      <c r="A14" s="317"/>
      <c r="B14" s="560" t="s">
        <v>284</v>
      </c>
      <c r="C14" s="461">
        <f>+SUM(C15:C19)</f>
        <v>173.91502300269599</v>
      </c>
      <c r="D14" s="384"/>
      <c r="E14" s="384"/>
      <c r="F14" s="384"/>
      <c r="G14" s="385"/>
      <c r="H14" s="338"/>
      <c r="I14" s="338"/>
      <c r="J14" s="338"/>
    </row>
    <row r="15" spans="1:10" s="336" customFormat="1" ht="15.95" customHeight="1" outlineLevel="1">
      <c r="A15" s="317"/>
      <c r="B15" s="561" t="s">
        <v>283</v>
      </c>
      <c r="C15" s="552">
        <f>+($C$12-$C$13)*(E15/SUM($E$15:$E$19))</f>
        <v>83.799056034378708</v>
      </c>
      <c r="D15" s="384"/>
      <c r="E15" s="552">
        <v>987.09222012960004</v>
      </c>
      <c r="F15" s="384"/>
      <c r="G15" s="385"/>
      <c r="H15" s="338"/>
      <c r="I15" s="338"/>
      <c r="J15" s="338"/>
    </row>
    <row r="16" spans="1:10" s="336" customFormat="1" ht="15.95" customHeight="1" outlineLevel="1">
      <c r="A16" s="317"/>
      <c r="B16" s="562" t="s">
        <v>282</v>
      </c>
      <c r="C16" s="552">
        <f>+($C$12-$C$13)*(E16/SUM($E$15:$E$19))</f>
        <v>11.028455999679833</v>
      </c>
      <c r="D16" s="384"/>
      <c r="E16" s="552">
        <v>129.90722846400001</v>
      </c>
      <c r="F16" s="384"/>
      <c r="G16" s="385"/>
      <c r="H16" s="338"/>
      <c r="I16" s="338"/>
      <c r="J16" s="338"/>
    </row>
    <row r="17" spans="1:16" s="336" customFormat="1" ht="15.95" customHeight="1" outlineLevel="1">
      <c r="A17" s="317"/>
      <c r="B17" s="562" t="s">
        <v>281</v>
      </c>
      <c r="C17" s="552">
        <f>+($C$12-$C$13)*(E17/SUM($E$15:$E$19))</f>
        <v>71.645180888075288</v>
      </c>
      <c r="D17" s="384"/>
      <c r="E17" s="552">
        <v>843.92836877999991</v>
      </c>
      <c r="F17" s="384"/>
      <c r="G17" s="385"/>
      <c r="H17" s="338"/>
      <c r="I17" s="338"/>
      <c r="J17" s="338"/>
    </row>
    <row r="18" spans="1:16" s="336" customFormat="1" ht="15.95" customHeight="1" outlineLevel="1">
      <c r="A18" s="317"/>
      <c r="B18" s="562" t="s">
        <v>280</v>
      </c>
      <c r="C18" s="552">
        <f>+($C$12-$C$13)*(E18/SUM($E$15:$E$19))</f>
        <v>3.6214501284789451</v>
      </c>
      <c r="D18" s="384"/>
      <c r="E18" s="552">
        <v>42.65806104</v>
      </c>
      <c r="F18" s="384"/>
      <c r="G18" s="385"/>
      <c r="H18" s="338"/>
      <c r="I18" s="338"/>
      <c r="J18" s="338"/>
    </row>
    <row r="19" spans="1:16" s="336" customFormat="1" ht="15.75" customHeight="1" outlineLevel="1">
      <c r="A19" s="317"/>
      <c r="B19" s="562" t="s">
        <v>279</v>
      </c>
      <c r="C19" s="552">
        <f>+($C$12-$C$13)*(E19/SUM($E$15:$E$19))</f>
        <v>3.8208799520832035</v>
      </c>
      <c r="D19" s="384"/>
      <c r="E19" s="552">
        <v>45.007199999999997</v>
      </c>
      <c r="F19" s="384"/>
      <c r="G19" s="385"/>
      <c r="H19" s="338"/>
      <c r="I19" s="338"/>
      <c r="J19" s="338"/>
    </row>
    <row r="20" spans="1:16" s="336" customFormat="1" ht="15.95" customHeight="1">
      <c r="A20" s="317"/>
      <c r="B20" s="486"/>
      <c r="C20" s="559"/>
      <c r="D20" s="384"/>
      <c r="E20" s="384"/>
      <c r="F20" s="384"/>
      <c r="G20" s="385"/>
      <c r="H20" s="338"/>
      <c r="I20" s="338"/>
      <c r="J20" s="338"/>
    </row>
    <row r="21" spans="1:16">
      <c r="A21" s="302"/>
      <c r="B21" s="68"/>
      <c r="C21" s="206"/>
      <c r="D21" s="206"/>
      <c r="E21" s="206"/>
      <c r="F21" s="206"/>
      <c r="G21" s="267"/>
      <c r="H21" s="304"/>
      <c r="I21" s="304"/>
      <c r="J21" s="304"/>
      <c r="K21" s="305"/>
      <c r="L21" s="305"/>
      <c r="M21" s="305"/>
      <c r="N21" s="305"/>
      <c r="O21" s="305"/>
      <c r="P21" s="305"/>
    </row>
    <row r="22" spans="1:16">
      <c r="A22" s="302"/>
      <c r="B22" s="68" t="s">
        <v>259</v>
      </c>
      <c r="C22" s="206"/>
      <c r="D22" s="206"/>
      <c r="E22" s="206"/>
      <c r="F22" s="206"/>
      <c r="G22" s="267"/>
      <c r="H22" s="304"/>
      <c r="I22" s="304"/>
      <c r="J22" s="304"/>
      <c r="K22" s="305"/>
      <c r="L22" s="305"/>
      <c r="M22" s="305"/>
      <c r="N22" s="305"/>
      <c r="O22" s="305"/>
      <c r="P22" s="305"/>
    </row>
    <row r="23" spans="1:16">
      <c r="A23" s="302"/>
      <c r="B23" s="68" t="s">
        <v>434</v>
      </c>
      <c r="C23" s="386"/>
      <c r="D23" s="386"/>
      <c r="E23" s="386"/>
      <c r="F23" s="386"/>
      <c r="G23" s="387"/>
      <c r="H23" s="304"/>
      <c r="I23" s="304"/>
      <c r="J23" s="304"/>
      <c r="K23" s="305"/>
      <c r="L23" s="305"/>
      <c r="M23" s="305"/>
      <c r="N23" s="305"/>
      <c r="O23" s="305"/>
      <c r="P23" s="305"/>
    </row>
    <row r="24" spans="1:16">
      <c r="A24" s="302"/>
      <c r="B24" s="68"/>
      <c r="C24" s="386"/>
      <c r="D24" s="386"/>
      <c r="E24" s="386"/>
      <c r="F24" s="386"/>
      <c r="G24" s="387"/>
      <c r="H24" s="304"/>
      <c r="I24" s="304"/>
      <c r="J24" s="304"/>
      <c r="K24" s="305"/>
      <c r="L24" s="305"/>
      <c r="M24" s="305"/>
      <c r="N24" s="305"/>
      <c r="O24" s="305"/>
      <c r="P24" s="305"/>
    </row>
    <row r="25" spans="1:16">
      <c r="A25" s="302"/>
      <c r="B25" s="303"/>
      <c r="C25" s="303"/>
      <c r="D25" s="303"/>
      <c r="E25" s="303"/>
      <c r="F25" s="303"/>
      <c r="G25" s="304"/>
      <c r="H25" s="304"/>
      <c r="I25" s="304"/>
      <c r="J25" s="304"/>
      <c r="K25" s="305"/>
      <c r="L25" s="305"/>
      <c r="M25" s="305"/>
      <c r="N25" s="305"/>
      <c r="O25" s="305"/>
      <c r="P25" s="305"/>
    </row>
    <row r="26" spans="1:16">
      <c r="B26" s="304"/>
      <c r="C26" s="304"/>
      <c r="D26" s="304"/>
      <c r="E26" s="304"/>
      <c r="F26" s="304"/>
      <c r="G26" s="304"/>
      <c r="H26" s="304"/>
      <c r="I26" s="304"/>
      <c r="J26" s="304"/>
      <c r="K26" s="305"/>
      <c r="L26" s="305"/>
      <c r="M26" s="305"/>
      <c r="N26" s="305"/>
      <c r="O26" s="305"/>
      <c r="P26" s="305"/>
    </row>
    <row r="27" spans="1:16">
      <c r="B27" s="304"/>
      <c r="C27" s="304"/>
      <c r="D27" s="304"/>
      <c r="E27" s="304"/>
      <c r="F27" s="304"/>
      <c r="G27" s="304"/>
      <c r="H27" s="304"/>
      <c r="I27" s="304"/>
      <c r="J27" s="304"/>
      <c r="K27" s="305"/>
      <c r="L27" s="305"/>
      <c r="M27" s="305"/>
      <c r="N27" s="305"/>
      <c r="O27" s="305"/>
      <c r="P27" s="305"/>
    </row>
    <row r="28" spans="1:16">
      <c r="B28" s="304"/>
      <c r="C28" s="304"/>
      <c r="D28" s="304"/>
      <c r="E28" s="304"/>
      <c r="F28" s="304"/>
      <c r="G28" s="304"/>
      <c r="H28" s="304"/>
      <c r="I28" s="304"/>
      <c r="J28" s="304"/>
      <c r="K28" s="305"/>
      <c r="L28" s="305"/>
      <c r="M28" s="305"/>
      <c r="N28" s="305"/>
      <c r="O28" s="305"/>
      <c r="P28" s="305"/>
    </row>
    <row r="29" spans="1:16">
      <c r="B29" s="304"/>
      <c r="C29" s="304"/>
      <c r="D29" s="304"/>
      <c r="E29" s="304"/>
      <c r="F29" s="304"/>
      <c r="G29" s="304"/>
      <c r="H29" s="304"/>
      <c r="I29" s="304"/>
      <c r="J29" s="304"/>
      <c r="K29" s="305"/>
      <c r="L29" s="305"/>
      <c r="M29" s="305"/>
      <c r="N29" s="305"/>
      <c r="O29" s="305"/>
      <c r="P29" s="305"/>
    </row>
    <row r="30" spans="1:16">
      <c r="B30" s="304"/>
      <c r="C30" s="304"/>
      <c r="D30" s="304"/>
      <c r="E30" s="304"/>
      <c r="F30" s="304"/>
      <c r="G30" s="304"/>
      <c r="H30" s="304"/>
      <c r="I30" s="304"/>
      <c r="J30" s="304"/>
      <c r="K30" s="305"/>
      <c r="L30" s="305"/>
      <c r="M30" s="305"/>
      <c r="N30" s="305"/>
      <c r="O30" s="305"/>
      <c r="P30" s="305"/>
    </row>
    <row r="31" spans="1:16">
      <c r="B31" s="304"/>
      <c r="C31" s="304"/>
      <c r="D31" s="304"/>
      <c r="E31" s="304"/>
      <c r="F31" s="304"/>
      <c r="G31" s="304"/>
      <c r="H31" s="304"/>
      <c r="I31" s="304"/>
      <c r="J31" s="304"/>
      <c r="K31" s="305"/>
      <c r="L31" s="305"/>
      <c r="M31" s="305"/>
      <c r="N31" s="305"/>
      <c r="O31" s="305"/>
      <c r="P31" s="305"/>
    </row>
    <row r="32" spans="1:16">
      <c r="B32" s="304"/>
      <c r="C32" s="304"/>
      <c r="D32" s="304"/>
      <c r="E32" s="304"/>
      <c r="F32" s="304"/>
      <c r="G32" s="304"/>
      <c r="H32" s="304"/>
      <c r="I32" s="304"/>
      <c r="J32" s="304"/>
      <c r="K32" s="305"/>
      <c r="L32" s="305"/>
      <c r="M32" s="305"/>
      <c r="N32" s="305"/>
      <c r="O32" s="305"/>
      <c r="P32" s="305"/>
    </row>
    <row r="33" spans="2:16">
      <c r="B33" s="304"/>
      <c r="C33" s="304"/>
      <c r="D33" s="304"/>
      <c r="E33" s="304"/>
      <c r="F33" s="304"/>
      <c r="G33" s="304"/>
      <c r="H33" s="304"/>
      <c r="I33" s="304"/>
      <c r="J33" s="304"/>
      <c r="K33" s="305"/>
      <c r="L33" s="305"/>
      <c r="M33" s="305"/>
      <c r="N33" s="305"/>
      <c r="O33" s="305"/>
      <c r="P33" s="305"/>
    </row>
    <row r="34" spans="2:16">
      <c r="B34" s="304"/>
      <c r="C34" s="304"/>
      <c r="D34" s="304"/>
      <c r="E34" s="304"/>
      <c r="F34" s="304"/>
      <c r="G34" s="304"/>
      <c r="H34" s="304"/>
      <c r="I34" s="304"/>
      <c r="J34" s="304"/>
      <c r="K34" s="305"/>
      <c r="L34" s="305"/>
      <c r="M34" s="305"/>
      <c r="N34" s="305"/>
      <c r="O34" s="305"/>
      <c r="P34" s="305"/>
    </row>
    <row r="35" spans="2:16">
      <c r="B35" s="304"/>
      <c r="C35" s="304"/>
      <c r="D35" s="304"/>
      <c r="E35" s="304"/>
      <c r="F35" s="304"/>
      <c r="G35" s="304"/>
      <c r="H35" s="304"/>
      <c r="I35" s="304"/>
      <c r="J35" s="304"/>
      <c r="K35" s="305"/>
      <c r="L35" s="305"/>
      <c r="M35" s="305"/>
      <c r="N35" s="305"/>
      <c r="O35" s="305"/>
      <c r="P35" s="305"/>
    </row>
    <row r="36" spans="2:16">
      <c r="B36" s="304"/>
      <c r="C36" s="304"/>
      <c r="D36" s="304"/>
      <c r="E36" s="304"/>
      <c r="F36" s="304"/>
      <c r="G36" s="304"/>
      <c r="H36" s="304"/>
      <c r="I36" s="304"/>
      <c r="J36" s="304"/>
      <c r="K36" s="305"/>
      <c r="L36" s="305"/>
      <c r="M36" s="305"/>
      <c r="N36" s="305"/>
      <c r="O36" s="305"/>
      <c r="P36" s="305"/>
    </row>
    <row r="37" spans="2:16">
      <c r="B37" s="304"/>
      <c r="C37" s="304"/>
      <c r="D37" s="304"/>
      <c r="E37" s="304"/>
      <c r="F37" s="304"/>
      <c r="G37" s="304"/>
      <c r="H37" s="304"/>
      <c r="I37" s="304"/>
      <c r="J37" s="304"/>
      <c r="K37" s="305"/>
      <c r="L37" s="305"/>
      <c r="M37" s="305"/>
      <c r="N37" s="305"/>
      <c r="O37" s="305"/>
      <c r="P37" s="305"/>
    </row>
    <row r="38" spans="2:16">
      <c r="B38" s="304"/>
      <c r="C38" s="304"/>
      <c r="D38" s="304"/>
      <c r="E38" s="304"/>
      <c r="F38" s="304"/>
      <c r="G38" s="304"/>
      <c r="H38" s="304"/>
      <c r="I38" s="304"/>
      <c r="J38" s="304"/>
      <c r="K38" s="305"/>
      <c r="L38" s="305"/>
      <c r="M38" s="305"/>
      <c r="N38" s="305"/>
      <c r="O38" s="305"/>
      <c r="P38" s="305"/>
    </row>
    <row r="39" spans="2:16">
      <c r="B39" s="304"/>
      <c r="C39" s="304"/>
      <c r="D39" s="304"/>
      <c r="E39" s="304"/>
      <c r="F39" s="304"/>
      <c r="G39" s="304"/>
      <c r="H39" s="304"/>
      <c r="I39" s="304"/>
      <c r="J39" s="304"/>
      <c r="K39" s="305"/>
      <c r="L39" s="305"/>
      <c r="M39" s="305"/>
      <c r="N39" s="305"/>
      <c r="O39" s="305"/>
      <c r="P39" s="305"/>
    </row>
    <row r="40" spans="2:16">
      <c r="B40" s="304"/>
      <c r="C40" s="304"/>
      <c r="D40" s="304"/>
      <c r="E40" s="304"/>
      <c r="F40" s="304"/>
      <c r="G40" s="304"/>
      <c r="H40" s="304"/>
      <c r="I40" s="304"/>
      <c r="J40" s="304"/>
      <c r="K40" s="305"/>
      <c r="L40" s="305"/>
      <c r="M40" s="305"/>
      <c r="N40" s="305"/>
      <c r="O40" s="305"/>
      <c r="P40" s="305"/>
    </row>
    <row r="41" spans="2:16">
      <c r="B41" s="304"/>
      <c r="C41" s="304"/>
      <c r="D41" s="304"/>
      <c r="E41" s="304"/>
      <c r="F41" s="304"/>
      <c r="G41" s="304"/>
      <c r="H41" s="304"/>
      <c r="I41" s="304"/>
      <c r="J41" s="304"/>
      <c r="K41" s="305"/>
      <c r="L41" s="305"/>
      <c r="M41" s="305"/>
      <c r="N41" s="305"/>
      <c r="O41" s="305"/>
      <c r="P41" s="305"/>
    </row>
    <row r="42" spans="2:16">
      <c r="B42" s="304"/>
      <c r="C42" s="304"/>
      <c r="D42" s="304"/>
      <c r="E42" s="304"/>
      <c r="F42" s="304"/>
      <c r="G42" s="304"/>
      <c r="H42" s="304"/>
      <c r="I42" s="304"/>
      <c r="J42" s="304"/>
      <c r="K42" s="305"/>
      <c r="L42" s="305"/>
      <c r="M42" s="305"/>
      <c r="N42" s="305"/>
      <c r="O42" s="305"/>
      <c r="P42" s="305"/>
    </row>
    <row r="43" spans="2:16">
      <c r="B43" s="304"/>
      <c r="C43" s="304"/>
      <c r="D43" s="304"/>
      <c r="E43" s="304"/>
      <c r="F43" s="304"/>
      <c r="G43" s="304"/>
      <c r="H43" s="304"/>
      <c r="I43" s="304"/>
      <c r="J43" s="304"/>
      <c r="K43" s="305"/>
      <c r="L43" s="305"/>
      <c r="M43" s="305"/>
      <c r="N43" s="305"/>
      <c r="O43" s="305"/>
      <c r="P43" s="305"/>
    </row>
    <row r="44" spans="2:16">
      <c r="B44" s="304"/>
      <c r="C44" s="304"/>
      <c r="D44" s="304"/>
      <c r="E44" s="304"/>
      <c r="F44" s="304"/>
      <c r="G44" s="304"/>
      <c r="H44" s="304"/>
      <c r="I44" s="304"/>
      <c r="J44" s="304"/>
      <c r="K44" s="305"/>
      <c r="L44" s="305"/>
      <c r="M44" s="305"/>
      <c r="N44" s="305"/>
      <c r="O44" s="305"/>
      <c r="P44" s="305"/>
    </row>
    <row r="45" spans="2:16">
      <c r="B45" s="304"/>
      <c r="C45" s="304"/>
      <c r="D45" s="304"/>
      <c r="E45" s="304"/>
      <c r="F45" s="304"/>
      <c r="G45" s="304"/>
      <c r="H45" s="304"/>
      <c r="I45" s="304"/>
      <c r="J45" s="304"/>
      <c r="K45" s="305"/>
      <c r="L45" s="305"/>
      <c r="M45" s="305"/>
      <c r="N45" s="305"/>
      <c r="O45" s="305"/>
      <c r="P45" s="305"/>
    </row>
    <row r="46" spans="2:16">
      <c r="B46" s="304"/>
      <c r="C46" s="304"/>
      <c r="D46" s="304"/>
      <c r="E46" s="304"/>
      <c r="F46" s="304"/>
      <c r="G46" s="304"/>
      <c r="H46" s="304"/>
      <c r="I46" s="304"/>
      <c r="J46" s="304"/>
      <c r="K46" s="305"/>
      <c r="L46" s="305"/>
      <c r="M46" s="305"/>
      <c r="N46" s="305"/>
      <c r="O46" s="305"/>
      <c r="P46" s="305"/>
    </row>
    <row r="47" spans="2:16">
      <c r="B47" s="304"/>
      <c r="C47" s="304"/>
      <c r="D47" s="304"/>
      <c r="E47" s="304"/>
      <c r="F47" s="304"/>
      <c r="G47" s="304"/>
      <c r="H47" s="304"/>
      <c r="I47" s="304"/>
      <c r="J47" s="304"/>
      <c r="K47" s="305"/>
      <c r="L47" s="305"/>
      <c r="M47" s="305"/>
      <c r="N47" s="305"/>
      <c r="O47" s="305"/>
      <c r="P47" s="305"/>
    </row>
    <row r="48" spans="2:16">
      <c r="B48" s="304"/>
      <c r="C48" s="304"/>
      <c r="D48" s="304"/>
      <c r="E48" s="304"/>
      <c r="F48" s="304"/>
      <c r="G48" s="304"/>
      <c r="H48" s="304"/>
      <c r="I48" s="304"/>
      <c r="J48" s="304"/>
      <c r="K48" s="305"/>
      <c r="L48" s="305"/>
      <c r="M48" s="305"/>
      <c r="N48" s="305"/>
      <c r="O48" s="305"/>
      <c r="P48" s="305"/>
    </row>
    <row r="49" spans="2:16">
      <c r="B49" s="304"/>
      <c r="C49" s="304"/>
      <c r="D49" s="304"/>
      <c r="E49" s="304"/>
      <c r="F49" s="304"/>
      <c r="G49" s="304"/>
      <c r="H49" s="304"/>
      <c r="I49" s="304"/>
      <c r="J49" s="304"/>
      <c r="K49" s="305"/>
      <c r="L49" s="305"/>
      <c r="M49" s="305"/>
      <c r="N49" s="305"/>
      <c r="O49" s="305"/>
      <c r="P49" s="305"/>
    </row>
    <row r="50" spans="2:16">
      <c r="B50" s="304"/>
      <c r="C50" s="304"/>
      <c r="D50" s="304"/>
      <c r="E50" s="304"/>
      <c r="F50" s="304"/>
      <c r="G50" s="304"/>
      <c r="H50" s="304"/>
      <c r="I50" s="304"/>
      <c r="J50" s="304"/>
      <c r="K50" s="305"/>
      <c r="L50" s="305"/>
      <c r="M50" s="305"/>
      <c r="N50" s="305"/>
      <c r="O50" s="305"/>
      <c r="P50" s="305"/>
    </row>
    <row r="51" spans="2:16">
      <c r="B51" s="304"/>
      <c r="C51" s="304"/>
      <c r="D51" s="304"/>
      <c r="E51" s="304"/>
      <c r="F51" s="304"/>
      <c r="G51" s="304"/>
      <c r="H51" s="304"/>
      <c r="I51" s="304"/>
      <c r="J51" s="304"/>
      <c r="K51" s="305"/>
      <c r="L51" s="305"/>
      <c r="M51" s="305"/>
      <c r="N51" s="305"/>
      <c r="O51" s="305"/>
      <c r="P51" s="305"/>
    </row>
    <row r="52" spans="2:16">
      <c r="B52" s="304"/>
      <c r="C52" s="304"/>
      <c r="D52" s="304"/>
      <c r="E52" s="304"/>
      <c r="F52" s="304"/>
      <c r="G52" s="304"/>
      <c r="H52" s="304"/>
      <c r="I52" s="304"/>
      <c r="J52" s="304"/>
      <c r="K52" s="305"/>
      <c r="L52" s="305"/>
      <c r="M52" s="305"/>
      <c r="N52" s="305"/>
      <c r="O52" s="305"/>
      <c r="P52" s="305"/>
    </row>
    <row r="53" spans="2:16">
      <c r="B53" s="304"/>
      <c r="C53" s="304"/>
      <c r="D53" s="304"/>
      <c r="E53" s="304"/>
      <c r="F53" s="304"/>
      <c r="G53" s="304"/>
      <c r="H53" s="304"/>
      <c r="I53" s="304"/>
      <c r="J53" s="304"/>
      <c r="K53" s="305"/>
      <c r="L53" s="305"/>
      <c r="M53" s="305"/>
      <c r="N53" s="305"/>
      <c r="O53" s="305"/>
      <c r="P53" s="305"/>
    </row>
    <row r="54" spans="2:16">
      <c r="B54" s="304"/>
      <c r="C54" s="304"/>
      <c r="D54" s="304"/>
      <c r="E54" s="304"/>
      <c r="F54" s="304"/>
      <c r="G54" s="304"/>
      <c r="H54" s="304"/>
      <c r="I54" s="304"/>
      <c r="J54" s="304"/>
      <c r="K54" s="305"/>
      <c r="L54" s="305"/>
      <c r="M54" s="305"/>
      <c r="N54" s="305"/>
      <c r="O54" s="305"/>
      <c r="P54" s="305"/>
    </row>
    <row r="55" spans="2:16">
      <c r="B55" s="304"/>
      <c r="C55" s="304"/>
      <c r="D55" s="304"/>
      <c r="E55" s="304"/>
      <c r="F55" s="304"/>
      <c r="G55" s="304"/>
      <c r="H55" s="304"/>
      <c r="I55" s="304"/>
      <c r="J55" s="304"/>
      <c r="K55" s="305"/>
      <c r="L55" s="305"/>
      <c r="M55" s="305"/>
      <c r="N55" s="305"/>
      <c r="O55" s="305"/>
      <c r="P55" s="305"/>
    </row>
    <row r="56" spans="2:16">
      <c r="B56" s="304"/>
      <c r="C56" s="304"/>
      <c r="D56" s="304"/>
      <c r="E56" s="304"/>
      <c r="F56" s="304"/>
      <c r="G56" s="304"/>
      <c r="H56" s="304"/>
      <c r="I56" s="304"/>
      <c r="J56" s="304"/>
      <c r="K56" s="305"/>
      <c r="L56" s="305"/>
      <c r="M56" s="305"/>
      <c r="N56" s="305"/>
      <c r="O56" s="305"/>
      <c r="P56" s="305"/>
    </row>
    <row r="57" spans="2:16">
      <c r="B57" s="304"/>
      <c r="C57" s="304"/>
      <c r="D57" s="304"/>
      <c r="E57" s="304"/>
      <c r="F57" s="304"/>
      <c r="G57" s="304"/>
      <c r="H57" s="304"/>
      <c r="I57" s="304"/>
      <c r="J57" s="304"/>
      <c r="K57" s="305"/>
      <c r="L57" s="305"/>
      <c r="M57" s="305"/>
      <c r="N57" s="305"/>
      <c r="O57" s="305"/>
      <c r="P57" s="305"/>
    </row>
    <row r="58" spans="2:16">
      <c r="B58" s="304"/>
      <c r="C58" s="304"/>
      <c r="D58" s="304"/>
      <c r="E58" s="304"/>
      <c r="F58" s="304"/>
      <c r="G58" s="304"/>
      <c r="H58" s="304"/>
      <c r="I58" s="304"/>
      <c r="J58" s="304"/>
      <c r="K58" s="305"/>
      <c r="L58" s="305"/>
      <c r="M58" s="305"/>
      <c r="N58" s="305"/>
      <c r="O58" s="305"/>
      <c r="P58" s="305"/>
    </row>
    <row r="59" spans="2:16">
      <c r="B59" s="304"/>
      <c r="C59" s="304"/>
      <c r="D59" s="304"/>
      <c r="E59" s="304"/>
      <c r="F59" s="304"/>
      <c r="G59" s="304"/>
      <c r="H59" s="304"/>
      <c r="I59" s="304"/>
      <c r="J59" s="304"/>
      <c r="K59" s="305"/>
      <c r="L59" s="305"/>
      <c r="M59" s="305"/>
      <c r="N59" s="305"/>
      <c r="O59" s="305"/>
      <c r="P59" s="305"/>
    </row>
    <row r="60" spans="2:16" s="304" customFormat="1"/>
    <row r="61" spans="2:16" s="304" customFormat="1"/>
    <row r="62" spans="2:16" s="304" customFormat="1"/>
    <row r="63" spans="2:16" s="304" customFormat="1"/>
    <row r="64" spans="2:16" s="304" customFormat="1"/>
  </sheetData>
  <hyperlinks>
    <hyperlink ref="E2" location="Índice!A1" display="VOLVER A INDICE"/>
    <hyperlink ref="B5" location="Índice!A1" display="VOLVER A INDICE"/>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T54"/>
  <sheetViews>
    <sheetView workbookViewId="0">
      <selection activeCell="O12" sqref="O12"/>
    </sheetView>
  </sheetViews>
  <sheetFormatPr baseColWidth="10" defaultRowHeight="12.75"/>
  <cols>
    <col min="1" max="1" width="1.85546875" style="140" customWidth="1"/>
    <col min="2" max="4" width="11.42578125" style="140"/>
    <col min="5" max="5" width="8.5703125" style="140" customWidth="1"/>
    <col min="6" max="6" width="16.28515625" style="140" customWidth="1"/>
    <col min="7" max="7" width="2.42578125" style="140" customWidth="1"/>
    <col min="8" max="10" width="11.42578125" style="140"/>
    <col min="11" max="11" width="4" style="140" customWidth="1"/>
    <col min="12" max="12" width="11.42578125" style="140"/>
    <col min="13" max="13" width="6.5703125" style="140" customWidth="1"/>
    <col min="14" max="14" width="1.28515625" style="140" customWidth="1"/>
    <col min="15" max="17" width="11.42578125" style="140"/>
    <col min="18" max="18" width="10.5703125" style="140" customWidth="1"/>
    <col min="19" max="16384" width="11.42578125" style="140"/>
  </cols>
  <sheetData>
    <row r="1" spans="1:20">
      <c r="A1" s="138"/>
      <c r="B1" s="138"/>
      <c r="C1" s="138"/>
      <c r="D1" s="138"/>
      <c r="E1" s="138"/>
      <c r="F1" s="138"/>
      <c r="G1" s="138"/>
      <c r="H1" s="138"/>
    </row>
    <row r="2" spans="1:20">
      <c r="A2" s="138"/>
      <c r="B2" s="457" t="s">
        <v>384</v>
      </c>
      <c r="F2" s="138"/>
      <c r="G2" s="138"/>
      <c r="H2" s="138"/>
    </row>
    <row r="3" spans="1:20">
      <c r="A3" s="138"/>
      <c r="B3" s="80"/>
      <c r="F3" s="138"/>
      <c r="G3" s="138"/>
      <c r="H3" s="138"/>
    </row>
    <row r="4" spans="1:20" ht="25.5">
      <c r="A4" s="138"/>
      <c r="B4" s="531" t="s">
        <v>108</v>
      </c>
      <c r="C4" s="532"/>
      <c r="D4" s="533"/>
      <c r="E4" s="532"/>
      <c r="F4" s="534" t="s">
        <v>109</v>
      </c>
      <c r="G4" s="141"/>
      <c r="H4" s="141"/>
      <c r="I4" s="173"/>
      <c r="J4" s="173"/>
      <c r="K4" s="173"/>
      <c r="L4" s="173"/>
      <c r="M4" s="173"/>
      <c r="N4" s="173"/>
      <c r="O4" s="173"/>
      <c r="P4" s="173"/>
      <c r="Q4" s="173"/>
      <c r="R4" s="173"/>
      <c r="S4" s="173"/>
      <c r="T4" s="173"/>
    </row>
    <row r="5" spans="1:20" ht="14.25" customHeight="1">
      <c r="A5" s="138"/>
      <c r="B5" s="141"/>
      <c r="C5" s="141"/>
      <c r="D5" s="141"/>
      <c r="E5" s="141"/>
      <c r="F5" s="141"/>
      <c r="G5" s="141"/>
      <c r="H5" s="141"/>
      <c r="I5" s="173"/>
      <c r="J5" s="173"/>
      <c r="K5" s="173"/>
      <c r="L5" s="173"/>
      <c r="M5" s="173"/>
      <c r="N5" s="173"/>
      <c r="O5" s="173"/>
      <c r="P5" s="173"/>
      <c r="Q5" s="173"/>
      <c r="R5" s="173"/>
      <c r="S5" s="173"/>
      <c r="T5" s="173"/>
    </row>
    <row r="6" spans="1:20" s="536" customFormat="1" ht="20.25" customHeight="1">
      <c r="B6" s="639" t="s">
        <v>110</v>
      </c>
      <c r="C6" s="639"/>
      <c r="D6" s="639"/>
      <c r="E6" s="639"/>
      <c r="F6" s="639"/>
      <c r="G6" s="520"/>
      <c r="H6" s="549" t="s">
        <v>111</v>
      </c>
      <c r="I6" s="549"/>
      <c r="J6" s="549"/>
      <c r="K6" s="549"/>
      <c r="L6" s="549"/>
      <c r="M6" s="549"/>
      <c r="N6" s="520"/>
      <c r="O6" s="640" t="s">
        <v>112</v>
      </c>
      <c r="P6" s="640"/>
      <c r="Q6" s="640"/>
      <c r="R6" s="640"/>
      <c r="S6" s="640"/>
      <c r="T6" s="535"/>
    </row>
    <row r="7" spans="1:20" s="145" customFormat="1" ht="18" customHeight="1">
      <c r="A7" s="144"/>
      <c r="B7" s="544" t="s">
        <v>420</v>
      </c>
      <c r="C7" s="529"/>
      <c r="D7" s="529"/>
      <c r="E7" s="529"/>
      <c r="F7" s="537" t="s">
        <v>113</v>
      </c>
      <c r="G7" s="141"/>
      <c r="H7" s="546" t="s">
        <v>403</v>
      </c>
      <c r="I7" s="546"/>
      <c r="J7" s="546"/>
      <c r="K7" s="546"/>
      <c r="L7" s="540" t="s">
        <v>114</v>
      </c>
      <c r="M7" s="540"/>
      <c r="N7" s="520"/>
      <c r="O7" s="641" t="s">
        <v>404</v>
      </c>
      <c r="P7" s="641"/>
      <c r="Q7" s="641"/>
      <c r="R7" s="641"/>
      <c r="S7" s="543" t="s">
        <v>115</v>
      </c>
      <c r="T7" s="526"/>
    </row>
    <row r="8" spans="1:20" s="145" customFormat="1" ht="18" customHeight="1">
      <c r="A8" s="144"/>
      <c r="B8" s="544" t="s">
        <v>390</v>
      </c>
      <c r="C8" s="529"/>
      <c r="D8" s="529"/>
      <c r="E8" s="529"/>
      <c r="F8" s="537" t="s">
        <v>116</v>
      </c>
      <c r="G8" s="141"/>
      <c r="H8" s="546" t="s">
        <v>405</v>
      </c>
      <c r="I8" s="546"/>
      <c r="J8" s="546"/>
      <c r="K8" s="546"/>
      <c r="L8" s="540" t="s">
        <v>117</v>
      </c>
      <c r="M8" s="540"/>
      <c r="N8" s="520"/>
      <c r="O8" s="547" t="s">
        <v>406</v>
      </c>
      <c r="P8" s="547"/>
      <c r="Q8" s="547"/>
      <c r="R8" s="547"/>
      <c r="S8" s="543" t="s">
        <v>118</v>
      </c>
      <c r="T8" s="526"/>
    </row>
    <row r="9" spans="1:20" s="145" customFormat="1" ht="18" customHeight="1">
      <c r="A9" s="144"/>
      <c r="B9" s="544" t="s">
        <v>391</v>
      </c>
      <c r="C9" s="529"/>
      <c r="D9" s="529"/>
      <c r="E9" s="529"/>
      <c r="F9" s="537" t="s">
        <v>119</v>
      </c>
      <c r="G9" s="141"/>
      <c r="H9" s="546" t="s">
        <v>407</v>
      </c>
      <c r="I9" s="546"/>
      <c r="J9" s="546"/>
      <c r="K9" s="546"/>
      <c r="L9" s="540" t="s">
        <v>120</v>
      </c>
      <c r="M9" s="540"/>
      <c r="N9" s="520"/>
      <c r="O9" s="547" t="s">
        <v>408</v>
      </c>
      <c r="P9" s="547"/>
      <c r="Q9" s="547"/>
      <c r="R9" s="547"/>
      <c r="S9" s="543" t="s">
        <v>121</v>
      </c>
      <c r="T9" s="526"/>
    </row>
    <row r="10" spans="1:20" s="145" customFormat="1" ht="18" customHeight="1">
      <c r="A10" s="144"/>
      <c r="B10" s="544" t="s">
        <v>392</v>
      </c>
      <c r="C10" s="529"/>
      <c r="D10" s="529"/>
      <c r="E10" s="529"/>
      <c r="F10" s="537" t="s">
        <v>122</v>
      </c>
      <c r="G10" s="141"/>
      <c r="H10" s="546" t="s">
        <v>409</v>
      </c>
      <c r="I10" s="546"/>
      <c r="J10" s="546"/>
      <c r="K10" s="546"/>
      <c r="L10" s="540" t="s">
        <v>123</v>
      </c>
      <c r="M10" s="540"/>
      <c r="N10" s="520"/>
      <c r="O10" s="547" t="s">
        <v>410</v>
      </c>
      <c r="P10" s="547"/>
      <c r="Q10" s="547"/>
      <c r="R10" s="547"/>
      <c r="S10" s="543" t="s">
        <v>124</v>
      </c>
      <c r="T10" s="526"/>
    </row>
    <row r="11" spans="1:20" s="145" customFormat="1" ht="18" customHeight="1">
      <c r="A11" s="144"/>
      <c r="B11" s="544" t="s">
        <v>393</v>
      </c>
      <c r="C11" s="529"/>
      <c r="D11" s="529"/>
      <c r="E11" s="529"/>
      <c r="F11" s="537" t="s">
        <v>125</v>
      </c>
      <c r="G11" s="141"/>
      <c r="H11" s="546" t="s">
        <v>411</v>
      </c>
      <c r="I11" s="546"/>
      <c r="J11" s="546"/>
      <c r="K11" s="546"/>
      <c r="L11" s="540" t="s">
        <v>126</v>
      </c>
      <c r="M11" s="540"/>
      <c r="N11" s="520"/>
      <c r="O11" s="547" t="s">
        <v>450</v>
      </c>
      <c r="P11" s="547"/>
      <c r="Q11" s="547"/>
      <c r="R11" s="547"/>
      <c r="S11" s="543" t="s">
        <v>127</v>
      </c>
      <c r="T11" s="526"/>
    </row>
    <row r="12" spans="1:20" s="145" customFormat="1" ht="18" customHeight="1">
      <c r="A12" s="144"/>
      <c r="B12" s="544" t="s">
        <v>394</v>
      </c>
      <c r="C12" s="529"/>
      <c r="D12" s="529"/>
      <c r="E12" s="529"/>
      <c r="F12" s="537" t="s">
        <v>128</v>
      </c>
      <c r="G12" s="141"/>
      <c r="H12" s="546" t="s">
        <v>412</v>
      </c>
      <c r="I12" s="546"/>
      <c r="J12" s="546"/>
      <c r="K12" s="546"/>
      <c r="L12" s="540" t="s">
        <v>129</v>
      </c>
      <c r="M12" s="540"/>
      <c r="N12" s="520"/>
      <c r="O12" s="542"/>
      <c r="P12" s="542"/>
      <c r="Q12" s="542"/>
      <c r="R12" s="542"/>
      <c r="S12" s="542"/>
      <c r="T12" s="526"/>
    </row>
    <row r="13" spans="1:20" s="145" customFormat="1" ht="18" customHeight="1">
      <c r="A13" s="144"/>
      <c r="B13" s="544" t="s">
        <v>395</v>
      </c>
      <c r="C13" s="529"/>
      <c r="D13" s="529"/>
      <c r="E13" s="529"/>
      <c r="F13" s="537" t="s">
        <v>130</v>
      </c>
      <c r="G13" s="141"/>
      <c r="H13" s="546" t="s">
        <v>413</v>
      </c>
      <c r="I13" s="546"/>
      <c r="J13" s="546"/>
      <c r="K13" s="546"/>
      <c r="L13" s="540" t="s">
        <v>131</v>
      </c>
      <c r="M13" s="540"/>
      <c r="N13" s="520"/>
      <c r="O13" s="542"/>
      <c r="P13" s="542"/>
      <c r="Q13" s="542"/>
      <c r="R13" s="542"/>
      <c r="S13" s="527"/>
      <c r="T13" s="526"/>
    </row>
    <row r="14" spans="1:20" s="145" customFormat="1" ht="18" customHeight="1">
      <c r="A14" s="146"/>
      <c r="B14" s="544" t="s">
        <v>396</v>
      </c>
      <c r="C14" s="529"/>
      <c r="D14" s="529"/>
      <c r="E14" s="529"/>
      <c r="F14" s="537" t="s">
        <v>132</v>
      </c>
      <c r="G14" s="141"/>
      <c r="H14" s="546" t="s">
        <v>414</v>
      </c>
      <c r="I14" s="546"/>
      <c r="J14" s="546"/>
      <c r="K14" s="546"/>
      <c r="L14" s="540" t="s">
        <v>133</v>
      </c>
      <c r="M14" s="540"/>
      <c r="N14" s="520"/>
      <c r="O14" s="542"/>
      <c r="P14" s="542"/>
      <c r="Q14" s="542"/>
      <c r="R14" s="542"/>
      <c r="S14" s="528"/>
      <c r="T14" s="526"/>
    </row>
    <row r="15" spans="1:20" s="145" customFormat="1" ht="18" customHeight="1">
      <c r="A15" s="144"/>
      <c r="B15" s="544" t="s">
        <v>397</v>
      </c>
      <c r="C15" s="529"/>
      <c r="D15" s="529"/>
      <c r="E15" s="529"/>
      <c r="F15" s="537" t="s">
        <v>134</v>
      </c>
      <c r="G15" s="141"/>
      <c r="H15" s="546" t="s">
        <v>415</v>
      </c>
      <c r="I15" s="546"/>
      <c r="J15" s="546"/>
      <c r="K15" s="546"/>
      <c r="L15" s="540" t="s">
        <v>135</v>
      </c>
      <c r="M15" s="540"/>
      <c r="N15" s="520"/>
      <c r="O15" s="542"/>
      <c r="P15" s="542"/>
      <c r="Q15" s="542"/>
      <c r="R15" s="542"/>
      <c r="S15" s="527"/>
      <c r="T15" s="526"/>
    </row>
    <row r="16" spans="1:20" s="145" customFormat="1" ht="18" customHeight="1">
      <c r="A16" s="144"/>
      <c r="B16" s="544" t="s">
        <v>398</v>
      </c>
      <c r="C16" s="529"/>
      <c r="D16" s="529"/>
      <c r="E16" s="529"/>
      <c r="F16" s="537" t="s">
        <v>136</v>
      </c>
      <c r="G16" s="141"/>
      <c r="H16" s="548" t="s">
        <v>416</v>
      </c>
      <c r="I16" s="546"/>
      <c r="J16" s="546"/>
      <c r="K16" s="546"/>
      <c r="L16" s="540" t="s">
        <v>137</v>
      </c>
      <c r="M16" s="540"/>
      <c r="N16" s="520"/>
      <c r="O16" s="542"/>
      <c r="P16" s="542"/>
      <c r="Q16" s="542"/>
      <c r="R16" s="542"/>
      <c r="S16" s="527"/>
      <c r="T16" s="526"/>
    </row>
    <row r="17" spans="1:20" s="145" customFormat="1" ht="18" customHeight="1">
      <c r="A17" s="144"/>
      <c r="B17" s="544" t="s">
        <v>399</v>
      </c>
      <c r="C17" s="529"/>
      <c r="D17" s="529"/>
      <c r="E17" s="529"/>
      <c r="F17" s="537" t="s">
        <v>138</v>
      </c>
      <c r="G17" s="141"/>
      <c r="H17" s="548" t="s">
        <v>417</v>
      </c>
      <c r="I17" s="546"/>
      <c r="J17" s="546"/>
      <c r="K17" s="546"/>
      <c r="L17" s="540" t="s">
        <v>383</v>
      </c>
      <c r="M17" s="541"/>
      <c r="N17" s="520"/>
      <c r="O17" s="542"/>
      <c r="P17" s="542"/>
      <c r="Q17" s="542"/>
      <c r="R17" s="542"/>
      <c r="S17" s="527"/>
      <c r="T17" s="526"/>
    </row>
    <row r="18" spans="1:20" s="145" customFormat="1" ht="18" customHeight="1">
      <c r="A18" s="144"/>
      <c r="B18" s="545" t="s">
        <v>400</v>
      </c>
      <c r="C18" s="529"/>
      <c r="D18" s="529"/>
      <c r="E18" s="529"/>
      <c r="F18" s="537" t="s">
        <v>137</v>
      </c>
      <c r="G18" s="141"/>
      <c r="H18" s="548" t="s">
        <v>418</v>
      </c>
      <c r="I18" s="548"/>
      <c r="J18" s="546"/>
      <c r="K18" s="546"/>
      <c r="L18" s="540" t="s">
        <v>139</v>
      </c>
      <c r="M18" s="540"/>
      <c r="N18" s="520"/>
      <c r="O18" s="542"/>
      <c r="P18" s="542"/>
      <c r="Q18" s="542"/>
      <c r="R18" s="542"/>
      <c r="S18" s="527"/>
      <c r="T18" s="526"/>
    </row>
    <row r="19" spans="1:20" s="145" customFormat="1" ht="18" customHeight="1">
      <c r="A19" s="144"/>
      <c r="B19" s="545" t="s">
        <v>401</v>
      </c>
      <c r="C19" s="530"/>
      <c r="D19" s="529"/>
      <c r="E19" s="529"/>
      <c r="F19" s="537" t="s">
        <v>382</v>
      </c>
      <c r="G19" s="141"/>
      <c r="H19" s="527"/>
      <c r="I19" s="527"/>
      <c r="J19" s="527"/>
      <c r="K19" s="527"/>
      <c r="L19" s="542"/>
      <c r="M19" s="527"/>
      <c r="N19" s="173"/>
      <c r="O19" s="527"/>
      <c r="P19" s="527"/>
      <c r="Q19" s="527"/>
      <c r="R19" s="527"/>
      <c r="S19" s="527"/>
      <c r="T19" s="526"/>
    </row>
    <row r="20" spans="1:20" s="145" customFormat="1" ht="18" customHeight="1">
      <c r="A20" s="144"/>
      <c r="B20" s="545" t="s">
        <v>402</v>
      </c>
      <c r="C20" s="530"/>
      <c r="D20" s="529"/>
      <c r="E20" s="529"/>
      <c r="F20" s="537" t="s">
        <v>139</v>
      </c>
      <c r="G20" s="141"/>
      <c r="H20" s="527"/>
      <c r="I20" s="425"/>
      <c r="J20" s="425"/>
      <c r="K20" s="425"/>
      <c r="L20" s="425"/>
      <c r="M20" s="425"/>
      <c r="N20" s="425"/>
      <c r="O20" s="425"/>
      <c r="P20" s="425"/>
      <c r="Q20" s="425"/>
      <c r="R20" s="425"/>
      <c r="S20" s="425"/>
    </row>
    <row r="21" spans="1:20" s="145" customFormat="1">
      <c r="A21" s="144"/>
      <c r="B21" s="526"/>
      <c r="C21" s="526"/>
      <c r="D21" s="526"/>
      <c r="E21" s="526"/>
      <c r="F21" s="538"/>
      <c r="G21" s="141"/>
      <c r="H21" s="525"/>
      <c r="O21" s="144"/>
      <c r="P21" s="144"/>
      <c r="Q21" s="144"/>
      <c r="R21" s="144"/>
      <c r="S21" s="144"/>
    </row>
    <row r="22" spans="1:20" s="145" customFormat="1">
      <c r="A22" s="144"/>
      <c r="F22" s="539"/>
      <c r="G22" s="138"/>
      <c r="H22" s="144"/>
    </row>
    <row r="23" spans="1:20" s="145" customFormat="1" ht="21" customHeight="1">
      <c r="A23" s="144"/>
      <c r="G23" s="138"/>
      <c r="H23" s="144"/>
      <c r="O23" s="144"/>
      <c r="P23" s="144"/>
      <c r="Q23" s="144"/>
      <c r="R23" s="144"/>
      <c r="S23" s="144"/>
    </row>
    <row r="24" spans="1:20" s="145" customFormat="1" ht="21" customHeight="1">
      <c r="A24" s="144"/>
      <c r="H24" s="144"/>
    </row>
    <row r="25" spans="1:20" s="145" customFormat="1" ht="21" customHeight="1">
      <c r="A25" s="144"/>
      <c r="H25" s="144"/>
    </row>
    <row r="26" spans="1:20" s="145" customFormat="1" ht="21" customHeight="1">
      <c r="A26" s="144"/>
      <c r="H26" s="144"/>
    </row>
    <row r="27" spans="1:20" s="145" customFormat="1" ht="21" customHeight="1">
      <c r="A27" s="144"/>
      <c r="H27" s="144"/>
    </row>
    <row r="28" spans="1:20" s="145" customFormat="1" ht="21" customHeight="1">
      <c r="A28" s="144"/>
      <c r="H28" s="144"/>
    </row>
    <row r="29" spans="1:20" s="145" customFormat="1" ht="21" customHeight="1">
      <c r="A29" s="144"/>
      <c r="H29" s="144"/>
    </row>
    <row r="30" spans="1:20" s="145" customFormat="1" ht="21" customHeight="1">
      <c r="A30" s="144"/>
      <c r="H30" s="144"/>
    </row>
    <row r="31" spans="1:20" s="145" customFormat="1" ht="21" customHeight="1">
      <c r="A31" s="144"/>
      <c r="H31" s="144"/>
    </row>
    <row r="32" spans="1:20" s="145" customFormat="1" ht="21" customHeight="1">
      <c r="A32" s="144"/>
      <c r="H32" s="144"/>
    </row>
    <row r="33" spans="1:8" s="145" customFormat="1">
      <c r="A33" s="144"/>
      <c r="B33" s="144"/>
      <c r="C33" s="144"/>
      <c r="D33" s="144"/>
      <c r="E33" s="144"/>
      <c r="F33" s="144"/>
      <c r="G33" s="144"/>
      <c r="H33" s="144"/>
    </row>
    <row r="34" spans="1:8" s="145" customFormat="1">
      <c r="A34" s="144"/>
      <c r="H34" s="144"/>
    </row>
    <row r="35" spans="1:8" s="145" customFormat="1">
      <c r="A35" s="144"/>
      <c r="H35" s="144"/>
    </row>
    <row r="36" spans="1:8" s="145" customFormat="1" ht="28.5" customHeight="1">
      <c r="A36" s="144"/>
      <c r="H36" s="144"/>
    </row>
    <row r="37" spans="1:8" s="145" customFormat="1">
      <c r="A37" s="144"/>
      <c r="H37" s="144"/>
    </row>
    <row r="38" spans="1:8" s="145" customFormat="1">
      <c r="A38" s="144"/>
      <c r="H38" s="144"/>
    </row>
    <row r="39" spans="1:8" s="145" customFormat="1">
      <c r="A39" s="144"/>
      <c r="H39" s="144"/>
    </row>
    <row r="40" spans="1:8" s="145" customFormat="1">
      <c r="A40" s="144"/>
      <c r="H40" s="144"/>
    </row>
    <row r="41" spans="1:8" s="145" customFormat="1">
      <c r="A41" s="144"/>
      <c r="B41" s="144"/>
      <c r="C41" s="144"/>
      <c r="D41" s="144"/>
      <c r="E41" s="144"/>
      <c r="F41" s="144"/>
      <c r="G41" s="144"/>
      <c r="H41" s="144"/>
    </row>
    <row r="42" spans="1:8" s="145" customFormat="1">
      <c r="A42" s="144"/>
      <c r="H42" s="144"/>
    </row>
    <row r="43" spans="1:8" s="145" customFormat="1">
      <c r="A43" s="144"/>
      <c r="H43" s="144"/>
    </row>
    <row r="44" spans="1:8" s="145" customFormat="1">
      <c r="A44" s="144"/>
      <c r="H44" s="144"/>
    </row>
    <row r="45" spans="1:8" s="145" customFormat="1">
      <c r="A45" s="144"/>
      <c r="H45" s="144"/>
    </row>
    <row r="46" spans="1:8" s="145" customFormat="1">
      <c r="A46" s="144"/>
      <c r="H46" s="144"/>
    </row>
    <row r="47" spans="1:8" s="145" customFormat="1">
      <c r="A47" s="144"/>
      <c r="H47" s="144"/>
    </row>
    <row r="48" spans="1:8" s="145" customFormat="1">
      <c r="A48" s="144"/>
      <c r="H48" s="144"/>
    </row>
    <row r="49" spans="1:8" s="145" customFormat="1">
      <c r="A49" s="144"/>
      <c r="H49" s="144"/>
    </row>
    <row r="50" spans="1:8" s="145" customFormat="1">
      <c r="A50" s="144"/>
      <c r="H50" s="144"/>
    </row>
    <row r="51" spans="1:8" s="145" customFormat="1">
      <c r="A51" s="144"/>
      <c r="H51" s="144"/>
    </row>
    <row r="52" spans="1:8" s="145" customFormat="1">
      <c r="A52" s="144"/>
      <c r="H52" s="144"/>
    </row>
    <row r="53" spans="1:8">
      <c r="A53" s="138"/>
      <c r="B53" s="138"/>
      <c r="C53" s="138"/>
      <c r="D53" s="138"/>
      <c r="E53" s="138"/>
      <c r="F53" s="138"/>
      <c r="G53" s="138"/>
      <c r="H53" s="138"/>
    </row>
    <row r="54" spans="1:8">
      <c r="A54" s="138"/>
      <c r="B54" s="138"/>
      <c r="C54" s="138"/>
      <c r="D54" s="138"/>
      <c r="E54" s="138"/>
      <c r="F54" s="138"/>
      <c r="G54" s="138"/>
      <c r="H54" s="138"/>
    </row>
  </sheetData>
  <mergeCells count="3">
    <mergeCell ref="B6:F6"/>
    <mergeCell ref="O6:S6"/>
    <mergeCell ref="O7:R7"/>
  </mergeCells>
  <hyperlinks>
    <hyperlink ref="F8" location="CUADRO2!A1" display="CUADRO2"/>
    <hyperlink ref="F9" location="CUADRO3!A1" display="CUADRO3"/>
    <hyperlink ref="F10" location="CUADRO4!A1" display="CUADRO4"/>
    <hyperlink ref="F11" location="CUADRO5!A1" display="CUADRO5"/>
    <hyperlink ref="F12" location="CUADRO6!A1" display="CUADRO6"/>
    <hyperlink ref="F13" location="CUADRO7!A1" display="CUADRO7"/>
    <hyperlink ref="F14" location="CUADRO8!A1" display="CUADRO8"/>
    <hyperlink ref="F15" location="CUADRO9!A1" display="CUADRO9"/>
    <hyperlink ref="F17" location="CUADRO11!A1" display="CUADRO11"/>
    <hyperlink ref="L7" location="CUADRO12!A1" display="CUADRO12"/>
    <hyperlink ref="L8" location="CUADRO13!A1" display="CUADRO13"/>
    <hyperlink ref="L9" location="CUADRO14!A1" display="CUADRO14"/>
    <hyperlink ref="L10" location="CUADRO15!A1" display="CUADRO15"/>
    <hyperlink ref="L11" location="CUADRO16!A1" display="CUADRO16"/>
    <hyperlink ref="L12" location="CUADRO17!A1" display="CUADRO17"/>
    <hyperlink ref="L14" location="CUADRO19!A1" display="CUADRO19"/>
    <hyperlink ref="L15" location="CUADRO20!A1" display="CUADRO20"/>
    <hyperlink ref="S8" location="CUADROA2!A1" display="CUADROA2"/>
    <hyperlink ref="S9" location="CUADROA3!A1" display="CUADROA3"/>
    <hyperlink ref="F16" location="CUADRO10!A1" display="CUADRO10"/>
    <hyperlink ref="L13" location="CUADRO18!A1" display="CUADRO18"/>
    <hyperlink ref="F4" location="Introducción!A1" display="Introducción"/>
    <hyperlink ref="S7" location="CUADRO21!A1" display="CUADRO21"/>
    <hyperlink ref="S10" location="DIAGRAMA!A1" display="Diagrama"/>
    <hyperlink ref="F7" location="'CUADRO 1'!Área_de_impresión" display="CUADRO1"/>
    <hyperlink ref="F20" location="'Balance de energía'!A1" display="Balance Energético"/>
    <hyperlink ref="F18" location="'Producción bruta'!A1" display="Producción Bruta"/>
    <hyperlink ref="L16" location="'Producción Bruta (u.físicas)'!A1" display="Producción Bruta"/>
    <hyperlink ref="L18" location="'Balance Energético (u.físicas)'!A1" display="Balance Energético"/>
    <hyperlink ref="S11" location="GLOSARIO!A1" display="Glosario"/>
    <hyperlink ref="F19" location="'Matriz de consumos'!A1" display="Matriz de consumos"/>
    <hyperlink ref="L17" location="'Matriz de Consumos (u.físicas)'!A1" display="Matriz de Consumos "/>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P6"/>
  <sheetViews>
    <sheetView workbookViewId="0"/>
  </sheetViews>
  <sheetFormatPr baseColWidth="10" defaultRowHeight="12.75"/>
  <cols>
    <col min="1" max="1" width="4.5703125" style="147" customWidth="1"/>
    <col min="2" max="16384" width="11.42578125" style="147"/>
  </cols>
  <sheetData>
    <row r="2" spans="2:16">
      <c r="B2" s="564" t="s">
        <v>140</v>
      </c>
      <c r="O2" s="66" t="s">
        <v>2</v>
      </c>
    </row>
    <row r="3" spans="2:16">
      <c r="B3" s="564" t="s">
        <v>0</v>
      </c>
      <c r="O3" s="66"/>
    </row>
    <row r="4" spans="2:16">
      <c r="B4" s="80" t="s">
        <v>428</v>
      </c>
      <c r="O4" s="66"/>
    </row>
    <row r="6" spans="2:16" ht="43.5" customHeight="1">
      <c r="B6" s="695" t="s">
        <v>419</v>
      </c>
      <c r="C6" s="695"/>
      <c r="D6" s="695"/>
      <c r="E6" s="695"/>
      <c r="F6" s="695"/>
      <c r="G6" s="695"/>
      <c r="H6" s="695"/>
      <c r="I6" s="695"/>
      <c r="J6" s="695"/>
      <c r="K6" s="695"/>
      <c r="L6" s="695"/>
      <c r="M6" s="695"/>
      <c r="N6" s="695"/>
      <c r="O6" s="695"/>
      <c r="P6" s="695"/>
    </row>
  </sheetData>
  <mergeCells count="1">
    <mergeCell ref="B6:P6"/>
  </mergeCells>
  <hyperlinks>
    <hyperlink ref="O2" location="Índice!A1" display="VOLVER A INDICE"/>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V69"/>
  <sheetViews>
    <sheetView zoomScaleNormal="100" workbookViewId="0"/>
  </sheetViews>
  <sheetFormatPr baseColWidth="10" defaultRowHeight="12.75"/>
  <cols>
    <col min="1" max="1" width="1.7109375" style="140" customWidth="1"/>
    <col min="2" max="2" width="26.5703125" style="148" customWidth="1"/>
    <col min="3" max="3" width="11.42578125" style="148"/>
    <col min="4" max="4" width="13.140625" style="148" customWidth="1"/>
    <col min="5" max="5" width="6.7109375" style="140" customWidth="1"/>
    <col min="6" max="22" width="11.42578125" style="140"/>
    <col min="23" max="16384" width="11.42578125" style="148"/>
  </cols>
  <sheetData>
    <row r="1" spans="1:22" ht="9" customHeight="1"/>
    <row r="2" spans="1:22" s="150" customFormat="1">
      <c r="A2" s="149"/>
      <c r="B2" s="80" t="s">
        <v>141</v>
      </c>
      <c r="C2" s="80"/>
      <c r="D2" s="80"/>
      <c r="E2" s="80"/>
      <c r="H2" s="145"/>
      <c r="I2" s="145"/>
      <c r="J2" s="145"/>
      <c r="K2" s="145"/>
      <c r="L2" s="145"/>
      <c r="M2" s="145"/>
      <c r="N2" s="145"/>
      <c r="O2" s="145"/>
      <c r="P2" s="145"/>
      <c r="Q2" s="145"/>
      <c r="R2" s="145"/>
      <c r="S2" s="145"/>
      <c r="T2" s="145"/>
      <c r="U2" s="145"/>
      <c r="V2" s="145"/>
    </row>
    <row r="3" spans="1:22" s="150" customFormat="1">
      <c r="A3" s="149"/>
      <c r="B3" s="80" t="s">
        <v>142</v>
      </c>
      <c r="C3" s="80"/>
      <c r="D3" s="80"/>
      <c r="E3" s="80"/>
      <c r="G3" s="145"/>
      <c r="H3" s="145"/>
      <c r="I3" s="145"/>
      <c r="J3" s="145"/>
      <c r="K3" s="145"/>
      <c r="L3" s="145"/>
      <c r="M3" s="145"/>
      <c r="N3" s="145"/>
      <c r="O3" s="145"/>
      <c r="P3" s="145"/>
      <c r="Q3" s="145"/>
      <c r="R3" s="145"/>
      <c r="S3" s="145"/>
      <c r="T3" s="145"/>
      <c r="U3" s="145"/>
      <c r="V3" s="145"/>
    </row>
    <row r="4" spans="1:22" s="150" customFormat="1">
      <c r="A4" s="149"/>
      <c r="B4" s="434" t="s">
        <v>2</v>
      </c>
      <c r="C4" s="80"/>
      <c r="D4" s="80"/>
      <c r="E4" s="80"/>
      <c r="G4" s="145"/>
      <c r="H4" s="145"/>
      <c r="I4" s="145"/>
      <c r="J4" s="145"/>
      <c r="K4" s="145"/>
      <c r="L4" s="145"/>
      <c r="M4" s="145"/>
      <c r="N4" s="145"/>
      <c r="O4" s="145"/>
      <c r="P4" s="145"/>
      <c r="Q4" s="145"/>
      <c r="R4" s="145"/>
      <c r="S4" s="145"/>
      <c r="T4" s="145"/>
      <c r="U4" s="145"/>
      <c r="V4" s="145"/>
    </row>
    <row r="5" spans="1:22" s="150" customFormat="1">
      <c r="A5" s="149"/>
      <c r="B5" s="80"/>
      <c r="C5" s="80"/>
      <c r="D5" s="80"/>
      <c r="E5" s="80"/>
      <c r="G5" s="145"/>
      <c r="H5" s="145"/>
      <c r="I5" s="145"/>
      <c r="J5" s="145"/>
      <c r="K5" s="145"/>
      <c r="L5" s="145"/>
      <c r="M5" s="145"/>
      <c r="N5" s="145"/>
      <c r="O5" s="145"/>
      <c r="P5" s="145"/>
      <c r="Q5" s="145"/>
      <c r="R5" s="145"/>
      <c r="S5" s="145"/>
      <c r="T5" s="145"/>
      <c r="U5" s="145"/>
      <c r="V5" s="145"/>
    </row>
    <row r="6" spans="1:22" s="150" customFormat="1">
      <c r="A6" s="149"/>
      <c r="B6" s="696" t="s">
        <v>143</v>
      </c>
      <c r="C6" s="696" t="s">
        <v>144</v>
      </c>
      <c r="D6" s="696" t="s">
        <v>145</v>
      </c>
      <c r="E6" s="487"/>
      <c r="G6" s="145"/>
      <c r="H6" s="145"/>
      <c r="I6" s="145"/>
      <c r="J6" s="145"/>
      <c r="K6" s="145"/>
      <c r="L6" s="145"/>
      <c r="M6" s="145"/>
      <c r="N6" s="145"/>
      <c r="O6" s="145"/>
      <c r="P6" s="145"/>
      <c r="Q6" s="145"/>
      <c r="R6" s="145"/>
      <c r="S6" s="145"/>
      <c r="T6" s="145"/>
      <c r="U6" s="145"/>
      <c r="V6" s="145"/>
    </row>
    <row r="7" spans="1:22" s="150" customFormat="1">
      <c r="A7" s="149"/>
      <c r="B7" s="696"/>
      <c r="C7" s="696"/>
      <c r="D7" s="696"/>
      <c r="E7" s="487"/>
      <c r="G7" s="145"/>
      <c r="H7" s="145"/>
      <c r="I7" s="145"/>
      <c r="J7" s="145"/>
      <c r="K7" s="145"/>
      <c r="L7" s="145"/>
      <c r="M7" s="145"/>
      <c r="N7" s="145"/>
      <c r="O7" s="145"/>
      <c r="P7" s="145"/>
      <c r="Q7" s="145"/>
      <c r="R7" s="145"/>
      <c r="S7" s="145"/>
      <c r="T7" s="145"/>
      <c r="U7" s="145"/>
      <c r="V7" s="145"/>
    </row>
    <row r="8" spans="1:22" s="150" customFormat="1">
      <c r="A8" s="149"/>
      <c r="B8" s="432" t="s">
        <v>146</v>
      </c>
      <c r="C8" s="489">
        <v>0.82450000000000001</v>
      </c>
      <c r="D8" s="488">
        <v>10963</v>
      </c>
      <c r="E8" s="432" t="s">
        <v>147</v>
      </c>
      <c r="F8" s="145"/>
      <c r="G8" s="145"/>
      <c r="H8" s="145"/>
      <c r="I8" s="154"/>
      <c r="J8" s="154"/>
      <c r="K8" s="154"/>
      <c r="L8" s="154"/>
      <c r="M8" s="145"/>
      <c r="N8" s="145"/>
      <c r="O8" s="145"/>
      <c r="P8" s="145"/>
      <c r="Q8" s="145"/>
      <c r="R8" s="145"/>
      <c r="S8" s="145"/>
      <c r="T8" s="145"/>
      <c r="U8" s="145"/>
      <c r="V8" s="145"/>
    </row>
    <row r="9" spans="1:22" s="150" customFormat="1">
      <c r="A9" s="149"/>
      <c r="B9" s="432" t="s">
        <v>148</v>
      </c>
      <c r="C9" s="489">
        <v>0.85499999999999998</v>
      </c>
      <c r="D9" s="488">
        <v>10860</v>
      </c>
      <c r="E9" s="432"/>
      <c r="F9" s="145"/>
      <c r="G9" s="145"/>
      <c r="H9" s="145"/>
      <c r="I9" s="154"/>
      <c r="J9" s="154"/>
      <c r="K9" s="155"/>
      <c r="L9" s="154"/>
      <c r="M9" s="145"/>
      <c r="N9" s="145"/>
      <c r="O9" s="145"/>
      <c r="P9" s="145"/>
      <c r="Q9" s="145"/>
      <c r="R9" s="145"/>
      <c r="S9" s="145"/>
      <c r="T9" s="145"/>
      <c r="U9" s="145"/>
      <c r="V9" s="145"/>
    </row>
    <row r="10" spans="1:22" s="150" customFormat="1">
      <c r="A10" s="149"/>
      <c r="B10" s="432" t="s">
        <v>149</v>
      </c>
      <c r="C10" s="489">
        <v>0.92700000000000005</v>
      </c>
      <c r="D10" s="488">
        <v>10500</v>
      </c>
      <c r="E10" s="432"/>
      <c r="F10" s="145"/>
      <c r="G10" s="145"/>
      <c r="H10" s="145"/>
      <c r="I10" s="154"/>
      <c r="J10" s="154"/>
      <c r="K10" s="155"/>
      <c r="L10" s="154"/>
      <c r="M10" s="145"/>
      <c r="N10" s="145"/>
      <c r="O10" s="145"/>
      <c r="P10" s="145"/>
      <c r="Q10" s="145"/>
      <c r="R10" s="145"/>
      <c r="S10" s="145"/>
      <c r="T10" s="145"/>
      <c r="U10" s="145"/>
      <c r="V10" s="145"/>
    </row>
    <row r="11" spans="1:22" s="150" customFormat="1">
      <c r="A11" s="149"/>
      <c r="B11" s="432" t="s">
        <v>150</v>
      </c>
      <c r="C11" s="489">
        <v>0.93600000000000005</v>
      </c>
      <c r="D11" s="488">
        <v>10500</v>
      </c>
      <c r="E11" s="432"/>
      <c r="F11" s="145"/>
      <c r="G11" s="145"/>
      <c r="H11" s="145"/>
      <c r="I11" s="154"/>
      <c r="J11" s="154"/>
      <c r="K11" s="156"/>
      <c r="L11" s="154"/>
      <c r="M11" s="145"/>
      <c r="N11" s="145"/>
      <c r="O11" s="145"/>
      <c r="P11" s="145"/>
      <c r="Q11" s="145"/>
      <c r="R11" s="145"/>
      <c r="S11" s="145"/>
      <c r="T11" s="145"/>
      <c r="U11" s="145"/>
      <c r="V11" s="145"/>
    </row>
    <row r="12" spans="1:22" s="150" customFormat="1">
      <c r="A12" s="149"/>
      <c r="B12" s="432" t="s">
        <v>151</v>
      </c>
      <c r="C12" s="489">
        <v>0.94499999999999995</v>
      </c>
      <c r="D12" s="488">
        <v>10500</v>
      </c>
      <c r="E12" s="432"/>
      <c r="F12" s="145"/>
      <c r="G12" s="145"/>
      <c r="H12" s="145"/>
      <c r="I12" s="154"/>
      <c r="J12" s="154"/>
      <c r="K12" s="156"/>
      <c r="L12" s="154"/>
      <c r="M12" s="145"/>
      <c r="N12" s="145"/>
      <c r="O12" s="145"/>
      <c r="P12" s="145"/>
      <c r="Q12" s="145"/>
      <c r="R12" s="145"/>
      <c r="S12" s="145"/>
      <c r="T12" s="145"/>
      <c r="U12" s="145"/>
      <c r="V12" s="145"/>
    </row>
    <row r="13" spans="1:22" s="150" customFormat="1">
      <c r="A13" s="149"/>
      <c r="B13" s="432" t="s">
        <v>26</v>
      </c>
      <c r="C13" s="489">
        <v>0.7</v>
      </c>
      <c r="D13" s="488">
        <v>11500</v>
      </c>
      <c r="E13" s="432"/>
      <c r="F13" s="145"/>
      <c r="G13" s="145"/>
      <c r="H13" s="145"/>
      <c r="I13" s="154"/>
      <c r="J13" s="154"/>
      <c r="K13" s="154"/>
      <c r="L13" s="154"/>
      <c r="M13" s="145"/>
      <c r="N13" s="145"/>
      <c r="O13" s="145"/>
      <c r="P13" s="145"/>
      <c r="Q13" s="145"/>
      <c r="R13" s="145"/>
      <c r="S13" s="145"/>
      <c r="T13" s="145"/>
      <c r="U13" s="145"/>
      <c r="V13" s="145"/>
    </row>
    <row r="14" spans="1:22" s="150" customFormat="1">
      <c r="A14" s="149"/>
      <c r="B14" s="432" t="s">
        <v>23</v>
      </c>
      <c r="C14" s="489">
        <v>0.55000000000000004</v>
      </c>
      <c r="D14" s="488">
        <v>12100</v>
      </c>
      <c r="E14" s="432"/>
      <c r="F14" s="145"/>
      <c r="G14" s="145"/>
      <c r="H14" s="145"/>
      <c r="I14" s="154"/>
      <c r="J14" s="154"/>
      <c r="K14" s="154"/>
      <c r="L14" s="154"/>
      <c r="M14" s="145"/>
      <c r="N14" s="145"/>
      <c r="O14" s="145"/>
      <c r="P14" s="145"/>
      <c r="Q14" s="145"/>
      <c r="R14" s="145"/>
      <c r="S14" s="145"/>
      <c r="T14" s="145"/>
      <c r="U14" s="145"/>
      <c r="V14" s="145"/>
    </row>
    <row r="15" spans="1:22" s="150" customFormat="1">
      <c r="A15" s="149"/>
      <c r="B15" s="432" t="s">
        <v>152</v>
      </c>
      <c r="C15" s="489">
        <v>0.73</v>
      </c>
      <c r="D15" s="488">
        <v>11200</v>
      </c>
      <c r="E15" s="432"/>
      <c r="F15" s="145"/>
      <c r="G15" s="145"/>
      <c r="H15" s="145"/>
      <c r="I15" s="145"/>
      <c r="J15" s="145"/>
      <c r="K15" s="145"/>
      <c r="L15" s="145"/>
      <c r="M15" s="145"/>
      <c r="N15" s="145"/>
      <c r="O15" s="145"/>
      <c r="P15" s="145"/>
      <c r="Q15" s="145"/>
      <c r="R15" s="145"/>
      <c r="S15" s="145"/>
      <c r="T15" s="145"/>
      <c r="U15" s="145"/>
      <c r="V15" s="145"/>
    </row>
    <row r="16" spans="1:22" s="150" customFormat="1">
      <c r="A16" s="149"/>
      <c r="B16" s="432" t="s">
        <v>24</v>
      </c>
      <c r="C16" s="489">
        <v>0.7</v>
      </c>
      <c r="D16" s="488">
        <v>11400</v>
      </c>
      <c r="E16" s="432"/>
      <c r="F16" s="145"/>
      <c r="G16" s="145"/>
      <c r="H16" s="145"/>
      <c r="I16" s="145"/>
      <c r="J16" s="145"/>
      <c r="K16" s="145"/>
      <c r="L16" s="145"/>
      <c r="M16" s="145"/>
      <c r="N16" s="145"/>
      <c r="O16" s="145"/>
      <c r="P16" s="145"/>
      <c r="Q16" s="145"/>
      <c r="R16" s="145"/>
      <c r="S16" s="145"/>
      <c r="T16" s="145"/>
      <c r="U16" s="145"/>
      <c r="V16" s="145"/>
    </row>
    <row r="17" spans="1:22" s="150" customFormat="1">
      <c r="A17" s="149"/>
      <c r="B17" s="432" t="s">
        <v>25</v>
      </c>
      <c r="C17" s="489">
        <v>0.81</v>
      </c>
      <c r="D17" s="488">
        <v>11100</v>
      </c>
      <c r="E17" s="432"/>
      <c r="F17" s="145"/>
      <c r="G17" s="145"/>
      <c r="H17" s="145"/>
      <c r="I17" s="145"/>
      <c r="J17" s="145"/>
      <c r="K17" s="145"/>
      <c r="L17" s="145"/>
      <c r="M17" s="145"/>
      <c r="N17" s="145"/>
      <c r="O17" s="145"/>
      <c r="P17" s="145"/>
      <c r="Q17" s="145"/>
      <c r="R17" s="145"/>
      <c r="S17" s="145"/>
      <c r="T17" s="145"/>
      <c r="U17" s="145"/>
      <c r="V17" s="145"/>
    </row>
    <row r="18" spans="1:22" s="150" customFormat="1">
      <c r="A18" s="149"/>
      <c r="B18" s="432" t="s">
        <v>22</v>
      </c>
      <c r="C18" s="489">
        <v>0.81</v>
      </c>
      <c r="D18" s="488">
        <v>11100</v>
      </c>
      <c r="E18" s="432"/>
      <c r="F18" s="145"/>
      <c r="G18" s="145"/>
      <c r="H18" s="145"/>
      <c r="I18" s="145"/>
      <c r="J18" s="145"/>
      <c r="K18" s="145"/>
      <c r="L18" s="145"/>
      <c r="M18" s="145"/>
      <c r="N18" s="145"/>
      <c r="O18" s="145"/>
      <c r="P18" s="145"/>
      <c r="Q18" s="145"/>
      <c r="R18" s="145"/>
      <c r="S18" s="145"/>
      <c r="T18" s="145"/>
      <c r="U18" s="145"/>
      <c r="V18" s="145"/>
    </row>
    <row r="19" spans="1:22" s="150" customFormat="1">
      <c r="A19" s="149"/>
      <c r="B19" s="432" t="s">
        <v>153</v>
      </c>
      <c r="C19" s="489">
        <v>0.84</v>
      </c>
      <c r="D19" s="488">
        <v>10900</v>
      </c>
      <c r="E19" s="432"/>
      <c r="F19" s="145"/>
      <c r="G19" s="145"/>
      <c r="H19" s="145"/>
      <c r="I19" s="145"/>
      <c r="J19" s="145"/>
      <c r="K19" s="145"/>
      <c r="L19" s="145"/>
      <c r="M19" s="145"/>
      <c r="N19" s="145"/>
      <c r="O19" s="145"/>
      <c r="P19" s="145"/>
      <c r="Q19" s="145"/>
      <c r="R19" s="145"/>
      <c r="S19" s="145"/>
      <c r="T19" s="145"/>
      <c r="U19" s="145"/>
      <c r="V19" s="145"/>
    </row>
    <row r="20" spans="1:22" s="150" customFormat="1">
      <c r="A20" s="149"/>
      <c r="B20" s="432" t="s">
        <v>154</v>
      </c>
      <c r="C20" s="490" t="s">
        <v>103</v>
      </c>
      <c r="D20" s="488">
        <v>9341</v>
      </c>
      <c r="E20" s="432" t="s">
        <v>155</v>
      </c>
      <c r="F20" s="145"/>
      <c r="G20" s="145"/>
      <c r="H20" s="145"/>
      <c r="I20" s="145"/>
      <c r="J20" s="145"/>
      <c r="K20" s="145"/>
      <c r="L20" s="145"/>
      <c r="M20" s="145"/>
      <c r="N20" s="145"/>
      <c r="O20" s="145"/>
      <c r="P20" s="145"/>
      <c r="Q20" s="145"/>
      <c r="R20" s="145"/>
      <c r="S20" s="145"/>
      <c r="T20" s="145"/>
      <c r="U20" s="145"/>
      <c r="V20" s="145"/>
    </row>
    <row r="21" spans="1:22" s="150" customFormat="1">
      <c r="A21" s="149"/>
      <c r="B21" s="432" t="s">
        <v>82</v>
      </c>
      <c r="C21" s="490" t="s">
        <v>103</v>
      </c>
      <c r="D21" s="488">
        <v>3500</v>
      </c>
      <c r="E21" s="432"/>
      <c r="F21" s="145"/>
      <c r="G21" s="145"/>
      <c r="H21" s="145"/>
      <c r="I21" s="145"/>
      <c r="J21" s="145"/>
      <c r="K21" s="145"/>
      <c r="L21" s="145"/>
      <c r="M21" s="145"/>
      <c r="N21" s="145"/>
      <c r="O21" s="145"/>
      <c r="P21" s="145"/>
      <c r="Q21" s="145"/>
      <c r="R21" s="145"/>
      <c r="S21" s="145"/>
      <c r="T21" s="145"/>
      <c r="U21" s="145"/>
      <c r="V21" s="145"/>
    </row>
    <row r="22" spans="1:22" s="150" customFormat="1">
      <c r="A22" s="149"/>
      <c r="B22" s="432" t="s">
        <v>13</v>
      </c>
      <c r="C22" s="490" t="s">
        <v>103</v>
      </c>
      <c r="D22" s="488">
        <v>7000</v>
      </c>
      <c r="E22" s="432"/>
      <c r="F22" s="145"/>
      <c r="G22" s="145"/>
      <c r="H22" s="145"/>
      <c r="I22" s="145"/>
      <c r="J22" s="145"/>
      <c r="K22" s="145"/>
      <c r="L22" s="145"/>
      <c r="M22" s="145"/>
      <c r="N22" s="145"/>
      <c r="O22" s="145"/>
      <c r="P22" s="145"/>
      <c r="Q22" s="145"/>
      <c r="R22" s="145"/>
      <c r="S22" s="145"/>
      <c r="T22" s="145"/>
      <c r="U22" s="145"/>
      <c r="V22" s="145"/>
    </row>
    <row r="23" spans="1:22" s="150" customFormat="1">
      <c r="A23" s="149"/>
      <c r="B23" s="432" t="s">
        <v>156</v>
      </c>
      <c r="C23" s="490"/>
      <c r="D23" s="488">
        <v>7000</v>
      </c>
      <c r="E23" s="432"/>
      <c r="F23" s="145"/>
      <c r="G23" s="145"/>
      <c r="H23" s="145"/>
      <c r="I23" s="145"/>
      <c r="J23" s="145"/>
      <c r="K23" s="145"/>
      <c r="L23" s="145"/>
      <c r="M23" s="145"/>
      <c r="N23" s="145"/>
      <c r="O23" s="145"/>
      <c r="P23" s="145"/>
      <c r="Q23" s="145"/>
      <c r="R23" s="145"/>
      <c r="S23" s="145"/>
      <c r="T23" s="145"/>
      <c r="U23" s="145"/>
      <c r="V23" s="145"/>
    </row>
    <row r="24" spans="1:22" s="150" customFormat="1">
      <c r="A24" s="149"/>
      <c r="B24" s="432" t="s">
        <v>18</v>
      </c>
      <c r="C24" s="490" t="s">
        <v>103</v>
      </c>
      <c r="D24" s="488">
        <v>5600</v>
      </c>
      <c r="E24" s="432" t="s">
        <v>155</v>
      </c>
      <c r="F24" s="145"/>
      <c r="G24" s="145"/>
      <c r="H24" s="145"/>
      <c r="I24" s="145"/>
      <c r="J24" s="145"/>
      <c r="K24" s="145"/>
      <c r="L24" s="145"/>
      <c r="M24" s="145"/>
      <c r="N24" s="145"/>
      <c r="O24" s="145"/>
      <c r="P24" s="145"/>
      <c r="Q24" s="145"/>
      <c r="R24" s="145"/>
      <c r="S24" s="145"/>
      <c r="T24" s="145"/>
      <c r="U24" s="145"/>
      <c r="V24" s="145"/>
    </row>
    <row r="25" spans="1:22" s="150" customFormat="1">
      <c r="A25" s="149"/>
      <c r="B25" s="432" t="s">
        <v>27</v>
      </c>
      <c r="C25" s="490" t="s">
        <v>103</v>
      </c>
      <c r="D25" s="488">
        <v>4260</v>
      </c>
      <c r="E25" s="432" t="s">
        <v>157</v>
      </c>
      <c r="F25" s="145"/>
      <c r="G25" s="145"/>
      <c r="H25" s="145"/>
      <c r="I25" s="145"/>
      <c r="J25" s="145"/>
      <c r="K25" s="145"/>
      <c r="L25" s="145"/>
      <c r="M25" s="145"/>
      <c r="N25" s="145"/>
      <c r="O25" s="145"/>
      <c r="P25" s="145"/>
      <c r="Q25" s="145"/>
      <c r="R25" s="145"/>
      <c r="S25" s="145"/>
      <c r="T25" s="145"/>
      <c r="U25" s="145"/>
      <c r="V25" s="145"/>
    </row>
    <row r="26" spans="1:22" s="150" customFormat="1">
      <c r="A26" s="149"/>
      <c r="B26" s="432" t="s">
        <v>6</v>
      </c>
      <c r="C26" s="433" t="s">
        <v>103</v>
      </c>
      <c r="D26" s="488">
        <v>860</v>
      </c>
      <c r="E26" s="432" t="s">
        <v>158</v>
      </c>
      <c r="F26" s="145"/>
      <c r="G26" s="145"/>
      <c r="H26" s="145"/>
      <c r="I26" s="145"/>
      <c r="J26" s="145"/>
      <c r="K26" s="145"/>
      <c r="L26" s="145"/>
      <c r="M26" s="145"/>
      <c r="N26" s="145"/>
      <c r="O26" s="145"/>
      <c r="P26" s="145"/>
      <c r="Q26" s="145"/>
      <c r="R26" s="145"/>
      <c r="S26" s="145"/>
      <c r="T26" s="145"/>
      <c r="U26" s="145"/>
      <c r="V26" s="145"/>
    </row>
    <row r="27" spans="1:22" s="150" customFormat="1">
      <c r="A27" s="149"/>
      <c r="B27" s="152"/>
      <c r="C27" s="157"/>
      <c r="D27" s="153"/>
      <c r="E27" s="149"/>
      <c r="F27" s="145"/>
      <c r="G27" s="145"/>
      <c r="H27" s="145"/>
      <c r="I27" s="145"/>
      <c r="J27" s="145"/>
      <c r="K27" s="145"/>
      <c r="L27" s="145"/>
      <c r="M27" s="145"/>
      <c r="N27" s="145"/>
      <c r="O27" s="145"/>
      <c r="P27" s="145"/>
      <c r="Q27" s="145"/>
      <c r="R27" s="145"/>
      <c r="S27" s="145"/>
      <c r="T27" s="145"/>
      <c r="U27" s="145"/>
      <c r="V27" s="145"/>
    </row>
    <row r="28" spans="1:22" s="150" customFormat="1">
      <c r="A28" s="149"/>
      <c r="B28" s="68" t="s">
        <v>159</v>
      </c>
      <c r="C28" s="157"/>
      <c r="D28" s="153"/>
      <c r="E28" s="149"/>
      <c r="F28" s="145"/>
      <c r="G28" s="145"/>
      <c r="H28" s="145"/>
      <c r="I28" s="145"/>
      <c r="J28" s="145"/>
      <c r="K28" s="145"/>
      <c r="L28" s="145"/>
      <c r="M28" s="145"/>
      <c r="N28" s="145"/>
      <c r="O28" s="145"/>
      <c r="P28" s="145"/>
      <c r="Q28" s="145"/>
      <c r="R28" s="145"/>
      <c r="S28" s="145"/>
      <c r="T28" s="145"/>
      <c r="U28" s="145"/>
      <c r="V28" s="145"/>
    </row>
    <row r="29" spans="1:22" s="150" customFormat="1">
      <c r="A29" s="149"/>
      <c r="B29" s="68" t="s">
        <v>160</v>
      </c>
      <c r="C29" s="152"/>
      <c r="D29" s="152"/>
      <c r="E29" s="149"/>
      <c r="F29" s="145"/>
      <c r="G29" s="145"/>
      <c r="H29" s="145"/>
      <c r="I29" s="145"/>
      <c r="J29" s="145"/>
      <c r="K29" s="145"/>
      <c r="L29" s="145"/>
      <c r="M29" s="145"/>
      <c r="N29" s="145"/>
      <c r="O29" s="145"/>
      <c r="P29" s="145"/>
      <c r="Q29" s="145"/>
      <c r="R29" s="145"/>
      <c r="S29" s="145"/>
      <c r="T29" s="145"/>
      <c r="U29" s="145"/>
      <c r="V29" s="145"/>
    </row>
    <row r="30" spans="1:22" s="150" customFormat="1">
      <c r="A30" s="149"/>
      <c r="B30" s="68" t="s">
        <v>161</v>
      </c>
      <c r="C30" s="152"/>
      <c r="D30" s="152"/>
      <c r="E30" s="149"/>
      <c r="F30" s="145"/>
      <c r="G30" s="145"/>
      <c r="H30" s="145"/>
      <c r="I30" s="145"/>
      <c r="J30" s="145"/>
      <c r="K30" s="145"/>
      <c r="L30" s="145"/>
      <c r="M30" s="145"/>
      <c r="N30" s="145"/>
      <c r="O30" s="145"/>
      <c r="P30" s="145"/>
      <c r="Q30" s="145"/>
      <c r="R30" s="145"/>
      <c r="S30" s="145"/>
      <c r="T30" s="145"/>
      <c r="U30" s="145"/>
      <c r="V30" s="145"/>
    </row>
    <row r="31" spans="1:22" s="150" customFormat="1">
      <c r="A31" s="149"/>
      <c r="B31" s="68" t="s">
        <v>162</v>
      </c>
      <c r="C31" s="152"/>
      <c r="D31" s="152"/>
      <c r="E31" s="149"/>
      <c r="F31" s="145"/>
      <c r="G31" s="145"/>
      <c r="H31" s="145"/>
      <c r="I31" s="145"/>
      <c r="J31" s="145"/>
      <c r="K31" s="145"/>
      <c r="L31" s="145"/>
      <c r="M31" s="145"/>
      <c r="N31" s="145"/>
      <c r="O31" s="145"/>
      <c r="P31" s="145"/>
      <c r="Q31" s="145"/>
      <c r="R31" s="145"/>
      <c r="S31" s="145"/>
      <c r="T31" s="145"/>
      <c r="U31" s="145"/>
      <c r="V31" s="145"/>
    </row>
    <row r="32" spans="1:22" s="150" customFormat="1">
      <c r="A32" s="149"/>
      <c r="B32" s="68" t="s">
        <v>163</v>
      </c>
      <c r="C32" s="152"/>
      <c r="D32" s="152"/>
      <c r="E32" s="149"/>
      <c r="F32" s="145"/>
      <c r="G32" s="145"/>
      <c r="H32" s="145"/>
      <c r="I32" s="145"/>
      <c r="J32" s="145"/>
      <c r="K32" s="145"/>
      <c r="L32" s="145"/>
      <c r="M32" s="145"/>
      <c r="N32" s="145"/>
      <c r="O32" s="145"/>
      <c r="P32" s="145"/>
      <c r="Q32" s="145"/>
      <c r="R32" s="145"/>
      <c r="S32" s="145"/>
      <c r="T32" s="145"/>
      <c r="U32" s="145"/>
      <c r="V32" s="145"/>
    </row>
    <row r="33" spans="1:22" s="150" customFormat="1">
      <c r="A33" s="149"/>
      <c r="B33" s="68" t="s">
        <v>164</v>
      </c>
      <c r="C33" s="152"/>
      <c r="D33" s="152"/>
      <c r="E33" s="149"/>
      <c r="F33" s="145"/>
      <c r="G33" s="145"/>
      <c r="H33" s="145"/>
      <c r="I33" s="145"/>
      <c r="J33" s="145"/>
      <c r="K33" s="145"/>
      <c r="L33" s="145"/>
      <c r="M33" s="145"/>
      <c r="N33" s="145"/>
      <c r="O33" s="145"/>
      <c r="P33" s="145"/>
      <c r="Q33" s="145"/>
      <c r="R33" s="145"/>
      <c r="S33" s="145"/>
      <c r="T33" s="145"/>
      <c r="U33" s="145"/>
      <c r="V33" s="145"/>
    </row>
    <row r="34" spans="1:22">
      <c r="A34" s="158"/>
      <c r="B34" s="68" t="s">
        <v>434</v>
      </c>
      <c r="C34" s="159"/>
      <c r="D34" s="159"/>
      <c r="E34" s="158"/>
    </row>
    <row r="35" spans="1:22">
      <c r="B35" s="147"/>
      <c r="C35" s="147"/>
      <c r="D35" s="147"/>
    </row>
    <row r="36" spans="1:22">
      <c r="B36" s="147"/>
      <c r="C36" s="147"/>
      <c r="D36" s="147"/>
    </row>
    <row r="37" spans="1:22">
      <c r="B37" s="147"/>
      <c r="C37" s="147"/>
      <c r="D37" s="147"/>
    </row>
    <row r="38" spans="1:22">
      <c r="B38" s="140"/>
      <c r="C38" s="140"/>
      <c r="D38" s="140"/>
    </row>
    <row r="39" spans="1:22">
      <c r="B39" s="140"/>
      <c r="C39" s="140"/>
      <c r="D39" s="140"/>
    </row>
    <row r="40" spans="1:22">
      <c r="B40" s="140"/>
      <c r="C40" s="140"/>
      <c r="D40" s="140"/>
    </row>
    <row r="41" spans="1:22">
      <c r="B41" s="140"/>
      <c r="C41" s="140"/>
      <c r="D41" s="140"/>
    </row>
    <row r="42" spans="1:22">
      <c r="B42" s="140"/>
      <c r="C42" s="140"/>
      <c r="D42" s="140"/>
    </row>
    <row r="43" spans="1:22">
      <c r="B43" s="140"/>
      <c r="C43" s="140"/>
      <c r="D43" s="140"/>
    </row>
    <row r="44" spans="1:22">
      <c r="B44" s="140"/>
      <c r="C44" s="140"/>
      <c r="D44" s="140"/>
    </row>
    <row r="45" spans="1:22">
      <c r="B45" s="140"/>
      <c r="C45" s="140"/>
      <c r="D45" s="140"/>
    </row>
    <row r="46" spans="1:22">
      <c r="B46" s="140"/>
      <c r="C46" s="140"/>
      <c r="D46" s="140"/>
    </row>
    <row r="47" spans="1:22">
      <c r="B47" s="140"/>
      <c r="C47" s="140"/>
      <c r="D47" s="140"/>
    </row>
    <row r="48" spans="1:22">
      <c r="B48" s="140"/>
      <c r="C48" s="140"/>
      <c r="D48" s="140"/>
    </row>
    <row r="49" spans="2:4">
      <c r="B49" s="140"/>
      <c r="C49" s="140"/>
      <c r="D49" s="140"/>
    </row>
    <row r="50" spans="2:4">
      <c r="B50" s="140"/>
      <c r="C50" s="140"/>
      <c r="D50" s="140"/>
    </row>
    <row r="51" spans="2:4">
      <c r="B51" s="140"/>
      <c r="C51" s="140"/>
      <c r="D51" s="140"/>
    </row>
    <row r="52" spans="2:4">
      <c r="B52" s="140"/>
      <c r="C52" s="140"/>
      <c r="D52" s="140"/>
    </row>
    <row r="53" spans="2:4">
      <c r="B53" s="140"/>
      <c r="C53" s="140"/>
      <c r="D53" s="140"/>
    </row>
    <row r="54" spans="2:4">
      <c r="B54" s="140"/>
      <c r="C54" s="140"/>
      <c r="D54" s="140"/>
    </row>
    <row r="55" spans="2:4">
      <c r="B55" s="140"/>
      <c r="C55" s="140"/>
      <c r="D55" s="140"/>
    </row>
    <row r="56" spans="2:4">
      <c r="B56" s="140"/>
      <c r="C56" s="140"/>
      <c r="D56" s="140"/>
    </row>
    <row r="57" spans="2:4">
      <c r="B57" s="140"/>
      <c r="C57" s="140"/>
      <c r="D57" s="140"/>
    </row>
    <row r="58" spans="2:4">
      <c r="B58" s="140"/>
      <c r="C58" s="140"/>
      <c r="D58" s="140"/>
    </row>
    <row r="59" spans="2:4">
      <c r="B59" s="140"/>
      <c r="C59" s="140"/>
      <c r="D59" s="140"/>
    </row>
    <row r="60" spans="2:4">
      <c r="B60" s="140"/>
      <c r="C60" s="140"/>
      <c r="D60" s="140"/>
    </row>
    <row r="61" spans="2:4">
      <c r="B61" s="140"/>
      <c r="C61" s="140"/>
      <c r="D61" s="140"/>
    </row>
    <row r="62" spans="2:4">
      <c r="B62" s="140"/>
      <c r="C62" s="140"/>
      <c r="D62" s="140"/>
    </row>
    <row r="63" spans="2:4">
      <c r="B63" s="140"/>
      <c r="C63" s="140"/>
      <c r="D63" s="140"/>
    </row>
    <row r="64" spans="2:4">
      <c r="B64" s="140"/>
      <c r="C64" s="140"/>
      <c r="D64" s="140"/>
    </row>
    <row r="65" s="140" customFormat="1"/>
    <row r="66" s="140" customFormat="1"/>
    <row r="67" s="140" customFormat="1"/>
    <row r="68" s="140" customFormat="1"/>
    <row r="69" s="140" customFormat="1"/>
  </sheetData>
  <mergeCells count="3">
    <mergeCell ref="B6:B7"/>
    <mergeCell ref="C6:C7"/>
    <mergeCell ref="D6:D7"/>
  </mergeCells>
  <hyperlinks>
    <hyperlink ref="B4" location="Índice!A1" display="VOLVER A INDICE"/>
  </hyperlinks>
  <pageMargins left="0.75" right="0.75" top="1" bottom="1"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1:V99"/>
  <sheetViews>
    <sheetView zoomScale="85" zoomScaleNormal="85" workbookViewId="0"/>
  </sheetViews>
  <sheetFormatPr baseColWidth="10" defaultRowHeight="12.75"/>
  <cols>
    <col min="1" max="1" width="1.7109375" style="148" customWidth="1"/>
    <col min="2" max="2" width="17.85546875" style="148" customWidth="1"/>
    <col min="3" max="10" width="15.7109375" style="148" customWidth="1"/>
    <col min="11" max="11" width="17" style="148" bestFit="1" customWidth="1"/>
    <col min="12" max="22" width="11.42578125" style="140"/>
    <col min="23" max="16384" width="11.42578125" style="148"/>
  </cols>
  <sheetData>
    <row r="1" spans="2:22" ht="5.25" customHeight="1"/>
    <row r="2" spans="2:22" s="160" customFormat="1" ht="15.95" customHeight="1">
      <c r="B2" s="80" t="s">
        <v>373</v>
      </c>
      <c r="C2" s="80"/>
      <c r="D2" s="80"/>
      <c r="E2" s="80"/>
      <c r="F2" s="80"/>
      <c r="G2" s="80"/>
      <c r="H2" s="80"/>
      <c r="I2" s="80"/>
      <c r="J2" s="80"/>
      <c r="K2" s="80"/>
      <c r="N2" s="162"/>
      <c r="O2" s="162"/>
      <c r="P2" s="144"/>
      <c r="Q2" s="144"/>
      <c r="R2" s="144"/>
      <c r="S2" s="144"/>
      <c r="T2" s="144"/>
      <c r="U2" s="144"/>
      <c r="V2" s="144"/>
    </row>
    <row r="3" spans="2:22" s="160" customFormat="1" ht="15.95" customHeight="1">
      <c r="B3" s="439" t="s">
        <v>2</v>
      </c>
      <c r="C3" s="80"/>
      <c r="D3" s="80"/>
      <c r="E3" s="80"/>
      <c r="F3" s="80"/>
      <c r="G3" s="80"/>
      <c r="H3" s="80"/>
      <c r="I3" s="80"/>
      <c r="J3" s="80"/>
      <c r="K3" s="80"/>
      <c r="M3" s="161"/>
      <c r="N3" s="162"/>
      <c r="O3" s="162"/>
      <c r="P3" s="144"/>
      <c r="Q3" s="144"/>
      <c r="R3" s="144"/>
      <c r="S3" s="144"/>
      <c r="T3" s="144"/>
      <c r="U3" s="144"/>
      <c r="V3" s="144"/>
    </row>
    <row r="4" spans="2:22" s="160" customFormat="1" ht="15.95" customHeight="1">
      <c r="B4" s="80"/>
      <c r="C4" s="80"/>
      <c r="D4" s="80"/>
      <c r="E4" s="80"/>
      <c r="F4" s="80"/>
      <c r="G4" s="80"/>
      <c r="H4" s="80"/>
      <c r="I4" s="80"/>
      <c r="J4" s="80"/>
      <c r="K4" s="80"/>
      <c r="M4" s="162"/>
      <c r="N4" s="162"/>
      <c r="O4" s="162"/>
      <c r="P4" s="144"/>
      <c r="Q4" s="144"/>
      <c r="R4" s="144"/>
      <c r="S4" s="144"/>
      <c r="T4" s="144"/>
      <c r="U4" s="144"/>
      <c r="V4" s="144"/>
    </row>
    <row r="5" spans="2:22" s="160" customFormat="1" ht="15.95" customHeight="1">
      <c r="B5" s="438" t="s">
        <v>165</v>
      </c>
      <c r="C5" s="431" t="s">
        <v>166</v>
      </c>
      <c r="D5" s="431" t="s">
        <v>167</v>
      </c>
      <c r="E5" s="431" t="s">
        <v>168</v>
      </c>
      <c r="F5" s="431" t="s">
        <v>169</v>
      </c>
      <c r="G5" s="431" t="s">
        <v>370</v>
      </c>
      <c r="H5" s="431" t="s">
        <v>170</v>
      </c>
      <c r="I5" s="431" t="s">
        <v>171</v>
      </c>
      <c r="J5" s="431" t="s">
        <v>371</v>
      </c>
      <c r="K5" s="431" t="s">
        <v>372</v>
      </c>
      <c r="M5" s="162"/>
      <c r="N5" s="162"/>
      <c r="O5" s="162"/>
      <c r="P5" s="144"/>
      <c r="Q5" s="144"/>
      <c r="R5" s="144"/>
      <c r="S5" s="144"/>
      <c r="T5" s="144"/>
      <c r="U5" s="144"/>
      <c r="V5" s="144"/>
    </row>
    <row r="6" spans="2:22" s="160" customFormat="1" ht="15.95" customHeight="1">
      <c r="B6" s="435" t="s">
        <v>166</v>
      </c>
      <c r="C6" s="436">
        <v>1</v>
      </c>
      <c r="D6" s="437">
        <v>0.13780000000000001</v>
      </c>
      <c r="E6" s="436">
        <v>1.39E-3</v>
      </c>
      <c r="F6" s="436">
        <v>5.8100000000000001E-3</v>
      </c>
      <c r="G6" s="436">
        <v>5524.86</v>
      </c>
      <c r="H6" s="436">
        <v>1.613944</v>
      </c>
      <c r="I6" s="436">
        <v>131.0615</v>
      </c>
      <c r="J6" s="436">
        <v>167.2073</v>
      </c>
      <c r="K6" s="436">
        <v>5917.1597000000002</v>
      </c>
      <c r="L6" s="162"/>
      <c r="M6" s="162"/>
      <c r="N6" s="162"/>
      <c r="O6" s="162"/>
      <c r="P6" s="144"/>
      <c r="Q6" s="144"/>
      <c r="R6" s="144"/>
      <c r="S6" s="144"/>
      <c r="T6" s="144"/>
      <c r="U6" s="144"/>
      <c r="V6" s="144"/>
    </row>
    <row r="7" spans="2:22" s="160" customFormat="1" ht="15.95" customHeight="1">
      <c r="B7" s="435" t="s">
        <v>167</v>
      </c>
      <c r="C7" s="436">
        <v>7.2056490000000002</v>
      </c>
      <c r="D7" s="436">
        <v>1</v>
      </c>
      <c r="E7" s="436">
        <v>0.01</v>
      </c>
      <c r="F7" s="436">
        <v>4.1840000000000002E-2</v>
      </c>
      <c r="G7" s="436">
        <v>39810.22</v>
      </c>
      <c r="H7" s="436">
        <v>11.62951</v>
      </c>
      <c r="I7" s="436">
        <v>944.38379999999995</v>
      </c>
      <c r="J7" s="436">
        <v>1204.837</v>
      </c>
      <c r="K7" s="436">
        <v>42636.976000000002</v>
      </c>
      <c r="L7" s="162"/>
      <c r="M7" s="162"/>
      <c r="N7" s="162"/>
      <c r="O7" s="162"/>
      <c r="P7" s="144"/>
      <c r="Q7" s="144"/>
      <c r="R7" s="144"/>
      <c r="S7" s="144"/>
      <c r="T7" s="144"/>
      <c r="U7" s="144"/>
      <c r="V7" s="144"/>
    </row>
    <row r="8" spans="2:22" s="160" customFormat="1" ht="15.95" customHeight="1">
      <c r="B8" s="435" t="s">
        <v>168</v>
      </c>
      <c r="C8" s="436">
        <v>720.56489999999997</v>
      </c>
      <c r="D8" s="436">
        <v>100</v>
      </c>
      <c r="E8" s="436">
        <v>1</v>
      </c>
      <c r="F8" s="436">
        <v>4.1840000000000002</v>
      </c>
      <c r="G8" s="436">
        <v>3981022</v>
      </c>
      <c r="H8" s="436">
        <v>1162.952</v>
      </c>
      <c r="I8" s="436">
        <v>94438.38</v>
      </c>
      <c r="J8" s="436">
        <v>120483.7</v>
      </c>
      <c r="K8" s="436">
        <v>4263697.5999999996</v>
      </c>
      <c r="L8" s="162"/>
      <c r="M8" s="162"/>
      <c r="N8" s="162"/>
      <c r="O8" s="162"/>
      <c r="P8" s="144"/>
      <c r="Q8" s="144"/>
      <c r="R8" s="144"/>
      <c r="S8" s="144"/>
      <c r="T8" s="144"/>
      <c r="U8" s="144"/>
      <c r="V8" s="144"/>
    </row>
    <row r="9" spans="2:22" s="160" customFormat="1" ht="15.95" customHeight="1">
      <c r="B9" s="435" t="s">
        <v>169</v>
      </c>
      <c r="C9" s="436">
        <v>172.2191</v>
      </c>
      <c r="D9" s="436">
        <v>23.900569999999998</v>
      </c>
      <c r="E9" s="436">
        <v>0.239005</v>
      </c>
      <c r="F9" s="436">
        <v>1</v>
      </c>
      <c r="G9" s="436">
        <v>952380.95238095243</v>
      </c>
      <c r="H9" s="436">
        <v>277.95209999999997</v>
      </c>
      <c r="I9" s="436">
        <v>22571.31</v>
      </c>
      <c r="J9" s="436">
        <v>28796.29</v>
      </c>
      <c r="K9" s="436">
        <v>1019048.1</v>
      </c>
      <c r="L9" s="162"/>
      <c r="M9" s="162"/>
      <c r="N9" s="162"/>
      <c r="O9" s="162"/>
      <c r="P9" s="144"/>
      <c r="Q9" s="144"/>
      <c r="R9" s="144"/>
      <c r="S9" s="144"/>
      <c r="T9" s="144"/>
      <c r="U9" s="144"/>
      <c r="V9" s="144"/>
    </row>
    <row r="10" spans="2:22" s="160" customFormat="1" ht="15.95" customHeight="1">
      <c r="B10" s="435" t="s">
        <v>367</v>
      </c>
      <c r="C10" s="436">
        <v>1.8000000000000001E-4</v>
      </c>
      <c r="D10" s="436">
        <v>2.51E-5</v>
      </c>
      <c r="E10" s="436">
        <v>2.4999999999999999E-7</v>
      </c>
      <c r="F10" s="436">
        <v>1.0499999999999999E-6</v>
      </c>
      <c r="G10" s="436">
        <v>1</v>
      </c>
      <c r="H10" s="436">
        <v>2.9E-4</v>
      </c>
      <c r="I10" s="436">
        <v>2.3720000000000001E-2</v>
      </c>
      <c r="J10" s="436">
        <v>3.0265E-2</v>
      </c>
      <c r="K10" s="436">
        <v>1.07101</v>
      </c>
      <c r="L10" s="162"/>
      <c r="M10" s="162"/>
      <c r="N10" s="162"/>
      <c r="O10" s="162"/>
      <c r="P10" s="144"/>
      <c r="Q10" s="144"/>
      <c r="R10" s="144"/>
      <c r="S10" s="144"/>
      <c r="T10" s="144"/>
      <c r="U10" s="144"/>
      <c r="V10" s="144"/>
    </row>
    <row r="11" spans="2:22" s="160" customFormat="1" ht="15.95" customHeight="1">
      <c r="B11" s="435" t="s">
        <v>170</v>
      </c>
      <c r="C11" s="436">
        <v>0.61960000000000004</v>
      </c>
      <c r="D11" s="436">
        <v>8.5989999999999997E-2</v>
      </c>
      <c r="E11" s="436">
        <v>8.5999999999999998E-4</v>
      </c>
      <c r="F11" s="436">
        <v>3.5999999999999999E-3</v>
      </c>
      <c r="G11" s="436">
        <v>3423.2</v>
      </c>
      <c r="H11" s="436">
        <v>1</v>
      </c>
      <c r="I11" s="436">
        <v>81.205770000000001</v>
      </c>
      <c r="J11" s="436">
        <v>103.6016</v>
      </c>
      <c r="K11" s="436">
        <v>3666.2721000000001</v>
      </c>
      <c r="L11" s="162"/>
      <c r="M11" s="162"/>
      <c r="N11" s="162"/>
      <c r="O11" s="162"/>
      <c r="P11" s="144"/>
      <c r="Q11" s="144"/>
      <c r="R11" s="144"/>
      <c r="S11" s="144"/>
      <c r="T11" s="144"/>
      <c r="U11" s="144"/>
      <c r="V11" s="144"/>
    </row>
    <row r="12" spans="2:22" s="160" customFormat="1" ht="15.95" customHeight="1">
      <c r="B12" s="435" t="s">
        <v>171</v>
      </c>
      <c r="C12" s="436">
        <v>7.6299999999999996E-3</v>
      </c>
      <c r="D12" s="436">
        <v>1.06E-3</v>
      </c>
      <c r="E12" s="436">
        <v>1.06E-5</v>
      </c>
      <c r="F12" s="436">
        <v>4.4299999999999999E-5</v>
      </c>
      <c r="G12" s="436">
        <v>42.154690000000002</v>
      </c>
      <c r="H12" s="436">
        <v>1.2314E-2</v>
      </c>
      <c r="I12" s="436">
        <v>1</v>
      </c>
      <c r="J12" s="436">
        <v>1.2757909999999999</v>
      </c>
      <c r="K12" s="436">
        <v>45.147928</v>
      </c>
      <c r="L12" s="162"/>
      <c r="M12" s="162"/>
      <c r="N12" s="162"/>
      <c r="O12" s="162"/>
      <c r="P12" s="144"/>
      <c r="Q12" s="144"/>
      <c r="R12" s="144"/>
      <c r="S12" s="144"/>
      <c r="T12" s="144"/>
      <c r="U12" s="144"/>
      <c r="V12" s="144"/>
    </row>
    <row r="13" spans="2:22" s="160" customFormat="1" ht="15.95" customHeight="1">
      <c r="B13" s="435" t="s">
        <v>368</v>
      </c>
      <c r="C13" s="436">
        <v>5.9800000000000001E-3</v>
      </c>
      <c r="D13" s="436">
        <v>8.3000000000000001E-4</v>
      </c>
      <c r="E13" s="436">
        <v>8.3000000000000002E-6</v>
      </c>
      <c r="F13" s="436">
        <v>3.4700000000000003E-5</v>
      </c>
      <c r="G13" s="436">
        <v>33.041980000000002</v>
      </c>
      <c r="H13" s="436">
        <v>9.6520000000000009E-3</v>
      </c>
      <c r="I13" s="436">
        <v>0.78382600000000002</v>
      </c>
      <c r="J13" s="436">
        <v>1</v>
      </c>
      <c r="K13" s="436">
        <v>35.388165000000001</v>
      </c>
      <c r="L13" s="162"/>
      <c r="M13" s="162"/>
      <c r="N13" s="162"/>
      <c r="O13" s="162"/>
      <c r="P13" s="144"/>
      <c r="Q13" s="144"/>
      <c r="R13" s="144"/>
      <c r="S13" s="144"/>
      <c r="T13" s="144"/>
      <c r="U13" s="144"/>
      <c r="V13" s="144"/>
    </row>
    <row r="14" spans="2:22" s="160" customFormat="1" ht="15.95" customHeight="1">
      <c r="B14" s="432" t="s">
        <v>369</v>
      </c>
      <c r="C14" s="436">
        <v>1.7000000000000001E-4</v>
      </c>
      <c r="D14" s="436">
        <v>2.3499999999999999E-5</v>
      </c>
      <c r="E14" s="436">
        <v>2.35E-7</v>
      </c>
      <c r="F14" s="436">
        <v>9.8100000000000001E-7</v>
      </c>
      <c r="G14" s="436">
        <v>0.933701</v>
      </c>
      <c r="H14" s="436">
        <v>2.72E-4</v>
      </c>
      <c r="I14" s="436">
        <v>2.2148999999999999E-2</v>
      </c>
      <c r="J14" s="436">
        <v>2.8257999999999998E-2</v>
      </c>
      <c r="K14" s="436">
        <v>1</v>
      </c>
      <c r="L14" s="162"/>
      <c r="M14" s="162"/>
      <c r="N14" s="162"/>
      <c r="O14" s="162"/>
      <c r="P14" s="144"/>
      <c r="Q14" s="144"/>
      <c r="R14" s="144"/>
      <c r="S14" s="144"/>
      <c r="T14" s="144"/>
      <c r="U14" s="144"/>
      <c r="V14" s="144"/>
    </row>
    <row r="15" spans="2:22">
      <c r="C15" s="163"/>
      <c r="D15" s="163"/>
      <c r="E15" s="163"/>
      <c r="F15" s="163"/>
      <c r="G15" s="163"/>
      <c r="H15" s="163"/>
      <c r="I15" s="163"/>
      <c r="J15" s="163"/>
      <c r="K15" s="163"/>
      <c r="L15" s="164"/>
      <c r="M15" s="164"/>
      <c r="N15" s="164"/>
      <c r="O15" s="164"/>
    </row>
    <row r="16" spans="2:22">
      <c r="B16" s="68" t="s">
        <v>172</v>
      </c>
      <c r="C16" s="163"/>
      <c r="D16" s="163"/>
      <c r="E16" s="163"/>
      <c r="F16" s="163"/>
      <c r="G16" s="163"/>
      <c r="H16" s="163"/>
      <c r="I16" s="163"/>
      <c r="J16" s="163"/>
      <c r="K16" s="163"/>
      <c r="L16" s="164"/>
      <c r="M16" s="164"/>
      <c r="N16" s="164"/>
      <c r="O16" s="164"/>
    </row>
    <row r="17" spans="2:15">
      <c r="B17" s="163"/>
      <c r="C17" s="163"/>
      <c r="D17" s="163"/>
      <c r="E17" s="163"/>
      <c r="F17" s="163"/>
      <c r="G17" s="163"/>
      <c r="H17" s="163"/>
      <c r="I17" s="163"/>
      <c r="J17" s="163"/>
      <c r="K17" s="163"/>
      <c r="L17" s="164"/>
      <c r="M17" s="164"/>
      <c r="N17" s="164"/>
      <c r="O17" s="164"/>
    </row>
    <row r="18" spans="2:15" ht="15.95" customHeight="1">
      <c r="B18" s="80" t="s">
        <v>173</v>
      </c>
      <c r="C18" s="80"/>
      <c r="D18" s="80"/>
      <c r="E18" s="163"/>
      <c r="F18" s="697" t="s">
        <v>174</v>
      </c>
      <c r="G18" s="697"/>
      <c r="H18" s="163"/>
      <c r="I18" s="697" t="s">
        <v>175</v>
      </c>
      <c r="J18" s="697"/>
      <c r="K18" s="163"/>
      <c r="L18" s="164"/>
      <c r="M18" s="164"/>
      <c r="N18" s="164"/>
      <c r="O18" s="164"/>
    </row>
    <row r="19" spans="2:15" ht="15.95" customHeight="1">
      <c r="B19" s="452" t="s">
        <v>176</v>
      </c>
      <c r="C19" s="431"/>
      <c r="D19" s="453" t="s">
        <v>177</v>
      </c>
      <c r="E19" s="163"/>
      <c r="F19" s="440" t="s">
        <v>178</v>
      </c>
      <c r="G19" s="441" t="s">
        <v>179</v>
      </c>
      <c r="H19" s="163"/>
      <c r="I19" s="440" t="s">
        <v>180</v>
      </c>
      <c r="J19" s="441" t="s">
        <v>181</v>
      </c>
      <c r="K19" s="163"/>
      <c r="L19" s="164"/>
      <c r="M19" s="164"/>
      <c r="N19" s="164"/>
      <c r="O19" s="164"/>
    </row>
    <row r="20" spans="2:15" ht="15.95" customHeight="1">
      <c r="B20" s="440" t="s">
        <v>182</v>
      </c>
      <c r="C20" s="441"/>
      <c r="D20" s="442" t="s">
        <v>166</v>
      </c>
      <c r="E20" s="163"/>
      <c r="F20" s="440" t="s">
        <v>178</v>
      </c>
      <c r="G20" s="441" t="s">
        <v>376</v>
      </c>
      <c r="H20" s="163"/>
      <c r="I20" s="432" t="s">
        <v>379</v>
      </c>
      <c r="J20" s="446" t="s">
        <v>380</v>
      </c>
      <c r="K20" s="163"/>
      <c r="L20" s="164"/>
      <c r="M20" s="164"/>
      <c r="N20" s="164"/>
      <c r="O20" s="164"/>
    </row>
    <row r="21" spans="2:15" ht="15.95" customHeight="1">
      <c r="B21" s="440" t="s">
        <v>183</v>
      </c>
      <c r="C21" s="441"/>
      <c r="D21" s="442" t="s">
        <v>167</v>
      </c>
      <c r="E21" s="163"/>
      <c r="F21" s="440" t="s">
        <v>375</v>
      </c>
      <c r="G21" s="441" t="s">
        <v>184</v>
      </c>
      <c r="H21" s="163"/>
      <c r="J21" s="163"/>
      <c r="K21" s="163"/>
      <c r="L21" s="164"/>
      <c r="M21" s="164"/>
      <c r="N21" s="164"/>
      <c r="O21" s="164"/>
    </row>
    <row r="22" spans="2:15" ht="15.95" customHeight="1">
      <c r="B22" s="440" t="s">
        <v>185</v>
      </c>
      <c r="C22" s="443"/>
      <c r="D22" s="444" t="s">
        <v>186</v>
      </c>
      <c r="E22" s="163"/>
      <c r="F22" s="432" t="s">
        <v>377</v>
      </c>
      <c r="G22" s="446" t="s">
        <v>378</v>
      </c>
      <c r="H22" s="163"/>
      <c r="I22" s="165" t="s">
        <v>187</v>
      </c>
      <c r="J22" s="163"/>
      <c r="K22" s="163"/>
      <c r="L22" s="164"/>
      <c r="M22" s="164"/>
      <c r="N22" s="164"/>
      <c r="O22" s="164"/>
    </row>
    <row r="23" spans="2:15" ht="15.95" customHeight="1">
      <c r="B23" s="440" t="s">
        <v>188</v>
      </c>
      <c r="C23" s="443"/>
      <c r="D23" s="444" t="s">
        <v>374</v>
      </c>
      <c r="E23" s="163"/>
      <c r="F23" s="163"/>
      <c r="G23" s="163"/>
      <c r="H23" s="163"/>
      <c r="I23" s="163"/>
      <c r="J23" s="163"/>
      <c r="K23" s="163"/>
      <c r="L23" s="164"/>
      <c r="M23" s="164"/>
      <c r="N23" s="164"/>
      <c r="O23" s="164"/>
    </row>
    <row r="24" spans="2:15" ht="15.95" customHeight="1">
      <c r="B24" s="440" t="s">
        <v>189</v>
      </c>
      <c r="C24" s="441"/>
      <c r="D24" s="442" t="s">
        <v>168</v>
      </c>
      <c r="E24" s="166"/>
      <c r="F24" s="80" t="s">
        <v>190</v>
      </c>
      <c r="G24" s="80"/>
      <c r="H24" s="80"/>
      <c r="I24" s="163"/>
      <c r="J24" s="163"/>
      <c r="K24" s="163"/>
      <c r="L24" s="164"/>
      <c r="M24" s="164"/>
      <c r="N24" s="164"/>
      <c r="O24" s="164"/>
    </row>
    <row r="25" spans="2:15" ht="15.95" customHeight="1">
      <c r="B25" s="440" t="s">
        <v>191</v>
      </c>
      <c r="C25" s="441"/>
      <c r="D25" s="442" t="s">
        <v>192</v>
      </c>
      <c r="E25" s="163"/>
      <c r="F25" s="452" t="s">
        <v>177</v>
      </c>
      <c r="G25" s="454" t="s">
        <v>193</v>
      </c>
      <c r="H25" s="431" t="s">
        <v>194</v>
      </c>
      <c r="I25" s="163"/>
      <c r="J25" s="163"/>
      <c r="K25" s="163"/>
      <c r="L25" s="164"/>
      <c r="M25" s="164"/>
      <c r="N25" s="164"/>
      <c r="O25" s="164"/>
    </row>
    <row r="26" spans="2:15" ht="15.95" customHeight="1">
      <c r="B26" s="440" t="s">
        <v>195</v>
      </c>
      <c r="C26" s="441"/>
      <c r="D26" s="442" t="s">
        <v>196</v>
      </c>
      <c r="E26" s="163"/>
      <c r="F26" s="447" t="s">
        <v>197</v>
      </c>
      <c r="G26" s="448" t="s">
        <v>198</v>
      </c>
      <c r="H26" s="449">
        <v>1000</v>
      </c>
      <c r="I26" s="167"/>
      <c r="J26" s="163"/>
      <c r="K26" s="163"/>
      <c r="L26" s="164"/>
      <c r="M26" s="164"/>
      <c r="N26" s="164"/>
      <c r="O26" s="164"/>
    </row>
    <row r="27" spans="2:15" ht="15.95" customHeight="1">
      <c r="B27" s="440" t="s">
        <v>199</v>
      </c>
      <c r="C27" s="441"/>
      <c r="D27" s="442" t="s">
        <v>200</v>
      </c>
      <c r="E27" s="163"/>
      <c r="F27" s="447" t="s">
        <v>201</v>
      </c>
      <c r="G27" s="448" t="s">
        <v>202</v>
      </c>
      <c r="H27" s="449">
        <v>1000000</v>
      </c>
      <c r="I27" s="167"/>
      <c r="J27" s="163"/>
      <c r="K27" s="163"/>
      <c r="L27" s="164"/>
      <c r="M27" s="164"/>
      <c r="N27" s="164"/>
      <c r="O27" s="164"/>
    </row>
    <row r="28" spans="2:15" ht="15.95" customHeight="1">
      <c r="B28" s="440" t="s">
        <v>203</v>
      </c>
      <c r="C28" s="441"/>
      <c r="D28" s="442" t="s">
        <v>204</v>
      </c>
      <c r="E28" s="166"/>
      <c r="F28" s="447" t="s">
        <v>205</v>
      </c>
      <c r="G28" s="448" t="s">
        <v>206</v>
      </c>
      <c r="H28" s="449">
        <v>1000000000</v>
      </c>
      <c r="I28" s="167"/>
      <c r="J28" s="163"/>
      <c r="K28" s="163"/>
      <c r="L28" s="164"/>
      <c r="M28" s="164"/>
      <c r="N28" s="164"/>
      <c r="O28" s="164"/>
    </row>
    <row r="29" spans="2:15" ht="15.95" customHeight="1">
      <c r="B29" s="440" t="s">
        <v>207</v>
      </c>
      <c r="C29" s="441"/>
      <c r="D29" s="442" t="s">
        <v>208</v>
      </c>
      <c r="E29" s="163"/>
      <c r="F29" s="447" t="s">
        <v>209</v>
      </c>
      <c r="G29" s="448" t="s">
        <v>210</v>
      </c>
      <c r="H29" s="449">
        <v>1000000000000</v>
      </c>
      <c r="I29" s="167"/>
      <c r="J29" s="163"/>
      <c r="K29" s="163"/>
      <c r="L29" s="164"/>
      <c r="M29" s="164"/>
      <c r="N29" s="164"/>
      <c r="O29" s="164"/>
    </row>
    <row r="30" spans="2:15" ht="15.95" customHeight="1">
      <c r="B30" s="432" t="s">
        <v>211</v>
      </c>
      <c r="C30" s="432"/>
      <c r="D30" s="445" t="s">
        <v>170</v>
      </c>
      <c r="E30" s="163"/>
      <c r="F30" s="450" t="s">
        <v>212</v>
      </c>
      <c r="G30" s="451" t="s">
        <v>213</v>
      </c>
      <c r="H30" s="449">
        <v>1000000000000000</v>
      </c>
      <c r="I30" s="167"/>
      <c r="J30" s="163"/>
      <c r="K30" s="163"/>
      <c r="L30" s="164"/>
      <c r="M30" s="164"/>
      <c r="N30" s="164"/>
      <c r="O30" s="164"/>
    </row>
    <row r="31" spans="2:15">
      <c r="B31" s="168"/>
      <c r="C31" s="168"/>
      <c r="D31" s="168"/>
      <c r="E31" s="164"/>
      <c r="F31" s="168"/>
      <c r="G31" s="168"/>
      <c r="H31" s="168"/>
      <c r="I31" s="168"/>
      <c r="J31" s="164"/>
      <c r="K31" s="164"/>
      <c r="L31" s="164"/>
      <c r="M31" s="164"/>
      <c r="N31" s="164"/>
      <c r="O31" s="164"/>
    </row>
    <row r="32" spans="2:15">
      <c r="B32" s="68" t="s">
        <v>214</v>
      </c>
      <c r="C32" s="164"/>
      <c r="D32" s="164"/>
      <c r="E32" s="164"/>
      <c r="F32" s="164"/>
      <c r="G32" s="164"/>
      <c r="H32" s="164"/>
      <c r="I32" s="164"/>
      <c r="J32" s="164"/>
      <c r="K32" s="164"/>
      <c r="L32" s="164"/>
      <c r="M32" s="164"/>
      <c r="N32" s="164"/>
      <c r="O32" s="164"/>
    </row>
    <row r="33" spans="2:15">
      <c r="B33" s="68" t="s">
        <v>215</v>
      </c>
      <c r="C33" s="164"/>
      <c r="D33" s="164"/>
      <c r="E33" s="164"/>
      <c r="F33" s="164"/>
      <c r="G33" s="164"/>
      <c r="H33" s="164"/>
      <c r="I33" s="164"/>
      <c r="J33" s="164"/>
      <c r="K33" s="164"/>
      <c r="L33" s="164"/>
      <c r="M33" s="164"/>
      <c r="N33" s="164"/>
      <c r="O33" s="164"/>
    </row>
    <row r="34" spans="2:15">
      <c r="C34" s="164"/>
      <c r="D34" s="164"/>
      <c r="E34" s="164"/>
      <c r="F34" s="164"/>
      <c r="G34" s="164"/>
      <c r="H34" s="164"/>
      <c r="I34" s="164"/>
      <c r="J34" s="164"/>
      <c r="K34" s="164"/>
      <c r="L34" s="164"/>
      <c r="M34" s="164"/>
      <c r="N34" s="164"/>
      <c r="O34" s="164"/>
    </row>
    <row r="35" spans="2:15">
      <c r="B35" s="68" t="s">
        <v>434</v>
      </c>
      <c r="C35" s="164"/>
      <c r="D35" s="164"/>
      <c r="E35" s="164"/>
      <c r="F35" s="164"/>
      <c r="G35" s="164"/>
      <c r="H35" s="164"/>
      <c r="I35" s="164"/>
      <c r="J35" s="164"/>
      <c r="K35" s="164"/>
      <c r="L35" s="164"/>
      <c r="M35" s="164"/>
      <c r="N35" s="164"/>
      <c r="O35" s="164"/>
    </row>
    <row r="36" spans="2:15">
      <c r="B36" s="164"/>
      <c r="C36" s="164"/>
      <c r="D36" s="164"/>
      <c r="E36" s="164"/>
      <c r="F36" s="164"/>
      <c r="G36" s="164"/>
      <c r="H36" s="164"/>
      <c r="I36" s="164"/>
      <c r="J36" s="164"/>
      <c r="K36" s="164"/>
      <c r="L36" s="164"/>
      <c r="M36" s="164"/>
      <c r="N36" s="164"/>
      <c r="O36" s="164"/>
    </row>
    <row r="37" spans="2:15">
      <c r="B37" s="164"/>
      <c r="C37" s="164"/>
      <c r="D37" s="164"/>
      <c r="E37" s="164"/>
      <c r="F37" s="164"/>
      <c r="G37" s="164"/>
      <c r="H37" s="164"/>
      <c r="I37" s="164"/>
      <c r="J37" s="164"/>
      <c r="K37" s="164"/>
      <c r="L37" s="164"/>
      <c r="M37" s="164"/>
      <c r="N37" s="164"/>
      <c r="O37" s="164"/>
    </row>
    <row r="38" spans="2:15">
      <c r="B38" s="164"/>
      <c r="C38" s="164"/>
      <c r="D38" s="164"/>
      <c r="E38" s="164"/>
      <c r="F38" s="164"/>
      <c r="G38" s="164"/>
      <c r="H38" s="164"/>
      <c r="I38" s="164"/>
      <c r="J38" s="164"/>
      <c r="K38" s="164"/>
      <c r="L38" s="164"/>
      <c r="M38" s="164"/>
      <c r="N38" s="164"/>
      <c r="O38" s="164"/>
    </row>
    <row r="39" spans="2:15">
      <c r="B39" s="164"/>
      <c r="C39" s="164"/>
      <c r="D39" s="164"/>
      <c r="E39" s="164"/>
      <c r="F39" s="164"/>
      <c r="G39" s="164"/>
      <c r="H39" s="164"/>
      <c r="I39" s="164"/>
      <c r="J39" s="164"/>
      <c r="K39" s="164"/>
      <c r="L39" s="164"/>
      <c r="M39" s="164"/>
      <c r="N39" s="164"/>
      <c r="O39" s="164"/>
    </row>
    <row r="40" spans="2:15">
      <c r="B40" s="164"/>
      <c r="C40" s="164"/>
      <c r="D40" s="164"/>
      <c r="E40" s="164"/>
      <c r="F40" s="164"/>
      <c r="G40" s="164"/>
      <c r="H40" s="164"/>
      <c r="I40" s="164"/>
      <c r="J40" s="164"/>
      <c r="K40" s="164"/>
      <c r="L40" s="164"/>
      <c r="M40" s="164"/>
      <c r="N40" s="164"/>
      <c r="O40" s="164"/>
    </row>
    <row r="41" spans="2:15">
      <c r="B41" s="164"/>
      <c r="C41" s="164"/>
      <c r="D41" s="164"/>
      <c r="E41" s="164"/>
      <c r="F41" s="164"/>
      <c r="G41" s="164"/>
      <c r="H41" s="164"/>
      <c r="I41" s="164"/>
      <c r="J41" s="164"/>
      <c r="K41" s="164"/>
      <c r="L41" s="164"/>
      <c r="M41" s="164"/>
      <c r="N41" s="164"/>
      <c r="O41" s="164"/>
    </row>
    <row r="42" spans="2:15">
      <c r="B42" s="164"/>
      <c r="C42" s="164"/>
      <c r="D42" s="164"/>
      <c r="E42" s="164"/>
      <c r="F42" s="164"/>
      <c r="G42" s="164"/>
      <c r="H42" s="164"/>
      <c r="I42" s="164"/>
      <c r="J42" s="164"/>
      <c r="K42" s="164"/>
      <c r="L42" s="164"/>
      <c r="M42" s="164"/>
      <c r="N42" s="164"/>
      <c r="O42" s="164"/>
    </row>
    <row r="43" spans="2:15">
      <c r="B43" s="140"/>
      <c r="C43" s="140"/>
      <c r="D43" s="140"/>
      <c r="E43" s="140"/>
      <c r="F43" s="140"/>
      <c r="G43" s="140"/>
      <c r="H43" s="140"/>
      <c r="I43" s="140"/>
      <c r="J43" s="140"/>
      <c r="K43" s="140"/>
    </row>
    <row r="44" spans="2:15">
      <c r="B44" s="140"/>
      <c r="C44" s="140"/>
      <c r="D44" s="140"/>
      <c r="E44" s="140"/>
      <c r="F44" s="140"/>
      <c r="G44" s="140"/>
      <c r="H44" s="140"/>
      <c r="I44" s="140"/>
      <c r="J44" s="140"/>
      <c r="K44" s="140"/>
    </row>
    <row r="45" spans="2:15">
      <c r="B45" s="140"/>
      <c r="C45" s="140"/>
      <c r="D45" s="140"/>
      <c r="E45" s="140"/>
      <c r="F45" s="140"/>
      <c r="G45" s="140"/>
      <c r="H45" s="140"/>
      <c r="I45" s="140"/>
      <c r="J45" s="140"/>
      <c r="K45" s="140"/>
    </row>
    <row r="46" spans="2:15">
      <c r="B46" s="140"/>
      <c r="C46" s="140"/>
      <c r="D46" s="140"/>
      <c r="E46" s="140"/>
      <c r="F46" s="140"/>
      <c r="G46" s="140"/>
      <c r="H46" s="140"/>
      <c r="I46" s="140"/>
      <c r="J46" s="140"/>
      <c r="K46" s="140"/>
    </row>
    <row r="47" spans="2:15">
      <c r="B47" s="140"/>
      <c r="C47" s="140"/>
      <c r="D47" s="140"/>
      <c r="E47" s="140"/>
      <c r="F47" s="140"/>
      <c r="G47" s="140"/>
      <c r="H47" s="140"/>
      <c r="I47" s="140"/>
      <c r="J47" s="140"/>
      <c r="K47" s="140"/>
    </row>
    <row r="48" spans="2:15">
      <c r="B48" s="140"/>
      <c r="C48" s="140"/>
      <c r="D48" s="140"/>
      <c r="E48" s="140"/>
      <c r="F48" s="140"/>
      <c r="G48" s="140"/>
      <c r="H48" s="140"/>
      <c r="I48" s="140"/>
      <c r="J48" s="140"/>
      <c r="K48" s="140"/>
    </row>
    <row r="49" spans="2:11">
      <c r="B49" s="140"/>
      <c r="C49" s="140"/>
      <c r="D49" s="140"/>
      <c r="E49" s="140"/>
      <c r="F49" s="140"/>
      <c r="G49" s="140"/>
      <c r="H49" s="140"/>
      <c r="I49" s="140"/>
      <c r="J49" s="140"/>
      <c r="K49" s="140"/>
    </row>
    <row r="50" spans="2:11">
      <c r="B50" s="140"/>
      <c r="C50" s="140"/>
      <c r="D50" s="140"/>
      <c r="E50" s="140"/>
      <c r="F50" s="140"/>
      <c r="G50" s="140"/>
      <c r="H50" s="140"/>
      <c r="I50" s="140"/>
      <c r="J50" s="140"/>
      <c r="K50" s="140"/>
    </row>
    <row r="51" spans="2:11">
      <c r="B51" s="140"/>
      <c r="C51" s="140"/>
      <c r="D51" s="140"/>
      <c r="E51" s="140"/>
      <c r="F51" s="140"/>
      <c r="G51" s="140"/>
      <c r="H51" s="140"/>
      <c r="I51" s="140"/>
      <c r="J51" s="140"/>
      <c r="K51" s="140"/>
    </row>
    <row r="52" spans="2:11">
      <c r="B52" s="140"/>
      <c r="C52" s="140"/>
      <c r="D52" s="140"/>
      <c r="E52" s="140"/>
      <c r="F52" s="140"/>
      <c r="G52" s="140"/>
      <c r="H52" s="140"/>
      <c r="I52" s="140"/>
      <c r="J52" s="140"/>
      <c r="K52" s="140"/>
    </row>
    <row r="53" spans="2:11">
      <c r="B53" s="140"/>
      <c r="C53" s="140"/>
      <c r="D53" s="140"/>
      <c r="E53" s="140"/>
      <c r="F53" s="140"/>
      <c r="G53" s="140"/>
      <c r="H53" s="140"/>
      <c r="I53" s="140"/>
      <c r="J53" s="140"/>
      <c r="K53" s="140"/>
    </row>
    <row r="54" spans="2:11">
      <c r="B54" s="140"/>
      <c r="C54" s="140"/>
      <c r="D54" s="140"/>
      <c r="E54" s="140"/>
      <c r="F54" s="140"/>
      <c r="G54" s="140"/>
      <c r="H54" s="140"/>
      <c r="I54" s="140"/>
      <c r="J54" s="140"/>
      <c r="K54" s="140"/>
    </row>
    <row r="55" spans="2:11">
      <c r="B55" s="140"/>
      <c r="C55" s="140"/>
      <c r="D55" s="140"/>
      <c r="E55" s="140"/>
      <c r="F55" s="140"/>
      <c r="G55" s="140"/>
      <c r="H55" s="140"/>
      <c r="I55" s="140"/>
      <c r="J55" s="140"/>
      <c r="K55" s="140"/>
    </row>
    <row r="56" spans="2:11" s="140" customFormat="1"/>
    <row r="57" spans="2:11" s="140" customFormat="1"/>
    <row r="58" spans="2:11" s="140" customFormat="1"/>
    <row r="59" spans="2:11" s="140" customFormat="1"/>
    <row r="60" spans="2:11" s="140" customFormat="1"/>
    <row r="61" spans="2:11" s="140" customFormat="1"/>
    <row r="62" spans="2:11" s="140" customFormat="1"/>
    <row r="63" spans="2:11" s="140" customFormat="1"/>
    <row r="64" spans="2:11" s="140" customFormat="1"/>
    <row r="65" s="140" customFormat="1"/>
    <row r="66" s="140" customFormat="1"/>
    <row r="67" s="140" customFormat="1"/>
    <row r="68" s="140" customFormat="1"/>
    <row r="69" s="140" customFormat="1"/>
    <row r="70" s="140" customFormat="1"/>
    <row r="71" s="140" customFormat="1"/>
    <row r="72" s="140" customFormat="1"/>
    <row r="73" s="140" customFormat="1"/>
    <row r="74" s="140" customFormat="1"/>
    <row r="75" s="140" customFormat="1"/>
    <row r="76" s="140" customFormat="1"/>
    <row r="77" s="140" customFormat="1"/>
    <row r="78" s="140" customFormat="1"/>
    <row r="79" s="140" customFormat="1"/>
    <row r="80" s="140" customFormat="1"/>
    <row r="81" s="140" customFormat="1"/>
    <row r="82" s="140" customFormat="1"/>
    <row r="83" s="140" customFormat="1"/>
    <row r="84" s="140" customFormat="1"/>
    <row r="85" s="140" customFormat="1"/>
    <row r="86" s="140" customFormat="1"/>
    <row r="87" s="140" customFormat="1"/>
    <row r="88" s="140" customFormat="1"/>
    <row r="89" s="140" customFormat="1"/>
    <row r="90" s="140" customFormat="1"/>
    <row r="91" s="140" customFormat="1"/>
    <row r="92" s="140" customFormat="1"/>
    <row r="93" s="140" customFormat="1"/>
    <row r="94" s="140" customFormat="1"/>
    <row r="95" s="140" customFormat="1"/>
    <row r="96" s="140" customFormat="1"/>
    <row r="97" s="140" customFormat="1"/>
    <row r="98" s="140" customFormat="1"/>
    <row r="99" s="140" customFormat="1"/>
  </sheetData>
  <mergeCells count="2">
    <mergeCell ref="F18:G18"/>
    <mergeCell ref="I18:J18"/>
  </mergeCells>
  <hyperlinks>
    <hyperlink ref="B3" location="Índice!A1" display="VOLVER A INDICE"/>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321"/>
  <sheetViews>
    <sheetView workbookViewId="0"/>
  </sheetViews>
  <sheetFormatPr baseColWidth="10" defaultRowHeight="12.75"/>
  <cols>
    <col min="1" max="1" width="3" style="147" customWidth="1"/>
    <col min="2" max="2" width="14.7109375" style="147" customWidth="1"/>
    <col min="3" max="3" width="18.5703125" style="170" customWidth="1"/>
    <col min="4" max="4" width="89.5703125" style="171" customWidth="1"/>
    <col min="5" max="16384" width="11.42578125" style="171"/>
  </cols>
  <sheetData>
    <row r="1" spans="1:6" s="147" customFormat="1">
      <c r="C1" s="169"/>
    </row>
    <row r="2" spans="1:6" s="140" customFormat="1" ht="12" customHeight="1">
      <c r="A2" s="147"/>
      <c r="B2" s="514" t="s">
        <v>127</v>
      </c>
      <c r="C2" s="514"/>
      <c r="D2" s="514"/>
      <c r="F2" s="147"/>
    </row>
    <row r="3" spans="1:6" s="140" customFormat="1" ht="20.25" customHeight="1">
      <c r="A3" s="147"/>
      <c r="B3" s="514" t="s">
        <v>0</v>
      </c>
      <c r="C3" s="514"/>
      <c r="D3" s="514"/>
      <c r="F3" s="147"/>
    </row>
    <row r="4" spans="1:6" s="140" customFormat="1" ht="15" customHeight="1">
      <c r="A4" s="147"/>
      <c r="B4" s="514" t="s">
        <v>428</v>
      </c>
      <c r="C4" s="514"/>
      <c r="D4" s="514"/>
      <c r="F4" s="147"/>
    </row>
    <row r="5" spans="1:6" s="140" customFormat="1" ht="20.25" customHeight="1">
      <c r="A5" s="147"/>
      <c r="B5" s="69" t="s">
        <v>2</v>
      </c>
      <c r="C5" s="514"/>
      <c r="D5" s="514"/>
      <c r="F5" s="147"/>
    </row>
    <row r="6" spans="1:6" s="140" customFormat="1" ht="12.75" customHeight="1">
      <c r="A6" s="147"/>
      <c r="B6" s="80"/>
      <c r="C6" s="80"/>
      <c r="D6" s="80"/>
      <c r="F6" s="147"/>
    </row>
    <row r="7" spans="1:6" s="147" customFormat="1" ht="14.25" customHeight="1">
      <c r="B7" s="698" t="s">
        <v>216</v>
      </c>
      <c r="C7" s="699" t="s">
        <v>217</v>
      </c>
      <c r="D7" s="700" t="s">
        <v>218</v>
      </c>
    </row>
    <row r="8" spans="1:6" s="147" customFormat="1" ht="12.75" customHeight="1">
      <c r="B8" s="698"/>
      <c r="C8" s="699"/>
      <c r="D8" s="700"/>
    </row>
    <row r="9" spans="1:6" s="147" customFormat="1" ht="12.75" customHeight="1">
      <c r="B9" s="698"/>
      <c r="C9" s="699"/>
      <c r="D9" s="700"/>
    </row>
    <row r="10" spans="1:6" s="147" customFormat="1" ht="12.75" customHeight="1">
      <c r="B10" s="698"/>
      <c r="C10" s="699"/>
      <c r="D10" s="700"/>
    </row>
    <row r="11" spans="1:6" s="147" customFormat="1" ht="22.5" customHeight="1">
      <c r="B11" s="698"/>
      <c r="C11" s="699"/>
      <c r="D11" s="700"/>
    </row>
    <row r="12" spans="1:6" s="147" customFormat="1" ht="60" customHeight="1">
      <c r="B12" s="698"/>
      <c r="C12" s="492" t="s">
        <v>219</v>
      </c>
      <c r="D12" s="493" t="s">
        <v>220</v>
      </c>
    </row>
    <row r="13" spans="1:6" s="147" customFormat="1">
      <c r="C13" s="494"/>
      <c r="D13" s="495"/>
    </row>
    <row r="14" spans="1:6" s="147" customFormat="1" ht="59.25" customHeight="1">
      <c r="B14" s="698" t="s">
        <v>221</v>
      </c>
      <c r="C14" s="492" t="s">
        <v>32</v>
      </c>
      <c r="D14" s="499" t="s">
        <v>222</v>
      </c>
    </row>
    <row r="15" spans="1:6" s="147" customFormat="1" ht="32.25" customHeight="1">
      <c r="B15" s="698"/>
      <c r="C15" s="500" t="s">
        <v>18</v>
      </c>
      <c r="D15" s="499" t="s">
        <v>223</v>
      </c>
    </row>
    <row r="16" spans="1:6" s="147" customFormat="1" ht="33.75">
      <c r="B16" s="698"/>
      <c r="C16" s="701" t="s">
        <v>13</v>
      </c>
      <c r="D16" s="499" t="s">
        <v>224</v>
      </c>
    </row>
    <row r="17" spans="2:4" s="147" customFormat="1" ht="33.75">
      <c r="B17" s="698"/>
      <c r="C17" s="701"/>
      <c r="D17" s="503" t="s">
        <v>225</v>
      </c>
    </row>
    <row r="18" spans="2:4" s="147" customFormat="1">
      <c r="B18" s="698"/>
      <c r="C18" s="701"/>
      <c r="D18" s="504" t="s">
        <v>226</v>
      </c>
    </row>
    <row r="19" spans="2:4" s="147" customFormat="1">
      <c r="B19" s="698"/>
      <c r="C19" s="701"/>
      <c r="D19" s="507" t="s">
        <v>227</v>
      </c>
    </row>
    <row r="20" spans="2:4" s="147" customFormat="1">
      <c r="B20" s="698"/>
      <c r="C20" s="702" t="s">
        <v>30</v>
      </c>
      <c r="D20" s="703" t="s">
        <v>228</v>
      </c>
    </row>
    <row r="21" spans="2:4" s="147" customFormat="1">
      <c r="B21" s="698"/>
      <c r="C21" s="702"/>
      <c r="D21" s="703"/>
    </row>
    <row r="22" spans="2:4" s="147" customFormat="1">
      <c r="B22" s="698"/>
      <c r="C22" s="702"/>
      <c r="D22" s="704"/>
    </row>
    <row r="23" spans="2:4" s="147" customFormat="1" ht="33.75">
      <c r="B23" s="698"/>
      <c r="C23" s="500" t="s">
        <v>28</v>
      </c>
      <c r="D23" s="493" t="s">
        <v>229</v>
      </c>
    </row>
    <row r="24" spans="2:4" s="147" customFormat="1" ht="45">
      <c r="B24" s="698"/>
      <c r="C24" s="500" t="s">
        <v>153</v>
      </c>
      <c r="D24" s="493" t="s">
        <v>230</v>
      </c>
    </row>
    <row r="25" spans="2:4" s="147" customFormat="1" ht="22.5">
      <c r="B25" s="698"/>
      <c r="C25" s="500" t="s">
        <v>6</v>
      </c>
      <c r="D25" s="493" t="s">
        <v>231</v>
      </c>
    </row>
    <row r="26" spans="2:4" s="147" customFormat="1">
      <c r="B26" s="698"/>
      <c r="C26" s="702" t="s">
        <v>95</v>
      </c>
      <c r="D26" s="508" t="s">
        <v>232</v>
      </c>
    </row>
    <row r="27" spans="2:4" s="147" customFormat="1">
      <c r="B27" s="698"/>
      <c r="C27" s="702"/>
      <c r="D27" s="507" t="s">
        <v>233</v>
      </c>
    </row>
    <row r="28" spans="2:4" s="147" customFormat="1" ht="42.75" customHeight="1">
      <c r="B28" s="698"/>
      <c r="C28" s="500" t="s">
        <v>31</v>
      </c>
      <c r="D28" s="496" t="s">
        <v>234</v>
      </c>
    </row>
    <row r="29" spans="2:4" s="147" customFormat="1" ht="43.5" customHeight="1">
      <c r="B29" s="698"/>
      <c r="C29" s="500" t="s">
        <v>8</v>
      </c>
      <c r="D29" s="496" t="s">
        <v>235</v>
      </c>
    </row>
    <row r="30" spans="2:4" s="147" customFormat="1" ht="31.5" customHeight="1">
      <c r="B30" s="698"/>
      <c r="C30" s="500" t="s">
        <v>27</v>
      </c>
      <c r="D30" s="496" t="s">
        <v>236</v>
      </c>
    </row>
    <row r="31" spans="2:4" s="147" customFormat="1" ht="28.5" customHeight="1">
      <c r="B31" s="698"/>
      <c r="C31" s="701" t="s">
        <v>12</v>
      </c>
      <c r="D31" s="501" t="s">
        <v>237</v>
      </c>
    </row>
    <row r="32" spans="2:4" s="147" customFormat="1" ht="28.5" customHeight="1">
      <c r="B32" s="698"/>
      <c r="C32" s="701"/>
      <c r="D32" s="505" t="s">
        <v>238</v>
      </c>
    </row>
    <row r="33" spans="2:4" s="147" customFormat="1" ht="43.5" customHeight="1">
      <c r="B33" s="698"/>
      <c r="C33" s="500" t="s">
        <v>21</v>
      </c>
      <c r="D33" s="496" t="s">
        <v>239</v>
      </c>
    </row>
    <row r="34" spans="2:4" s="147" customFormat="1">
      <c r="B34" s="698"/>
      <c r="C34" s="701" t="s">
        <v>24</v>
      </c>
      <c r="D34" s="508" t="s">
        <v>240</v>
      </c>
    </row>
    <row r="35" spans="2:4" s="147" customFormat="1">
      <c r="B35" s="698"/>
      <c r="C35" s="701"/>
      <c r="D35" s="507" t="s">
        <v>241</v>
      </c>
    </row>
    <row r="36" spans="2:4" s="147" customFormat="1" ht="39.75" customHeight="1">
      <c r="B36" s="698"/>
      <c r="C36" s="701" t="s">
        <v>242</v>
      </c>
      <c r="D36" s="501" t="s">
        <v>243</v>
      </c>
    </row>
    <row r="37" spans="2:4" s="147" customFormat="1">
      <c r="B37" s="698"/>
      <c r="C37" s="701"/>
      <c r="D37" s="512" t="s">
        <v>244</v>
      </c>
    </row>
    <row r="38" spans="2:4" s="147" customFormat="1">
      <c r="B38" s="698"/>
      <c r="C38" s="701"/>
      <c r="D38" s="513" t="s">
        <v>245</v>
      </c>
    </row>
    <row r="39" spans="2:4" s="147" customFormat="1">
      <c r="B39" s="698"/>
      <c r="C39" s="701"/>
      <c r="D39" s="512" t="s">
        <v>246</v>
      </c>
    </row>
    <row r="40" spans="2:4" s="147" customFormat="1" ht="22.5" customHeight="1">
      <c r="B40" s="698"/>
      <c r="C40" s="701"/>
      <c r="D40" s="510" t="s">
        <v>247</v>
      </c>
    </row>
    <row r="41" spans="2:4" s="147" customFormat="1" ht="22.5">
      <c r="B41" s="698"/>
      <c r="C41" s="500" t="s">
        <v>22</v>
      </c>
      <c r="D41" s="496" t="s">
        <v>248</v>
      </c>
    </row>
    <row r="42" spans="2:4" s="147" customFormat="1">
      <c r="B42" s="698"/>
      <c r="C42" s="701" t="s">
        <v>25</v>
      </c>
      <c r="D42" s="502" t="s">
        <v>249</v>
      </c>
    </row>
    <row r="43" spans="2:4" s="147" customFormat="1" ht="28.5" customHeight="1">
      <c r="B43" s="698"/>
      <c r="C43" s="701"/>
      <c r="D43" s="511" t="s">
        <v>250</v>
      </c>
    </row>
    <row r="44" spans="2:4" s="147" customFormat="1" ht="52.5" customHeight="1">
      <c r="B44" s="698"/>
      <c r="C44" s="500" t="s">
        <v>9</v>
      </c>
      <c r="D44" s="497" t="s">
        <v>251</v>
      </c>
    </row>
    <row r="45" spans="2:4" s="147" customFormat="1">
      <c r="B45" s="698"/>
      <c r="C45" s="702" t="s">
        <v>26</v>
      </c>
      <c r="D45" s="508" t="s">
        <v>252</v>
      </c>
    </row>
    <row r="46" spans="2:4" s="147" customFormat="1">
      <c r="B46" s="698"/>
      <c r="C46" s="702"/>
      <c r="D46" s="509" t="s">
        <v>253</v>
      </c>
    </row>
    <row r="47" spans="2:4" s="147" customFormat="1">
      <c r="B47" s="698"/>
      <c r="C47" s="702"/>
      <c r="D47" s="507" t="s">
        <v>254</v>
      </c>
    </row>
    <row r="48" spans="2:4" s="147" customFormat="1" ht="22.5">
      <c r="B48" s="698"/>
      <c r="C48" s="500" t="s">
        <v>20</v>
      </c>
      <c r="D48" s="498" t="s">
        <v>255</v>
      </c>
    </row>
    <row r="49" spans="2:4" s="147" customFormat="1" ht="45.75" customHeight="1">
      <c r="B49" s="698"/>
      <c r="C49" s="701" t="s">
        <v>11</v>
      </c>
      <c r="D49" s="501" t="s">
        <v>256</v>
      </c>
    </row>
    <row r="50" spans="2:4" s="147" customFormat="1" ht="54" customHeight="1">
      <c r="B50" s="698"/>
      <c r="C50" s="701"/>
      <c r="D50" s="506" t="s">
        <v>257</v>
      </c>
    </row>
    <row r="51" spans="2:4" s="147" customFormat="1">
      <c r="B51" s="698"/>
      <c r="C51" s="701"/>
      <c r="D51" s="509" t="s">
        <v>435</v>
      </c>
    </row>
    <row r="52" spans="2:4" s="147" customFormat="1">
      <c r="B52" s="698"/>
      <c r="C52" s="701"/>
      <c r="D52" s="507" t="s">
        <v>258</v>
      </c>
    </row>
    <row r="53" spans="2:4" s="147" customFormat="1">
      <c r="B53" s="200"/>
      <c r="C53" s="491"/>
      <c r="D53" s="200"/>
    </row>
    <row r="54" spans="2:4" s="147" customFormat="1">
      <c r="B54" s="68" t="s">
        <v>434</v>
      </c>
      <c r="C54" s="491"/>
      <c r="D54" s="200"/>
    </row>
    <row r="55" spans="2:4" s="147" customFormat="1">
      <c r="C55" s="169"/>
    </row>
    <row r="56" spans="2:4" s="147" customFormat="1">
      <c r="C56" s="169"/>
    </row>
    <row r="57" spans="2:4" s="147" customFormat="1">
      <c r="C57" s="169"/>
    </row>
    <row r="58" spans="2:4" s="147" customFormat="1">
      <c r="C58" s="169"/>
    </row>
    <row r="59" spans="2:4" s="147" customFormat="1">
      <c r="C59" s="169"/>
    </row>
    <row r="60" spans="2:4" s="147" customFormat="1">
      <c r="C60" s="169"/>
    </row>
    <row r="61" spans="2:4" s="147" customFormat="1">
      <c r="C61" s="169"/>
    </row>
    <row r="62" spans="2:4" s="147" customFormat="1">
      <c r="C62" s="169"/>
    </row>
    <row r="63" spans="2:4" s="147" customFormat="1">
      <c r="C63" s="169"/>
    </row>
    <row r="64" spans="2:4" s="147" customFormat="1">
      <c r="C64" s="169"/>
    </row>
    <row r="65" spans="3:3" s="147" customFormat="1">
      <c r="C65" s="169"/>
    </row>
    <row r="66" spans="3:3" s="147" customFormat="1">
      <c r="C66" s="169"/>
    </row>
    <row r="67" spans="3:3" s="147" customFormat="1">
      <c r="C67" s="169"/>
    </row>
    <row r="68" spans="3:3" s="147" customFormat="1">
      <c r="C68" s="169"/>
    </row>
    <row r="69" spans="3:3" s="147" customFormat="1">
      <c r="C69" s="169"/>
    </row>
    <row r="70" spans="3:3" s="147" customFormat="1">
      <c r="C70" s="169"/>
    </row>
    <row r="71" spans="3:3" s="147" customFormat="1">
      <c r="C71" s="169"/>
    </row>
    <row r="72" spans="3:3" s="147" customFormat="1">
      <c r="C72" s="169"/>
    </row>
    <row r="73" spans="3:3" s="147" customFormat="1">
      <c r="C73" s="169"/>
    </row>
    <row r="74" spans="3:3" s="147" customFormat="1">
      <c r="C74" s="169"/>
    </row>
    <row r="75" spans="3:3" s="147" customFormat="1">
      <c r="C75" s="169"/>
    </row>
    <row r="76" spans="3:3" s="147" customFormat="1">
      <c r="C76" s="169"/>
    </row>
    <row r="77" spans="3:3" s="147" customFormat="1">
      <c r="C77" s="169"/>
    </row>
    <row r="78" spans="3:3" s="147" customFormat="1">
      <c r="C78" s="169"/>
    </row>
    <row r="79" spans="3:3" s="147" customFormat="1">
      <c r="C79" s="169"/>
    </row>
    <row r="80" spans="3:3" s="147" customFormat="1">
      <c r="C80" s="169"/>
    </row>
    <row r="81" spans="3:3" s="147" customFormat="1">
      <c r="C81" s="169"/>
    </row>
    <row r="82" spans="3:3" s="147" customFormat="1">
      <c r="C82" s="169"/>
    </row>
    <row r="83" spans="3:3" s="147" customFormat="1">
      <c r="C83" s="169"/>
    </row>
    <row r="84" spans="3:3" s="147" customFormat="1">
      <c r="C84" s="169"/>
    </row>
    <row r="85" spans="3:3" s="147" customFormat="1">
      <c r="C85" s="169"/>
    </row>
    <row r="86" spans="3:3" s="147" customFormat="1">
      <c r="C86" s="169"/>
    </row>
    <row r="87" spans="3:3" s="147" customFormat="1">
      <c r="C87" s="169"/>
    </row>
    <row r="88" spans="3:3" s="147" customFormat="1">
      <c r="C88" s="169"/>
    </row>
    <row r="89" spans="3:3" s="147" customFormat="1">
      <c r="C89" s="169"/>
    </row>
    <row r="90" spans="3:3" s="147" customFormat="1">
      <c r="C90" s="169"/>
    </row>
    <row r="91" spans="3:3" s="147" customFormat="1">
      <c r="C91" s="169"/>
    </row>
    <row r="92" spans="3:3" s="147" customFormat="1">
      <c r="C92" s="169"/>
    </row>
    <row r="93" spans="3:3" s="147" customFormat="1">
      <c r="C93" s="169"/>
    </row>
    <row r="94" spans="3:3" s="147" customFormat="1">
      <c r="C94" s="169"/>
    </row>
    <row r="95" spans="3:3" s="147" customFormat="1">
      <c r="C95" s="169"/>
    </row>
    <row r="96" spans="3:3" s="147" customFormat="1">
      <c r="C96" s="169"/>
    </row>
    <row r="97" spans="3:3" s="147" customFormat="1">
      <c r="C97" s="169"/>
    </row>
    <row r="98" spans="3:3" s="147" customFormat="1">
      <c r="C98" s="169"/>
    </row>
    <row r="99" spans="3:3" s="147" customFormat="1">
      <c r="C99" s="169"/>
    </row>
    <row r="100" spans="3:3" s="147" customFormat="1">
      <c r="C100" s="169"/>
    </row>
    <row r="101" spans="3:3" s="147" customFormat="1">
      <c r="C101" s="169"/>
    </row>
    <row r="102" spans="3:3" s="147" customFormat="1">
      <c r="C102" s="169"/>
    </row>
    <row r="103" spans="3:3" s="147" customFormat="1">
      <c r="C103" s="169"/>
    </row>
    <row r="104" spans="3:3" s="147" customFormat="1">
      <c r="C104" s="169"/>
    </row>
    <row r="105" spans="3:3" s="147" customFormat="1">
      <c r="C105" s="169"/>
    </row>
    <row r="106" spans="3:3" s="147" customFormat="1">
      <c r="C106" s="169"/>
    </row>
    <row r="107" spans="3:3" s="147" customFormat="1">
      <c r="C107" s="169"/>
    </row>
    <row r="108" spans="3:3" s="147" customFormat="1">
      <c r="C108" s="169"/>
    </row>
    <row r="109" spans="3:3" s="147" customFormat="1">
      <c r="C109" s="169"/>
    </row>
    <row r="110" spans="3:3" s="147" customFormat="1">
      <c r="C110" s="169"/>
    </row>
    <row r="111" spans="3:3" s="147" customFormat="1">
      <c r="C111" s="169"/>
    </row>
    <row r="112" spans="3:3" s="147" customFormat="1">
      <c r="C112" s="169"/>
    </row>
    <row r="113" spans="3:3" s="147" customFormat="1">
      <c r="C113" s="169"/>
    </row>
    <row r="114" spans="3:3" s="147" customFormat="1">
      <c r="C114" s="169"/>
    </row>
    <row r="115" spans="3:3" s="147" customFormat="1">
      <c r="C115" s="169"/>
    </row>
    <row r="116" spans="3:3" s="147" customFormat="1">
      <c r="C116" s="169"/>
    </row>
    <row r="117" spans="3:3" s="147" customFormat="1">
      <c r="C117" s="169"/>
    </row>
    <row r="118" spans="3:3" s="147" customFormat="1">
      <c r="C118" s="169"/>
    </row>
    <row r="119" spans="3:3" s="147" customFormat="1">
      <c r="C119" s="169"/>
    </row>
    <row r="120" spans="3:3" s="147" customFormat="1">
      <c r="C120" s="169"/>
    </row>
    <row r="121" spans="3:3" s="147" customFormat="1">
      <c r="C121" s="169"/>
    </row>
    <row r="122" spans="3:3" s="147" customFormat="1">
      <c r="C122" s="169"/>
    </row>
    <row r="123" spans="3:3" s="147" customFormat="1">
      <c r="C123" s="169"/>
    </row>
    <row r="124" spans="3:3" s="147" customFormat="1">
      <c r="C124" s="169"/>
    </row>
    <row r="125" spans="3:3" s="147" customFormat="1">
      <c r="C125" s="169"/>
    </row>
    <row r="126" spans="3:3" s="147" customFormat="1">
      <c r="C126" s="169"/>
    </row>
    <row r="127" spans="3:3" s="147" customFormat="1">
      <c r="C127" s="169"/>
    </row>
    <row r="128" spans="3:3" s="147" customFormat="1">
      <c r="C128" s="169"/>
    </row>
    <row r="129" spans="3:3" s="147" customFormat="1">
      <c r="C129" s="169"/>
    </row>
    <row r="130" spans="3:3" s="147" customFormat="1">
      <c r="C130" s="169"/>
    </row>
    <row r="131" spans="3:3" s="147" customFormat="1">
      <c r="C131" s="169"/>
    </row>
    <row r="132" spans="3:3" s="147" customFormat="1">
      <c r="C132" s="169"/>
    </row>
    <row r="133" spans="3:3" s="147" customFormat="1">
      <c r="C133" s="169"/>
    </row>
    <row r="134" spans="3:3" s="147" customFormat="1">
      <c r="C134" s="169"/>
    </row>
    <row r="135" spans="3:3" s="147" customFormat="1">
      <c r="C135" s="169"/>
    </row>
    <row r="136" spans="3:3" s="147" customFormat="1">
      <c r="C136" s="169"/>
    </row>
    <row r="137" spans="3:3" s="147" customFormat="1">
      <c r="C137" s="169"/>
    </row>
    <row r="138" spans="3:3" s="147" customFormat="1">
      <c r="C138" s="169"/>
    </row>
    <row r="139" spans="3:3" s="147" customFormat="1">
      <c r="C139" s="169"/>
    </row>
    <row r="140" spans="3:3" s="147" customFormat="1">
      <c r="C140" s="169"/>
    </row>
    <row r="141" spans="3:3" s="147" customFormat="1">
      <c r="C141" s="169"/>
    </row>
    <row r="142" spans="3:3" s="147" customFormat="1">
      <c r="C142" s="169"/>
    </row>
    <row r="143" spans="3:3" s="147" customFormat="1">
      <c r="C143" s="169"/>
    </row>
    <row r="144" spans="3:3" s="147" customFormat="1">
      <c r="C144" s="169"/>
    </row>
    <row r="145" spans="3:3" s="147" customFormat="1">
      <c r="C145" s="169"/>
    </row>
    <row r="146" spans="3:3" s="147" customFormat="1">
      <c r="C146" s="169"/>
    </row>
    <row r="147" spans="3:3" s="147" customFormat="1">
      <c r="C147" s="169"/>
    </row>
    <row r="148" spans="3:3" s="147" customFormat="1">
      <c r="C148" s="169"/>
    </row>
    <row r="149" spans="3:3" s="147" customFormat="1">
      <c r="C149" s="169"/>
    </row>
    <row r="150" spans="3:3" s="147" customFormat="1">
      <c r="C150" s="169"/>
    </row>
    <row r="151" spans="3:3" s="147" customFormat="1">
      <c r="C151" s="169"/>
    </row>
    <row r="152" spans="3:3" s="147" customFormat="1">
      <c r="C152" s="169"/>
    </row>
    <row r="153" spans="3:3" s="147" customFormat="1">
      <c r="C153" s="169"/>
    </row>
    <row r="154" spans="3:3" s="147" customFormat="1">
      <c r="C154" s="169"/>
    </row>
    <row r="155" spans="3:3" s="147" customFormat="1">
      <c r="C155" s="169"/>
    </row>
    <row r="156" spans="3:3" s="147" customFormat="1">
      <c r="C156" s="169"/>
    </row>
    <row r="157" spans="3:3" s="147" customFormat="1">
      <c r="C157" s="169"/>
    </row>
    <row r="158" spans="3:3" s="147" customFormat="1">
      <c r="C158" s="169"/>
    </row>
    <row r="159" spans="3:3" s="147" customFormat="1">
      <c r="C159" s="169"/>
    </row>
    <row r="160" spans="3:3" s="147" customFormat="1">
      <c r="C160" s="169"/>
    </row>
    <row r="161" spans="3:3" s="147" customFormat="1">
      <c r="C161" s="169"/>
    </row>
    <row r="162" spans="3:3" s="147" customFormat="1">
      <c r="C162" s="169"/>
    </row>
    <row r="163" spans="3:3" s="147" customFormat="1">
      <c r="C163" s="169"/>
    </row>
    <row r="164" spans="3:3" s="147" customFormat="1">
      <c r="C164" s="169"/>
    </row>
    <row r="165" spans="3:3" s="147" customFormat="1">
      <c r="C165" s="169"/>
    </row>
    <row r="166" spans="3:3" s="147" customFormat="1">
      <c r="C166" s="169"/>
    </row>
    <row r="167" spans="3:3" s="147" customFormat="1">
      <c r="C167" s="169"/>
    </row>
    <row r="168" spans="3:3" s="147" customFormat="1">
      <c r="C168" s="169"/>
    </row>
    <row r="169" spans="3:3" s="147" customFormat="1">
      <c r="C169" s="169"/>
    </row>
    <row r="170" spans="3:3" s="147" customFormat="1">
      <c r="C170" s="169"/>
    </row>
    <row r="171" spans="3:3" s="147" customFormat="1">
      <c r="C171" s="169"/>
    </row>
    <row r="172" spans="3:3" s="147" customFormat="1">
      <c r="C172" s="169"/>
    </row>
    <row r="173" spans="3:3" s="147" customFormat="1">
      <c r="C173" s="169"/>
    </row>
    <row r="174" spans="3:3" s="147" customFormat="1">
      <c r="C174" s="169"/>
    </row>
    <row r="175" spans="3:3" s="147" customFormat="1">
      <c r="C175" s="169"/>
    </row>
    <row r="176" spans="3:3" s="147" customFormat="1">
      <c r="C176" s="169"/>
    </row>
    <row r="177" spans="3:3" s="147" customFormat="1">
      <c r="C177" s="169"/>
    </row>
    <row r="178" spans="3:3" s="147" customFormat="1">
      <c r="C178" s="169"/>
    </row>
    <row r="179" spans="3:3" s="147" customFormat="1">
      <c r="C179" s="169"/>
    </row>
    <row r="180" spans="3:3" s="147" customFormat="1">
      <c r="C180" s="169"/>
    </row>
    <row r="181" spans="3:3" s="147" customFormat="1">
      <c r="C181" s="169"/>
    </row>
    <row r="182" spans="3:3" s="147" customFormat="1">
      <c r="C182" s="169"/>
    </row>
    <row r="183" spans="3:3" s="147" customFormat="1">
      <c r="C183" s="169"/>
    </row>
    <row r="184" spans="3:3" s="147" customFormat="1">
      <c r="C184" s="169"/>
    </row>
    <row r="185" spans="3:3" s="147" customFormat="1">
      <c r="C185" s="169"/>
    </row>
    <row r="186" spans="3:3" s="147" customFormat="1">
      <c r="C186" s="169"/>
    </row>
    <row r="187" spans="3:3" s="147" customFormat="1">
      <c r="C187" s="169"/>
    </row>
    <row r="188" spans="3:3" s="147" customFormat="1">
      <c r="C188" s="169"/>
    </row>
    <row r="189" spans="3:3" s="147" customFormat="1">
      <c r="C189" s="169"/>
    </row>
    <row r="190" spans="3:3" s="147" customFormat="1">
      <c r="C190" s="169"/>
    </row>
    <row r="191" spans="3:3" s="147" customFormat="1">
      <c r="C191" s="169"/>
    </row>
    <row r="192" spans="3:3" s="147" customFormat="1">
      <c r="C192" s="169"/>
    </row>
    <row r="193" spans="3:3" s="147" customFormat="1">
      <c r="C193" s="169"/>
    </row>
    <row r="194" spans="3:3" s="147" customFormat="1">
      <c r="C194" s="169"/>
    </row>
    <row r="195" spans="3:3" s="147" customFormat="1">
      <c r="C195" s="169"/>
    </row>
    <row r="196" spans="3:3" s="147" customFormat="1">
      <c r="C196" s="169"/>
    </row>
    <row r="197" spans="3:3" s="147" customFormat="1">
      <c r="C197" s="169"/>
    </row>
    <row r="198" spans="3:3" s="147" customFormat="1">
      <c r="C198" s="169"/>
    </row>
    <row r="199" spans="3:3" s="147" customFormat="1">
      <c r="C199" s="169"/>
    </row>
    <row r="200" spans="3:3" s="147" customFormat="1">
      <c r="C200" s="169"/>
    </row>
    <row r="201" spans="3:3" s="147" customFormat="1">
      <c r="C201" s="169"/>
    </row>
    <row r="202" spans="3:3" s="147" customFormat="1">
      <c r="C202" s="169"/>
    </row>
    <row r="203" spans="3:3" s="147" customFormat="1">
      <c r="C203" s="169"/>
    </row>
    <row r="204" spans="3:3" s="147" customFormat="1">
      <c r="C204" s="169"/>
    </row>
    <row r="205" spans="3:3" s="147" customFormat="1">
      <c r="C205" s="169"/>
    </row>
    <row r="206" spans="3:3" s="147" customFormat="1">
      <c r="C206" s="169"/>
    </row>
    <row r="207" spans="3:3" s="147" customFormat="1">
      <c r="C207" s="169"/>
    </row>
    <row r="208" spans="3:3" s="147" customFormat="1">
      <c r="C208" s="169"/>
    </row>
    <row r="209" spans="3:3" s="147" customFormat="1">
      <c r="C209" s="169"/>
    </row>
    <row r="210" spans="3:3" s="147" customFormat="1">
      <c r="C210" s="169"/>
    </row>
    <row r="211" spans="3:3" s="147" customFormat="1">
      <c r="C211" s="169"/>
    </row>
    <row r="212" spans="3:3" s="147" customFormat="1">
      <c r="C212" s="169"/>
    </row>
    <row r="213" spans="3:3" s="147" customFormat="1">
      <c r="C213" s="169"/>
    </row>
    <row r="214" spans="3:3" s="147" customFormat="1">
      <c r="C214" s="169"/>
    </row>
    <row r="215" spans="3:3" s="147" customFormat="1">
      <c r="C215" s="169"/>
    </row>
    <row r="216" spans="3:3" s="147" customFormat="1">
      <c r="C216" s="169"/>
    </row>
    <row r="217" spans="3:3" s="147" customFormat="1">
      <c r="C217" s="169"/>
    </row>
    <row r="218" spans="3:3" s="147" customFormat="1">
      <c r="C218" s="169"/>
    </row>
    <row r="219" spans="3:3" s="147" customFormat="1">
      <c r="C219" s="169"/>
    </row>
    <row r="220" spans="3:3" s="147" customFormat="1">
      <c r="C220" s="169"/>
    </row>
    <row r="221" spans="3:3" s="147" customFormat="1">
      <c r="C221" s="169"/>
    </row>
    <row r="222" spans="3:3" s="147" customFormat="1">
      <c r="C222" s="169"/>
    </row>
    <row r="223" spans="3:3" s="147" customFormat="1">
      <c r="C223" s="169"/>
    </row>
    <row r="224" spans="3:3" s="147" customFormat="1">
      <c r="C224" s="169"/>
    </row>
    <row r="225" spans="3:3" s="147" customFormat="1">
      <c r="C225" s="169"/>
    </row>
    <row r="226" spans="3:3" s="147" customFormat="1">
      <c r="C226" s="169"/>
    </row>
    <row r="227" spans="3:3" s="147" customFormat="1">
      <c r="C227" s="169"/>
    </row>
    <row r="228" spans="3:3" s="147" customFormat="1">
      <c r="C228" s="169"/>
    </row>
    <row r="229" spans="3:3" s="147" customFormat="1">
      <c r="C229" s="169"/>
    </row>
    <row r="230" spans="3:3" s="147" customFormat="1">
      <c r="C230" s="169"/>
    </row>
    <row r="231" spans="3:3" s="147" customFormat="1">
      <c r="C231" s="169"/>
    </row>
    <row r="232" spans="3:3" s="147" customFormat="1">
      <c r="C232" s="169"/>
    </row>
    <row r="233" spans="3:3" s="147" customFormat="1">
      <c r="C233" s="169"/>
    </row>
    <row r="234" spans="3:3" s="147" customFormat="1">
      <c r="C234" s="169"/>
    </row>
    <row r="235" spans="3:3" s="147" customFormat="1">
      <c r="C235" s="169"/>
    </row>
    <row r="236" spans="3:3" s="147" customFormat="1">
      <c r="C236" s="169"/>
    </row>
    <row r="237" spans="3:3" s="147" customFormat="1">
      <c r="C237" s="169"/>
    </row>
    <row r="238" spans="3:3" s="147" customFormat="1">
      <c r="C238" s="169"/>
    </row>
    <row r="239" spans="3:3" s="147" customFormat="1">
      <c r="C239" s="169"/>
    </row>
    <row r="240" spans="3:3" s="147" customFormat="1">
      <c r="C240" s="169"/>
    </row>
    <row r="241" spans="3:3" s="147" customFormat="1">
      <c r="C241" s="169"/>
    </row>
    <row r="242" spans="3:3" s="147" customFormat="1">
      <c r="C242" s="169"/>
    </row>
    <row r="243" spans="3:3" s="147" customFormat="1">
      <c r="C243" s="169"/>
    </row>
    <row r="244" spans="3:3" s="147" customFormat="1">
      <c r="C244" s="169"/>
    </row>
    <row r="245" spans="3:3" s="147" customFormat="1">
      <c r="C245" s="169"/>
    </row>
    <row r="246" spans="3:3" s="147" customFormat="1">
      <c r="C246" s="169"/>
    </row>
    <row r="247" spans="3:3" s="147" customFormat="1">
      <c r="C247" s="169"/>
    </row>
    <row r="248" spans="3:3" s="147" customFormat="1">
      <c r="C248" s="169"/>
    </row>
    <row r="249" spans="3:3" s="147" customFormat="1">
      <c r="C249" s="169"/>
    </row>
    <row r="250" spans="3:3" s="147" customFormat="1">
      <c r="C250" s="169"/>
    </row>
    <row r="251" spans="3:3" s="147" customFormat="1">
      <c r="C251" s="169"/>
    </row>
    <row r="252" spans="3:3" s="147" customFormat="1">
      <c r="C252" s="169"/>
    </row>
    <row r="253" spans="3:3" s="147" customFormat="1">
      <c r="C253" s="169"/>
    </row>
    <row r="254" spans="3:3" s="147" customFormat="1">
      <c r="C254" s="169"/>
    </row>
    <row r="255" spans="3:3" s="147" customFormat="1">
      <c r="C255" s="169"/>
    </row>
    <row r="256" spans="3:3" s="147" customFormat="1">
      <c r="C256" s="169"/>
    </row>
    <row r="257" spans="3:3" s="147" customFormat="1">
      <c r="C257" s="169"/>
    </row>
    <row r="258" spans="3:3" s="147" customFormat="1">
      <c r="C258" s="169"/>
    </row>
    <row r="259" spans="3:3" s="147" customFormat="1">
      <c r="C259" s="169"/>
    </row>
    <row r="260" spans="3:3" s="147" customFormat="1">
      <c r="C260" s="169"/>
    </row>
    <row r="261" spans="3:3" s="147" customFormat="1">
      <c r="C261" s="169"/>
    </row>
    <row r="262" spans="3:3" s="147" customFormat="1">
      <c r="C262" s="169"/>
    </row>
    <row r="263" spans="3:3" s="147" customFormat="1">
      <c r="C263" s="169"/>
    </row>
    <row r="264" spans="3:3" s="147" customFormat="1">
      <c r="C264" s="169"/>
    </row>
    <row r="265" spans="3:3" s="147" customFormat="1">
      <c r="C265" s="169"/>
    </row>
    <row r="266" spans="3:3" s="147" customFormat="1">
      <c r="C266" s="169"/>
    </row>
    <row r="267" spans="3:3" s="147" customFormat="1">
      <c r="C267" s="169"/>
    </row>
    <row r="268" spans="3:3" s="147" customFormat="1">
      <c r="C268" s="169"/>
    </row>
    <row r="269" spans="3:3" s="147" customFormat="1">
      <c r="C269" s="169"/>
    </row>
    <row r="270" spans="3:3" s="147" customFormat="1">
      <c r="C270" s="169"/>
    </row>
    <row r="271" spans="3:3" s="147" customFormat="1">
      <c r="C271" s="169"/>
    </row>
    <row r="272" spans="3:3" s="147" customFormat="1">
      <c r="C272" s="169"/>
    </row>
    <row r="273" spans="3:3" s="147" customFormat="1">
      <c r="C273" s="169"/>
    </row>
    <row r="274" spans="3:3" s="147" customFormat="1">
      <c r="C274" s="169"/>
    </row>
    <row r="275" spans="3:3" s="147" customFormat="1">
      <c r="C275" s="169"/>
    </row>
    <row r="276" spans="3:3" s="147" customFormat="1">
      <c r="C276" s="169"/>
    </row>
    <row r="277" spans="3:3" s="147" customFormat="1">
      <c r="C277" s="169"/>
    </row>
    <row r="278" spans="3:3" s="147" customFormat="1">
      <c r="C278" s="169"/>
    </row>
    <row r="279" spans="3:3" s="147" customFormat="1">
      <c r="C279" s="169"/>
    </row>
    <row r="280" spans="3:3" s="147" customFormat="1">
      <c r="C280" s="169"/>
    </row>
    <row r="281" spans="3:3" s="147" customFormat="1">
      <c r="C281" s="169"/>
    </row>
    <row r="282" spans="3:3" s="147" customFormat="1">
      <c r="C282" s="169"/>
    </row>
    <row r="283" spans="3:3" s="147" customFormat="1">
      <c r="C283" s="169"/>
    </row>
    <row r="284" spans="3:3" s="147" customFormat="1">
      <c r="C284" s="169"/>
    </row>
    <row r="285" spans="3:3" s="147" customFormat="1">
      <c r="C285" s="169"/>
    </row>
    <row r="286" spans="3:3" s="147" customFormat="1">
      <c r="C286" s="169"/>
    </row>
    <row r="287" spans="3:3" s="147" customFormat="1">
      <c r="C287" s="169"/>
    </row>
    <row r="288" spans="3:3" s="147" customFormat="1">
      <c r="C288" s="169"/>
    </row>
    <row r="289" spans="3:3" s="147" customFormat="1">
      <c r="C289" s="169"/>
    </row>
    <row r="290" spans="3:3" s="147" customFormat="1">
      <c r="C290" s="169"/>
    </row>
    <row r="291" spans="3:3" s="147" customFormat="1">
      <c r="C291" s="169"/>
    </row>
    <row r="292" spans="3:3" s="147" customFormat="1">
      <c r="C292" s="169"/>
    </row>
    <row r="293" spans="3:3" s="147" customFormat="1">
      <c r="C293" s="169"/>
    </row>
    <row r="294" spans="3:3" s="147" customFormat="1">
      <c r="C294" s="169"/>
    </row>
    <row r="295" spans="3:3" s="147" customFormat="1">
      <c r="C295" s="169"/>
    </row>
    <row r="296" spans="3:3" s="147" customFormat="1">
      <c r="C296" s="169"/>
    </row>
    <row r="297" spans="3:3" s="147" customFormat="1">
      <c r="C297" s="169"/>
    </row>
    <row r="298" spans="3:3" s="147" customFormat="1">
      <c r="C298" s="169"/>
    </row>
    <row r="299" spans="3:3" s="147" customFormat="1">
      <c r="C299" s="169"/>
    </row>
    <row r="300" spans="3:3" s="147" customFormat="1">
      <c r="C300" s="169"/>
    </row>
    <row r="301" spans="3:3" s="147" customFormat="1">
      <c r="C301" s="169"/>
    </row>
    <row r="302" spans="3:3" s="147" customFormat="1">
      <c r="C302" s="169"/>
    </row>
    <row r="303" spans="3:3" s="147" customFormat="1">
      <c r="C303" s="169"/>
    </row>
    <row r="304" spans="3:3" s="147" customFormat="1">
      <c r="C304" s="169"/>
    </row>
    <row r="305" spans="3:3" s="147" customFormat="1">
      <c r="C305" s="169"/>
    </row>
    <row r="306" spans="3:3" s="147" customFormat="1">
      <c r="C306" s="169"/>
    </row>
    <row r="307" spans="3:3" s="147" customFormat="1">
      <c r="C307" s="169"/>
    </row>
    <row r="308" spans="3:3" s="147" customFormat="1">
      <c r="C308" s="169"/>
    </row>
    <row r="309" spans="3:3" s="147" customFormat="1">
      <c r="C309" s="169"/>
    </row>
    <row r="310" spans="3:3" s="147" customFormat="1">
      <c r="C310" s="169"/>
    </row>
    <row r="311" spans="3:3" s="147" customFormat="1">
      <c r="C311" s="169"/>
    </row>
    <row r="312" spans="3:3" s="147" customFormat="1">
      <c r="C312" s="169"/>
    </row>
    <row r="313" spans="3:3" s="147" customFormat="1">
      <c r="C313" s="169"/>
    </row>
    <row r="314" spans="3:3" s="147" customFormat="1">
      <c r="C314" s="169"/>
    </row>
    <row r="315" spans="3:3" s="147" customFormat="1">
      <c r="C315" s="169"/>
    </row>
    <row r="316" spans="3:3" s="147" customFormat="1">
      <c r="C316" s="169"/>
    </row>
    <row r="317" spans="3:3" s="147" customFormat="1">
      <c r="C317" s="169"/>
    </row>
    <row r="318" spans="3:3" s="147" customFormat="1">
      <c r="C318" s="169"/>
    </row>
    <row r="319" spans="3:3" s="147" customFormat="1">
      <c r="C319" s="169"/>
    </row>
    <row r="320" spans="3:3" s="147" customFormat="1">
      <c r="C320" s="169"/>
    </row>
    <row r="321" spans="3:3" s="147" customFormat="1">
      <c r="C321" s="169"/>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U84"/>
  <sheetViews>
    <sheetView workbookViewId="0"/>
  </sheetViews>
  <sheetFormatPr baseColWidth="10" defaultRowHeight="12.75"/>
  <cols>
    <col min="1" max="1" width="2.5703125" style="172" customWidth="1"/>
    <col min="2" max="2" width="17.5703125" style="172" customWidth="1"/>
    <col min="3" max="5" width="16.7109375" style="172" customWidth="1"/>
    <col min="6" max="21" width="11.42578125" style="173"/>
    <col min="22" max="16384" width="11.42578125" style="172"/>
  </cols>
  <sheetData>
    <row r="1" spans="1:10">
      <c r="A1" s="174"/>
      <c r="B1" s="174"/>
      <c r="C1" s="174"/>
      <c r="D1" s="174"/>
      <c r="E1" s="174"/>
      <c r="F1" s="141"/>
      <c r="G1" s="141"/>
    </row>
    <row r="2" spans="1:10" ht="15.95" customHeight="1">
      <c r="A2" s="174"/>
      <c r="B2" s="80" t="s">
        <v>421</v>
      </c>
      <c r="C2" s="80"/>
      <c r="D2" s="80"/>
      <c r="E2" s="80"/>
      <c r="F2" s="141"/>
    </row>
    <row r="3" spans="1:10" ht="15.95" customHeight="1">
      <c r="A3" s="174"/>
      <c r="B3" s="80" t="s">
        <v>428</v>
      </c>
      <c r="C3" s="80"/>
      <c r="D3" s="80"/>
      <c r="E3" s="80"/>
      <c r="F3" s="141"/>
      <c r="G3" s="184"/>
    </row>
    <row r="4" spans="1:10" ht="15.95" customHeight="1">
      <c r="A4" s="174"/>
      <c r="B4" s="80" t="s">
        <v>1</v>
      </c>
      <c r="D4" s="80"/>
      <c r="E4" s="80"/>
      <c r="F4" s="141"/>
      <c r="G4" s="184"/>
    </row>
    <row r="5" spans="1:10" ht="15.95" customHeight="1">
      <c r="A5" s="174"/>
      <c r="B5" s="69" t="s">
        <v>2</v>
      </c>
      <c r="C5" s="80"/>
      <c r="D5" s="80"/>
      <c r="E5" s="80"/>
      <c r="F5" s="141"/>
      <c r="G5" s="184"/>
    </row>
    <row r="6" spans="1:10" ht="15.95" customHeight="1">
      <c r="A6" s="174"/>
      <c r="B6" s="69"/>
      <c r="C6" s="80"/>
      <c r="D6" s="80"/>
      <c r="E6" s="80"/>
      <c r="F6" s="141"/>
      <c r="G6" s="184"/>
    </row>
    <row r="7" spans="1:10" ht="15.95" customHeight="1">
      <c r="A7" s="174"/>
      <c r="B7" s="642" t="s">
        <v>79</v>
      </c>
      <c r="C7" s="642" t="s">
        <v>261</v>
      </c>
      <c r="D7" s="642"/>
      <c r="E7" s="642" t="s">
        <v>260</v>
      </c>
      <c r="F7" s="141"/>
      <c r="G7" s="141"/>
    </row>
    <row r="8" spans="1:10" ht="15.95" customHeight="1">
      <c r="A8" s="174"/>
      <c r="B8" s="642"/>
      <c r="C8" s="389" t="s">
        <v>427</v>
      </c>
      <c r="D8" s="390">
        <v>2017</v>
      </c>
      <c r="E8" s="642"/>
      <c r="F8" s="141"/>
      <c r="G8" s="141"/>
    </row>
    <row r="9" spans="1:10" ht="15.95" customHeight="1">
      <c r="A9" s="174"/>
      <c r="B9" s="392" t="s">
        <v>11</v>
      </c>
      <c r="C9" s="393">
        <v>91617.987710000001</v>
      </c>
      <c r="D9" s="393">
        <f>CUADRO3!G8</f>
        <v>93747.34612765412</v>
      </c>
      <c r="E9" s="393">
        <f t="shared" ref="E9:E18" si="0">100*(D9-C9)/C9</f>
        <v>2.3241706905790314</v>
      </c>
      <c r="F9" s="182"/>
      <c r="G9" s="141"/>
      <c r="H9" s="141"/>
      <c r="I9" s="141"/>
      <c r="J9" s="141"/>
    </row>
    <row r="10" spans="1:10" ht="15.95" customHeight="1">
      <c r="A10" s="174"/>
      <c r="B10" s="392" t="s">
        <v>12</v>
      </c>
      <c r="C10" s="393">
        <v>48311.886169999998</v>
      </c>
      <c r="D10" s="393">
        <f>CUADRO3!G9</f>
        <v>48276.843872468351</v>
      </c>
      <c r="E10" s="393">
        <f t="shared" si="0"/>
        <v>-7.2533490843930154E-2</v>
      </c>
      <c r="F10" s="182"/>
      <c r="G10" s="141"/>
      <c r="H10" s="141"/>
      <c r="I10" s="141"/>
      <c r="J10" s="141"/>
    </row>
    <row r="11" spans="1:10" ht="15.95" customHeight="1">
      <c r="A11" s="174"/>
      <c r="B11" s="392" t="s">
        <v>13</v>
      </c>
      <c r="C11" s="393">
        <v>74700.982529999994</v>
      </c>
      <c r="D11" s="393">
        <f>CUADRO3!G10</f>
        <v>77470.382540120016</v>
      </c>
      <c r="E11" s="393">
        <f t="shared" si="0"/>
        <v>3.7073140356725935</v>
      </c>
      <c r="F11" s="182"/>
      <c r="G11" s="141"/>
      <c r="H11" s="141"/>
      <c r="I11" s="141"/>
      <c r="J11" s="141"/>
    </row>
    <row r="12" spans="1:10" ht="15.95" customHeight="1">
      <c r="A12" s="174"/>
      <c r="B12" s="392" t="s">
        <v>82</v>
      </c>
      <c r="C12" s="393">
        <v>77264.253890000007</v>
      </c>
      <c r="D12" s="393">
        <f>CUADRO3!G11</f>
        <v>80825.904912209327</v>
      </c>
      <c r="E12" s="393">
        <f t="shared" si="0"/>
        <v>4.6097009197551957</v>
      </c>
      <c r="F12" s="182"/>
      <c r="G12" s="141"/>
      <c r="H12" s="141"/>
      <c r="I12" s="141"/>
      <c r="J12" s="141"/>
    </row>
    <row r="13" spans="1:10" ht="15.95" customHeight="1">
      <c r="A13" s="174"/>
      <c r="B13" s="392" t="s">
        <v>15</v>
      </c>
      <c r="C13" s="393">
        <v>16439.802780000002</v>
      </c>
      <c r="D13" s="393">
        <f>CUADRO3!G12</f>
        <v>18340.128561065598</v>
      </c>
      <c r="E13" s="393">
        <f t="shared" si="0"/>
        <v>11.559297921611659</v>
      </c>
      <c r="F13" s="182"/>
      <c r="G13" s="141"/>
      <c r="H13" s="141"/>
      <c r="I13" s="141"/>
      <c r="J13" s="141"/>
    </row>
    <row r="14" spans="1:10" ht="15.95" customHeight="1">
      <c r="A14" s="174"/>
      <c r="B14" s="392" t="s">
        <v>16</v>
      </c>
      <c r="C14" s="393">
        <v>2108.5819299999998</v>
      </c>
      <c r="D14" s="393">
        <f>CUADRO3!G13</f>
        <v>3117.9810468049996</v>
      </c>
      <c r="E14" s="393">
        <f t="shared" si="0"/>
        <v>47.870993412383065</v>
      </c>
      <c r="F14" s="182"/>
      <c r="G14" s="141"/>
      <c r="H14" s="141"/>
      <c r="I14" s="141"/>
      <c r="J14" s="141"/>
    </row>
    <row r="15" spans="1:10" ht="15.95" customHeight="1">
      <c r="A15" s="174"/>
      <c r="B15" s="392" t="s">
        <v>17</v>
      </c>
      <c r="C15" s="393">
        <v>2269.4017199999998</v>
      </c>
      <c r="D15" s="393">
        <f>CUADRO3!G14</f>
        <v>3366.6469038524378</v>
      </c>
      <c r="E15" s="393">
        <f t="shared" si="0"/>
        <v>48.349535218138378</v>
      </c>
      <c r="F15" s="182"/>
      <c r="G15" s="141"/>
      <c r="H15" s="141"/>
      <c r="I15" s="141"/>
      <c r="J15" s="141"/>
    </row>
    <row r="16" spans="1:10" ht="15.95" customHeight="1">
      <c r="A16" s="174"/>
      <c r="B16" s="392" t="s">
        <v>18</v>
      </c>
      <c r="C16" s="393">
        <v>895.07416000000001</v>
      </c>
      <c r="D16" s="393">
        <f>CUADRO3!G15</f>
        <v>923.39898263236478</v>
      </c>
      <c r="E16" s="393">
        <f>100*(D16-C16)/C16</f>
        <v>3.1645224382708994</v>
      </c>
      <c r="F16" s="182"/>
      <c r="G16" s="141"/>
      <c r="H16" s="141"/>
      <c r="I16" s="141"/>
      <c r="J16" s="141"/>
    </row>
    <row r="17" spans="1:10" ht="15.95" customHeight="1">
      <c r="A17" s="174"/>
      <c r="B17" s="392" t="s">
        <v>433</v>
      </c>
      <c r="C17" s="393" t="s">
        <v>103</v>
      </c>
      <c r="D17" s="393">
        <f>+'Balance de energía'!K3</f>
        <v>548.67999999999995</v>
      </c>
      <c r="E17" s="393">
        <v>100</v>
      </c>
      <c r="F17" s="182"/>
      <c r="G17" s="141"/>
      <c r="H17" s="141"/>
      <c r="I17" s="141"/>
      <c r="J17" s="141"/>
    </row>
    <row r="18" spans="1:10" ht="15.95" customHeight="1">
      <c r="A18" s="174"/>
      <c r="B18" s="48" t="s">
        <v>96</v>
      </c>
      <c r="C18" s="391">
        <f>SUM(C9:C17)</f>
        <v>313607.97089000006</v>
      </c>
      <c r="D18" s="391">
        <f>SUM(D9:D17)</f>
        <v>326617.31294680724</v>
      </c>
      <c r="E18" s="58">
        <f t="shared" si="0"/>
        <v>4.1482816970141032</v>
      </c>
      <c r="F18" s="141"/>
      <c r="G18" s="141"/>
      <c r="H18" s="176"/>
      <c r="I18" s="141"/>
      <c r="J18" s="141"/>
    </row>
    <row r="19" spans="1:10">
      <c r="A19" s="174"/>
      <c r="B19" s="181"/>
      <c r="C19" s="181"/>
      <c r="D19" s="181"/>
      <c r="E19" s="181"/>
      <c r="F19" s="181"/>
      <c r="G19" s="181"/>
      <c r="H19" s="141"/>
      <c r="I19" s="141"/>
      <c r="J19" s="141"/>
    </row>
    <row r="20" spans="1:10">
      <c r="A20" s="174"/>
      <c r="B20" s="68"/>
      <c r="C20" s="178"/>
      <c r="D20" s="180"/>
      <c r="E20" s="178"/>
      <c r="F20" s="141"/>
      <c r="G20" s="176"/>
      <c r="H20" s="141"/>
      <c r="I20" s="141"/>
      <c r="J20" s="141"/>
    </row>
    <row r="21" spans="1:10" ht="12.75" customHeight="1">
      <c r="A21" s="174"/>
      <c r="B21" s="68" t="s">
        <v>438</v>
      </c>
      <c r="C21" s="179"/>
      <c r="D21" s="179"/>
      <c r="E21" s="179"/>
      <c r="F21" s="141"/>
      <c r="G21" s="176"/>
      <c r="H21" s="141"/>
      <c r="I21" s="141"/>
      <c r="J21" s="141"/>
    </row>
    <row r="22" spans="1:10">
      <c r="A22" s="174"/>
      <c r="B22" s="68" t="s">
        <v>439</v>
      </c>
      <c r="C22" s="178"/>
      <c r="D22" s="178"/>
      <c r="E22" s="178"/>
      <c r="F22" s="141"/>
      <c r="G22" s="176"/>
      <c r="H22" s="141"/>
      <c r="I22" s="141"/>
      <c r="J22" s="141"/>
    </row>
    <row r="23" spans="1:10">
      <c r="A23" s="174"/>
      <c r="B23" s="68" t="s">
        <v>440</v>
      </c>
      <c r="C23" s="178"/>
      <c r="D23" s="178"/>
      <c r="E23" s="178"/>
      <c r="F23" s="141"/>
      <c r="G23" s="176"/>
      <c r="H23" s="141"/>
      <c r="I23" s="141"/>
      <c r="J23" s="141"/>
    </row>
    <row r="24" spans="1:10">
      <c r="A24" s="174"/>
      <c r="B24" s="68" t="s">
        <v>259</v>
      </c>
      <c r="C24" s="177"/>
      <c r="D24" s="177"/>
      <c r="E24" s="177"/>
      <c r="F24" s="141"/>
      <c r="G24" s="176"/>
      <c r="H24" s="141"/>
      <c r="I24" s="141"/>
      <c r="J24" s="141"/>
    </row>
    <row r="25" spans="1:10">
      <c r="A25" s="174"/>
      <c r="B25" s="68" t="s">
        <v>434</v>
      </c>
      <c r="C25" s="141"/>
      <c r="D25" s="141"/>
      <c r="E25" s="141"/>
      <c r="F25" s="141"/>
      <c r="G25" s="141"/>
      <c r="H25" s="141"/>
      <c r="I25" s="141"/>
      <c r="J25" s="141"/>
    </row>
    <row r="26" spans="1:10">
      <c r="A26" s="174"/>
      <c r="C26" s="141"/>
      <c r="D26" s="141"/>
      <c r="E26" s="141"/>
      <c r="F26" s="141"/>
      <c r="G26" s="141"/>
      <c r="H26" s="141"/>
      <c r="I26" s="141"/>
      <c r="J26" s="141"/>
    </row>
    <row r="27" spans="1:10">
      <c r="A27" s="174"/>
      <c r="B27" s="141"/>
      <c r="C27" s="141"/>
      <c r="D27" s="141"/>
      <c r="E27" s="141"/>
      <c r="F27" s="141"/>
      <c r="G27" s="141"/>
      <c r="H27" s="141"/>
      <c r="I27" s="141"/>
      <c r="J27" s="141"/>
    </row>
    <row r="28" spans="1:10">
      <c r="B28" s="173"/>
      <c r="C28" s="141"/>
      <c r="D28" s="141"/>
      <c r="E28" s="141"/>
      <c r="F28" s="141"/>
      <c r="G28" s="141"/>
      <c r="H28" s="141"/>
      <c r="I28" s="141"/>
      <c r="J28" s="141"/>
    </row>
    <row r="29" spans="1:10">
      <c r="B29" s="173"/>
      <c r="C29" s="141"/>
      <c r="D29" s="141"/>
      <c r="E29" s="141"/>
      <c r="F29" s="141"/>
      <c r="G29" s="141"/>
      <c r="H29" s="141"/>
      <c r="I29" s="141"/>
      <c r="J29" s="141"/>
    </row>
    <row r="30" spans="1:10">
      <c r="B30" s="173"/>
      <c r="C30" s="141"/>
      <c r="D30" s="141"/>
      <c r="E30" s="141"/>
      <c r="F30" s="141"/>
      <c r="G30" s="141"/>
      <c r="H30" s="141"/>
      <c r="I30" s="141"/>
      <c r="J30" s="141"/>
    </row>
    <row r="31" spans="1:10">
      <c r="B31" s="173"/>
    </row>
    <row r="32" spans="1:10">
      <c r="B32" s="173"/>
    </row>
    <row r="33" spans="2:2">
      <c r="B33" s="173"/>
    </row>
    <row r="34" spans="2:2">
      <c r="B34" s="173"/>
    </row>
    <row r="35" spans="2:2">
      <c r="B35" s="173"/>
    </row>
    <row r="36" spans="2:2">
      <c r="B36" s="173"/>
    </row>
    <row r="37" spans="2:2">
      <c r="B37" s="173"/>
    </row>
    <row r="38" spans="2:2">
      <c r="B38" s="173"/>
    </row>
    <row r="39" spans="2:2">
      <c r="B39" s="173"/>
    </row>
    <row r="40" spans="2:2">
      <c r="B40" s="173"/>
    </row>
    <row r="41" spans="2:2">
      <c r="B41" s="173"/>
    </row>
    <row r="42" spans="2:2">
      <c r="B42" s="173"/>
    </row>
    <row r="43" spans="2:2">
      <c r="B43" s="173"/>
    </row>
    <row r="44" spans="2:2">
      <c r="B44" s="173"/>
    </row>
    <row r="45" spans="2:2">
      <c r="B45" s="173"/>
    </row>
    <row r="46" spans="2:2">
      <c r="B46" s="173"/>
    </row>
    <row r="47" spans="2:2">
      <c r="B47" s="173"/>
    </row>
    <row r="48" spans="2:2">
      <c r="B48" s="173"/>
    </row>
    <row r="49" spans="2:2">
      <c r="B49" s="173"/>
    </row>
    <row r="50" spans="2:2">
      <c r="B50" s="173"/>
    </row>
    <row r="51" spans="2:2">
      <c r="B51" s="173"/>
    </row>
    <row r="52" spans="2:2">
      <c r="B52" s="173"/>
    </row>
    <row r="53" spans="2:2">
      <c r="B53" s="173"/>
    </row>
    <row r="54" spans="2:2">
      <c r="B54" s="173"/>
    </row>
    <row r="55" spans="2:2">
      <c r="B55" s="173"/>
    </row>
    <row r="56" spans="2:2">
      <c r="B56" s="173"/>
    </row>
    <row r="57" spans="2:2">
      <c r="B57" s="173"/>
    </row>
    <row r="58" spans="2:2">
      <c r="B58" s="173"/>
    </row>
    <row r="59" spans="2:2">
      <c r="B59" s="173"/>
    </row>
    <row r="60" spans="2:2">
      <c r="B60" s="173"/>
    </row>
    <row r="61" spans="2:2">
      <c r="B61" s="173"/>
    </row>
    <row r="62" spans="2:2">
      <c r="B62" s="173"/>
    </row>
    <row r="63" spans="2:2">
      <c r="B63" s="173"/>
    </row>
    <row r="64" spans="2:2">
      <c r="B64" s="173"/>
    </row>
    <row r="65" spans="2:2">
      <c r="B65" s="173"/>
    </row>
    <row r="66" spans="2:2">
      <c r="B66" s="173"/>
    </row>
    <row r="67" spans="2:2">
      <c r="B67" s="173"/>
    </row>
    <row r="68" spans="2:2">
      <c r="B68" s="173"/>
    </row>
    <row r="69" spans="2:2">
      <c r="B69" s="173"/>
    </row>
    <row r="70" spans="2:2">
      <c r="B70" s="173"/>
    </row>
    <row r="71" spans="2:2">
      <c r="B71" s="173"/>
    </row>
    <row r="72" spans="2:2">
      <c r="B72" s="173"/>
    </row>
    <row r="73" spans="2:2">
      <c r="B73" s="173"/>
    </row>
    <row r="74" spans="2:2">
      <c r="B74" s="173"/>
    </row>
    <row r="75" spans="2:2">
      <c r="B75" s="173"/>
    </row>
    <row r="76" spans="2:2">
      <c r="B76" s="173"/>
    </row>
    <row r="77" spans="2:2">
      <c r="B77" s="173"/>
    </row>
    <row r="78" spans="2:2">
      <c r="B78" s="173"/>
    </row>
    <row r="79" spans="2:2">
      <c r="B79" s="173"/>
    </row>
    <row r="80" spans="2:2">
      <c r="B80" s="173"/>
    </row>
    <row r="81" spans="2:2">
      <c r="B81" s="173"/>
    </row>
    <row r="82" spans="2:2">
      <c r="B82" s="173"/>
    </row>
    <row r="83" spans="2:2">
      <c r="B83" s="173"/>
    </row>
    <row r="84" spans="2:2">
      <c r="B84" s="173"/>
    </row>
  </sheetData>
  <mergeCells count="3">
    <mergeCell ref="C7:D7"/>
    <mergeCell ref="B7:B8"/>
    <mergeCell ref="E7:E8"/>
  </mergeCells>
  <hyperlinks>
    <hyperlink ref="B5" location="Índice!A1" display="VOLVER A INDICE"/>
  </hyperlinks>
  <pageMargins left="0.75" right="0.75" top="1" bottom="1" header="0" footer="0"/>
  <pageSetup scale="77"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M58"/>
  <sheetViews>
    <sheetView workbookViewId="0">
      <selection activeCell="C21" sqref="C21"/>
    </sheetView>
  </sheetViews>
  <sheetFormatPr baseColWidth="10" defaultRowHeight="12.75"/>
  <cols>
    <col min="1" max="1" width="1.85546875" style="148" customWidth="1"/>
    <col min="2" max="2" width="25.42578125" style="148" customWidth="1"/>
    <col min="3" max="5" width="16.7109375" style="148" customWidth="1"/>
    <col min="6" max="6" width="12.28515625" style="140" bestFit="1" customWidth="1"/>
    <col min="7" max="13" width="11.42578125" style="140"/>
    <col min="14" max="16384" width="11.42578125" style="148"/>
  </cols>
  <sheetData>
    <row r="1" spans="1:9" ht="8.25" customHeight="1">
      <c r="A1" s="186"/>
      <c r="B1" s="186"/>
      <c r="C1" s="186"/>
      <c r="D1" s="186"/>
      <c r="E1" s="186"/>
      <c r="F1" s="138"/>
      <c r="G1" s="138"/>
    </row>
    <row r="2" spans="1:9" ht="15.95" customHeight="1">
      <c r="A2" s="186"/>
      <c r="B2" s="80" t="s">
        <v>264</v>
      </c>
      <c r="C2" s="80"/>
      <c r="D2" s="80"/>
      <c r="E2" s="80"/>
      <c r="F2" s="189"/>
      <c r="H2" s="187"/>
      <c r="I2" s="187"/>
    </row>
    <row r="3" spans="1:9" ht="15.95" customHeight="1">
      <c r="A3" s="186"/>
      <c r="B3" s="80" t="s">
        <v>428</v>
      </c>
      <c r="C3" s="80"/>
      <c r="D3" s="80"/>
      <c r="E3" s="80"/>
      <c r="F3" s="189"/>
      <c r="G3" s="184"/>
      <c r="H3" s="187"/>
      <c r="I3" s="187"/>
    </row>
    <row r="4" spans="1:9" ht="15.95" customHeight="1">
      <c r="A4" s="186"/>
      <c r="B4" s="80" t="s">
        <v>1</v>
      </c>
      <c r="C4" s="80"/>
      <c r="D4" s="80"/>
      <c r="E4" s="80"/>
      <c r="F4" s="189"/>
      <c r="G4" s="184"/>
      <c r="H4" s="187"/>
      <c r="I4" s="187"/>
    </row>
    <row r="5" spans="1:9" ht="15.95" customHeight="1">
      <c r="A5" s="186"/>
      <c r="B5" s="399" t="s">
        <v>2</v>
      </c>
      <c r="C5" s="80"/>
      <c r="D5" s="80"/>
      <c r="E5" s="80"/>
      <c r="F5" s="189"/>
      <c r="G5" s="184"/>
      <c r="H5" s="187"/>
      <c r="I5" s="187"/>
    </row>
    <row r="6" spans="1:9" ht="15.95" customHeight="1">
      <c r="A6" s="186"/>
      <c r="B6" s="185"/>
      <c r="C6" s="80"/>
      <c r="D6" s="80"/>
      <c r="E6" s="80"/>
      <c r="F6" s="189"/>
      <c r="G6" s="184"/>
      <c r="H6" s="187"/>
      <c r="I6" s="187"/>
    </row>
    <row r="7" spans="1:9" ht="13.5" customHeight="1">
      <c r="A7" s="186"/>
      <c r="B7" s="642" t="s">
        <v>79</v>
      </c>
      <c r="C7" s="642" t="s">
        <v>261</v>
      </c>
      <c r="D7" s="642"/>
      <c r="E7" s="394" t="s">
        <v>263</v>
      </c>
      <c r="F7" s="189"/>
      <c r="G7" s="188"/>
      <c r="H7" s="187"/>
      <c r="I7" s="187"/>
    </row>
    <row r="8" spans="1:9" ht="13.5" customHeight="1">
      <c r="A8" s="186"/>
      <c r="B8" s="642"/>
      <c r="C8" s="395">
        <v>2016</v>
      </c>
      <c r="D8" s="395">
        <v>2017</v>
      </c>
      <c r="E8" s="394" t="s">
        <v>262</v>
      </c>
      <c r="F8" s="189"/>
      <c r="G8" s="196"/>
      <c r="H8" s="187"/>
      <c r="I8" s="187"/>
    </row>
    <row r="9" spans="1:9" ht="15.95" customHeight="1">
      <c r="A9" s="186"/>
      <c r="B9" s="392" t="s">
        <v>91</v>
      </c>
      <c r="C9" s="393">
        <v>161766.4867882767</v>
      </c>
      <c r="D9" s="393">
        <f>CUADRO4!G9</f>
        <v>167045.34828608166</v>
      </c>
      <c r="E9" s="393">
        <f>100*(D9-C9)/C9</f>
        <v>3.2632602726385729</v>
      </c>
      <c r="F9" s="197"/>
      <c r="H9" s="195"/>
      <c r="I9" s="187"/>
    </row>
    <row r="10" spans="1:9" ht="15.95" customHeight="1">
      <c r="A10" s="186"/>
      <c r="B10" s="392" t="s">
        <v>6</v>
      </c>
      <c r="C10" s="393">
        <v>61701.539627336111</v>
      </c>
      <c r="D10" s="393">
        <f>CUADRO4!G21</f>
        <v>61910.184898276275</v>
      </c>
      <c r="E10" s="393">
        <f t="shared" ref="E10:E15" si="0">100*(D10-C10)/C10</f>
        <v>0.3381524548663386</v>
      </c>
      <c r="F10" s="197"/>
      <c r="G10" s="196"/>
      <c r="H10" s="195"/>
      <c r="I10" s="187"/>
    </row>
    <row r="11" spans="1:9" ht="15.95" customHeight="1">
      <c r="A11" s="186"/>
      <c r="B11" s="392" t="s">
        <v>30</v>
      </c>
      <c r="C11" s="393">
        <v>88.499705640670015</v>
      </c>
      <c r="D11" s="393">
        <f>CUADRO4!G22</f>
        <v>95.066356000000013</v>
      </c>
      <c r="E11" s="393">
        <f t="shared" si="0"/>
        <v>7.4199685883613782</v>
      </c>
      <c r="F11" s="197"/>
      <c r="G11" s="196"/>
      <c r="H11" s="195"/>
      <c r="I11" s="187"/>
    </row>
    <row r="12" spans="1:9" ht="15.95" customHeight="1">
      <c r="A12" s="186"/>
      <c r="B12" s="392" t="s">
        <v>31</v>
      </c>
      <c r="C12" s="393">
        <v>856.13300000000004</v>
      </c>
      <c r="D12" s="393">
        <f>CUADRO4!G23</f>
        <v>790.24</v>
      </c>
      <c r="E12" s="393">
        <f t="shared" si="0"/>
        <v>-7.696584526002388</v>
      </c>
      <c r="F12" s="197"/>
      <c r="G12" s="196"/>
      <c r="H12" s="195"/>
      <c r="I12" s="187"/>
    </row>
    <row r="13" spans="1:9" ht="15.95" customHeight="1">
      <c r="A13" s="186"/>
      <c r="B13" s="392" t="s">
        <v>32</v>
      </c>
      <c r="C13" s="393">
        <v>171.75</v>
      </c>
      <c r="D13" s="393">
        <f>CUADRO4!G24</f>
        <v>156.70599999999999</v>
      </c>
      <c r="E13" s="393">
        <f t="shared" si="0"/>
        <v>-8.7592430858806463</v>
      </c>
      <c r="F13" s="197"/>
      <c r="G13" s="196"/>
      <c r="H13" s="195"/>
      <c r="I13" s="187"/>
    </row>
    <row r="14" spans="1:9" ht="15.95" customHeight="1">
      <c r="A14" s="186"/>
      <c r="B14" s="392" t="s">
        <v>95</v>
      </c>
      <c r="C14" s="393">
        <v>633.60500000000002</v>
      </c>
      <c r="D14" s="393">
        <f>CUADRO4!G25</f>
        <v>615.971</v>
      </c>
      <c r="E14" s="393">
        <f t="shared" si="0"/>
        <v>-2.783121976625818</v>
      </c>
      <c r="F14" s="197"/>
      <c r="G14" s="196"/>
      <c r="H14" s="195"/>
      <c r="I14" s="187"/>
    </row>
    <row r="15" spans="1:9" ht="15.95" customHeight="1">
      <c r="A15" s="186"/>
      <c r="B15" s="392" t="s">
        <v>8</v>
      </c>
      <c r="C15" s="393">
        <v>48.275418320840004</v>
      </c>
      <c r="D15" s="393">
        <f>CUADRO4!G26</f>
        <v>14.2565100964</v>
      </c>
      <c r="E15" s="393">
        <f t="shared" si="0"/>
        <v>-70.468386205064519</v>
      </c>
      <c r="F15" s="197"/>
      <c r="G15" s="196"/>
      <c r="H15" s="195"/>
      <c r="I15" s="187"/>
    </row>
    <row r="16" spans="1:9" ht="15.95" customHeight="1">
      <c r="A16" s="186"/>
      <c r="B16" s="392" t="s">
        <v>9</v>
      </c>
      <c r="C16" s="393">
        <v>0</v>
      </c>
      <c r="D16" s="393">
        <f>CUADRO4!G27</f>
        <v>0</v>
      </c>
      <c r="E16" s="393">
        <v>0</v>
      </c>
      <c r="F16" s="197"/>
      <c r="G16" s="196"/>
      <c r="H16" s="195"/>
      <c r="I16" s="187"/>
    </row>
    <row r="17" spans="1:9" ht="15.95" customHeight="1">
      <c r="A17" s="186"/>
      <c r="B17" s="392" t="s">
        <v>12</v>
      </c>
      <c r="C17" s="393">
        <v>17517.845293495513</v>
      </c>
      <c r="D17" s="393">
        <f>CUADRO4!G28</f>
        <v>18199.247571332915</v>
      </c>
      <c r="E17" s="393">
        <f>100*(D17-C17)/C17</f>
        <v>3.8897607920445041</v>
      </c>
      <c r="F17" s="197"/>
      <c r="G17" s="196"/>
      <c r="H17" s="195"/>
      <c r="I17" s="187"/>
    </row>
    <row r="18" spans="1:9" ht="15.95" customHeight="1">
      <c r="A18" s="186"/>
      <c r="B18" s="392" t="s">
        <v>13</v>
      </c>
      <c r="C18" s="393">
        <v>2376.0089500000004</v>
      </c>
      <c r="D18" s="393">
        <f>CUADRO4!G29</f>
        <v>2288.1433750000001</v>
      </c>
      <c r="E18" s="393">
        <f>100*(D18-C18)/C18</f>
        <v>-3.6980321559815779</v>
      </c>
      <c r="F18" s="197"/>
      <c r="G18" s="196"/>
      <c r="H18" s="195"/>
      <c r="I18" s="187"/>
    </row>
    <row r="19" spans="1:9" ht="15.95" customHeight="1">
      <c r="A19" s="186"/>
      <c r="B19" s="392" t="s">
        <v>82</v>
      </c>
      <c r="C19" s="393">
        <v>37091.418423654657</v>
      </c>
      <c r="D19" s="393">
        <f>CUADRO4!G30</f>
        <v>37693.30214328671</v>
      </c>
      <c r="E19" s="393">
        <f>100*(D19-C19)/C19</f>
        <v>1.6227034317140265</v>
      </c>
      <c r="F19" s="197"/>
      <c r="G19" s="196"/>
      <c r="H19" s="195"/>
      <c r="I19" s="187"/>
    </row>
    <row r="20" spans="1:9" ht="15.95" customHeight="1">
      <c r="A20" s="186"/>
      <c r="B20" s="392" t="s">
        <v>18</v>
      </c>
      <c r="C20" s="393">
        <v>48.993498400000007</v>
      </c>
      <c r="D20" s="393">
        <f>CUADRO4!G31</f>
        <v>92.829525600000011</v>
      </c>
      <c r="E20" s="393">
        <f>100*(D20-C20)/C20</f>
        <v>89.473151809057185</v>
      </c>
      <c r="F20" s="197"/>
      <c r="G20" s="196"/>
      <c r="H20" s="195"/>
      <c r="I20" s="187"/>
    </row>
    <row r="21" spans="1:9" ht="15.95" customHeight="1">
      <c r="A21" s="186"/>
      <c r="B21" s="396" t="s">
        <v>96</v>
      </c>
      <c r="C21" s="397">
        <f>SUM(C9:C20)</f>
        <v>282300.55570512451</v>
      </c>
      <c r="D21" s="397">
        <f>SUM(D9:D20)</f>
        <v>288901.29566567397</v>
      </c>
      <c r="E21" s="398">
        <f>100*(D21-C21)/C21</f>
        <v>2.3381958792331332</v>
      </c>
      <c r="F21" s="194"/>
      <c r="G21" s="189"/>
      <c r="H21" s="187"/>
      <c r="I21" s="187"/>
    </row>
    <row r="22" spans="1:9">
      <c r="A22" s="186"/>
      <c r="B22" s="193"/>
      <c r="C22" s="193"/>
      <c r="D22" s="193"/>
      <c r="E22" s="192"/>
      <c r="F22" s="189"/>
      <c r="G22" s="189"/>
      <c r="H22" s="187"/>
      <c r="I22" s="187"/>
    </row>
    <row r="23" spans="1:9">
      <c r="A23" s="186"/>
      <c r="B23" s="68" t="s">
        <v>438</v>
      </c>
      <c r="C23" s="190"/>
      <c r="D23" s="190"/>
      <c r="E23" s="190"/>
      <c r="F23" s="189"/>
      <c r="G23" s="188"/>
      <c r="H23" s="187"/>
      <c r="I23" s="187"/>
    </row>
    <row r="24" spans="1:9">
      <c r="A24" s="186"/>
      <c r="B24" s="68" t="s">
        <v>439</v>
      </c>
      <c r="C24" s="191"/>
      <c r="D24" s="191"/>
      <c r="E24" s="190"/>
      <c r="F24" s="189"/>
      <c r="G24" s="188"/>
      <c r="H24" s="187"/>
      <c r="I24" s="187"/>
    </row>
    <row r="25" spans="1:9">
      <c r="A25" s="186"/>
      <c r="B25" s="68" t="s">
        <v>440</v>
      </c>
      <c r="C25" s="191"/>
      <c r="D25" s="191"/>
      <c r="E25" s="190"/>
      <c r="F25" s="189"/>
      <c r="G25" s="188"/>
      <c r="H25" s="187"/>
      <c r="I25" s="187"/>
    </row>
    <row r="26" spans="1:9">
      <c r="A26" s="186"/>
      <c r="B26" s="68" t="s">
        <v>259</v>
      </c>
      <c r="C26" s="190"/>
      <c r="D26" s="190"/>
      <c r="E26" s="190"/>
      <c r="F26" s="189"/>
      <c r="G26" s="188"/>
      <c r="H26" s="187"/>
      <c r="I26" s="187"/>
    </row>
    <row r="27" spans="1:9">
      <c r="A27" s="186"/>
      <c r="B27" s="68" t="s">
        <v>434</v>
      </c>
      <c r="C27" s="190"/>
      <c r="D27" s="190"/>
      <c r="E27" s="190"/>
      <c r="F27" s="189"/>
      <c r="G27" s="188"/>
      <c r="H27" s="187"/>
      <c r="I27" s="187"/>
    </row>
    <row r="28" spans="1:9">
      <c r="A28" s="186"/>
      <c r="C28" s="190"/>
      <c r="D28" s="190"/>
      <c r="E28" s="190"/>
      <c r="F28" s="189"/>
      <c r="G28" s="188"/>
      <c r="H28" s="187"/>
      <c r="I28" s="187"/>
    </row>
    <row r="29" spans="1:9">
      <c r="A29" s="186"/>
      <c r="B29" s="68"/>
      <c r="C29" s="189"/>
      <c r="D29" s="189"/>
      <c r="E29" s="189"/>
      <c r="F29" s="189"/>
      <c r="G29" s="188"/>
      <c r="H29" s="187"/>
      <c r="I29" s="187"/>
    </row>
    <row r="30" spans="1:9">
      <c r="A30" s="186"/>
      <c r="B30" s="68"/>
      <c r="C30" s="189"/>
      <c r="D30" s="189"/>
      <c r="E30" s="189"/>
      <c r="F30" s="189"/>
      <c r="G30" s="188"/>
      <c r="H30" s="187"/>
      <c r="I30" s="187"/>
    </row>
    <row r="31" spans="1:9">
      <c r="A31" s="186"/>
      <c r="B31" s="68"/>
      <c r="C31" s="189"/>
      <c r="D31" s="189"/>
      <c r="E31" s="189"/>
      <c r="F31" s="189"/>
      <c r="G31" s="188"/>
      <c r="H31" s="187"/>
      <c r="I31" s="187"/>
    </row>
    <row r="32" spans="1:9">
      <c r="A32" s="186"/>
      <c r="B32" s="138"/>
      <c r="C32" s="138"/>
      <c r="D32" s="138"/>
      <c r="E32" s="138"/>
      <c r="F32" s="138"/>
      <c r="G32" s="138"/>
    </row>
    <row r="33" spans="1:7">
      <c r="A33" s="186"/>
      <c r="B33" s="138"/>
      <c r="C33" s="138"/>
      <c r="D33" s="138"/>
      <c r="E33" s="138"/>
      <c r="F33" s="138"/>
      <c r="G33" s="138"/>
    </row>
    <row r="34" spans="1:7">
      <c r="B34" s="140"/>
      <c r="C34" s="140"/>
      <c r="D34" s="140"/>
      <c r="E34" s="140"/>
    </row>
    <row r="35" spans="1:7">
      <c r="B35" s="140"/>
      <c r="C35" s="140"/>
      <c r="D35" s="140"/>
      <c r="E35" s="140"/>
    </row>
    <row r="36" spans="1:7">
      <c r="B36" s="140"/>
      <c r="C36" s="140"/>
      <c r="D36" s="140"/>
      <c r="E36" s="140"/>
    </row>
    <row r="37" spans="1:7">
      <c r="B37" s="140"/>
      <c r="C37" s="140"/>
      <c r="D37" s="140"/>
      <c r="E37" s="140"/>
    </row>
    <row r="38" spans="1:7">
      <c r="B38" s="140"/>
      <c r="C38" s="140"/>
      <c r="D38" s="140"/>
      <c r="E38" s="140"/>
    </row>
    <row r="39" spans="1:7">
      <c r="B39" s="140"/>
      <c r="C39" s="140"/>
      <c r="D39" s="140"/>
      <c r="E39" s="140"/>
    </row>
    <row r="40" spans="1:7">
      <c r="B40" s="140"/>
      <c r="C40" s="140"/>
      <c r="D40" s="140"/>
      <c r="E40" s="140"/>
    </row>
    <row r="41" spans="1:7" s="140" customFormat="1"/>
    <row r="42" spans="1:7" s="140" customFormat="1"/>
    <row r="43" spans="1:7" s="140" customFormat="1"/>
    <row r="44" spans="1:7" s="140" customFormat="1"/>
    <row r="45" spans="1:7" s="140" customFormat="1"/>
    <row r="46" spans="1:7" s="140" customFormat="1"/>
    <row r="47" spans="1:7" s="140" customFormat="1"/>
    <row r="48" spans="1:7" s="140" customFormat="1"/>
    <row r="49" s="140" customFormat="1"/>
    <row r="50" s="140" customFormat="1"/>
    <row r="51" s="140" customFormat="1"/>
    <row r="52" s="140" customFormat="1"/>
    <row r="53" s="140" customFormat="1"/>
    <row r="54" s="140" customFormat="1"/>
    <row r="55" s="140" customFormat="1"/>
    <row r="56" s="140" customFormat="1"/>
    <row r="57" s="140" customFormat="1"/>
    <row r="58" s="140" customFormat="1"/>
  </sheetData>
  <mergeCells count="2">
    <mergeCell ref="C7:D7"/>
    <mergeCell ref="B7:B8"/>
  </mergeCells>
  <hyperlinks>
    <hyperlink ref="B5" location="Índice!A1" display="VOLVER A INDICE"/>
  </hyperlinks>
  <pageMargins left="0.75" right="0.75" top="1" bottom="1" header="0" footer="0"/>
  <pageSetup scale="78" orientation="portrait" verticalDpi="0" r:id="rId1"/>
  <headerFooter alignWithMargins="0"/>
  <ignoredErrors>
    <ignoredError sqref="C2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G21"/>
  <sheetViews>
    <sheetView workbookViewId="0">
      <selection activeCell="B20" sqref="B20:B21"/>
    </sheetView>
  </sheetViews>
  <sheetFormatPr baseColWidth="10" defaultRowHeight="15"/>
  <cols>
    <col min="1" max="1" width="3" style="67" customWidth="1"/>
    <col min="2" max="2" width="15.140625" style="67" customWidth="1"/>
    <col min="3" max="3" width="16.5703125" style="67" customWidth="1"/>
    <col min="4" max="4" width="15.42578125" style="67" customWidth="1"/>
    <col min="5" max="5" width="14.5703125" style="67" customWidth="1"/>
    <col min="6" max="6" width="18.28515625" style="67" customWidth="1"/>
    <col min="7" max="7" width="14.5703125" style="67" customWidth="1"/>
    <col min="8" max="16384" width="11.42578125" style="67"/>
  </cols>
  <sheetData>
    <row r="2" spans="2:7">
      <c r="B2" s="80" t="s">
        <v>97</v>
      </c>
    </row>
    <row r="3" spans="2:7">
      <c r="B3" s="80" t="s">
        <v>428</v>
      </c>
    </row>
    <row r="4" spans="2:7">
      <c r="B4" s="80" t="s">
        <v>1</v>
      </c>
    </row>
    <row r="5" spans="2:7">
      <c r="B5" s="69" t="s">
        <v>2</v>
      </c>
    </row>
    <row r="7" spans="2:7" ht="22.5" customHeight="1">
      <c r="B7" s="63" t="s">
        <v>79</v>
      </c>
      <c r="C7" s="131" t="s">
        <v>80</v>
      </c>
      <c r="D7" s="131" t="s">
        <v>36</v>
      </c>
      <c r="E7" s="131" t="s">
        <v>37</v>
      </c>
      <c r="F7" s="131" t="s">
        <v>88</v>
      </c>
      <c r="G7" s="131" t="s">
        <v>98</v>
      </c>
    </row>
    <row r="8" spans="2:7">
      <c r="B8" s="130" t="s">
        <v>11</v>
      </c>
      <c r="C8" s="64">
        <f>'Balance de energía'!C3</f>
        <v>1840.596456763137</v>
      </c>
      <c r="D8" s="64">
        <f>'Balance de energía'!C4</f>
        <v>91978.102952936824</v>
      </c>
      <c r="E8" s="64">
        <f>'Balance de energía'!C5</f>
        <v>0</v>
      </c>
      <c r="F8" s="64">
        <f>'Balance de energía'!C8</f>
        <v>71.35328204584215</v>
      </c>
      <c r="G8" s="137">
        <f>C8+D8-E8-F8</f>
        <v>93747.34612765412</v>
      </c>
    </row>
    <row r="9" spans="2:7">
      <c r="B9" s="130" t="s">
        <v>99</v>
      </c>
      <c r="C9" s="64">
        <f>'Balance de energía'!D3</f>
        <v>11448.400388892809</v>
      </c>
      <c r="D9" s="64">
        <f>'Balance de energía'!D4</f>
        <v>38941.345164145001</v>
      </c>
      <c r="E9" s="64">
        <f>'Balance de energía'!D5</f>
        <v>1967.2492831330001</v>
      </c>
      <c r="F9" s="64">
        <f>'Balance de energía'!D8</f>
        <v>145.65239743645</v>
      </c>
      <c r="G9" s="137">
        <f t="shared" ref="G9:G16" si="0">C9+D9-E9-F9</f>
        <v>48276.843872468351</v>
      </c>
    </row>
    <row r="10" spans="2:7">
      <c r="B10" s="130" t="s">
        <v>13</v>
      </c>
      <c r="C10" s="64">
        <f>'Balance de energía'!E3</f>
        <v>10335.35</v>
      </c>
      <c r="D10" s="64">
        <f>'Balance de energía'!E4</f>
        <v>70270.325121900009</v>
      </c>
      <c r="E10" s="64">
        <f>'Balance de energía'!E5</f>
        <v>3895.03587582</v>
      </c>
      <c r="F10" s="64">
        <f>'Balance de energía'!E8</f>
        <v>-759.74329404000036</v>
      </c>
      <c r="G10" s="137">
        <f t="shared" si="0"/>
        <v>77470.382540120016</v>
      </c>
    </row>
    <row r="11" spans="2:7">
      <c r="B11" s="130" t="s">
        <v>82</v>
      </c>
      <c r="C11" s="64">
        <f>'Balance de energía'!F3</f>
        <v>80712.145159341322</v>
      </c>
      <c r="D11" s="64">
        <f>'Balance de energía'!F4</f>
        <v>0</v>
      </c>
      <c r="E11" s="64">
        <f>'Balance de energía'!F5</f>
        <v>0</v>
      </c>
      <c r="F11" s="64">
        <f>'Balance de energía'!F8</f>
        <v>-113.7597528680065</v>
      </c>
      <c r="G11" s="137">
        <f t="shared" si="0"/>
        <v>80825.904912209327</v>
      </c>
    </row>
    <row r="12" spans="2:7">
      <c r="B12" s="130" t="s">
        <v>15</v>
      </c>
      <c r="C12" s="64">
        <f>'Balance de energía'!G3</f>
        <v>18340.128561065598</v>
      </c>
      <c r="D12" s="64">
        <f>'Balance de energía'!G4</f>
        <v>0</v>
      </c>
      <c r="E12" s="64">
        <f>'Balance de energía'!G5</f>
        <v>0</v>
      </c>
      <c r="F12" s="64">
        <f>'Balance de energía'!G8</f>
        <v>0</v>
      </c>
      <c r="G12" s="137">
        <f t="shared" si="0"/>
        <v>18340.128561065598</v>
      </c>
    </row>
    <row r="13" spans="2:7">
      <c r="B13" s="130" t="s">
        <v>16</v>
      </c>
      <c r="C13" s="64">
        <f>'Balance de energía'!H3</f>
        <v>3117.9810468049996</v>
      </c>
      <c r="D13" s="64">
        <f>'Balance de energía'!H4</f>
        <v>0</v>
      </c>
      <c r="E13" s="64">
        <f>'Balance de energía'!H5</f>
        <v>0</v>
      </c>
      <c r="F13" s="64">
        <f>'Balance de energía'!H8</f>
        <v>0</v>
      </c>
      <c r="G13" s="137">
        <f t="shared" si="0"/>
        <v>3117.9810468049996</v>
      </c>
    </row>
    <row r="14" spans="2:7">
      <c r="B14" s="130" t="s">
        <v>17</v>
      </c>
      <c r="C14" s="64">
        <f>'Balance de energía'!I3</f>
        <v>3366.6469038524378</v>
      </c>
      <c r="D14" s="64">
        <f>'Balance de energía'!I4</f>
        <v>0</v>
      </c>
      <c r="E14" s="64">
        <f>'Balance de energía'!I5</f>
        <v>0</v>
      </c>
      <c r="F14" s="64">
        <f>'Balance de energía'!I8</f>
        <v>0</v>
      </c>
      <c r="G14" s="137">
        <f t="shared" si="0"/>
        <v>3366.6469038524378</v>
      </c>
    </row>
    <row r="15" spans="2:7">
      <c r="B15" s="130" t="s">
        <v>18</v>
      </c>
      <c r="C15" s="64">
        <f>'Balance de energía'!$J$3</f>
        <v>923.39898263236478</v>
      </c>
      <c r="D15" s="64">
        <f>'Balance de energía'!$J$4</f>
        <v>0</v>
      </c>
      <c r="E15" s="64">
        <f>'Balance de energía'!J5</f>
        <v>0</v>
      </c>
      <c r="F15" s="64">
        <f>'Balance de energía'!J8</f>
        <v>0</v>
      </c>
      <c r="G15" s="137">
        <f t="shared" si="0"/>
        <v>923.39898263236478</v>
      </c>
    </row>
    <row r="16" spans="2:7">
      <c r="B16" s="130" t="s">
        <v>433</v>
      </c>
      <c r="C16" s="64">
        <f>+'Balance de energía'!K3</f>
        <v>548.67999999999995</v>
      </c>
      <c r="D16" s="64">
        <f>+'Balance de energía'!K4</f>
        <v>0</v>
      </c>
      <c r="E16" s="64">
        <f>+'Balance de energía'!K5</f>
        <v>0</v>
      </c>
      <c r="F16" s="64">
        <f>+'Balance de energía'!K8</f>
        <v>0</v>
      </c>
      <c r="G16" s="137">
        <f t="shared" si="0"/>
        <v>548.67999999999995</v>
      </c>
    </row>
    <row r="17" spans="2:7">
      <c r="B17" s="65" t="s">
        <v>96</v>
      </c>
      <c r="C17" s="63">
        <f>SUM(C8:C16)</f>
        <v>130633.32749935266</v>
      </c>
      <c r="D17" s="63">
        <f t="shared" ref="D17:G17" si="1">SUM(D8:D16)</f>
        <v>201189.77323898184</v>
      </c>
      <c r="E17" s="63">
        <f t="shared" si="1"/>
        <v>5862.2851589530001</v>
      </c>
      <c r="F17" s="63">
        <f t="shared" si="1"/>
        <v>-656.49736742571463</v>
      </c>
      <c r="G17" s="63">
        <f t="shared" si="1"/>
        <v>326617.31294680724</v>
      </c>
    </row>
    <row r="19" spans="2:7">
      <c r="B19" s="68" t="s">
        <v>100</v>
      </c>
    </row>
    <row r="20" spans="2:7">
      <c r="B20" s="68" t="s">
        <v>259</v>
      </c>
    </row>
    <row r="21" spans="2:7">
      <c r="B21" s="68" t="s">
        <v>434</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J37"/>
  <sheetViews>
    <sheetView workbookViewId="0">
      <selection activeCell="B8" sqref="B8"/>
    </sheetView>
  </sheetViews>
  <sheetFormatPr baseColWidth="10" defaultColWidth="9.140625" defaultRowHeight="15"/>
  <cols>
    <col min="1" max="1" width="3" style="67" customWidth="1"/>
    <col min="2" max="2" width="25.85546875" style="67" customWidth="1"/>
    <col min="3" max="3" width="15.7109375" style="67" bestFit="1" customWidth="1"/>
    <col min="4" max="4" width="11.7109375" style="67" bestFit="1" customWidth="1"/>
    <col min="5" max="5" width="11.42578125" style="67" bestFit="1" customWidth="1"/>
    <col min="6" max="6" width="17" style="67" bestFit="1" customWidth="1"/>
    <col min="7" max="7" width="14" style="67" bestFit="1" customWidth="1"/>
    <col min="8" max="8" width="13.5703125" style="67" bestFit="1" customWidth="1"/>
    <col min="9" max="9" width="14.28515625" style="67" bestFit="1" customWidth="1"/>
    <col min="10" max="16384" width="9.140625" style="67"/>
  </cols>
  <sheetData>
    <row r="2" spans="2:9">
      <c r="B2" s="80" t="s">
        <v>87</v>
      </c>
    </row>
    <row r="3" spans="2:9">
      <c r="B3" s="80" t="s">
        <v>428</v>
      </c>
    </row>
    <row r="4" spans="2:9">
      <c r="B4" s="80" t="s">
        <v>1</v>
      </c>
    </row>
    <row r="5" spans="2:9">
      <c r="B5" s="69" t="s">
        <v>2</v>
      </c>
    </row>
    <row r="7" spans="2:9">
      <c r="B7" s="56" t="s">
        <v>79</v>
      </c>
      <c r="C7" s="56" t="s">
        <v>80</v>
      </c>
      <c r="D7" s="56" t="s">
        <v>36</v>
      </c>
      <c r="E7" s="56" t="s">
        <v>37</v>
      </c>
      <c r="F7" s="56" t="s">
        <v>88</v>
      </c>
      <c r="G7" s="56" t="s">
        <v>53</v>
      </c>
      <c r="H7" s="58" t="s">
        <v>89</v>
      </c>
      <c r="I7" s="58" t="s">
        <v>90</v>
      </c>
    </row>
    <row r="8" spans="2:9">
      <c r="B8" s="483" t="s">
        <v>11</v>
      </c>
      <c r="C8" s="420">
        <f>'Producción bruta'!E9</f>
        <v>1840.596456763137</v>
      </c>
      <c r="D8" s="420">
        <f>'Balance de energía'!C4</f>
        <v>91978.102952936824</v>
      </c>
      <c r="E8" s="420">
        <f>'Balance de energía'!C5</f>
        <v>0</v>
      </c>
      <c r="F8" s="420">
        <f>'Balance de energía'!C8</f>
        <v>71.35328204584215</v>
      </c>
      <c r="G8" s="420">
        <f>'Balance de energía'!C20</f>
        <v>0</v>
      </c>
      <c r="H8" s="420">
        <f>'Matriz de consumos'!C11</f>
        <v>93747.346127654106</v>
      </c>
      <c r="I8" s="421">
        <f>G8+H8</f>
        <v>93747.346127654106</v>
      </c>
    </row>
    <row r="9" spans="2:9">
      <c r="B9" s="402" t="s">
        <v>91</v>
      </c>
      <c r="C9" s="406">
        <f t="shared" ref="C9:I9" si="0">SUM(C10:C20)</f>
        <v>99167.566410250103</v>
      </c>
      <c r="D9" s="406">
        <f t="shared" si="0"/>
        <v>86195.656421233711</v>
      </c>
      <c r="E9" s="406">
        <f t="shared" si="0"/>
        <v>5289.7030198054199</v>
      </c>
      <c r="F9" s="406">
        <f t="shared" si="0"/>
        <v>1891.9189033958849</v>
      </c>
      <c r="G9" s="406">
        <f t="shared" si="0"/>
        <v>167045.34828608166</v>
      </c>
      <c r="H9" s="406">
        <f t="shared" si="0"/>
        <v>10888.950984305606</v>
      </c>
      <c r="I9" s="407">
        <f t="shared" si="0"/>
        <v>177934.29927038724</v>
      </c>
    </row>
    <row r="10" spans="2:9">
      <c r="B10" s="408" t="s">
        <v>19</v>
      </c>
      <c r="C10" s="403">
        <f>'Producción bruta'!E21</f>
        <v>33492.879367542002</v>
      </c>
      <c r="D10" s="403">
        <f>'Balance de energía'!L$4</f>
        <v>57167.633349501695</v>
      </c>
      <c r="E10" s="409">
        <f>'Balance de energía'!L5</f>
        <v>254.41215937200002</v>
      </c>
      <c r="F10" s="409">
        <f>'Balance de energía'!L8</f>
        <v>490.99942646662379</v>
      </c>
      <c r="G10" s="409">
        <f>'Balance de energía'!L20</f>
        <v>87045.802034092398</v>
      </c>
      <c r="H10" s="409">
        <f>'Matriz de consumos'!L11</f>
        <v>4174.7053512228085</v>
      </c>
      <c r="I10" s="409">
        <f>G10+H10</f>
        <v>91220.507385315199</v>
      </c>
    </row>
    <row r="11" spans="2:9">
      <c r="B11" s="408" t="s">
        <v>20</v>
      </c>
      <c r="C11" s="403">
        <f>'Producción bruta'!E22</f>
        <v>12282.218248125</v>
      </c>
      <c r="D11" s="403">
        <f>'Balance de energía'!M$4</f>
        <v>268.84624200000002</v>
      </c>
      <c r="E11" s="409">
        <f>'Balance de energía'!M5</f>
        <v>3043.3026749999995</v>
      </c>
      <c r="F11" s="409">
        <f>'Balance de energía'!M8</f>
        <v>-170.75884486499973</v>
      </c>
      <c r="G11" s="409">
        <f>'Balance de energía'!M20</f>
        <v>8970.0506224559995</v>
      </c>
      <c r="H11" s="409">
        <f>'Matriz de consumos'!M11</f>
        <v>1273.9570375349999</v>
      </c>
      <c r="I11" s="409">
        <f t="shared" ref="I11:I20" si="1">G11+H11</f>
        <v>10244.007659990999</v>
      </c>
    </row>
    <row r="12" spans="2:9">
      <c r="B12" s="408" t="s">
        <v>92</v>
      </c>
      <c r="C12" s="403">
        <f>'Producción bruta'!E23</f>
        <v>34213.0534264288</v>
      </c>
      <c r="D12" s="403">
        <f>'Balance de energía'!N$4</f>
        <v>5890.0621771039996</v>
      </c>
      <c r="E12" s="409">
        <f>'Balance de energía'!N5</f>
        <v>450.76325459199995</v>
      </c>
      <c r="F12" s="409">
        <f>'Balance de energía'!N8</f>
        <v>43.833424656000169</v>
      </c>
      <c r="G12" s="409">
        <f>'Balance de energía'!N20</f>
        <v>37064.223434531872</v>
      </c>
      <c r="H12" s="409">
        <f>'Matriz de consumos'!N11</f>
        <v>912.76396986879888</v>
      </c>
      <c r="I12" s="409">
        <f t="shared" si="1"/>
        <v>37976.987404400672</v>
      </c>
    </row>
    <row r="13" spans="2:9">
      <c r="B13" s="408" t="s">
        <v>22</v>
      </c>
      <c r="C13" s="403">
        <f>'Producción bruta'!E24</f>
        <v>1791.3866651550002</v>
      </c>
      <c r="D13" s="403">
        <f>'Balance de energía'!O$4</f>
        <v>165.22594066800042</v>
      </c>
      <c r="E13" s="409">
        <f>'Balance de energía'!O5</f>
        <v>0</v>
      </c>
      <c r="F13" s="409">
        <f>'Balance de energía'!O8</f>
        <v>44.128870956000114</v>
      </c>
      <c r="G13" s="409">
        <f>'Balance de energía'!O20</f>
        <v>1483.4976675557696</v>
      </c>
      <c r="H13" s="409">
        <f>'Matriz de consumos'!O11</f>
        <v>425.25278453699991</v>
      </c>
      <c r="I13" s="409">
        <f t="shared" si="1"/>
        <v>1908.7504520927696</v>
      </c>
    </row>
    <row r="14" spans="2:9">
      <c r="B14" s="408" t="s">
        <v>23</v>
      </c>
      <c r="C14" s="403">
        <f>'Producción bruta'!E25</f>
        <v>3466.424814039</v>
      </c>
      <c r="D14" s="403">
        <f>'Balance de energía'!P$4</f>
        <v>12672.502169690002</v>
      </c>
      <c r="E14" s="409">
        <f>'Balance de energía'!P5</f>
        <v>872.55286893499988</v>
      </c>
      <c r="F14" s="409">
        <f>'Balance de energía'!P8</f>
        <v>-71.931496779999875</v>
      </c>
      <c r="G14" s="409">
        <f>'Balance de energía'!P20</f>
        <v>16012.587556623814</v>
      </c>
      <c r="H14" s="409">
        <f>'Matriz de consumos'!P11</f>
        <v>137.07565876399988</v>
      </c>
      <c r="I14" s="409">
        <f t="shared" si="1"/>
        <v>16149.663215387814</v>
      </c>
    </row>
    <row r="15" spans="2:9">
      <c r="B15" s="408" t="s">
        <v>24</v>
      </c>
      <c r="C15" s="403">
        <f>'Producción bruta'!E26</f>
        <v>47.992541939999995</v>
      </c>
      <c r="D15" s="403">
        <f>'Balance de energía'!Q$4</f>
        <v>36.708000000000006</v>
      </c>
      <c r="E15" s="409">
        <f>'Balance de energía'!Q5</f>
        <v>0</v>
      </c>
      <c r="F15" s="409">
        <f>'Balance de energía'!Q8</f>
        <v>2.5359642</v>
      </c>
      <c r="G15" s="409">
        <f>'Balance de energía'!Q20</f>
        <v>73.046422260000028</v>
      </c>
      <c r="H15" s="409">
        <f>'Matriz de consumos'!Q11</f>
        <v>5.1385374599999976</v>
      </c>
      <c r="I15" s="409">
        <f t="shared" si="1"/>
        <v>78.184959720000023</v>
      </c>
    </row>
    <row r="16" spans="2:9">
      <c r="B16" s="408" t="s">
        <v>25</v>
      </c>
      <c r="C16" s="403">
        <f>'Producción bruta'!E27</f>
        <v>6529.5968670000011</v>
      </c>
      <c r="D16" s="403">
        <f>'Balance de energía'!R$4</f>
        <v>6925.8694150449719</v>
      </c>
      <c r="E16" s="409">
        <f>'Balance de energía'!R5</f>
        <v>0</v>
      </c>
      <c r="F16" s="409">
        <f>'Balance de energía'!R8</f>
        <v>141.86804494499992</v>
      </c>
      <c r="G16" s="409">
        <f>'Balance de energía'!R20</f>
        <v>12040.578214155006</v>
      </c>
      <c r="H16" s="409">
        <f>'Matriz de consumos'!R11</f>
        <v>0.19780200000000001</v>
      </c>
      <c r="I16" s="409">
        <f t="shared" si="1"/>
        <v>12040.776016155007</v>
      </c>
    </row>
    <row r="17" spans="2:10">
      <c r="B17" s="408" t="s">
        <v>26</v>
      </c>
      <c r="C17" s="403">
        <f>'Producción bruta'!E28</f>
        <v>858.59897000000012</v>
      </c>
      <c r="D17" s="403">
        <f>'Balance de energía'!S$4</f>
        <v>1854.1438747250002</v>
      </c>
      <c r="E17" s="409">
        <f>'Balance de energía'!S5</f>
        <v>0</v>
      </c>
      <c r="F17" s="409">
        <f>'Balance de energía'!S8</f>
        <v>188.03404509500035</v>
      </c>
      <c r="G17" s="409">
        <f>'Balance de energía'!S20</f>
        <v>2.7044550000000004E-2</v>
      </c>
      <c r="H17" s="409">
        <f>'Matriz de consumos'!S11</f>
        <v>2524.6817550799997</v>
      </c>
      <c r="I17" s="409">
        <f t="shared" si="1"/>
        <v>2524.7087996299997</v>
      </c>
    </row>
    <row r="18" spans="2:10">
      <c r="B18" s="408" t="s">
        <v>27</v>
      </c>
      <c r="C18" s="403">
        <f>'Producción bruta'!E29</f>
        <v>1.5507000421487653</v>
      </c>
      <c r="D18" s="409">
        <f>'Balance de energía'!T$4</f>
        <v>0</v>
      </c>
      <c r="E18" s="409">
        <f>'Balance de energía'!T5</f>
        <v>0</v>
      </c>
      <c r="F18" s="409">
        <f>'Balance de energía'!T8</f>
        <v>0</v>
      </c>
      <c r="G18" s="409">
        <f>'Balance de energía'!T20</f>
        <v>1.5507000421487653</v>
      </c>
      <c r="H18" s="409">
        <f>'Matriz de consumos'!T11</f>
        <v>0</v>
      </c>
      <c r="I18" s="409">
        <f t="shared" si="1"/>
        <v>1.5507000421487653</v>
      </c>
    </row>
    <row r="19" spans="2:10">
      <c r="B19" s="408" t="s">
        <v>28</v>
      </c>
      <c r="C19" s="403">
        <f>'Producción bruta'!E30</f>
        <v>3120.4471208803202</v>
      </c>
      <c r="D19" s="403">
        <f>'Balance de energía'!U$4</f>
        <v>1214.6652525000184</v>
      </c>
      <c r="E19" s="409">
        <f>'Balance de energía'!U5</f>
        <v>668.67206190642003</v>
      </c>
      <c r="F19" s="409">
        <f>'Balance de energía'!U8</f>
        <v>157.19999284429997</v>
      </c>
      <c r="G19" s="409">
        <f>'Balance de energía'!U20</f>
        <v>2039.1638435142859</v>
      </c>
      <c r="H19" s="409">
        <f>'Matriz de consumos'!U11</f>
        <v>1435.178087838</v>
      </c>
      <c r="I19" s="409">
        <f t="shared" si="1"/>
        <v>3474.3419313522859</v>
      </c>
    </row>
    <row r="20" spans="2:10">
      <c r="B20" s="410" t="s">
        <v>93</v>
      </c>
      <c r="C20" s="403">
        <f>'Producción bruta'!E31</f>
        <v>3363.4176890978406</v>
      </c>
      <c r="D20" s="403">
        <f>'Balance de energía'!V$4</f>
        <v>0</v>
      </c>
      <c r="E20" s="409">
        <f>'Balance de energía'!V5</f>
        <v>0</v>
      </c>
      <c r="F20" s="409">
        <f>'Balance de energía'!V8</f>
        <v>1066.0094758779601</v>
      </c>
      <c r="G20" s="409">
        <f>'Balance de energía'!V20</f>
        <v>2314.8207463003996</v>
      </c>
      <c r="H20" s="409">
        <f>'Matriz de consumos'!V11</f>
        <v>0</v>
      </c>
      <c r="I20" s="409">
        <f t="shared" si="1"/>
        <v>2314.8207463003996</v>
      </c>
    </row>
    <row r="21" spans="2:10">
      <c r="B21" s="411" t="s">
        <v>6</v>
      </c>
      <c r="C21" s="412">
        <f>'Producción bruta'!$E$19</f>
        <v>67600.79774873628</v>
      </c>
      <c r="D21" s="412">
        <f>'Balance de energía'!W4</f>
        <v>0</v>
      </c>
      <c r="E21" s="412">
        <f>'Balance de energía'!W5</f>
        <v>33.94162086</v>
      </c>
      <c r="F21" s="412">
        <f>'Balance de energía'!W8</f>
        <v>0</v>
      </c>
      <c r="G21" s="412">
        <f>'Balance de energía'!W20</f>
        <v>61910.184898276275</v>
      </c>
      <c r="H21" s="412">
        <f>'Matriz de consumos'!W11</f>
        <v>0</v>
      </c>
      <c r="I21" s="404">
        <f>G21+H21</f>
        <v>61910.184898276275</v>
      </c>
      <c r="J21" s="134"/>
    </row>
    <row r="22" spans="2:10">
      <c r="B22" s="411" t="s">
        <v>30</v>
      </c>
      <c r="C22" s="412">
        <f>'Producción bruta'!E33</f>
        <v>2661.8370912</v>
      </c>
      <c r="D22" s="413">
        <f>'Balance de energía'!X4</f>
        <v>0</v>
      </c>
      <c r="E22" s="412">
        <f>'Balance de energía'!X5</f>
        <v>375.43680000000006</v>
      </c>
      <c r="F22" s="412">
        <f>'Balance de energía'!X8</f>
        <v>-24.283342399999995</v>
      </c>
      <c r="G22" s="412">
        <f>'Balance de energía'!X20</f>
        <v>95.066356000000013</v>
      </c>
      <c r="H22" s="412">
        <f>'Matriz de consumos'!X11</f>
        <v>2308.8035736000002</v>
      </c>
      <c r="I22" s="404">
        <f t="shared" ref="I22:I27" si="2">G22+H22</f>
        <v>2403.8699296</v>
      </c>
      <c r="J22" s="134"/>
    </row>
    <row r="23" spans="2:10">
      <c r="B23" s="411" t="s">
        <v>31</v>
      </c>
      <c r="C23" s="412">
        <f>'Producción bruta'!E34</f>
        <v>825.40200000000004</v>
      </c>
      <c r="D23" s="412">
        <f>'Balance de energía'!Y4</f>
        <v>0</v>
      </c>
      <c r="E23" s="412">
        <f>'Balance de energía'!Y5</f>
        <v>0</v>
      </c>
      <c r="F23" s="412">
        <f>'Balance de energía'!Y8</f>
        <v>0</v>
      </c>
      <c r="G23" s="412">
        <f>'Balance de energía'!Y20</f>
        <v>790.24</v>
      </c>
      <c r="H23" s="412">
        <f>'Matriz de consumos'!Y11</f>
        <v>0</v>
      </c>
      <c r="I23" s="404">
        <f t="shared" si="2"/>
        <v>790.24</v>
      </c>
    </row>
    <row r="24" spans="2:10">
      <c r="B24" s="411" t="s">
        <v>32</v>
      </c>
      <c r="C24" s="412">
        <f>'Producción bruta'!E35</f>
        <v>156.70599999999999</v>
      </c>
      <c r="D24" s="412">
        <f>'Balance de energía'!Z4</f>
        <v>0</v>
      </c>
      <c r="E24" s="412">
        <f>'Balance de energía'!Z5</f>
        <v>0</v>
      </c>
      <c r="F24" s="412">
        <f>'Balance de energía'!Z8</f>
        <v>0</v>
      </c>
      <c r="G24" s="412">
        <f>'Balance de energía'!Z20</f>
        <v>156.70599999999999</v>
      </c>
      <c r="H24" s="412">
        <f>'Matriz de consumos'!Z11</f>
        <v>0</v>
      </c>
      <c r="I24" s="404">
        <f t="shared" si="2"/>
        <v>156.70599999999999</v>
      </c>
    </row>
    <row r="25" spans="2:10">
      <c r="B25" s="411" t="s">
        <v>95</v>
      </c>
      <c r="C25" s="412">
        <f>'Producción bruta'!E36</f>
        <v>690.37900000000002</v>
      </c>
      <c r="D25" s="412">
        <f>'Balance de energía'!AA4</f>
        <v>0</v>
      </c>
      <c r="E25" s="412">
        <f>'Balance de energía'!AA5</f>
        <v>0</v>
      </c>
      <c r="F25" s="412">
        <f>'Balance de energía'!AA8</f>
        <v>0</v>
      </c>
      <c r="G25" s="412">
        <f>'Balance de energía'!AA20</f>
        <v>615.971</v>
      </c>
      <c r="H25" s="412">
        <f>'Matriz de consumos'!AA11</f>
        <v>0</v>
      </c>
      <c r="I25" s="404">
        <f t="shared" si="2"/>
        <v>615.971</v>
      </c>
    </row>
    <row r="26" spans="2:10">
      <c r="B26" s="411" t="s">
        <v>8</v>
      </c>
      <c r="C26" s="412">
        <f>'Producción bruta'!E38</f>
        <v>18.9120855</v>
      </c>
      <c r="D26" s="412">
        <f>'Balance de energía'!AB4</f>
        <v>0</v>
      </c>
      <c r="E26" s="412">
        <f>'Balance de energía'!AB5</f>
        <v>0</v>
      </c>
      <c r="F26" s="412">
        <f>'Balance de energía'!AB8</f>
        <v>-1.8800000000000003E-5</v>
      </c>
      <c r="G26" s="412">
        <f>'Balance de energía'!AB20</f>
        <v>14.2565100964</v>
      </c>
      <c r="H26" s="412">
        <f>'Matriz de consumos'!AB11</f>
        <v>0</v>
      </c>
      <c r="I26" s="404">
        <f t="shared" si="2"/>
        <v>14.2565100964</v>
      </c>
    </row>
    <row r="27" spans="2:10">
      <c r="B27" s="411" t="s">
        <v>9</v>
      </c>
      <c r="C27" s="412">
        <f>'Producción bruta'!E39</f>
        <v>2241.1548587420002</v>
      </c>
      <c r="D27" s="412">
        <f>'Balance de energía'!AC4</f>
        <v>0</v>
      </c>
      <c r="E27" s="412">
        <f>'Balance de energía'!AC5</f>
        <v>2241.1548587420002</v>
      </c>
      <c r="F27" s="412">
        <f>'Balance de energía'!AC8</f>
        <v>0</v>
      </c>
      <c r="G27" s="412">
        <f>'Balance de energía'!AC20</f>
        <v>0</v>
      </c>
      <c r="H27" s="412">
        <f>'Matriz de consumos'!AC11</f>
        <v>0</v>
      </c>
      <c r="I27" s="404">
        <f t="shared" si="2"/>
        <v>0</v>
      </c>
    </row>
    <row r="28" spans="2:10">
      <c r="B28" s="411" t="s">
        <v>12</v>
      </c>
      <c r="C28" s="412">
        <f>'Producción bruta'!E10</f>
        <v>11448.400388892809</v>
      </c>
      <c r="D28" s="412">
        <f>'Balance de energía'!D4</f>
        <v>38941.345164145001</v>
      </c>
      <c r="E28" s="412">
        <f>'Balance de energía'!D5</f>
        <v>1967.2492831330001</v>
      </c>
      <c r="F28" s="412">
        <f>'Balance de energía'!D8</f>
        <v>145.65239743645</v>
      </c>
      <c r="G28" s="412">
        <f>'Balance de energía'!D20</f>
        <v>18199.247571332915</v>
      </c>
      <c r="H28" s="412">
        <f>'Matriz de consumos'!D11</f>
        <v>27669.852118154402</v>
      </c>
      <c r="I28" s="404">
        <f>G28+H28</f>
        <v>45869.099689487317</v>
      </c>
      <c r="J28" s="134"/>
    </row>
    <row r="29" spans="2:10">
      <c r="B29" s="411" t="s">
        <v>13</v>
      </c>
      <c r="C29" s="412">
        <f>'Producción bruta'!E11</f>
        <v>10335.35</v>
      </c>
      <c r="D29" s="412">
        <f>'Balance de energía'!E4</f>
        <v>70270.325121900009</v>
      </c>
      <c r="E29" s="412">
        <f>'Balance de energía'!E5</f>
        <v>3895.03587582</v>
      </c>
      <c r="F29" s="412">
        <f>'Balance de energía'!E8</f>
        <v>-759.74329404000036</v>
      </c>
      <c r="G29" s="412">
        <f>'Balance de energía'!E20</f>
        <v>2288.1433750000001</v>
      </c>
      <c r="H29" s="412">
        <f>'Matriz de consumos'!E11</f>
        <v>76355.872940799993</v>
      </c>
      <c r="I29" s="404">
        <f>G29+H29</f>
        <v>78644.016315799992</v>
      </c>
      <c r="J29" s="134"/>
    </row>
    <row r="30" spans="2:10">
      <c r="B30" s="411" t="s">
        <v>82</v>
      </c>
      <c r="C30" s="412">
        <f>'Producción bruta'!E12</f>
        <v>80712.145159341322</v>
      </c>
      <c r="D30" s="412">
        <f>'Balance de energía'!F4</f>
        <v>0</v>
      </c>
      <c r="E30" s="412">
        <f>'Balance de energía'!F5</f>
        <v>0</v>
      </c>
      <c r="F30" s="412">
        <f>'Balance de energía'!F8</f>
        <v>-113.7597528680065</v>
      </c>
      <c r="G30" s="412">
        <f>'Balance de energía'!F20</f>
        <v>37693.30214328671</v>
      </c>
      <c r="H30" s="412">
        <f>'Matriz de consumos'!F11</f>
        <v>42333.038958708792</v>
      </c>
      <c r="I30" s="404">
        <f>G30+H30</f>
        <v>80026.341101995495</v>
      </c>
      <c r="J30" s="134"/>
    </row>
    <row r="31" spans="2:10">
      <c r="B31" s="411" t="s">
        <v>18</v>
      </c>
      <c r="C31" s="412">
        <f>'Producción bruta'!$E$16</f>
        <v>923.39898263236478</v>
      </c>
      <c r="D31" s="412">
        <f>'Balance de energía'!J4</f>
        <v>0</v>
      </c>
      <c r="E31" s="412">
        <f>'Balance de energía'!$J$5</f>
        <v>0</v>
      </c>
      <c r="F31" s="412">
        <f>'Balance de energía'!$J$8</f>
        <v>0</v>
      </c>
      <c r="G31" s="412">
        <f>'Balance de energía'!$J$20</f>
        <v>92.829525600000011</v>
      </c>
      <c r="H31" s="412">
        <f>'Matriz de consumos'!$J$11</f>
        <v>696.69958047236469</v>
      </c>
      <c r="I31" s="404">
        <f>G31+H31</f>
        <v>789.5291060723647</v>
      </c>
    </row>
    <row r="32" spans="2:10">
      <c r="B32" s="130" t="s">
        <v>433</v>
      </c>
      <c r="C32" s="412">
        <f>'Producción bruta'!$E$17</f>
        <v>548.67999999999995</v>
      </c>
      <c r="D32" s="412">
        <f>'Balance de energía'!$K4</f>
        <v>0</v>
      </c>
      <c r="E32" s="412">
        <f>'Balance de energía'!$K5</f>
        <v>0</v>
      </c>
      <c r="F32" s="412">
        <f>'Balance de energía'!$K8</f>
        <v>0</v>
      </c>
      <c r="G32" s="412">
        <f>'Balance de energía'!$K20</f>
        <v>0</v>
      </c>
      <c r="H32" s="412">
        <f>'Matriz de consumos'!$K$11</f>
        <v>548.67999999999995</v>
      </c>
      <c r="I32" s="404">
        <f>G32+H32</f>
        <v>548.67999999999995</v>
      </c>
    </row>
    <row r="33" spans="2:9">
      <c r="B33" s="57" t="s">
        <v>96</v>
      </c>
      <c r="C33" s="133">
        <f t="shared" ref="C33:I33" si="3">SUM(C21:C31)+C9</f>
        <v>276782.04972529487</v>
      </c>
      <c r="D33" s="133">
        <f t="shared" si="3"/>
        <v>195407.32670727873</v>
      </c>
      <c r="E33" s="133">
        <f t="shared" si="3"/>
        <v>13802.521458360421</v>
      </c>
      <c r="F33" s="133">
        <f t="shared" si="3"/>
        <v>1139.7848927243281</v>
      </c>
      <c r="G33" s="133">
        <f t="shared" si="3"/>
        <v>288901.29566567397</v>
      </c>
      <c r="H33" s="133">
        <f t="shared" si="3"/>
        <v>160253.21815604117</v>
      </c>
      <c r="I33" s="133">
        <f t="shared" si="3"/>
        <v>449154.51382171514</v>
      </c>
    </row>
    <row r="35" spans="2:9">
      <c r="B35" s="68" t="s">
        <v>448</v>
      </c>
    </row>
    <row r="36" spans="2:9">
      <c r="B36" s="68" t="s">
        <v>259</v>
      </c>
    </row>
    <row r="37" spans="2:9">
      <c r="B37" s="68" t="s">
        <v>434</v>
      </c>
    </row>
  </sheetData>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Y240"/>
  <sheetViews>
    <sheetView workbookViewId="0"/>
  </sheetViews>
  <sheetFormatPr baseColWidth="10" defaultRowHeight="12.75" outlineLevelRow="1"/>
  <cols>
    <col min="1" max="1" width="2.28515625" style="148" customWidth="1"/>
    <col min="2" max="2" width="30.28515625" style="148" customWidth="1"/>
    <col min="3" max="3" width="17.7109375" style="148" customWidth="1"/>
    <col min="4" max="4" width="17.85546875" style="148" customWidth="1"/>
    <col min="5" max="5" width="16.42578125" style="148" customWidth="1"/>
    <col min="6" max="6" width="17.140625" style="148" customWidth="1"/>
    <col min="7" max="7" width="11.85546875" style="148" bestFit="1" customWidth="1"/>
    <col min="8" max="8" width="17.28515625" style="148" customWidth="1"/>
    <col min="9" max="9" width="13.42578125" style="148" bestFit="1" customWidth="1"/>
    <col min="10" max="23" width="11.42578125" style="140"/>
    <col min="24" max="16384" width="11.42578125" style="148"/>
  </cols>
  <sheetData>
    <row r="1" spans="1:25" ht="15.95" customHeight="1">
      <c r="A1" s="186"/>
      <c r="B1" s="80" t="s">
        <v>272</v>
      </c>
      <c r="C1" s="80"/>
      <c r="D1" s="80"/>
      <c r="E1" s="80"/>
      <c r="F1" s="80"/>
      <c r="G1" s="80"/>
      <c r="H1" s="80"/>
      <c r="I1" s="80"/>
      <c r="K1" s="185"/>
    </row>
    <row r="2" spans="1:25" ht="15.95" customHeight="1">
      <c r="A2" s="186"/>
      <c r="B2" s="80" t="s">
        <v>428</v>
      </c>
      <c r="C2" s="80"/>
      <c r="D2" s="80"/>
      <c r="E2" s="80"/>
      <c r="F2" s="80"/>
      <c r="G2" s="80"/>
      <c r="H2" s="80"/>
      <c r="I2" s="80"/>
      <c r="K2" s="184"/>
    </row>
    <row r="3" spans="1:25" ht="15.95" customHeight="1">
      <c r="A3" s="186"/>
      <c r="B3" s="80" t="s">
        <v>1</v>
      </c>
      <c r="C3" s="80"/>
      <c r="D3" s="80"/>
      <c r="E3" s="80"/>
      <c r="F3" s="80"/>
      <c r="G3" s="80"/>
      <c r="H3" s="80"/>
      <c r="I3" s="80"/>
      <c r="K3" s="184"/>
    </row>
    <row r="4" spans="1:25" ht="15.95" customHeight="1">
      <c r="A4" s="186"/>
      <c r="B4" s="69" t="s">
        <v>2</v>
      </c>
      <c r="C4" s="80"/>
      <c r="D4" s="80"/>
      <c r="E4" s="80"/>
      <c r="F4" s="80"/>
      <c r="G4" s="80"/>
      <c r="H4" s="80"/>
      <c r="I4" s="80"/>
      <c r="J4" s="222"/>
      <c r="K4" s="138"/>
    </row>
    <row r="5" spans="1:25" ht="15.95" customHeight="1">
      <c r="A5" s="186"/>
      <c r="B5" s="80"/>
      <c r="C5" s="80"/>
      <c r="D5" s="80"/>
      <c r="E5" s="80"/>
      <c r="F5" s="80"/>
      <c r="G5" s="80"/>
      <c r="H5" s="80"/>
      <c r="I5" s="80"/>
      <c r="J5" s="222"/>
      <c r="K5" s="138"/>
    </row>
    <row r="6" spans="1:25" ht="15.95" customHeight="1">
      <c r="A6" s="186"/>
      <c r="B6" s="642" t="s">
        <v>79</v>
      </c>
      <c r="C6" s="643" t="s">
        <v>424</v>
      </c>
      <c r="D6" s="643" t="s">
        <v>422</v>
      </c>
      <c r="E6" s="643" t="s">
        <v>68</v>
      </c>
      <c r="F6" s="643" t="s">
        <v>437</v>
      </c>
      <c r="G6" s="643" t="s">
        <v>53</v>
      </c>
      <c r="H6" s="643" t="s">
        <v>423</v>
      </c>
      <c r="I6" s="643" t="s">
        <v>90</v>
      </c>
      <c r="J6" s="222"/>
      <c r="K6" s="138"/>
    </row>
    <row r="7" spans="1:25" ht="15.95" customHeight="1">
      <c r="A7" s="186"/>
      <c r="B7" s="642"/>
      <c r="C7" s="643"/>
      <c r="D7" s="643"/>
      <c r="E7" s="643"/>
      <c r="F7" s="643"/>
      <c r="G7" s="643"/>
      <c r="H7" s="643"/>
      <c r="I7" s="643"/>
      <c r="J7" s="221"/>
      <c r="K7" s="138"/>
      <c r="P7" s="147"/>
    </row>
    <row r="8" spans="1:25" ht="15.95" customHeight="1">
      <c r="A8" s="186"/>
      <c r="B8" s="483" t="s">
        <v>11</v>
      </c>
      <c r="C8" s="420">
        <f>'Balance de energía'!C21</f>
        <v>0</v>
      </c>
      <c r="D8" s="420">
        <f>'Balance de energía'!$C$29</f>
        <v>0</v>
      </c>
      <c r="E8" s="420">
        <f>'Balance de energía'!$C$43</f>
        <v>0</v>
      </c>
      <c r="F8" s="420">
        <f>'Balance de energía'!$C$49</f>
        <v>0</v>
      </c>
      <c r="G8" s="420">
        <f>'Balance de energía'!$C$20</f>
        <v>0</v>
      </c>
      <c r="H8" s="420">
        <f>'Matriz de consumos'!C11</f>
        <v>93747.346127654106</v>
      </c>
      <c r="I8" s="608">
        <f t="shared" ref="I8" si="0">G8+H8</f>
        <v>93747.346127654106</v>
      </c>
      <c r="J8" s="221"/>
      <c r="K8" s="138"/>
      <c r="P8" s="147"/>
    </row>
    <row r="9" spans="1:25" ht="15.95" customHeight="1">
      <c r="A9" s="186"/>
      <c r="B9" s="402" t="s">
        <v>91</v>
      </c>
      <c r="C9" s="406">
        <f t="shared" ref="C9:I9" si="1">SUM(C10:C20)</f>
        <v>741.61345760654854</v>
      </c>
      <c r="D9" s="406">
        <f t="shared" si="1"/>
        <v>42597.703500332595</v>
      </c>
      <c r="E9" s="406">
        <f t="shared" si="1"/>
        <v>103100.72318515586</v>
      </c>
      <c r="F9" s="406">
        <f t="shared" si="1"/>
        <v>18928.07166114869</v>
      </c>
      <c r="G9" s="406">
        <f t="shared" si="1"/>
        <v>167045.34828608166</v>
      </c>
      <c r="H9" s="406">
        <f t="shared" si="1"/>
        <v>10888.950984305606</v>
      </c>
      <c r="I9" s="407">
        <f t="shared" si="1"/>
        <v>177934.29927038724</v>
      </c>
      <c r="J9" s="221"/>
      <c r="K9" s="138"/>
      <c r="P9" s="147"/>
      <c r="X9" s="140"/>
      <c r="Y9" s="140"/>
    </row>
    <row r="10" spans="1:25" ht="15.95" customHeight="1" outlineLevel="1">
      <c r="A10" s="186"/>
      <c r="B10" s="408" t="s">
        <v>19</v>
      </c>
      <c r="C10" s="409">
        <f>'Balance de energía'!$L21</f>
        <v>2.6006885519999998</v>
      </c>
      <c r="D10" s="409">
        <f>'Balance de energía'!$L29</f>
        <v>31647.467423480535</v>
      </c>
      <c r="E10" s="409">
        <f>'Balance de energía'!$L43</f>
        <v>50211.876074042979</v>
      </c>
      <c r="F10" s="409">
        <f>'Balance de energía'!$L49</f>
        <v>5183.8578480168835</v>
      </c>
      <c r="G10" s="409">
        <f>'Balance de energía'!$L20</f>
        <v>87045.802034092398</v>
      </c>
      <c r="H10" s="409">
        <f>'Matriz de consumos'!$L11</f>
        <v>4174.7053512228085</v>
      </c>
      <c r="I10" s="403">
        <f>G10+H10</f>
        <v>91220.507385315199</v>
      </c>
      <c r="J10" s="148"/>
      <c r="K10" s="148"/>
      <c r="L10" s="148"/>
      <c r="M10" s="148"/>
      <c r="N10" s="148"/>
      <c r="O10" s="148"/>
      <c r="P10" s="148"/>
      <c r="Q10" s="148"/>
      <c r="R10" s="148"/>
      <c r="S10" s="148"/>
      <c r="T10" s="148"/>
      <c r="U10" s="148"/>
      <c r="V10" s="148"/>
      <c r="W10" s="148"/>
    </row>
    <row r="11" spans="1:25" ht="15.95" customHeight="1" outlineLevel="1">
      <c r="A11" s="186"/>
      <c r="B11" s="408" t="s">
        <v>20</v>
      </c>
      <c r="C11" s="409">
        <f>'Balance de energía'!$M21</f>
        <v>21.45486</v>
      </c>
      <c r="D11" s="409">
        <f>'Balance de energía'!$M29</f>
        <v>5025.2456691359994</v>
      </c>
      <c r="E11" s="409">
        <f>'Balance de energía'!$M43</f>
        <v>3815.4756522749999</v>
      </c>
      <c r="F11" s="409">
        <f>'Balance de energía'!$M49</f>
        <v>107.874441045</v>
      </c>
      <c r="G11" s="409">
        <f>'Balance de energía'!$M20</f>
        <v>8970.0506224559995</v>
      </c>
      <c r="H11" s="409">
        <f>'Matriz de consumos'!$M11</f>
        <v>1273.9570375349999</v>
      </c>
      <c r="I11" s="403">
        <f t="shared" ref="I11:I35" si="2">G11+H11</f>
        <v>10244.007659990999</v>
      </c>
      <c r="J11" s="221"/>
      <c r="K11" s="138"/>
      <c r="M11" s="198"/>
      <c r="P11" s="201"/>
      <c r="X11" s="140"/>
      <c r="Y11" s="140"/>
    </row>
    <row r="12" spans="1:25" ht="15.95" customHeight="1" outlineLevel="1">
      <c r="A12" s="186"/>
      <c r="B12" s="408" t="s">
        <v>92</v>
      </c>
      <c r="C12" s="409">
        <f>'Balance de energía'!$N21</f>
        <v>0</v>
      </c>
      <c r="D12" s="409">
        <f>'Balance de energía'!$N29</f>
        <v>0</v>
      </c>
      <c r="E12" s="409">
        <f>'Balance de energía'!$N43</f>
        <v>37064.223434531872</v>
      </c>
      <c r="F12" s="409">
        <f>'Balance de energía'!$N49</f>
        <v>0</v>
      </c>
      <c r="G12" s="409">
        <f>'Balance de energía'!$N20</f>
        <v>37064.223434531872</v>
      </c>
      <c r="H12" s="409">
        <f>'Matriz de consumos'!$N11</f>
        <v>912.76396986879888</v>
      </c>
      <c r="I12" s="403">
        <f t="shared" si="2"/>
        <v>37976.987404400672</v>
      </c>
      <c r="J12" s="221"/>
      <c r="K12" s="138"/>
      <c r="M12" s="198"/>
      <c r="P12" s="147"/>
      <c r="X12" s="140"/>
      <c r="Y12" s="140"/>
    </row>
    <row r="13" spans="1:25" ht="15.95" customHeight="1" outlineLevel="1">
      <c r="A13" s="186"/>
      <c r="B13" s="408" t="s">
        <v>22</v>
      </c>
      <c r="C13" s="409">
        <f>'Balance de energía'!O21</f>
        <v>0</v>
      </c>
      <c r="D13" s="409">
        <f>'Balance de energía'!$O29</f>
        <v>127.73305329176921</v>
      </c>
      <c r="E13" s="409">
        <f>'Balance de energía'!$O43</f>
        <v>73.814716394999991</v>
      </c>
      <c r="F13" s="409">
        <f>'Balance de energía'!$O49</f>
        <v>1281.9498978690003</v>
      </c>
      <c r="G13" s="409">
        <f>'Balance de energía'!$O20</f>
        <v>1483.4976675557696</v>
      </c>
      <c r="H13" s="409">
        <f>'Matriz de consumos'!$O11</f>
        <v>425.25278453699991</v>
      </c>
      <c r="I13" s="403">
        <f t="shared" si="2"/>
        <v>1908.7504520927696</v>
      </c>
      <c r="J13" s="148"/>
      <c r="K13" s="148"/>
      <c r="L13" s="148"/>
      <c r="M13" s="148"/>
      <c r="N13" s="148"/>
      <c r="O13" s="148"/>
      <c r="P13" s="148"/>
      <c r="Q13" s="148"/>
      <c r="R13" s="148"/>
      <c r="S13" s="148"/>
      <c r="T13" s="148"/>
      <c r="U13" s="148"/>
      <c r="X13" s="140"/>
      <c r="Y13" s="140"/>
    </row>
    <row r="14" spans="1:25" ht="15.95" customHeight="1" outlineLevel="1">
      <c r="A14" s="186"/>
      <c r="B14" s="408" t="s">
        <v>23</v>
      </c>
      <c r="C14" s="409">
        <f>'Balance de energía'!P21</f>
        <v>78.395900000000012</v>
      </c>
      <c r="D14" s="409">
        <f>'Balance de energía'!$P29</f>
        <v>3334.9501988670077</v>
      </c>
      <c r="E14" s="409">
        <f>'Balance de energía'!$P43</f>
        <v>283.64100473499997</v>
      </c>
      <c r="F14" s="409">
        <f>'Balance de energía'!$P49</f>
        <v>12315.600453021805</v>
      </c>
      <c r="G14" s="409">
        <f>'Balance de energía'!$P20</f>
        <v>16012.587556623814</v>
      </c>
      <c r="H14" s="409">
        <f>'Matriz de consumos'!$P11</f>
        <v>137.07565876399988</v>
      </c>
      <c r="I14" s="403">
        <f t="shared" si="2"/>
        <v>16149.663215387814</v>
      </c>
      <c r="J14" s="221"/>
      <c r="K14" s="138"/>
      <c r="M14" s="198"/>
      <c r="P14" s="147"/>
      <c r="X14" s="140"/>
      <c r="Y14" s="140"/>
    </row>
    <row r="15" spans="1:25" ht="15.95" customHeight="1" outlineLevel="1">
      <c r="A15" s="186"/>
      <c r="B15" s="408" t="s">
        <v>24</v>
      </c>
      <c r="C15" s="409">
        <f>'Balance de energía'!Q21</f>
        <v>0</v>
      </c>
      <c r="D15" s="409">
        <f>'Balance de energía'!$Q29</f>
        <v>7.2001146000000009</v>
      </c>
      <c r="E15" s="409">
        <f>'Balance de energía'!$Q43</f>
        <v>65.025883860000022</v>
      </c>
      <c r="F15" s="409">
        <f>'Balance de energía'!$Q49</f>
        <v>0.82042380000000004</v>
      </c>
      <c r="G15" s="409">
        <f>'Balance de energía'!$Q20</f>
        <v>73.046422260000028</v>
      </c>
      <c r="H15" s="409">
        <f>'Matriz de consumos'!$Q11</f>
        <v>5.1385374599999976</v>
      </c>
      <c r="I15" s="403">
        <f t="shared" si="2"/>
        <v>78.184959720000023</v>
      </c>
      <c r="J15" s="221"/>
      <c r="K15" s="138"/>
      <c r="M15" s="198"/>
      <c r="N15" s="198"/>
      <c r="O15" s="198"/>
      <c r="P15" s="199"/>
      <c r="Q15" s="198"/>
      <c r="R15" s="198"/>
      <c r="S15" s="198"/>
      <c r="T15" s="198"/>
      <c r="U15" s="198"/>
      <c r="V15" s="198"/>
      <c r="W15" s="198"/>
      <c r="X15" s="140"/>
      <c r="Y15" s="140"/>
    </row>
    <row r="16" spans="1:25" ht="15.95" customHeight="1" outlineLevel="1">
      <c r="A16" s="186"/>
      <c r="B16" s="408" t="s">
        <v>25</v>
      </c>
      <c r="C16" s="409">
        <f>'Balance de energía'!R21</f>
        <v>0</v>
      </c>
      <c r="D16" s="409">
        <f>'Balance de energía'!$R29</f>
        <v>415.94319744300003</v>
      </c>
      <c r="E16" s="409">
        <f>'Balance de energía'!$R43</f>
        <v>11586.666419316005</v>
      </c>
      <c r="F16" s="409">
        <f>'Balance de energía'!$R49</f>
        <v>37.968597396000007</v>
      </c>
      <c r="G16" s="409">
        <f>'Balance de energía'!$R20</f>
        <v>12040.578214155006</v>
      </c>
      <c r="H16" s="409">
        <f>'Matriz de consumos'!$R11</f>
        <v>0.19780200000000001</v>
      </c>
      <c r="I16" s="403">
        <f t="shared" si="2"/>
        <v>12040.776016155007</v>
      </c>
      <c r="J16" s="148"/>
      <c r="K16" s="148"/>
      <c r="L16" s="148"/>
      <c r="M16" s="148"/>
      <c r="N16" s="148"/>
      <c r="O16" s="148"/>
      <c r="P16" s="148"/>
      <c r="X16" s="140"/>
      <c r="Y16" s="140"/>
    </row>
    <row r="17" spans="1:25" ht="15.95" customHeight="1" outlineLevel="1">
      <c r="A17" s="186"/>
      <c r="B17" s="408" t="s">
        <v>26</v>
      </c>
      <c r="C17" s="409">
        <f>'Balance de energía'!S21</f>
        <v>2.7044550000000004E-2</v>
      </c>
      <c r="D17" s="409">
        <f>'Balance de energía'!$S29</f>
        <v>0</v>
      </c>
      <c r="E17" s="409">
        <f>'Balance de energía'!$S43</f>
        <v>0</v>
      </c>
      <c r="F17" s="409">
        <f>'Balance de energía'!$S49</f>
        <v>0</v>
      </c>
      <c r="G17" s="409">
        <f>'Balance de energía'!$S20</f>
        <v>2.7044550000000004E-2</v>
      </c>
      <c r="H17" s="409">
        <f>'Matriz de consumos'!$S11</f>
        <v>2524.6817550799997</v>
      </c>
      <c r="I17" s="403">
        <f t="shared" si="2"/>
        <v>2524.7087996299997</v>
      </c>
      <c r="J17" s="148"/>
      <c r="K17" s="148"/>
      <c r="L17" s="148"/>
      <c r="M17" s="148"/>
      <c r="N17" s="148"/>
      <c r="O17" s="148"/>
      <c r="P17" s="148"/>
      <c r="Q17" s="148"/>
      <c r="R17" s="148"/>
      <c r="S17" s="148"/>
      <c r="T17" s="148"/>
      <c r="X17" s="140"/>
      <c r="Y17" s="140"/>
    </row>
    <row r="18" spans="1:25" ht="15.95" customHeight="1" outlineLevel="1">
      <c r="A18" s="186"/>
      <c r="B18" s="408" t="s">
        <v>27</v>
      </c>
      <c r="C18" s="409">
        <f>'Balance de energía'!T21</f>
        <v>1.5507000421487653</v>
      </c>
      <c r="D18" s="409">
        <f>'Balance de energía'!$T29</f>
        <v>0</v>
      </c>
      <c r="E18" s="409">
        <f>'Balance de energía'!$T43</f>
        <v>0</v>
      </c>
      <c r="F18" s="409">
        <f>'Balance de energía'!$T49</f>
        <v>0</v>
      </c>
      <c r="G18" s="409">
        <f>'Balance de energía'!$T20</f>
        <v>1.5507000421487653</v>
      </c>
      <c r="H18" s="409">
        <f>'Matriz de consumos'!$T11</f>
        <v>0</v>
      </c>
      <c r="I18" s="403">
        <f t="shared" si="2"/>
        <v>1.5507000421487653</v>
      </c>
      <c r="J18" s="221"/>
      <c r="K18" s="138"/>
      <c r="P18" s="201"/>
      <c r="X18" s="140"/>
      <c r="Y18" s="140"/>
    </row>
    <row r="19" spans="1:25" ht="15.95" customHeight="1" outlineLevel="1">
      <c r="A19" s="186"/>
      <c r="B19" s="408" t="s">
        <v>28</v>
      </c>
      <c r="C19" s="409">
        <f>'Balance de energía'!U21</f>
        <v>0</v>
      </c>
      <c r="D19" s="409">
        <f>'Balance de energía'!$U29</f>
        <v>2039.1638435142859</v>
      </c>
      <c r="E19" s="409">
        <f>'Balance de energía'!$U43</f>
        <v>0</v>
      </c>
      <c r="F19" s="409">
        <f>'Balance de energía'!$U49</f>
        <v>0</v>
      </c>
      <c r="G19" s="409">
        <f>'Balance de energía'!$U20</f>
        <v>2039.1638435142859</v>
      </c>
      <c r="H19" s="409">
        <f>'Matriz de consumos'!$U11</f>
        <v>1435.178087838</v>
      </c>
      <c r="I19" s="403">
        <f t="shared" si="2"/>
        <v>3474.3419313522859</v>
      </c>
      <c r="J19" s="221"/>
      <c r="K19" s="138"/>
      <c r="P19" s="201"/>
      <c r="X19" s="140"/>
      <c r="Y19" s="140"/>
    </row>
    <row r="20" spans="1:25" ht="15.95" customHeight="1" outlineLevel="1">
      <c r="A20" s="186"/>
      <c r="B20" s="410" t="s">
        <v>93</v>
      </c>
      <c r="C20" s="409">
        <f>'Balance de energía'!V21</f>
        <v>637.5842644623998</v>
      </c>
      <c r="D20" s="409">
        <f>'Balance de energía'!$V29</f>
        <v>0</v>
      </c>
      <c r="E20" s="409">
        <f>'Balance de energía'!$V43</f>
        <v>0</v>
      </c>
      <c r="F20" s="409">
        <f>'Balance de energía'!$V49</f>
        <v>0</v>
      </c>
      <c r="G20" s="409">
        <f>'Balance de energía'!$V20</f>
        <v>2314.8207463003996</v>
      </c>
      <c r="H20" s="409">
        <f>'Matriz de consumos'!$V11</f>
        <v>0</v>
      </c>
      <c r="I20" s="403">
        <f t="shared" si="2"/>
        <v>2314.8207463003996</v>
      </c>
      <c r="J20" s="221"/>
      <c r="K20" s="138"/>
      <c r="P20" s="147"/>
      <c r="X20" s="140"/>
      <c r="Y20" s="140"/>
    </row>
    <row r="21" spans="1:25" ht="15.95" customHeight="1">
      <c r="A21" s="186"/>
      <c r="B21" s="411" t="s">
        <v>6</v>
      </c>
      <c r="C21" s="412">
        <f>'Balance de energía'!W21</f>
        <v>2662.6951234292492</v>
      </c>
      <c r="D21" s="412">
        <f>'Balance de energía'!$W29</f>
        <v>37417.015899250546</v>
      </c>
      <c r="E21" s="412">
        <f>'Balance de energía'!$W43</f>
        <v>828.60489384288007</v>
      </c>
      <c r="F21" s="412">
        <f>'Balance de energía'!$W49</f>
        <v>21001.8689817536</v>
      </c>
      <c r="G21" s="412">
        <f>'Balance de energía'!$W20</f>
        <v>61910.184898276275</v>
      </c>
      <c r="H21" s="412">
        <f>'Matriz de consumos'!$W11</f>
        <v>0</v>
      </c>
      <c r="I21" s="404">
        <f t="shared" si="2"/>
        <v>61910.184898276275</v>
      </c>
      <c r="J21" s="221"/>
      <c r="K21" s="138"/>
      <c r="P21" s="147"/>
      <c r="X21" s="140"/>
      <c r="Y21" s="140"/>
    </row>
    <row r="22" spans="1:25" ht="15.95" customHeight="1">
      <c r="A22" s="186"/>
      <c r="B22" s="411" t="s">
        <v>30</v>
      </c>
      <c r="C22" s="412">
        <f>'Balance de energía'!X21</f>
        <v>0</v>
      </c>
      <c r="D22" s="413">
        <f>'Balance de energía'!$X29</f>
        <v>95.066356000000013</v>
      </c>
      <c r="E22" s="412">
        <f>'Balance de energía'!$X43</f>
        <v>0</v>
      </c>
      <c r="F22" s="412">
        <f>'Balance de energía'!$X49</f>
        <v>0</v>
      </c>
      <c r="G22" s="412">
        <f>'Balance de energía'!$X20</f>
        <v>95.066356000000013</v>
      </c>
      <c r="H22" s="412">
        <f>'Matriz de consumos'!$X11</f>
        <v>2308.8035736000002</v>
      </c>
      <c r="I22" s="404">
        <f t="shared" si="2"/>
        <v>2403.8699296</v>
      </c>
      <c r="J22" s="221"/>
      <c r="K22" s="138"/>
      <c r="P22" s="147"/>
      <c r="X22" s="140"/>
      <c r="Y22" s="140"/>
    </row>
    <row r="23" spans="1:25" ht="15.95" customHeight="1">
      <c r="A23" s="186"/>
      <c r="B23" s="411" t="s">
        <v>31</v>
      </c>
      <c r="C23" s="412">
        <f>'Balance de energía'!Y21</f>
        <v>180.33300000000003</v>
      </c>
      <c r="D23" s="412">
        <f>'Balance de energía'!$Y29</f>
        <v>609.90700000000004</v>
      </c>
      <c r="E23" s="412">
        <f>'Balance de energía'!$Y43</f>
        <v>0</v>
      </c>
      <c r="F23" s="412">
        <f>'Balance de energía'!$Y49</f>
        <v>0</v>
      </c>
      <c r="G23" s="412">
        <f>'Balance de energía'!$Y20</f>
        <v>790.24</v>
      </c>
      <c r="H23" s="412">
        <f>'Matriz de consumos'!$Y11</f>
        <v>0</v>
      </c>
      <c r="I23" s="404">
        <f t="shared" si="2"/>
        <v>790.24</v>
      </c>
      <c r="J23" s="221"/>
      <c r="K23" s="138"/>
      <c r="P23" s="147"/>
      <c r="X23" s="140"/>
      <c r="Y23" s="140"/>
    </row>
    <row r="24" spans="1:25" ht="15.95" customHeight="1">
      <c r="A24" s="186"/>
      <c r="B24" s="411" t="s">
        <v>94</v>
      </c>
      <c r="C24" s="412">
        <f>'Balance de energía'!Z21</f>
        <v>156.70599999999999</v>
      </c>
      <c r="D24" s="412">
        <f>'Balance de energía'!$Z29</f>
        <v>0</v>
      </c>
      <c r="E24" s="412">
        <f>'Balance de energía'!$Z43</f>
        <v>0</v>
      </c>
      <c r="F24" s="412">
        <f>'Balance de energía'!$Z49</f>
        <v>0</v>
      </c>
      <c r="G24" s="412">
        <f>'Balance de energía'!$Z20</f>
        <v>156.70599999999999</v>
      </c>
      <c r="H24" s="412">
        <f>'Matriz de consumos'!$Z11</f>
        <v>0</v>
      </c>
      <c r="I24" s="404">
        <f t="shared" si="2"/>
        <v>156.70599999999999</v>
      </c>
      <c r="J24" s="221"/>
      <c r="K24" s="138"/>
      <c r="P24" s="147"/>
      <c r="X24" s="140"/>
      <c r="Y24" s="140"/>
    </row>
    <row r="25" spans="1:25" ht="15.95" customHeight="1">
      <c r="A25" s="186"/>
      <c r="B25" s="411" t="s">
        <v>95</v>
      </c>
      <c r="C25" s="412">
        <f>'Balance de energía'!AA21</f>
        <v>509.04399999999998</v>
      </c>
      <c r="D25" s="412">
        <f>'Balance de energía'!$AA29</f>
        <v>106.92700000000001</v>
      </c>
      <c r="E25" s="412">
        <f>'Balance de energía'!$AA43</f>
        <v>0</v>
      </c>
      <c r="F25" s="412">
        <f>'Balance de energía'!$AA49</f>
        <v>0</v>
      </c>
      <c r="G25" s="412">
        <f>'Balance de energía'!$AA20</f>
        <v>615.971</v>
      </c>
      <c r="H25" s="412">
        <f>'Matriz de consumos'!$AA11</f>
        <v>0</v>
      </c>
      <c r="I25" s="404">
        <f t="shared" si="2"/>
        <v>615.971</v>
      </c>
      <c r="J25" s="221"/>
      <c r="K25" s="138"/>
      <c r="P25" s="147"/>
      <c r="X25" s="140"/>
      <c r="Y25" s="140"/>
    </row>
    <row r="26" spans="1:25" ht="15.95" customHeight="1">
      <c r="A26" s="186"/>
      <c r="B26" s="411" t="s">
        <v>8</v>
      </c>
      <c r="C26" s="412">
        <f>'Balance de energía'!AB21</f>
        <v>0</v>
      </c>
      <c r="D26" s="412">
        <f>'Balance de energía'!$AB29</f>
        <v>0.12019408639999998</v>
      </c>
      <c r="E26" s="412">
        <f>'Balance de energía'!$AB43</f>
        <v>0</v>
      </c>
      <c r="F26" s="412">
        <f>'Balance de energía'!$AB49</f>
        <v>14.13631601</v>
      </c>
      <c r="G26" s="412">
        <f>'Balance de energía'!$AB20</f>
        <v>14.2565100964</v>
      </c>
      <c r="H26" s="412">
        <f>'Matriz de consumos'!$AB11</f>
        <v>0</v>
      </c>
      <c r="I26" s="404">
        <f t="shared" si="2"/>
        <v>14.2565100964</v>
      </c>
      <c r="J26" s="221"/>
      <c r="K26" s="138"/>
      <c r="X26" s="140"/>
      <c r="Y26" s="140"/>
    </row>
    <row r="27" spans="1:25" ht="15.95" customHeight="1">
      <c r="A27" s="186"/>
      <c r="B27" s="411" t="s">
        <v>9</v>
      </c>
      <c r="C27" s="412">
        <f>'Balance de energía'!AC21</f>
        <v>0</v>
      </c>
      <c r="D27" s="412">
        <f>'Balance de energía'!$AC29</f>
        <v>0</v>
      </c>
      <c r="E27" s="412">
        <f>'Balance de energía'!$AC43</f>
        <v>0</v>
      </c>
      <c r="F27" s="412">
        <f>'Balance de energía'!$AC49</f>
        <v>0</v>
      </c>
      <c r="G27" s="412">
        <f>'Balance de energía'!$AC20</f>
        <v>0</v>
      </c>
      <c r="H27" s="412">
        <f>'Matriz de consumos'!$AC11</f>
        <v>0</v>
      </c>
      <c r="I27" s="404">
        <f t="shared" si="2"/>
        <v>0</v>
      </c>
      <c r="J27" s="221"/>
      <c r="K27" s="138"/>
      <c r="X27" s="140"/>
      <c r="Y27" s="140"/>
    </row>
    <row r="28" spans="1:25" ht="15.95" customHeight="1">
      <c r="A28" s="186"/>
      <c r="B28" s="411" t="s">
        <v>267</v>
      </c>
      <c r="C28" s="412">
        <f>'Balance de energía'!D21</f>
        <v>2495.2285755897196</v>
      </c>
      <c r="D28" s="412">
        <f>'Balance de energía'!$D29</f>
        <v>8347.2204480621949</v>
      </c>
      <c r="E28" s="412">
        <f>'Balance de energía'!$D43</f>
        <v>183.36118649700001</v>
      </c>
      <c r="F28" s="412">
        <f>'Balance de energía'!$D49</f>
        <v>7173.4373611840001</v>
      </c>
      <c r="G28" s="412">
        <f>'Balance de energía'!$D20</f>
        <v>18199.247571332915</v>
      </c>
      <c r="H28" s="412">
        <f>'Matriz de consumos'!$D11</f>
        <v>27669.852118154402</v>
      </c>
      <c r="I28" s="404">
        <f t="shared" si="2"/>
        <v>45869.099689487317</v>
      </c>
      <c r="J28" s="148"/>
      <c r="K28" s="148"/>
      <c r="L28" s="148"/>
      <c r="X28" s="140"/>
      <c r="Y28" s="140"/>
    </row>
    <row r="29" spans="1:25" ht="15.95" customHeight="1">
      <c r="A29" s="186"/>
      <c r="B29" s="411" t="s">
        <v>268</v>
      </c>
      <c r="C29" s="412">
        <f>'Balance de energía'!E21</f>
        <v>7.6790000000000003</v>
      </c>
      <c r="D29" s="412">
        <f>'Balance de energía'!$E29</f>
        <v>2280.464375</v>
      </c>
      <c r="E29" s="412">
        <f>'Balance de energía'!$E43</f>
        <v>0</v>
      </c>
      <c r="F29" s="412">
        <f>'Balance de energía'!$E49</f>
        <v>0</v>
      </c>
      <c r="G29" s="412">
        <f>'Balance de energía'!$E20</f>
        <v>2288.1433750000001</v>
      </c>
      <c r="H29" s="412">
        <f>'Matriz de consumos'!$E11</f>
        <v>76355.872940799993</v>
      </c>
      <c r="I29" s="404">
        <f t="shared" si="2"/>
        <v>78644.016315799992</v>
      </c>
      <c r="J29" s="221"/>
      <c r="K29" s="138"/>
      <c r="X29" s="140"/>
      <c r="Y29" s="140"/>
    </row>
    <row r="30" spans="1:25" ht="15.95" customHeight="1">
      <c r="A30" s="186"/>
      <c r="B30" s="411" t="s">
        <v>82</v>
      </c>
      <c r="C30" s="412">
        <f>'Balance de energía'!F21</f>
        <v>0</v>
      </c>
      <c r="D30" s="412">
        <f>'Balance de energía'!$F29</f>
        <v>20089.655600950766</v>
      </c>
      <c r="E30" s="412">
        <f>'Balance de energía'!$F43</f>
        <v>0</v>
      </c>
      <c r="F30" s="412">
        <f>'Balance de energía'!$F49</f>
        <v>17603.646542335944</v>
      </c>
      <c r="G30" s="412">
        <f>'Balance de energía'!$F20</f>
        <v>37693.30214328671</v>
      </c>
      <c r="H30" s="412">
        <f>'Matriz de consumos'!$F11</f>
        <v>42333.038958708792</v>
      </c>
      <c r="I30" s="404">
        <f t="shared" si="2"/>
        <v>80026.341101995495</v>
      </c>
      <c r="J30" s="221"/>
      <c r="K30" s="138"/>
      <c r="X30" s="140"/>
      <c r="Y30" s="140"/>
    </row>
    <row r="31" spans="1:25" ht="15.95" customHeight="1">
      <c r="A31" s="186"/>
      <c r="B31" s="550" t="s">
        <v>15</v>
      </c>
      <c r="C31" s="412">
        <f>+'Matriz de consumos'!G22</f>
        <v>0</v>
      </c>
      <c r="D31" s="412">
        <f>+'Matriz de consumos'!G30</f>
        <v>0</v>
      </c>
      <c r="E31" s="412">
        <f>+'Matriz de consumos'!G44</f>
        <v>0</v>
      </c>
      <c r="F31" s="412">
        <f>+'Matriz de consumos'!G50</f>
        <v>0</v>
      </c>
      <c r="G31" s="412">
        <f>+'Matriz de consumos'!G21</f>
        <v>0</v>
      </c>
      <c r="H31" s="412">
        <f>+'Matriz de consumos'!G11</f>
        <v>18340.128561065598</v>
      </c>
      <c r="I31" s="404">
        <f t="shared" si="2"/>
        <v>18340.128561065598</v>
      </c>
      <c r="J31" s="221"/>
      <c r="K31" s="138"/>
      <c r="X31" s="140"/>
      <c r="Y31" s="140"/>
    </row>
    <row r="32" spans="1:25" ht="15.95" customHeight="1">
      <c r="A32" s="186"/>
      <c r="B32" s="550" t="s">
        <v>16</v>
      </c>
      <c r="C32" s="412">
        <f>+'Matriz de consumos'!H22</f>
        <v>0</v>
      </c>
      <c r="D32" s="412">
        <f>+'Matriz de consumos'!H30</f>
        <v>0</v>
      </c>
      <c r="E32" s="412">
        <f>+'Matriz de consumos'!H44</f>
        <v>0</v>
      </c>
      <c r="F32" s="412">
        <f>+'Matriz de consumos'!H50</f>
        <v>0</v>
      </c>
      <c r="G32" s="412">
        <f>+'Matriz de consumos'!H21</f>
        <v>0</v>
      </c>
      <c r="H32" s="412">
        <f>+'Matriz de consumos'!H11</f>
        <v>3117.9810468049996</v>
      </c>
      <c r="I32" s="404">
        <f t="shared" si="2"/>
        <v>3117.9810468049996</v>
      </c>
      <c r="J32" s="221"/>
      <c r="K32" s="138"/>
      <c r="X32" s="140"/>
      <c r="Y32" s="140"/>
    </row>
    <row r="33" spans="1:25" ht="15.95" customHeight="1">
      <c r="A33" s="186"/>
      <c r="B33" s="550" t="s">
        <v>17</v>
      </c>
      <c r="C33" s="412">
        <f>+'Matriz de consumos'!I22</f>
        <v>0</v>
      </c>
      <c r="D33" s="412">
        <f>+'Matriz de consumos'!I30</f>
        <v>0</v>
      </c>
      <c r="E33" s="412">
        <f>+'Matriz de consumos'!I44</f>
        <v>0</v>
      </c>
      <c r="F33" s="412">
        <f>+'Matriz de consumos'!I50</f>
        <v>0</v>
      </c>
      <c r="G33" s="412">
        <f>+'Matriz de consumos'!I21</f>
        <v>0</v>
      </c>
      <c r="H33" s="412">
        <f>+'Matriz de consumos'!I11</f>
        <v>3366.6469038524378</v>
      </c>
      <c r="I33" s="404">
        <f t="shared" si="2"/>
        <v>3366.6469038524378</v>
      </c>
      <c r="J33" s="221"/>
      <c r="K33" s="138"/>
      <c r="X33" s="140"/>
      <c r="Y33" s="140"/>
    </row>
    <row r="34" spans="1:25" ht="15.95" customHeight="1">
      <c r="A34" s="186"/>
      <c r="B34" s="411" t="s">
        <v>18</v>
      </c>
      <c r="C34" s="412">
        <f>'Balance de energía'!$J21</f>
        <v>0</v>
      </c>
      <c r="D34" s="412">
        <f>'Balance de energía'!$J29</f>
        <v>0</v>
      </c>
      <c r="E34" s="412">
        <f>'Balance de energía'!$J$43</f>
        <v>0</v>
      </c>
      <c r="F34" s="412">
        <f>'Balance de energía'!$J49</f>
        <v>92.829525600000011</v>
      </c>
      <c r="G34" s="412">
        <f>'Balance de energía'!$J$20</f>
        <v>92.829525600000011</v>
      </c>
      <c r="H34" s="412">
        <f>'Matriz de consumos'!$J11</f>
        <v>696.69958047236469</v>
      </c>
      <c r="I34" s="404">
        <f t="shared" si="2"/>
        <v>789.5291060723647</v>
      </c>
      <c r="J34" s="221"/>
      <c r="K34" s="138"/>
      <c r="X34" s="140"/>
      <c r="Y34" s="140"/>
    </row>
    <row r="35" spans="1:25" ht="15.95" customHeight="1">
      <c r="A35" s="186"/>
      <c r="B35" s="411" t="s">
        <v>433</v>
      </c>
      <c r="C35" s="412">
        <f>+'Balance de energía'!K21</f>
        <v>0</v>
      </c>
      <c r="D35" s="412">
        <f>+'Balance de energía'!K29</f>
        <v>0</v>
      </c>
      <c r="E35" s="412">
        <f>+'Balance de energía'!K43</f>
        <v>0</v>
      </c>
      <c r="F35" s="412">
        <f>+'Balance de energía'!K49</f>
        <v>0</v>
      </c>
      <c r="G35" s="412">
        <f>+'Balance de energía'!K20</f>
        <v>0</v>
      </c>
      <c r="H35" s="412">
        <f>+'Matriz de consumos'!K11</f>
        <v>548.67999999999995</v>
      </c>
      <c r="I35" s="404">
        <f t="shared" si="2"/>
        <v>548.67999999999995</v>
      </c>
      <c r="J35" s="221"/>
      <c r="K35" s="138"/>
      <c r="X35" s="140"/>
      <c r="Y35" s="140"/>
    </row>
    <row r="36" spans="1:25" ht="15.95" customHeight="1">
      <c r="A36" s="186"/>
      <c r="B36" s="48" t="s">
        <v>96</v>
      </c>
      <c r="C36" s="58">
        <f>C9+SUM(C21:C35)</f>
        <v>6753.2991566255178</v>
      </c>
      <c r="D36" s="58">
        <f t="shared" ref="D36:I36" si="3">D9+SUM(D21:D35)</f>
        <v>111544.08037368252</v>
      </c>
      <c r="E36" s="58">
        <f t="shared" si="3"/>
        <v>104112.68926549575</v>
      </c>
      <c r="F36" s="58">
        <f t="shared" si="3"/>
        <v>64813.990388032224</v>
      </c>
      <c r="G36" s="58">
        <f t="shared" si="3"/>
        <v>288901.29566567397</v>
      </c>
      <c r="H36" s="58">
        <f t="shared" si="3"/>
        <v>185626.6546677642</v>
      </c>
      <c r="I36" s="58">
        <f t="shared" si="3"/>
        <v>474527.95033343812</v>
      </c>
      <c r="J36" s="221"/>
      <c r="K36" s="138"/>
      <c r="X36" s="140"/>
      <c r="Y36" s="140"/>
    </row>
    <row r="37" spans="1:25">
      <c r="A37" s="186"/>
      <c r="B37" s="220"/>
      <c r="C37" s="220"/>
      <c r="D37" s="220"/>
      <c r="E37" s="220"/>
      <c r="F37" s="220"/>
      <c r="G37" s="220"/>
      <c r="H37" s="220"/>
      <c r="I37" s="220"/>
      <c r="J37" s="219"/>
      <c r="K37" s="138"/>
      <c r="X37" s="140"/>
      <c r="Y37" s="140"/>
    </row>
    <row r="38" spans="1:25" s="140" customFormat="1">
      <c r="A38" s="138"/>
      <c r="B38" s="68" t="s">
        <v>445</v>
      </c>
      <c r="C38" s="217"/>
      <c r="D38" s="217"/>
      <c r="E38" s="217"/>
      <c r="F38" s="217"/>
      <c r="G38" s="218"/>
      <c r="H38" s="216"/>
      <c r="I38" s="210"/>
      <c r="J38" s="208"/>
      <c r="K38" s="138"/>
    </row>
    <row r="39" spans="1:25">
      <c r="A39" s="138"/>
      <c r="B39" s="68" t="s">
        <v>266</v>
      </c>
      <c r="C39" s="217"/>
      <c r="D39" s="217"/>
      <c r="E39" s="217"/>
      <c r="F39" s="217"/>
      <c r="G39" s="217"/>
      <c r="H39" s="217"/>
      <c r="I39" s="217"/>
      <c r="J39" s="216"/>
      <c r="K39" s="138"/>
    </row>
    <row r="40" spans="1:25">
      <c r="A40" s="138"/>
      <c r="B40" s="68" t="s">
        <v>438</v>
      </c>
      <c r="C40" s="215"/>
      <c r="D40" s="214"/>
      <c r="E40" s="214"/>
      <c r="F40" s="214"/>
      <c r="G40" s="214"/>
      <c r="H40" s="209"/>
      <c r="I40" s="206"/>
      <c r="J40" s="213"/>
      <c r="K40" s="138"/>
    </row>
    <row r="41" spans="1:25">
      <c r="A41" s="138"/>
      <c r="B41" s="68" t="s">
        <v>439</v>
      </c>
      <c r="C41" s="206"/>
      <c r="D41" s="206"/>
      <c r="E41" s="206"/>
      <c r="F41" s="206"/>
      <c r="G41" s="206"/>
      <c r="H41" s="206"/>
      <c r="I41" s="206"/>
      <c r="J41" s="213"/>
      <c r="K41" s="138"/>
    </row>
    <row r="42" spans="1:25">
      <c r="A42" s="138"/>
      <c r="B42" s="68" t="s">
        <v>440</v>
      </c>
      <c r="C42" s="206"/>
      <c r="D42" s="206"/>
      <c r="E42" s="206"/>
      <c r="F42" s="206"/>
      <c r="G42" s="206"/>
      <c r="H42" s="206"/>
      <c r="I42" s="206"/>
      <c r="J42" s="213"/>
      <c r="K42" s="138"/>
    </row>
    <row r="43" spans="1:25">
      <c r="A43" s="138"/>
      <c r="B43" s="68" t="s">
        <v>441</v>
      </c>
      <c r="C43" s="206"/>
      <c r="D43" s="206"/>
      <c r="E43" s="206"/>
      <c r="F43" s="206"/>
      <c r="G43" s="206"/>
      <c r="H43" s="206"/>
      <c r="I43" s="206"/>
      <c r="J43" s="213"/>
      <c r="K43" s="138"/>
    </row>
    <row r="44" spans="1:25">
      <c r="A44" s="138"/>
      <c r="B44" s="68" t="s">
        <v>442</v>
      </c>
      <c r="C44" s="206"/>
      <c r="D44" s="206"/>
      <c r="E44" s="206"/>
      <c r="F44" s="206"/>
      <c r="G44" s="206"/>
      <c r="H44" s="206"/>
      <c r="I44" s="206"/>
      <c r="J44" s="213"/>
      <c r="K44" s="138"/>
    </row>
    <row r="45" spans="1:25">
      <c r="A45" s="138"/>
      <c r="B45" s="68" t="s">
        <v>259</v>
      </c>
      <c r="C45" s="206"/>
      <c r="D45" s="206"/>
      <c r="E45" s="206"/>
      <c r="F45" s="206"/>
      <c r="G45" s="206"/>
      <c r="H45" s="206"/>
      <c r="I45" s="206"/>
      <c r="J45" s="213"/>
      <c r="K45" s="138"/>
    </row>
    <row r="46" spans="1:25">
      <c r="A46" s="138"/>
      <c r="B46" s="68" t="s">
        <v>434</v>
      </c>
      <c r="C46" s="206"/>
      <c r="D46" s="206"/>
      <c r="E46" s="206"/>
      <c r="F46" s="206"/>
      <c r="G46" s="206"/>
      <c r="H46" s="206"/>
      <c r="I46" s="206"/>
      <c r="J46" s="213"/>
      <c r="K46" s="138"/>
    </row>
    <row r="47" spans="1:25">
      <c r="A47" s="138"/>
      <c r="B47" s="212"/>
      <c r="C47" s="212"/>
      <c r="D47" s="212"/>
      <c r="E47" s="212"/>
      <c r="F47" s="212"/>
      <c r="G47" s="212"/>
      <c r="H47" s="212"/>
      <c r="I47" s="212"/>
      <c r="J47" s="212"/>
      <c r="K47" s="138"/>
    </row>
    <row r="48" spans="1:25">
      <c r="A48" s="138"/>
      <c r="B48" s="212"/>
      <c r="C48" s="212"/>
      <c r="D48" s="212"/>
      <c r="E48" s="212"/>
      <c r="F48" s="212"/>
      <c r="G48" s="212"/>
      <c r="H48" s="212"/>
      <c r="I48" s="212"/>
      <c r="J48" s="212"/>
      <c r="K48" s="138"/>
    </row>
    <row r="49" spans="1:11">
      <c r="A49" s="138"/>
      <c r="B49" s="212"/>
      <c r="C49" s="212"/>
      <c r="D49" s="212"/>
      <c r="E49" s="212"/>
      <c r="F49" s="212"/>
      <c r="G49" s="212"/>
      <c r="H49" s="212"/>
      <c r="I49" s="212"/>
      <c r="J49" s="212"/>
      <c r="K49" s="138"/>
    </row>
    <row r="50" spans="1:11">
      <c r="A50" s="138"/>
      <c r="B50" s="138"/>
      <c r="C50" s="138"/>
      <c r="D50" s="138"/>
      <c r="E50" s="138"/>
      <c r="F50" s="138"/>
      <c r="G50" s="138"/>
      <c r="H50" s="138"/>
      <c r="I50" s="138"/>
      <c r="J50" s="138"/>
      <c r="K50" s="138"/>
    </row>
    <row r="51" spans="1:11">
      <c r="A51" s="138"/>
      <c r="B51" s="138"/>
      <c r="C51" s="138"/>
      <c r="D51" s="138"/>
      <c r="E51" s="138"/>
      <c r="F51" s="138"/>
      <c r="G51" s="138"/>
      <c r="H51" s="138"/>
      <c r="I51" s="138"/>
      <c r="J51" s="138"/>
      <c r="K51" s="138"/>
    </row>
    <row r="52" spans="1:11">
      <c r="A52" s="140"/>
      <c r="B52" s="140"/>
      <c r="C52" s="140"/>
      <c r="D52" s="140"/>
      <c r="E52" s="140"/>
      <c r="F52" s="140"/>
      <c r="G52" s="140"/>
      <c r="H52" s="140"/>
      <c r="I52" s="140"/>
    </row>
    <row r="53" spans="1:11">
      <c r="A53" s="140"/>
      <c r="B53" s="140"/>
      <c r="C53" s="140"/>
      <c r="D53" s="140"/>
      <c r="E53" s="140"/>
      <c r="F53" s="140"/>
      <c r="G53" s="140"/>
      <c r="H53" s="140"/>
      <c r="I53" s="140"/>
    </row>
    <row r="54" spans="1:11">
      <c r="A54" s="140"/>
      <c r="B54" s="140"/>
      <c r="C54" s="140"/>
      <c r="D54" s="140"/>
      <c r="E54" s="140"/>
      <c r="F54" s="140"/>
      <c r="G54" s="140"/>
      <c r="H54" s="140"/>
      <c r="I54" s="140"/>
    </row>
    <row r="55" spans="1:11" s="140" customFormat="1"/>
    <row r="56" spans="1:11" s="140" customFormat="1"/>
    <row r="57" spans="1:11" s="140" customFormat="1"/>
    <row r="58" spans="1:11" s="140" customFormat="1"/>
    <row r="59" spans="1:11" s="140" customFormat="1"/>
    <row r="60" spans="1:11" s="140" customFormat="1"/>
    <row r="61" spans="1:11" s="140" customFormat="1"/>
    <row r="62" spans="1:11" s="140" customFormat="1"/>
    <row r="63" spans="1:11" s="140" customFormat="1"/>
    <row r="64" spans="1:11" s="140" customFormat="1"/>
    <row r="65" s="140" customFormat="1"/>
    <row r="66" s="140" customFormat="1"/>
    <row r="67" s="140" customFormat="1"/>
    <row r="68" s="140" customFormat="1"/>
    <row r="69" s="140" customFormat="1"/>
    <row r="70" s="140" customFormat="1"/>
    <row r="71" s="140" customFormat="1"/>
    <row r="72" s="140" customFormat="1"/>
    <row r="73" s="140" customFormat="1"/>
    <row r="74" s="140" customFormat="1"/>
    <row r="75" s="140" customFormat="1"/>
    <row r="76" s="140" customFormat="1"/>
    <row r="77" s="140" customFormat="1"/>
    <row r="78" s="140" customFormat="1"/>
    <row r="79" s="140" customFormat="1"/>
    <row r="80" s="140" customFormat="1"/>
    <row r="81" s="140" customFormat="1"/>
    <row r="82" s="140" customFormat="1"/>
    <row r="83" s="140" customFormat="1"/>
    <row r="84" s="140" customFormat="1"/>
    <row r="85" s="140" customFormat="1"/>
    <row r="86" s="140" customFormat="1"/>
    <row r="87" s="140" customFormat="1"/>
    <row r="88" s="140" customFormat="1"/>
    <row r="89" s="140" customFormat="1"/>
    <row r="90" s="140" customFormat="1"/>
    <row r="91" s="140" customFormat="1"/>
    <row r="92" s="140" customFormat="1"/>
    <row r="93" s="140" customFormat="1"/>
    <row r="94" s="140" customFormat="1"/>
    <row r="95" s="140" customFormat="1"/>
    <row r="96" s="140" customFormat="1"/>
    <row r="97" s="140" customFormat="1"/>
    <row r="98" s="140" customFormat="1"/>
    <row r="99" s="140" customFormat="1"/>
    <row r="100" s="140" customFormat="1"/>
    <row r="101" s="140" customFormat="1"/>
    <row r="102" s="140" customFormat="1"/>
    <row r="103" s="140" customFormat="1"/>
    <row r="104" s="140" customFormat="1"/>
    <row r="105" s="140" customFormat="1"/>
    <row r="106" s="140" customFormat="1"/>
    <row r="107" s="140" customFormat="1"/>
    <row r="108" s="140" customFormat="1"/>
    <row r="109" s="140" customFormat="1"/>
    <row r="110" s="140" customFormat="1"/>
    <row r="111" s="140" customFormat="1"/>
    <row r="112" s="140" customFormat="1"/>
    <row r="113" s="140" customFormat="1"/>
    <row r="114" s="140" customFormat="1"/>
    <row r="115" s="140" customFormat="1"/>
    <row r="116" s="140" customFormat="1"/>
    <row r="117" s="140" customFormat="1"/>
    <row r="118" s="140" customFormat="1"/>
    <row r="119" s="140" customFormat="1"/>
    <row r="120" s="140" customFormat="1"/>
    <row r="121" s="140" customFormat="1"/>
    <row r="122" s="140" customFormat="1"/>
    <row r="123" s="140" customFormat="1"/>
    <row r="124" s="140" customFormat="1"/>
    <row r="125" s="140" customFormat="1"/>
    <row r="126" s="140" customFormat="1"/>
    <row r="127" s="140" customFormat="1"/>
    <row r="128" s="140" customFormat="1"/>
    <row r="129" s="140" customFormat="1"/>
    <row r="130" s="140" customFormat="1"/>
    <row r="131" s="140" customFormat="1"/>
    <row r="132" s="140" customFormat="1"/>
    <row r="133" s="140" customFormat="1"/>
    <row r="134" s="140" customFormat="1"/>
    <row r="135" s="140" customFormat="1"/>
    <row r="136" s="140" customFormat="1"/>
    <row r="137" s="140" customFormat="1"/>
    <row r="138" s="140" customFormat="1"/>
    <row r="139" s="140" customFormat="1"/>
    <row r="140" s="140" customFormat="1"/>
    <row r="141" s="140" customFormat="1"/>
    <row r="142" s="140" customFormat="1"/>
    <row r="143" s="140" customFormat="1"/>
    <row r="144" s="140" customFormat="1"/>
    <row r="145" s="140" customFormat="1"/>
    <row r="146" s="140" customFormat="1"/>
    <row r="147" s="140" customFormat="1"/>
    <row r="148" s="140" customFormat="1"/>
    <row r="149" s="140" customFormat="1"/>
    <row r="150" s="140" customFormat="1"/>
    <row r="151" s="140" customFormat="1"/>
    <row r="152" s="140" customFormat="1"/>
    <row r="153" s="140" customFormat="1"/>
    <row r="154" s="140" customFormat="1"/>
    <row r="155" s="140" customFormat="1"/>
    <row r="156" s="140" customFormat="1"/>
    <row r="157" s="140" customFormat="1"/>
    <row r="158" s="140" customFormat="1"/>
    <row r="159" s="140" customFormat="1"/>
    <row r="160" s="140" customFormat="1"/>
    <row r="161" s="140" customFormat="1"/>
    <row r="162" s="140" customFormat="1"/>
    <row r="163" s="140" customFormat="1"/>
    <row r="164" s="140" customFormat="1"/>
    <row r="165" s="140" customFormat="1"/>
    <row r="166" s="140" customFormat="1"/>
    <row r="167" s="140" customFormat="1"/>
    <row r="168" s="140" customFormat="1"/>
    <row r="169" s="140" customFormat="1"/>
    <row r="170" s="140" customFormat="1"/>
    <row r="171" s="140" customFormat="1"/>
    <row r="172" s="140" customFormat="1"/>
    <row r="173" s="140" customFormat="1"/>
    <row r="174" s="140" customFormat="1"/>
    <row r="175" s="140" customFormat="1"/>
    <row r="176" s="140" customFormat="1"/>
    <row r="177" s="140" customFormat="1"/>
    <row r="178" s="140" customFormat="1"/>
    <row r="179" s="140" customFormat="1"/>
    <row r="180" s="140" customFormat="1"/>
    <row r="181" s="140" customFormat="1"/>
    <row r="182" s="140" customFormat="1"/>
    <row r="183" s="140" customFormat="1"/>
    <row r="184" s="140" customFormat="1"/>
    <row r="185" s="140" customFormat="1"/>
    <row r="186" s="140" customFormat="1"/>
    <row r="187" s="140" customFormat="1"/>
    <row r="188" s="140" customFormat="1"/>
    <row r="189" s="140" customFormat="1"/>
    <row r="190" s="140" customFormat="1"/>
    <row r="191" s="140" customFormat="1"/>
    <row r="192" s="140" customFormat="1"/>
    <row r="193" s="140" customFormat="1"/>
    <row r="194" s="140" customFormat="1"/>
    <row r="195" s="140" customFormat="1"/>
    <row r="196" s="140" customFormat="1"/>
    <row r="197" s="140" customFormat="1"/>
    <row r="198" s="140" customFormat="1"/>
    <row r="199" s="140" customFormat="1"/>
    <row r="200" s="140" customFormat="1"/>
    <row r="201" s="140" customFormat="1"/>
    <row r="202" s="140" customFormat="1"/>
    <row r="203" s="140" customFormat="1"/>
    <row r="204" s="140" customFormat="1"/>
    <row r="205" s="140" customFormat="1"/>
    <row r="206" s="140" customFormat="1"/>
    <row r="207" s="140" customFormat="1"/>
    <row r="208" s="140" customFormat="1"/>
    <row r="209" s="140" customFormat="1"/>
    <row r="210" s="140" customFormat="1"/>
    <row r="211" s="140" customFormat="1"/>
    <row r="212" s="140" customFormat="1"/>
    <row r="213" s="140" customFormat="1"/>
    <row r="214" s="140" customFormat="1"/>
    <row r="215" s="140" customFormat="1"/>
    <row r="216" s="140" customFormat="1"/>
    <row r="217" s="140" customFormat="1"/>
    <row r="218" s="140" customFormat="1"/>
    <row r="219" s="140" customFormat="1"/>
    <row r="220" s="140" customFormat="1"/>
    <row r="221" s="140" customFormat="1"/>
    <row r="222" s="140" customFormat="1"/>
    <row r="223" s="140" customFormat="1"/>
    <row r="224" s="140" customFormat="1"/>
    <row r="225" s="140" customFormat="1"/>
    <row r="226" s="140" customFormat="1"/>
    <row r="227" s="140" customFormat="1"/>
    <row r="228" s="140" customFormat="1"/>
    <row r="229" s="140" customFormat="1"/>
    <row r="230" s="140" customFormat="1"/>
    <row r="231" s="140" customFormat="1"/>
    <row r="232" s="140" customFormat="1"/>
    <row r="233" s="140" customFormat="1"/>
    <row r="234" s="140" customFormat="1"/>
    <row r="235" s="140" customFormat="1"/>
    <row r="236" s="140" customFormat="1"/>
    <row r="237" s="140" customFormat="1"/>
    <row r="238" s="140" customFormat="1"/>
    <row r="239" s="140" customFormat="1"/>
    <row r="240" s="140" customFormat="1"/>
  </sheetData>
  <mergeCells count="8">
    <mergeCell ref="H6:H7"/>
    <mergeCell ref="I6:I7"/>
    <mergeCell ref="B6:B7"/>
    <mergeCell ref="C6:C7"/>
    <mergeCell ref="D6:D7"/>
    <mergeCell ref="E6:E7"/>
    <mergeCell ref="F6:F7"/>
    <mergeCell ref="G6:G7"/>
  </mergeCells>
  <hyperlinks>
    <hyperlink ref="B4" location="Índice!A1" display="VOLVER A INDICE"/>
  </hyperlinks>
  <pageMargins left="0.75" right="0.75" top="1" bottom="1" header="0" footer="0"/>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99"/>
  <sheetViews>
    <sheetView workbookViewId="0">
      <selection activeCell="F30" sqref="F30"/>
    </sheetView>
  </sheetViews>
  <sheetFormatPr baseColWidth="10" defaultRowHeight="12.75" outlineLevelRow="1"/>
  <cols>
    <col min="1" max="1" width="1.5703125" style="148" customWidth="1"/>
    <col min="2" max="2" width="31" style="148" customWidth="1"/>
    <col min="3" max="6" width="16.85546875" style="148" customWidth="1"/>
    <col min="7" max="7" width="17.7109375" style="148" customWidth="1"/>
    <col min="8" max="8" width="11.5703125" style="148" customWidth="1"/>
    <col min="9" max="18" width="11.42578125" style="140"/>
    <col min="19" max="16384" width="11.42578125" style="148"/>
  </cols>
  <sheetData>
    <row r="1" spans="1:34" ht="6.75" customHeight="1">
      <c r="A1" s="186"/>
      <c r="B1" s="186"/>
      <c r="C1" s="186"/>
      <c r="D1" s="186"/>
      <c r="E1" s="186"/>
      <c r="F1" s="186"/>
      <c r="G1" s="186"/>
      <c r="H1" s="186"/>
      <c r="I1" s="138"/>
    </row>
    <row r="2" spans="1:34" ht="15.95" customHeight="1">
      <c r="A2" s="186"/>
      <c r="B2" s="80" t="s">
        <v>272</v>
      </c>
      <c r="C2" s="80"/>
      <c r="D2" s="80"/>
      <c r="E2" s="80"/>
      <c r="F2" s="80"/>
      <c r="G2" s="80"/>
      <c r="H2" s="80"/>
      <c r="J2" s="185"/>
      <c r="K2" s="234"/>
    </row>
    <row r="3" spans="1:34" ht="15.95" customHeight="1">
      <c r="A3" s="186"/>
      <c r="B3" s="80" t="s">
        <v>68</v>
      </c>
      <c r="C3" s="80"/>
      <c r="D3" s="80"/>
      <c r="E3" s="80"/>
      <c r="F3" s="80"/>
      <c r="G3" s="80"/>
      <c r="H3" s="80"/>
      <c r="J3" s="185"/>
      <c r="K3" s="234"/>
    </row>
    <row r="4" spans="1:34" ht="15.95" customHeight="1">
      <c r="A4" s="186"/>
      <c r="B4" s="80" t="s">
        <v>428</v>
      </c>
      <c r="C4" s="80"/>
      <c r="D4" s="80"/>
      <c r="E4" s="80"/>
      <c r="F4" s="80"/>
      <c r="G4" s="80"/>
      <c r="H4" s="80"/>
      <c r="J4" s="184"/>
      <c r="K4" s="234"/>
    </row>
    <row r="5" spans="1:34" ht="15.95" customHeight="1">
      <c r="A5" s="186"/>
      <c r="B5" s="80" t="s">
        <v>1</v>
      </c>
      <c r="C5" s="80"/>
      <c r="D5" s="80"/>
      <c r="E5" s="80"/>
      <c r="F5" s="80"/>
      <c r="G5" s="80"/>
      <c r="H5" s="80"/>
      <c r="J5" s="234"/>
      <c r="K5" s="234"/>
    </row>
    <row r="6" spans="1:34" ht="15.95" customHeight="1">
      <c r="A6" s="186"/>
      <c r="B6" s="69" t="s">
        <v>2</v>
      </c>
      <c r="C6" s="80"/>
      <c r="D6" s="80"/>
      <c r="E6" s="80"/>
      <c r="F6" s="80"/>
      <c r="G6" s="80"/>
      <c r="H6" s="80"/>
      <c r="I6" s="148"/>
      <c r="J6" s="234"/>
      <c r="K6" s="234"/>
    </row>
    <row r="7" spans="1:34" ht="15.95" customHeight="1">
      <c r="A7" s="186"/>
      <c r="B7" s="80"/>
      <c r="C7" s="80"/>
      <c r="D7" s="80"/>
      <c r="E7" s="80"/>
      <c r="F7" s="80"/>
      <c r="G7" s="80"/>
      <c r="H7" s="80"/>
      <c r="I7" s="69"/>
      <c r="J7" s="234"/>
      <c r="K7" s="234"/>
    </row>
    <row r="8" spans="1:34" ht="15.95" customHeight="1">
      <c r="A8" s="186"/>
      <c r="B8" s="394" t="s">
        <v>79</v>
      </c>
      <c r="C8" s="394" t="s">
        <v>69</v>
      </c>
      <c r="D8" s="394" t="s">
        <v>70</v>
      </c>
      <c r="E8" s="394" t="s">
        <v>71</v>
      </c>
      <c r="F8" s="394" t="s">
        <v>72</v>
      </c>
      <c r="G8" s="576" t="s">
        <v>431</v>
      </c>
      <c r="H8" s="394" t="s">
        <v>96</v>
      </c>
      <c r="I8" s="232"/>
      <c r="J8" s="234"/>
      <c r="K8" s="234"/>
    </row>
    <row r="9" spans="1:34" ht="15.95" customHeight="1">
      <c r="A9" s="186"/>
      <c r="B9" s="402" t="s">
        <v>91</v>
      </c>
      <c r="C9" s="406">
        <f t="shared" ref="C9:H9" si="0">SUM(C10:C20)</f>
        <v>85305.935201521497</v>
      </c>
      <c r="D9" s="406">
        <f t="shared" si="0"/>
        <v>450.99534953854391</v>
      </c>
      <c r="E9" s="406">
        <f t="shared" si="0"/>
        <v>5582.8809724408029</v>
      </c>
      <c r="F9" s="406">
        <f t="shared" si="0"/>
        <v>11760.425576115005</v>
      </c>
      <c r="G9" s="406">
        <f t="shared" si="0"/>
        <v>0.48608553999999998</v>
      </c>
      <c r="H9" s="407">
        <f t="shared" si="0"/>
        <v>103100.72318515586</v>
      </c>
      <c r="I9" s="232"/>
      <c r="J9" s="223"/>
      <c r="K9" s="223"/>
      <c r="L9" s="211"/>
    </row>
    <row r="10" spans="1:34" ht="15.95" customHeight="1" outlineLevel="1">
      <c r="A10" s="186"/>
      <c r="B10" s="403" t="s">
        <v>19</v>
      </c>
      <c r="C10" s="409">
        <f>'Balance de energía'!$L44</f>
        <v>47875.523334788581</v>
      </c>
      <c r="D10" s="409">
        <f>'Balance de energía'!$L45</f>
        <v>450.99534953854391</v>
      </c>
      <c r="E10" s="409">
        <f>'Balance de energía'!$L46</f>
        <v>1781.3102171718556</v>
      </c>
      <c r="F10" s="409">
        <f>'Balance de energía'!$L47</f>
        <v>104.04428840400001</v>
      </c>
      <c r="G10" s="409">
        <f>+'Balance de energía'!L48</f>
        <v>2.8841400000000007E-3</v>
      </c>
      <c r="H10" s="409">
        <f>SUM(C10:G10)</f>
        <v>50211.876074042979</v>
      </c>
      <c r="I10" s="232"/>
      <c r="J10" s="233"/>
      <c r="K10" s="22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row>
    <row r="11" spans="1:34" ht="15.95" customHeight="1" outlineLevel="1">
      <c r="A11" s="186"/>
      <c r="B11" s="403" t="s">
        <v>20</v>
      </c>
      <c r="C11" s="409">
        <f>'Balance de energía'!$M44</f>
        <v>19.212128302499998</v>
      </c>
      <c r="D11" s="409">
        <f>'Balance de energía'!$M45</f>
        <v>0</v>
      </c>
      <c r="E11" s="409">
        <f>'Balance de energía'!$M46</f>
        <v>3796.2635239725</v>
      </c>
      <c r="F11" s="409">
        <f>'Balance de energía'!$M47</f>
        <v>0</v>
      </c>
      <c r="G11" s="409">
        <f>+'Balance de energía'!M48</f>
        <v>0</v>
      </c>
      <c r="H11" s="409">
        <f t="shared" ref="H11:H20" si="1">SUM(C11:G11)</f>
        <v>3815.4756522749999</v>
      </c>
      <c r="I11" s="232"/>
      <c r="J11" s="233"/>
      <c r="K11" s="22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row>
    <row r="12" spans="1:34" ht="15.95" customHeight="1" outlineLevel="1">
      <c r="A12" s="186"/>
      <c r="B12" s="403" t="s">
        <v>92</v>
      </c>
      <c r="C12" s="409">
        <f>'Balance de energía'!$N44</f>
        <v>37057.453627445422</v>
      </c>
      <c r="D12" s="409">
        <f>'Balance de energía'!$N45</f>
        <v>0</v>
      </c>
      <c r="E12" s="409">
        <f>'Balance de energía'!$N46</f>
        <v>2.4757718864480003</v>
      </c>
      <c r="F12" s="409">
        <f>'Balance de energía'!$N47</f>
        <v>4.2940351999999997</v>
      </c>
      <c r="G12" s="409">
        <f>+'Balance de energía'!N48</f>
        <v>0</v>
      </c>
      <c r="H12" s="409">
        <f t="shared" si="1"/>
        <v>37064.223434531872</v>
      </c>
      <c r="I12" s="232"/>
      <c r="J12" s="233"/>
      <c r="K12" s="22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row>
    <row r="13" spans="1:34" ht="15.95" customHeight="1" outlineLevel="1">
      <c r="A13" s="186"/>
      <c r="B13" s="403" t="s">
        <v>22</v>
      </c>
      <c r="C13" s="409">
        <f>'Balance de energía'!$O44</f>
        <v>72.807634484999994</v>
      </c>
      <c r="D13" s="409">
        <f>'Balance de energía'!$O45</f>
        <v>0</v>
      </c>
      <c r="E13" s="409">
        <f>'Balance de energía'!$O46</f>
        <v>1.0070819100000001</v>
      </c>
      <c r="F13" s="409">
        <f>'Balance de energía'!$O47</f>
        <v>0</v>
      </c>
      <c r="G13" s="409">
        <f>+'Balance de energía'!O48</f>
        <v>0</v>
      </c>
      <c r="H13" s="409">
        <f t="shared" si="1"/>
        <v>73.814716394999991</v>
      </c>
      <c r="I13" s="232"/>
      <c r="J13" s="223"/>
      <c r="K13" s="22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row>
    <row r="14" spans="1:34" ht="15.95" customHeight="1" outlineLevel="1">
      <c r="A14" s="186"/>
      <c r="B14" s="403" t="s">
        <v>23</v>
      </c>
      <c r="C14" s="409">
        <f>'Balance de energía'!$P44</f>
        <v>279.98474349999998</v>
      </c>
      <c r="D14" s="409">
        <f>'Balance de energía'!$P45</f>
        <v>0</v>
      </c>
      <c r="E14" s="409">
        <f>'Balance de energía'!$P46</f>
        <v>1.8243775000000002</v>
      </c>
      <c r="F14" s="409">
        <f>'Balance de energía'!$P47</f>
        <v>1.3486823349999999</v>
      </c>
      <c r="G14" s="409">
        <f>+'Balance de energía'!P48</f>
        <v>0.4832014</v>
      </c>
      <c r="H14" s="409">
        <f t="shared" si="1"/>
        <v>283.64100473499997</v>
      </c>
      <c r="I14" s="232"/>
      <c r="J14" s="223"/>
      <c r="K14" s="223"/>
      <c r="L14" s="183"/>
    </row>
    <row r="15" spans="1:34" ht="15.95" customHeight="1" outlineLevel="1">
      <c r="A15" s="186"/>
      <c r="B15" s="403" t="s">
        <v>24</v>
      </c>
      <c r="C15" s="409">
        <f>'Balance de energía'!$Q44</f>
        <v>0.20747999999999997</v>
      </c>
      <c r="D15" s="409">
        <f>'Balance de energía'!$Q45</f>
        <v>0</v>
      </c>
      <c r="E15" s="409">
        <f>'Balance de energía'!$Q46</f>
        <v>0</v>
      </c>
      <c r="F15" s="409">
        <f>'Balance de energía'!$Q47</f>
        <v>64.818403860000018</v>
      </c>
      <c r="G15" s="409">
        <f>+'Balance de energía'!Q48</f>
        <v>0</v>
      </c>
      <c r="H15" s="409">
        <f t="shared" si="1"/>
        <v>65.025883860000022</v>
      </c>
      <c r="I15" s="232"/>
      <c r="J15" s="233"/>
      <c r="K15" s="223"/>
      <c r="L15" s="183"/>
    </row>
    <row r="16" spans="1:34" ht="15.95" customHeight="1" outlineLevel="1">
      <c r="A16" s="186"/>
      <c r="B16" s="403" t="s">
        <v>25</v>
      </c>
      <c r="C16" s="409">
        <f>'Balance de energía'!$R44</f>
        <v>0.74625300000000006</v>
      </c>
      <c r="D16" s="409">
        <f>'Balance de energía'!$R45</f>
        <v>0</v>
      </c>
      <c r="E16" s="409">
        <f>'Balance de energía'!$R46</f>
        <v>0</v>
      </c>
      <c r="F16" s="409">
        <f>'Balance de energía'!$R47</f>
        <v>11585.920166316006</v>
      </c>
      <c r="G16" s="409">
        <f>+'Balance de energía'!R48</f>
        <v>0</v>
      </c>
      <c r="H16" s="409">
        <f t="shared" si="1"/>
        <v>11586.666419316005</v>
      </c>
      <c r="I16" s="232"/>
      <c r="J16" s="233"/>
      <c r="K16" s="223"/>
      <c r="L16" s="183"/>
    </row>
    <row r="17" spans="1:12" ht="15.95" customHeight="1" outlineLevel="1">
      <c r="A17" s="186"/>
      <c r="B17" s="403" t="s">
        <v>26</v>
      </c>
      <c r="C17" s="409">
        <f>'Balance de energía'!$S44</f>
        <v>0</v>
      </c>
      <c r="D17" s="409">
        <f>'Balance de energía'!$S45</f>
        <v>0</v>
      </c>
      <c r="E17" s="409">
        <f>'Balance de energía'!$S46</f>
        <v>0</v>
      </c>
      <c r="F17" s="409">
        <f>'Balance de energía'!$S47</f>
        <v>0</v>
      </c>
      <c r="G17" s="409">
        <f>+'Balance de energía'!S48</f>
        <v>0</v>
      </c>
      <c r="H17" s="409">
        <f t="shared" si="1"/>
        <v>0</v>
      </c>
      <c r="I17" s="232"/>
      <c r="J17" s="223"/>
      <c r="K17" s="223"/>
      <c r="L17" s="183"/>
    </row>
    <row r="18" spans="1:12" ht="15.95" customHeight="1" outlineLevel="1">
      <c r="A18" s="186"/>
      <c r="B18" s="403" t="s">
        <v>27</v>
      </c>
      <c r="C18" s="409">
        <f>'Balance de energía'!$T44</f>
        <v>0</v>
      </c>
      <c r="D18" s="409">
        <f>'Balance de energía'!$T45</f>
        <v>0</v>
      </c>
      <c r="E18" s="409">
        <f>'Balance de energía'!$T46</f>
        <v>0</v>
      </c>
      <c r="F18" s="409">
        <f>'Balance de energía'!$T47</f>
        <v>0</v>
      </c>
      <c r="G18" s="409">
        <f>+'Balance de energía'!T48</f>
        <v>0</v>
      </c>
      <c r="H18" s="409">
        <f t="shared" si="1"/>
        <v>0</v>
      </c>
      <c r="I18" s="232"/>
      <c r="J18" s="223"/>
      <c r="K18" s="223"/>
      <c r="L18" s="183"/>
    </row>
    <row r="19" spans="1:12" ht="15.95" customHeight="1" outlineLevel="1">
      <c r="A19" s="186"/>
      <c r="B19" s="403" t="s">
        <v>28</v>
      </c>
      <c r="C19" s="409">
        <f>'Balance de energía'!$U44</f>
        <v>0</v>
      </c>
      <c r="D19" s="409">
        <f>'Balance de energía'!$U45</f>
        <v>0</v>
      </c>
      <c r="E19" s="409">
        <f>'Balance de energía'!$U46</f>
        <v>0</v>
      </c>
      <c r="F19" s="409">
        <f>'Balance de energía'!$U47</f>
        <v>0</v>
      </c>
      <c r="G19" s="409">
        <f>+'Balance de energía'!U48</f>
        <v>0</v>
      </c>
      <c r="H19" s="409">
        <f t="shared" si="1"/>
        <v>0</v>
      </c>
      <c r="I19" s="232"/>
      <c r="J19" s="223"/>
      <c r="K19" s="223"/>
      <c r="L19" s="183"/>
    </row>
    <row r="20" spans="1:12" ht="15.95" customHeight="1" outlineLevel="1">
      <c r="A20" s="186"/>
      <c r="B20" s="403" t="s">
        <v>93</v>
      </c>
      <c r="C20" s="409">
        <f>'Balance de energía'!$V44</f>
        <v>0</v>
      </c>
      <c r="D20" s="409">
        <f>'Balance de energía'!$V45</f>
        <v>0</v>
      </c>
      <c r="E20" s="409">
        <f>'Balance de energía'!$V46</f>
        <v>0</v>
      </c>
      <c r="F20" s="409">
        <f>'Balance de energía'!$V47</f>
        <v>0</v>
      </c>
      <c r="G20" s="409">
        <f>+'Balance de energía'!V48</f>
        <v>0</v>
      </c>
      <c r="H20" s="409">
        <f t="shared" si="1"/>
        <v>0</v>
      </c>
      <c r="I20" s="232"/>
      <c r="J20" s="223"/>
      <c r="K20" s="223"/>
      <c r="L20" s="183"/>
    </row>
    <row r="21" spans="1:12" ht="15.95" customHeight="1">
      <c r="A21" s="186"/>
      <c r="B21" s="404" t="s">
        <v>6</v>
      </c>
      <c r="C21" s="412">
        <f>'Balance de energía'!$W44</f>
        <v>55.902921419999991</v>
      </c>
      <c r="D21" s="412">
        <f>'Balance de energía'!$W45</f>
        <v>393.10303558000004</v>
      </c>
      <c r="E21" s="412">
        <f>'Balance de energía'!$W46</f>
        <v>17.415936540000001</v>
      </c>
      <c r="F21" s="412">
        <f>'Balance de energía'!$W47</f>
        <v>0</v>
      </c>
      <c r="G21" s="412">
        <f>+'Balance de energía'!W48</f>
        <v>362.18300030288003</v>
      </c>
      <c r="H21" s="404">
        <f>SUM(C21:G21)</f>
        <v>828.60489384288007</v>
      </c>
      <c r="I21" s="232"/>
      <c r="J21" s="223"/>
      <c r="K21" s="223"/>
      <c r="L21" s="183"/>
    </row>
    <row r="22" spans="1:12" ht="15.95" customHeight="1">
      <c r="A22" s="186"/>
      <c r="B22" s="404" t="s">
        <v>30</v>
      </c>
      <c r="C22" s="412">
        <f>'Balance de energía'!$X44</f>
        <v>0</v>
      </c>
      <c r="D22" s="412">
        <f>'Balance de energía'!$X45</f>
        <v>0</v>
      </c>
      <c r="E22" s="412">
        <f>'Balance de energía'!$X46</f>
        <v>0</v>
      </c>
      <c r="F22" s="412">
        <f>'Balance de energía'!$X47</f>
        <v>0</v>
      </c>
      <c r="G22" s="412">
        <f>+'Balance de energía'!X48</f>
        <v>0</v>
      </c>
      <c r="H22" s="404">
        <f t="shared" ref="H22:H31" si="2">SUM(C22:G22)</f>
        <v>0</v>
      </c>
      <c r="I22" s="232"/>
      <c r="J22" s="223"/>
      <c r="K22" s="223"/>
      <c r="L22" s="183"/>
    </row>
    <row r="23" spans="1:12" ht="15.95" customHeight="1">
      <c r="A23" s="186"/>
      <c r="B23" s="404" t="s">
        <v>31</v>
      </c>
      <c r="C23" s="412">
        <f>'Balance de energía'!$Y44</f>
        <v>0</v>
      </c>
      <c r="D23" s="412">
        <f>'Balance de energía'!$Y45</f>
        <v>0</v>
      </c>
      <c r="E23" s="412">
        <f>'Balance de energía'!$Y46</f>
        <v>0</v>
      </c>
      <c r="F23" s="412">
        <f>'Balance de energía'!$Y47</f>
        <v>0</v>
      </c>
      <c r="G23" s="412">
        <f>+'Balance de energía'!Y48</f>
        <v>0</v>
      </c>
      <c r="H23" s="404">
        <f t="shared" si="2"/>
        <v>0</v>
      </c>
      <c r="I23" s="232"/>
      <c r="J23" s="223"/>
      <c r="K23" s="223"/>
      <c r="L23" s="183"/>
    </row>
    <row r="24" spans="1:12" ht="15.95" customHeight="1">
      <c r="A24" s="186"/>
      <c r="B24" s="404" t="s">
        <v>273</v>
      </c>
      <c r="C24" s="412">
        <f>'Balance de energía'!$Z44</f>
        <v>0</v>
      </c>
      <c r="D24" s="412">
        <f>'Balance de energía'!$Z45</f>
        <v>0</v>
      </c>
      <c r="E24" s="412">
        <f>'Balance de energía'!$Z46</f>
        <v>0</v>
      </c>
      <c r="F24" s="412">
        <f>'Balance de energía'!$Z47</f>
        <v>0</v>
      </c>
      <c r="G24" s="412">
        <f>+'Balance de energía'!Z48</f>
        <v>0</v>
      </c>
      <c r="H24" s="404">
        <f t="shared" si="2"/>
        <v>0</v>
      </c>
      <c r="I24" s="232"/>
      <c r="J24" s="223"/>
      <c r="K24" s="223"/>
      <c r="L24" s="183"/>
    </row>
    <row r="25" spans="1:12" ht="15.95" customHeight="1">
      <c r="A25" s="186"/>
      <c r="B25" s="404" t="s">
        <v>95</v>
      </c>
      <c r="C25" s="412">
        <f>'Balance de energía'!$AA44</f>
        <v>0</v>
      </c>
      <c r="D25" s="412">
        <f>'Balance de energía'!$AA45</f>
        <v>0</v>
      </c>
      <c r="E25" s="412">
        <f>'Balance de energía'!$AA46</f>
        <v>0</v>
      </c>
      <c r="F25" s="412">
        <f>'Balance de energía'!$AA47</f>
        <v>0</v>
      </c>
      <c r="G25" s="412">
        <f>+'Balance de energía'!AA48</f>
        <v>0</v>
      </c>
      <c r="H25" s="404">
        <f t="shared" si="2"/>
        <v>0</v>
      </c>
      <c r="I25" s="232"/>
      <c r="J25" s="223"/>
      <c r="K25" s="223"/>
      <c r="L25" s="183"/>
    </row>
    <row r="26" spans="1:12" ht="15.95" customHeight="1">
      <c r="A26" s="186"/>
      <c r="B26" s="404" t="s">
        <v>8</v>
      </c>
      <c r="C26" s="412">
        <f>'Balance de energía'!$AB44</f>
        <v>0</v>
      </c>
      <c r="D26" s="412">
        <f>'Balance de energía'!$AB45</f>
        <v>0</v>
      </c>
      <c r="E26" s="412">
        <f>'Balance de energía'!$AB46</f>
        <v>0</v>
      </c>
      <c r="F26" s="412">
        <f>'Balance de energía'!$AB47</f>
        <v>0</v>
      </c>
      <c r="G26" s="412">
        <f>+'Balance de energía'!AB48</f>
        <v>0</v>
      </c>
      <c r="H26" s="404">
        <f t="shared" si="2"/>
        <v>0</v>
      </c>
      <c r="I26" s="232"/>
      <c r="J26" s="223"/>
      <c r="K26" s="223"/>
      <c r="L26" s="183"/>
    </row>
    <row r="27" spans="1:12" ht="15.95" customHeight="1">
      <c r="A27" s="186"/>
      <c r="B27" s="404" t="s">
        <v>9</v>
      </c>
      <c r="C27" s="412">
        <f>'Balance de energía'!$AC44</f>
        <v>0</v>
      </c>
      <c r="D27" s="412">
        <f>'Balance de energía'!$AC45</f>
        <v>0</v>
      </c>
      <c r="E27" s="412">
        <f>'Balance de energía'!$AC46</f>
        <v>0</v>
      </c>
      <c r="F27" s="412">
        <f>'Balance de energía'!$AC47</f>
        <v>0</v>
      </c>
      <c r="G27" s="412">
        <f>+'Balance de energía'!AC48</f>
        <v>0</v>
      </c>
      <c r="H27" s="404">
        <f t="shared" si="2"/>
        <v>0</v>
      </c>
      <c r="I27" s="232"/>
      <c r="J27" s="223"/>
      <c r="K27" s="223"/>
      <c r="L27" s="183"/>
    </row>
    <row r="28" spans="1:12" ht="15.95" customHeight="1">
      <c r="A28" s="186"/>
      <c r="B28" s="404" t="s">
        <v>267</v>
      </c>
      <c r="C28" s="412">
        <f>'Balance de energía'!$D44</f>
        <v>183.36118649700001</v>
      </c>
      <c r="D28" s="412">
        <f>'Balance de energía'!$D45</f>
        <v>0</v>
      </c>
      <c r="E28" s="412">
        <f>'Balance de energía'!$D46</f>
        <v>0</v>
      </c>
      <c r="F28" s="412">
        <f>'Balance de energía'!$D47</f>
        <v>0</v>
      </c>
      <c r="G28" s="412">
        <f>+'Balance de energía'!D48</f>
        <v>0</v>
      </c>
      <c r="H28" s="404">
        <f t="shared" si="2"/>
        <v>183.36118649700001</v>
      </c>
      <c r="I28" s="232"/>
      <c r="J28" s="223"/>
      <c r="K28" s="223"/>
      <c r="L28" s="183"/>
    </row>
    <row r="29" spans="1:12" ht="15.95" customHeight="1">
      <c r="A29" s="186"/>
      <c r="B29" s="404" t="s">
        <v>268</v>
      </c>
      <c r="C29" s="412">
        <f>'Balance de energía'!$E44</f>
        <v>0</v>
      </c>
      <c r="D29" s="412">
        <f>'Balance de energía'!$E45</f>
        <v>0</v>
      </c>
      <c r="E29" s="412">
        <f>'Balance de energía'!$E46</f>
        <v>0</v>
      </c>
      <c r="F29" s="412">
        <f>'Balance de energía'!$E47</f>
        <v>0</v>
      </c>
      <c r="G29" s="412">
        <f>+'Balance de energía'!E48</f>
        <v>0</v>
      </c>
      <c r="H29" s="404">
        <f t="shared" si="2"/>
        <v>0</v>
      </c>
      <c r="I29" s="232"/>
      <c r="J29" s="223"/>
      <c r="K29" s="223"/>
      <c r="L29" s="183"/>
    </row>
    <row r="30" spans="1:12" ht="15.95" customHeight="1">
      <c r="A30" s="186"/>
      <c r="B30" s="404" t="s">
        <v>82</v>
      </c>
      <c r="C30" s="412">
        <f>'Balance de energía'!$F44</f>
        <v>0</v>
      </c>
      <c r="D30" s="412">
        <f>'Balance de energía'!$F45</f>
        <v>0</v>
      </c>
      <c r="E30" s="412">
        <f>'Balance de energía'!$F46</f>
        <v>0</v>
      </c>
      <c r="F30" s="412">
        <f>'Balance de energía'!$F47</f>
        <v>0</v>
      </c>
      <c r="G30" s="412">
        <f>+'Balance de energía'!F48</f>
        <v>0</v>
      </c>
      <c r="H30" s="404">
        <f t="shared" si="2"/>
        <v>0</v>
      </c>
      <c r="I30" s="232"/>
      <c r="J30" s="223"/>
      <c r="K30" s="223"/>
      <c r="L30" s="183"/>
    </row>
    <row r="31" spans="1:12" ht="15.95" customHeight="1">
      <c r="A31" s="186"/>
      <c r="B31" s="404" t="s">
        <v>18</v>
      </c>
      <c r="C31" s="412">
        <f>'Balance de energía'!$J$44</f>
        <v>0</v>
      </c>
      <c r="D31" s="412">
        <f>'Balance de energía'!$J$45</f>
        <v>0</v>
      </c>
      <c r="E31" s="412">
        <f>'Balance de energía'!$J$46</f>
        <v>0</v>
      </c>
      <c r="F31" s="412">
        <f>'Balance de energía'!$J$47</f>
        <v>0</v>
      </c>
      <c r="G31" s="412">
        <f>+'Balance de energía'!J48</f>
        <v>0</v>
      </c>
      <c r="H31" s="404">
        <f t="shared" si="2"/>
        <v>0</v>
      </c>
      <c r="I31" s="232"/>
      <c r="J31" s="233"/>
      <c r="K31" s="223"/>
      <c r="L31" s="183"/>
    </row>
    <row r="32" spans="1:12" ht="15.95" customHeight="1">
      <c r="A32" s="186"/>
      <c r="B32" s="48" t="s">
        <v>96</v>
      </c>
      <c r="C32" s="58">
        <f t="shared" ref="C32:H32" si="3">SUM(C21:C31,C9)</f>
        <v>85545.199309438496</v>
      </c>
      <c r="D32" s="58">
        <f t="shared" si="3"/>
        <v>844.098385118544</v>
      </c>
      <c r="E32" s="58">
        <f t="shared" si="3"/>
        <v>5600.296908980803</v>
      </c>
      <c r="F32" s="58">
        <f t="shared" si="3"/>
        <v>11760.425576115005</v>
      </c>
      <c r="G32" s="58">
        <f t="shared" si="3"/>
        <v>362.66908584288001</v>
      </c>
      <c r="H32" s="58">
        <f t="shared" si="3"/>
        <v>104112.68926549575</v>
      </c>
      <c r="I32" s="232"/>
      <c r="J32" s="231"/>
      <c r="K32" s="223"/>
    </row>
    <row r="33" spans="1:11">
      <c r="A33" s="186"/>
      <c r="B33" s="230"/>
      <c r="C33" s="230"/>
      <c r="D33" s="230"/>
      <c r="E33" s="230"/>
      <c r="F33" s="230"/>
      <c r="G33" s="230"/>
      <c r="H33" s="230"/>
      <c r="I33" s="229"/>
      <c r="J33" s="228"/>
      <c r="K33" s="223"/>
    </row>
    <row r="34" spans="1:11">
      <c r="A34" s="186"/>
      <c r="B34" s="68" t="s">
        <v>445</v>
      </c>
      <c r="C34" s="217"/>
      <c r="D34" s="217"/>
      <c r="E34" s="217"/>
      <c r="F34" s="218"/>
      <c r="G34" s="218"/>
      <c r="H34" s="216"/>
      <c r="I34" s="210"/>
      <c r="J34" s="227"/>
      <c r="K34" s="207"/>
    </row>
    <row r="35" spans="1:11">
      <c r="A35" s="186"/>
      <c r="B35" s="68" t="s">
        <v>266</v>
      </c>
      <c r="C35" s="217"/>
      <c r="D35" s="217"/>
      <c r="E35" s="217"/>
      <c r="F35" s="217"/>
      <c r="G35" s="217"/>
      <c r="H35" s="217"/>
      <c r="I35" s="217"/>
      <c r="J35" s="227"/>
      <c r="K35" s="226"/>
    </row>
    <row r="36" spans="1:11">
      <c r="A36" s="186"/>
      <c r="B36" s="68" t="s">
        <v>438</v>
      </c>
      <c r="C36" s="215"/>
      <c r="D36" s="214"/>
      <c r="E36" s="214"/>
      <c r="F36" s="214"/>
      <c r="G36" s="214"/>
      <c r="H36" s="209"/>
      <c r="I36" s="206"/>
      <c r="J36" s="225"/>
      <c r="K36" s="225"/>
    </row>
    <row r="37" spans="1:11">
      <c r="A37" s="186"/>
      <c r="B37" s="68" t="s">
        <v>439</v>
      </c>
      <c r="C37" s="206"/>
      <c r="D37" s="206"/>
      <c r="E37" s="206"/>
      <c r="F37" s="206"/>
      <c r="G37" s="206"/>
      <c r="H37" s="206"/>
      <c r="I37" s="206"/>
      <c r="J37" s="225"/>
      <c r="K37" s="225"/>
    </row>
    <row r="38" spans="1:11">
      <c r="A38" s="186"/>
      <c r="B38" s="68" t="s">
        <v>440</v>
      </c>
      <c r="C38" s="206"/>
      <c r="D38" s="206"/>
      <c r="E38" s="206"/>
      <c r="F38" s="206"/>
      <c r="G38" s="206"/>
      <c r="H38" s="206"/>
      <c r="I38" s="206"/>
      <c r="J38" s="225"/>
      <c r="K38" s="225"/>
    </row>
    <row r="39" spans="1:11">
      <c r="A39" s="186"/>
      <c r="B39" s="68" t="s">
        <v>259</v>
      </c>
      <c r="C39" s="206"/>
      <c r="D39" s="206"/>
      <c r="E39" s="206"/>
      <c r="F39" s="206"/>
      <c r="G39" s="206"/>
      <c r="H39" s="206"/>
      <c r="I39" s="206"/>
      <c r="J39" s="225"/>
      <c r="K39" s="225"/>
    </row>
    <row r="40" spans="1:11">
      <c r="A40" s="186"/>
      <c r="B40" s="68" t="s">
        <v>434</v>
      </c>
      <c r="C40" s="206"/>
      <c r="D40" s="206"/>
      <c r="E40" s="206"/>
      <c r="F40" s="206"/>
      <c r="G40" s="206"/>
      <c r="H40" s="206"/>
      <c r="I40" s="206"/>
      <c r="J40" s="225"/>
      <c r="K40" s="225"/>
    </row>
    <row r="41" spans="1:11">
      <c r="A41" s="186"/>
      <c r="B41" s="224"/>
      <c r="C41" s="224"/>
      <c r="D41" s="224"/>
      <c r="E41" s="224"/>
      <c r="F41" s="224"/>
      <c r="G41" s="224"/>
      <c r="H41" s="224"/>
      <c r="I41" s="224"/>
      <c r="J41" s="223"/>
      <c r="K41" s="223"/>
    </row>
    <row r="42" spans="1:11">
      <c r="A42" s="186"/>
      <c r="B42" s="138"/>
      <c r="C42" s="138"/>
      <c r="D42" s="138"/>
      <c r="E42" s="138"/>
      <c r="F42" s="138"/>
      <c r="G42" s="138"/>
      <c r="H42" s="138"/>
      <c r="I42" s="138"/>
    </row>
    <row r="43" spans="1:11">
      <c r="A43" s="186"/>
      <c r="B43" s="138"/>
      <c r="C43" s="138"/>
      <c r="D43" s="138"/>
      <c r="E43" s="138"/>
      <c r="F43" s="138"/>
      <c r="G43" s="138"/>
      <c r="H43" s="138"/>
      <c r="I43" s="138"/>
    </row>
    <row r="44" spans="1:11">
      <c r="A44" s="186"/>
      <c r="B44" s="138"/>
      <c r="C44" s="138"/>
      <c r="D44" s="138"/>
      <c r="E44" s="138"/>
      <c r="F44" s="138"/>
      <c r="G44" s="138"/>
      <c r="H44" s="138"/>
      <c r="I44" s="138"/>
    </row>
    <row r="45" spans="1:11">
      <c r="B45" s="140"/>
      <c r="C45" s="140"/>
      <c r="D45" s="140"/>
      <c r="E45" s="140"/>
      <c r="F45" s="140"/>
      <c r="G45" s="140"/>
      <c r="H45" s="140"/>
    </row>
    <row r="46" spans="1:11">
      <c r="B46" s="140"/>
      <c r="C46" s="140"/>
      <c r="D46" s="140"/>
      <c r="E46" s="140"/>
      <c r="F46" s="140"/>
      <c r="G46" s="140"/>
      <c r="H46" s="140"/>
    </row>
    <row r="47" spans="1:11">
      <c r="B47" s="140"/>
      <c r="C47" s="140"/>
      <c r="D47" s="140"/>
      <c r="E47" s="140"/>
      <c r="F47" s="140"/>
      <c r="G47" s="140"/>
      <c r="H47" s="140"/>
    </row>
    <row r="48" spans="1:11" s="140" customFormat="1"/>
    <row r="49" spans="3:8" s="140" customFormat="1"/>
    <row r="50" spans="3:8" s="140" customFormat="1"/>
    <row r="51" spans="3:8" s="140" customFormat="1"/>
    <row r="52" spans="3:8" s="140" customFormat="1"/>
    <row r="53" spans="3:8" s="140" customFormat="1"/>
    <row r="54" spans="3:8" s="140" customFormat="1"/>
    <row r="55" spans="3:8" s="140" customFormat="1"/>
    <row r="56" spans="3:8" s="140" customFormat="1"/>
    <row r="57" spans="3:8" s="140" customFormat="1"/>
    <row r="58" spans="3:8" s="140" customFormat="1"/>
    <row r="59" spans="3:8" s="140" customFormat="1"/>
    <row r="60" spans="3:8" s="140" customFormat="1"/>
    <row r="61" spans="3:8">
      <c r="C61" s="140"/>
      <c r="D61" s="140"/>
      <c r="E61" s="140"/>
      <c r="F61" s="140"/>
      <c r="G61" s="140"/>
      <c r="H61" s="140"/>
    </row>
    <row r="62" spans="3:8">
      <c r="C62" s="140"/>
      <c r="D62" s="140"/>
      <c r="E62" s="140"/>
      <c r="F62" s="140"/>
      <c r="G62" s="140"/>
      <c r="H62" s="140"/>
    </row>
    <row r="63" spans="3:8">
      <c r="C63" s="140"/>
      <c r="D63" s="140"/>
      <c r="E63" s="140"/>
      <c r="F63" s="140"/>
      <c r="G63" s="140"/>
      <c r="H63" s="140"/>
    </row>
    <row r="64" spans="3:8">
      <c r="C64" s="140"/>
      <c r="D64" s="140"/>
      <c r="E64" s="140"/>
      <c r="F64" s="140"/>
      <c r="G64" s="140"/>
      <c r="H64" s="140"/>
    </row>
    <row r="65" spans="3:8">
      <c r="C65" s="140"/>
      <c r="D65" s="140"/>
      <c r="E65" s="140"/>
      <c r="F65" s="140"/>
      <c r="G65" s="140"/>
      <c r="H65" s="140"/>
    </row>
    <row r="66" spans="3:8">
      <c r="C66" s="140"/>
      <c r="D66" s="140"/>
      <c r="E66" s="140"/>
      <c r="F66" s="140"/>
      <c r="G66" s="140"/>
      <c r="H66" s="140"/>
    </row>
    <row r="67" spans="3:8">
      <c r="C67" s="140"/>
      <c r="D67" s="140"/>
      <c r="E67" s="140"/>
      <c r="F67" s="140"/>
      <c r="G67" s="140"/>
      <c r="H67" s="140"/>
    </row>
    <row r="68" spans="3:8">
      <c r="C68" s="140"/>
      <c r="D68" s="140"/>
      <c r="E68" s="140"/>
      <c r="F68" s="140"/>
      <c r="G68" s="140"/>
      <c r="H68" s="140"/>
    </row>
    <row r="69" spans="3:8">
      <c r="C69" s="140"/>
      <c r="D69" s="140"/>
      <c r="E69" s="140"/>
      <c r="F69" s="140"/>
      <c r="G69" s="140"/>
      <c r="H69" s="140"/>
    </row>
    <row r="70" spans="3:8">
      <c r="C70" s="140"/>
      <c r="D70" s="140"/>
      <c r="E70" s="140"/>
      <c r="F70" s="140"/>
      <c r="G70" s="140"/>
      <c r="H70" s="140"/>
    </row>
    <row r="71" spans="3:8">
      <c r="C71" s="140"/>
      <c r="D71" s="140"/>
      <c r="E71" s="140"/>
      <c r="F71" s="140"/>
      <c r="G71" s="140"/>
      <c r="H71" s="140"/>
    </row>
    <row r="72" spans="3:8">
      <c r="C72" s="140"/>
      <c r="D72" s="140"/>
      <c r="E72" s="140"/>
      <c r="F72" s="140"/>
      <c r="G72" s="140"/>
      <c r="H72" s="140"/>
    </row>
    <row r="73" spans="3:8">
      <c r="C73" s="140"/>
      <c r="D73" s="140"/>
      <c r="E73" s="140"/>
      <c r="F73" s="140"/>
      <c r="G73" s="140"/>
      <c r="H73" s="140"/>
    </row>
    <row r="74" spans="3:8">
      <c r="C74" s="140"/>
      <c r="D74" s="140"/>
      <c r="E74" s="140"/>
      <c r="F74" s="140"/>
      <c r="G74" s="140"/>
      <c r="H74" s="140"/>
    </row>
    <row r="75" spans="3:8">
      <c r="C75" s="140"/>
      <c r="D75" s="140"/>
      <c r="E75" s="140"/>
      <c r="F75" s="140"/>
      <c r="G75" s="140"/>
      <c r="H75" s="140"/>
    </row>
    <row r="76" spans="3:8">
      <c r="C76" s="140"/>
      <c r="D76" s="140"/>
      <c r="E76" s="140"/>
      <c r="F76" s="140"/>
      <c r="G76" s="140"/>
      <c r="H76" s="140"/>
    </row>
    <row r="77" spans="3:8">
      <c r="C77" s="140"/>
      <c r="D77" s="140"/>
      <c r="E77" s="140"/>
      <c r="F77" s="140"/>
      <c r="G77" s="140"/>
      <c r="H77" s="140"/>
    </row>
    <row r="78" spans="3:8">
      <c r="C78" s="140"/>
      <c r="D78" s="140"/>
      <c r="E78" s="140"/>
      <c r="F78" s="140"/>
      <c r="G78" s="140"/>
      <c r="H78" s="140"/>
    </row>
    <row r="79" spans="3:8">
      <c r="C79" s="140"/>
      <c r="D79" s="140"/>
      <c r="E79" s="140"/>
      <c r="F79" s="140"/>
      <c r="G79" s="140"/>
      <c r="H79" s="140"/>
    </row>
    <row r="80" spans="3:8">
      <c r="C80" s="140"/>
      <c r="D80" s="140"/>
      <c r="E80" s="140"/>
      <c r="F80" s="140"/>
      <c r="G80" s="140"/>
      <c r="H80" s="140"/>
    </row>
    <row r="81" spans="3:8">
      <c r="C81" s="140"/>
      <c r="D81" s="140"/>
      <c r="E81" s="140"/>
      <c r="F81" s="140"/>
      <c r="G81" s="140"/>
      <c r="H81" s="140"/>
    </row>
    <row r="82" spans="3:8">
      <c r="C82" s="140"/>
      <c r="D82" s="140"/>
      <c r="E82" s="140"/>
      <c r="F82" s="140"/>
      <c r="G82" s="140"/>
      <c r="H82" s="140"/>
    </row>
    <row r="83" spans="3:8">
      <c r="C83" s="140"/>
      <c r="D83" s="140"/>
      <c r="E83" s="140"/>
      <c r="F83" s="140"/>
      <c r="G83" s="140"/>
      <c r="H83" s="140"/>
    </row>
    <row r="84" spans="3:8">
      <c r="C84" s="140"/>
      <c r="D84" s="140"/>
      <c r="E84" s="140"/>
      <c r="F84" s="140"/>
      <c r="G84" s="140"/>
      <c r="H84" s="140"/>
    </row>
    <row r="85" spans="3:8">
      <c r="C85" s="140"/>
      <c r="D85" s="140"/>
      <c r="E85" s="140"/>
      <c r="F85" s="140"/>
      <c r="G85" s="140"/>
      <c r="H85" s="140"/>
    </row>
    <row r="86" spans="3:8">
      <c r="C86" s="140"/>
      <c r="D86" s="140"/>
      <c r="E86" s="140"/>
      <c r="F86" s="140"/>
      <c r="G86" s="140"/>
      <c r="H86" s="140"/>
    </row>
    <row r="87" spans="3:8">
      <c r="C87" s="140"/>
      <c r="D87" s="140"/>
      <c r="E87" s="140"/>
      <c r="F87" s="140"/>
      <c r="G87" s="140"/>
      <c r="H87" s="140"/>
    </row>
    <row r="88" spans="3:8">
      <c r="C88" s="140"/>
      <c r="D88" s="140"/>
      <c r="E88" s="140"/>
      <c r="F88" s="140"/>
      <c r="G88" s="140"/>
      <c r="H88" s="140"/>
    </row>
    <row r="89" spans="3:8">
      <c r="C89" s="140"/>
      <c r="D89" s="140"/>
      <c r="E89" s="140"/>
      <c r="F89" s="140"/>
      <c r="G89" s="140"/>
      <c r="H89" s="140"/>
    </row>
    <row r="90" spans="3:8">
      <c r="C90" s="140"/>
      <c r="D90" s="140"/>
      <c r="E90" s="140"/>
      <c r="F90" s="140"/>
      <c r="G90" s="140"/>
      <c r="H90" s="140"/>
    </row>
    <row r="91" spans="3:8">
      <c r="C91" s="140"/>
      <c r="D91" s="140"/>
      <c r="E91" s="140"/>
      <c r="F91" s="140"/>
      <c r="G91" s="140"/>
      <c r="H91" s="140"/>
    </row>
    <row r="92" spans="3:8">
      <c r="C92" s="140"/>
      <c r="D92" s="140"/>
      <c r="E92" s="140"/>
      <c r="F92" s="140"/>
      <c r="G92" s="140"/>
      <c r="H92" s="140"/>
    </row>
    <row r="93" spans="3:8">
      <c r="C93" s="140"/>
      <c r="D93" s="140"/>
      <c r="E93" s="140"/>
      <c r="F93" s="140"/>
      <c r="G93" s="140"/>
      <c r="H93" s="140"/>
    </row>
    <row r="94" spans="3:8">
      <c r="C94" s="140"/>
      <c r="D94" s="140"/>
      <c r="E94" s="140"/>
      <c r="F94" s="140"/>
      <c r="G94" s="140"/>
      <c r="H94" s="140"/>
    </row>
    <row r="95" spans="3:8">
      <c r="C95" s="140"/>
      <c r="D95" s="140"/>
      <c r="E95" s="140"/>
      <c r="F95" s="140"/>
      <c r="G95" s="140"/>
      <c r="H95" s="140"/>
    </row>
    <row r="96" spans="3:8">
      <c r="C96" s="140"/>
      <c r="D96" s="140"/>
      <c r="E96" s="140"/>
      <c r="F96" s="140"/>
      <c r="G96" s="140"/>
      <c r="H96" s="140"/>
    </row>
    <row r="97" spans="3:8">
      <c r="C97" s="140"/>
      <c r="D97" s="140"/>
      <c r="E97" s="140"/>
      <c r="F97" s="140"/>
      <c r="G97" s="140"/>
      <c r="H97" s="140"/>
    </row>
    <row r="98" spans="3:8">
      <c r="C98" s="140"/>
      <c r="D98" s="140"/>
      <c r="E98" s="140"/>
      <c r="F98" s="140"/>
      <c r="G98" s="140"/>
      <c r="H98" s="140"/>
    </row>
    <row r="99" spans="3:8">
      <c r="C99" s="140"/>
      <c r="D99" s="140"/>
      <c r="E99" s="140"/>
      <c r="F99" s="140"/>
      <c r="G99" s="140"/>
      <c r="H99" s="140"/>
    </row>
  </sheetData>
  <hyperlinks>
    <hyperlink ref="B6" location="Índice!A1" display="VOLVER A INDICE"/>
  </hyperlink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10</vt:i4>
      </vt:variant>
    </vt:vector>
  </HeadingPairs>
  <TitlesOfParts>
    <vt:vector size="43" baseType="lpstr">
      <vt:lpstr>Portada</vt:lpstr>
      <vt:lpstr>Introducción</vt:lpstr>
      <vt:lpstr>Índice</vt:lpstr>
      <vt:lpstr>CUADRO 1</vt:lpstr>
      <vt:lpstr>CUADRO2</vt:lpstr>
      <vt:lpstr>CUADRO3</vt:lpstr>
      <vt:lpstr>CUADRO4</vt:lpstr>
      <vt:lpstr>CUADRO5</vt:lpstr>
      <vt:lpstr>CUADRO6</vt:lpstr>
      <vt:lpstr>CUADRO7</vt:lpstr>
      <vt:lpstr>CUADRO8</vt:lpstr>
      <vt:lpstr>CUADRO9</vt:lpstr>
      <vt:lpstr>CUADRO10</vt:lpstr>
      <vt:lpstr>CUADRO11</vt:lpstr>
      <vt:lpstr>Producción bruta</vt:lpstr>
      <vt:lpstr>Matriz de consumos</vt:lpstr>
      <vt:lpstr>Balance de energía</vt:lpstr>
      <vt:lpstr>Balance Energético (u.físicas)</vt:lpstr>
      <vt:lpstr>Matriz de Consumos (u.físicas)</vt:lpstr>
      <vt:lpstr>Producción bruta (u.físicas)</vt:lpstr>
      <vt:lpstr>CUADRO12</vt:lpstr>
      <vt:lpstr>CUADRO13</vt:lpstr>
      <vt:lpstr>CUADRO14</vt:lpstr>
      <vt:lpstr>CUADRO15</vt:lpstr>
      <vt:lpstr>CUADRO16</vt:lpstr>
      <vt:lpstr>CUADRO17</vt:lpstr>
      <vt:lpstr>CUADRO18</vt:lpstr>
      <vt:lpstr>CUADRO19</vt:lpstr>
      <vt:lpstr>CUADRO20</vt:lpstr>
      <vt:lpstr>Diagrama</vt:lpstr>
      <vt:lpstr>CUADROA2</vt:lpstr>
      <vt:lpstr>CUADROA3</vt:lpstr>
      <vt:lpstr>Glosario</vt:lpstr>
      <vt:lpstr>Introducción!_ftn1</vt:lpstr>
      <vt:lpstr>Introducción!_ftnref1</vt:lpstr>
      <vt:lpstr>'CUADRO 1'!Área_de_impresión</vt:lpstr>
      <vt:lpstr>CUADRO12!Área_de_impresión</vt:lpstr>
      <vt:lpstr>CUADRO13!Área_de_impresión</vt:lpstr>
      <vt:lpstr>CUADRO2!Área_de_impresión</vt:lpstr>
      <vt:lpstr>Introducción!Área_de_impresión</vt:lpstr>
      <vt:lpstr>Glosario</vt:lpstr>
      <vt:lpstr>Introducción!OLE_LINK1</vt:lpstr>
      <vt:lpstr>Introducción!OLE_LINK5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2019-04-23T22:45:17Z</dcterms:modified>
</cp:coreProperties>
</file>